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hanu\OneDrive\Desktop\FYP\Previous Work\PART B- SALT WORK\MODEL 1\Parameters of model 1 20-12-21\"/>
    </mc:Choice>
  </mc:AlternateContent>
  <xr:revisionPtr revIDLastSave="0" documentId="13_ncr:1_{B9D7C5ED-CFA6-4455-9FBD-7D2918107DA1}" xr6:coauthVersionLast="47" xr6:coauthVersionMax="47" xr10:uidLastSave="{00000000-0000-0000-0000-000000000000}"/>
  <bookViews>
    <workbookView minimized="1" xWindow="7452" yWindow="3312" windowWidth="11568" windowHeight="8928" tabRatio="439" xr2:uid="{AED0D461-D577-4B41-836D-9BC05501C03E}"/>
  </bookViews>
  <sheets>
    <sheet name="NaCl" sheetId="5" r:id="rId1"/>
    <sheet name="Cacl2" sheetId="3" r:id="rId2"/>
    <sheet name="LiCl" sheetId="6" r:id="rId3"/>
    <sheet name="MgSo4" sheetId="7" r:id="rId4"/>
    <sheet name="Li2SO4" sheetId="9" r:id="rId5"/>
  </sheets>
  <definedNames>
    <definedName name="solver_adj" localSheetId="1" hidden="1">Cacl2!$AG$8:$AG$19</definedName>
    <definedName name="solver_adj" localSheetId="4" hidden="1">Li2SO4!$AH$8:$AH$19</definedName>
    <definedName name="solver_adj" localSheetId="2" hidden="1">LiCl!$AH$8:$AH$19</definedName>
    <definedName name="solver_adj" localSheetId="3" hidden="1">MgSo4!$AH$8:$AH$19</definedName>
    <definedName name="solver_adj" localSheetId="0" hidden="1">NaCl!$AH$8:$AH$19</definedName>
    <definedName name="solver_cvg" localSheetId="1" hidden="1">0.0001</definedName>
    <definedName name="solver_cvg" localSheetId="4" hidden="1">0.0001</definedName>
    <definedName name="solver_cvg" localSheetId="2" hidden="1">0.0001</definedName>
    <definedName name="solver_cvg" localSheetId="3" hidden="1">0.0001</definedName>
    <definedName name="solver_cvg" localSheetId="0" hidden="1">0.0001</definedName>
    <definedName name="solver_drv" localSheetId="1" hidden="1">1</definedName>
    <definedName name="solver_drv" localSheetId="4" hidden="1">1</definedName>
    <definedName name="solver_drv" localSheetId="2" hidden="1">1</definedName>
    <definedName name="solver_drv" localSheetId="3" hidden="1">1</definedName>
    <definedName name="solver_drv" localSheetId="0" hidden="1">1</definedName>
    <definedName name="solver_eng" localSheetId="1" hidden="1">1</definedName>
    <definedName name="solver_eng" localSheetId="4" hidden="1">1</definedName>
    <definedName name="solver_eng" localSheetId="2" hidden="1">1</definedName>
    <definedName name="solver_eng" localSheetId="3" hidden="1">1</definedName>
    <definedName name="solver_eng" localSheetId="0" hidden="1">1</definedName>
    <definedName name="solver_est" localSheetId="1" hidden="1">1</definedName>
    <definedName name="solver_est" localSheetId="4" hidden="1">1</definedName>
    <definedName name="solver_est" localSheetId="2" hidden="1">1</definedName>
    <definedName name="solver_est" localSheetId="3" hidden="1">1</definedName>
    <definedName name="solver_est" localSheetId="0" hidden="1">1</definedName>
    <definedName name="solver_itr" localSheetId="1" hidden="1">2147483647</definedName>
    <definedName name="solver_itr" localSheetId="4" hidden="1">2147483647</definedName>
    <definedName name="solver_itr" localSheetId="2" hidden="1">2147483647</definedName>
    <definedName name="solver_itr" localSheetId="3" hidden="1">2147483647</definedName>
    <definedName name="solver_itr" localSheetId="0" hidden="1">2147483647</definedName>
    <definedName name="solver_mip" localSheetId="1" hidden="1">2147483647</definedName>
    <definedName name="solver_mip" localSheetId="4" hidden="1">2147483647</definedName>
    <definedName name="solver_mip" localSheetId="2" hidden="1">2147483647</definedName>
    <definedName name="solver_mip" localSheetId="3" hidden="1">2147483647</definedName>
    <definedName name="solver_mip" localSheetId="0" hidden="1">2147483647</definedName>
    <definedName name="solver_mni" localSheetId="1" hidden="1">30</definedName>
    <definedName name="solver_mni" localSheetId="4" hidden="1">30</definedName>
    <definedName name="solver_mni" localSheetId="2" hidden="1">30</definedName>
    <definedName name="solver_mni" localSheetId="3" hidden="1">30</definedName>
    <definedName name="solver_mni" localSheetId="0" hidden="1">30</definedName>
    <definedName name="solver_mrt" localSheetId="1" hidden="1">0.075</definedName>
    <definedName name="solver_mrt" localSheetId="4" hidden="1">0.075</definedName>
    <definedName name="solver_mrt" localSheetId="2" hidden="1">0.075</definedName>
    <definedName name="solver_mrt" localSheetId="3" hidden="1">0.075</definedName>
    <definedName name="solver_mrt" localSheetId="0" hidden="1">0.075</definedName>
    <definedName name="solver_msl" localSheetId="1" hidden="1">2</definedName>
    <definedName name="solver_msl" localSheetId="4" hidden="1">2</definedName>
    <definedName name="solver_msl" localSheetId="2" hidden="1">2</definedName>
    <definedName name="solver_msl" localSheetId="3" hidden="1">2</definedName>
    <definedName name="solver_msl" localSheetId="0" hidden="1">2</definedName>
    <definedName name="solver_neg" localSheetId="1" hidden="1">1</definedName>
    <definedName name="solver_neg" localSheetId="4" hidden="1">1</definedName>
    <definedName name="solver_neg" localSheetId="2" hidden="1">1</definedName>
    <definedName name="solver_neg" localSheetId="3" hidden="1">1</definedName>
    <definedName name="solver_neg" localSheetId="0" hidden="1">1</definedName>
    <definedName name="solver_nod" localSheetId="1" hidden="1">2147483647</definedName>
    <definedName name="solver_nod" localSheetId="4" hidden="1">2147483647</definedName>
    <definedName name="solver_nod" localSheetId="2" hidden="1">2147483647</definedName>
    <definedName name="solver_nod" localSheetId="3" hidden="1">2147483647</definedName>
    <definedName name="solver_nod" localSheetId="0" hidden="1">2147483647</definedName>
    <definedName name="solver_num" localSheetId="1" hidden="1">0</definedName>
    <definedName name="solver_num" localSheetId="4" hidden="1">0</definedName>
    <definedName name="solver_num" localSheetId="2" hidden="1">0</definedName>
    <definedName name="solver_num" localSheetId="3" hidden="1">0</definedName>
    <definedName name="solver_num" localSheetId="0" hidden="1">0</definedName>
    <definedName name="solver_nwt" localSheetId="1" hidden="1">1</definedName>
    <definedName name="solver_nwt" localSheetId="4" hidden="1">1</definedName>
    <definedName name="solver_nwt" localSheetId="2" hidden="1">1</definedName>
    <definedName name="solver_nwt" localSheetId="3" hidden="1">1</definedName>
    <definedName name="solver_nwt" localSheetId="0" hidden="1">1</definedName>
    <definedName name="solver_opt" localSheetId="1" hidden="1">Cacl2!$AL$7</definedName>
    <definedName name="solver_opt" localSheetId="4" hidden="1">Li2SO4!$AM$7</definedName>
    <definedName name="solver_opt" localSheetId="2" hidden="1">LiCl!$AM$7</definedName>
    <definedName name="solver_opt" localSheetId="3" hidden="1">MgSo4!$AM$7</definedName>
    <definedName name="solver_opt" localSheetId="0" hidden="1">NaCl!$AM$7</definedName>
    <definedName name="solver_pre" localSheetId="1" hidden="1">0.000001</definedName>
    <definedName name="solver_pre" localSheetId="4" hidden="1">0.000001</definedName>
    <definedName name="solver_pre" localSheetId="2" hidden="1">0.000001</definedName>
    <definedName name="solver_pre" localSheetId="3" hidden="1">0.000001</definedName>
    <definedName name="solver_pre" localSheetId="0" hidden="1">0.000001</definedName>
    <definedName name="solver_rbv" localSheetId="1" hidden="1">1</definedName>
    <definedName name="solver_rbv" localSheetId="4" hidden="1">1</definedName>
    <definedName name="solver_rbv" localSheetId="2" hidden="1">1</definedName>
    <definedName name="solver_rbv" localSheetId="3" hidden="1">1</definedName>
    <definedName name="solver_rbv" localSheetId="0" hidden="1">1</definedName>
    <definedName name="solver_rlx" localSheetId="1" hidden="1">2</definedName>
    <definedName name="solver_rlx" localSheetId="4" hidden="1">2</definedName>
    <definedName name="solver_rlx" localSheetId="2" hidden="1">2</definedName>
    <definedName name="solver_rlx" localSheetId="3" hidden="1">2</definedName>
    <definedName name="solver_rlx" localSheetId="0" hidden="1">2</definedName>
    <definedName name="solver_rsd" localSheetId="1" hidden="1">0</definedName>
    <definedName name="solver_rsd" localSheetId="4" hidden="1">0</definedName>
    <definedName name="solver_rsd" localSheetId="2" hidden="1">0</definedName>
    <definedName name="solver_rsd" localSheetId="3" hidden="1">0</definedName>
    <definedName name="solver_rsd" localSheetId="0" hidden="1">0</definedName>
    <definedName name="solver_scl" localSheetId="1" hidden="1">1</definedName>
    <definedName name="solver_scl" localSheetId="4" hidden="1">1</definedName>
    <definedName name="solver_scl" localSheetId="2" hidden="1">1</definedName>
    <definedName name="solver_scl" localSheetId="3" hidden="1">1</definedName>
    <definedName name="solver_scl" localSheetId="0" hidden="1">1</definedName>
    <definedName name="solver_sho" localSheetId="1" hidden="1">2</definedName>
    <definedName name="solver_sho" localSheetId="4" hidden="1">2</definedName>
    <definedName name="solver_sho" localSheetId="2" hidden="1">2</definedName>
    <definedName name="solver_sho" localSheetId="3" hidden="1">2</definedName>
    <definedName name="solver_sho" localSheetId="0" hidden="1">2</definedName>
    <definedName name="solver_ssz" localSheetId="1" hidden="1">100</definedName>
    <definedName name="solver_ssz" localSheetId="4" hidden="1">100</definedName>
    <definedName name="solver_ssz" localSheetId="2" hidden="1">100</definedName>
    <definedName name="solver_ssz" localSheetId="3" hidden="1">100</definedName>
    <definedName name="solver_ssz" localSheetId="0" hidden="1">100</definedName>
    <definedName name="solver_tim" localSheetId="1" hidden="1">2147483647</definedName>
    <definedName name="solver_tim" localSheetId="4" hidden="1">2147483647</definedName>
    <definedName name="solver_tim" localSheetId="2" hidden="1">2147483647</definedName>
    <definedName name="solver_tim" localSheetId="3" hidden="1">2147483647</definedName>
    <definedName name="solver_tim" localSheetId="0" hidden="1">2147483647</definedName>
    <definedName name="solver_tol" localSheetId="1" hidden="1">0.01</definedName>
    <definedName name="solver_tol" localSheetId="4" hidden="1">0.01</definedName>
    <definedName name="solver_tol" localSheetId="2" hidden="1">0.01</definedName>
    <definedName name="solver_tol" localSheetId="3" hidden="1">0.01</definedName>
    <definedName name="solver_tol" localSheetId="0" hidden="1">0.01</definedName>
    <definedName name="solver_typ" localSheetId="1" hidden="1">2</definedName>
    <definedName name="solver_typ" localSheetId="4" hidden="1">2</definedName>
    <definedName name="solver_typ" localSheetId="2" hidden="1">2</definedName>
    <definedName name="solver_typ" localSheetId="3" hidden="1">2</definedName>
    <definedName name="solver_typ" localSheetId="0" hidden="1">2</definedName>
    <definedName name="solver_val" localSheetId="1" hidden="1">0</definedName>
    <definedName name="solver_val" localSheetId="4" hidden="1">0</definedName>
    <definedName name="solver_val" localSheetId="2" hidden="1">0</definedName>
    <definedName name="solver_val" localSheetId="3" hidden="1">0</definedName>
    <definedName name="solver_val" localSheetId="0" hidden="1">0</definedName>
    <definedName name="solver_ver" localSheetId="1" hidden="1">3</definedName>
    <definedName name="solver_ver" localSheetId="4" hidden="1">3</definedName>
    <definedName name="solver_ver" localSheetId="2" hidden="1">3</definedName>
    <definedName name="solver_ver" localSheetId="3" hidden="1">3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K7" i="5" l="1"/>
  <c r="AK8" i="5"/>
  <c r="AK9" i="5"/>
  <c r="AK10" i="5"/>
  <c r="AK11" i="5"/>
  <c r="AK12" i="5"/>
  <c r="AK13" i="5"/>
  <c r="AK14" i="5"/>
  <c r="AK15" i="5"/>
  <c r="AK16" i="5"/>
  <c r="AK17" i="5"/>
  <c r="AK18" i="5"/>
  <c r="AK19" i="5"/>
  <c r="AK20" i="5"/>
  <c r="AK21" i="5"/>
  <c r="AK22" i="5"/>
  <c r="AK23" i="5"/>
  <c r="AK24" i="5"/>
  <c r="AK25" i="5"/>
  <c r="AK26" i="5"/>
  <c r="AK27" i="5"/>
  <c r="AK28" i="5"/>
  <c r="AK29" i="5"/>
  <c r="AK30" i="5"/>
  <c r="AK31" i="5"/>
  <c r="AK32" i="5"/>
  <c r="AK33" i="5"/>
  <c r="AK34" i="5"/>
  <c r="AK35" i="5"/>
  <c r="AK36" i="5"/>
  <c r="AK37" i="5"/>
  <c r="AK38" i="5"/>
  <c r="AK39" i="5"/>
  <c r="AK40" i="5"/>
  <c r="AK41" i="5"/>
  <c r="AK42" i="5"/>
  <c r="AK43" i="5"/>
  <c r="AK44" i="5"/>
  <c r="AK45" i="5"/>
  <c r="AK46" i="5"/>
  <c r="AK47" i="5"/>
  <c r="AK48" i="5"/>
  <c r="AK49" i="5"/>
  <c r="AK50" i="5"/>
  <c r="AK51" i="5"/>
  <c r="AK52" i="5"/>
  <c r="AK53" i="5"/>
  <c r="AK54" i="5"/>
  <c r="AK55" i="5"/>
  <c r="AK56" i="5"/>
  <c r="AK57" i="5"/>
  <c r="AK58" i="5"/>
  <c r="AK59" i="5"/>
  <c r="AK60" i="5"/>
  <c r="AK61" i="5"/>
  <c r="AK62" i="5"/>
  <c r="AK63" i="5"/>
  <c r="AK64" i="5"/>
  <c r="AK65" i="5"/>
  <c r="AK66" i="5"/>
  <c r="AK67" i="5"/>
  <c r="AK68" i="5"/>
  <c r="AK69" i="5"/>
  <c r="AK70" i="5"/>
  <c r="AK71" i="5"/>
  <c r="AK72" i="5"/>
  <c r="AK73" i="5"/>
  <c r="AK74" i="5"/>
  <c r="AK75" i="5"/>
  <c r="AK76" i="5"/>
  <c r="AK77" i="5"/>
  <c r="AK78" i="5"/>
  <c r="AK79" i="5"/>
  <c r="AK80" i="5"/>
  <c r="AK81" i="5"/>
  <c r="AK82" i="5"/>
  <c r="AK83" i="5"/>
  <c r="AK84" i="5"/>
  <c r="AK85" i="5"/>
  <c r="AK86" i="5"/>
  <c r="AK87" i="5"/>
  <c r="AK88" i="5"/>
  <c r="AK89" i="5"/>
  <c r="AK90" i="5"/>
  <c r="AK91" i="5"/>
  <c r="AK92" i="5"/>
  <c r="AK93" i="5"/>
  <c r="AK94" i="5"/>
  <c r="AK95" i="5"/>
  <c r="AK96" i="5"/>
  <c r="AK97" i="5"/>
  <c r="AK98" i="5"/>
  <c r="AK99" i="5"/>
  <c r="AK100" i="5"/>
  <c r="AK101" i="5"/>
  <c r="AK102" i="5"/>
  <c r="AK103" i="5"/>
  <c r="AK104" i="5"/>
  <c r="AK105" i="5"/>
  <c r="AK106" i="5"/>
  <c r="AK107" i="5"/>
  <c r="AK108" i="5"/>
  <c r="AK109" i="5"/>
  <c r="AK110" i="5"/>
  <c r="AK111" i="5"/>
  <c r="AK112" i="5"/>
  <c r="AK113" i="5"/>
  <c r="AK114" i="5"/>
  <c r="AK115" i="5"/>
  <c r="AK116" i="5"/>
  <c r="AK117" i="5"/>
  <c r="AK118" i="5"/>
  <c r="AK119" i="5"/>
  <c r="AK120" i="5"/>
  <c r="AK121" i="5"/>
  <c r="AK122" i="5"/>
  <c r="AK123" i="5"/>
  <c r="AK124" i="5"/>
  <c r="AK125" i="5"/>
  <c r="AK126" i="5"/>
  <c r="AK127" i="5"/>
  <c r="AK128" i="5"/>
  <c r="AK129" i="5"/>
  <c r="AK130" i="5"/>
  <c r="AK131" i="5"/>
  <c r="AK132" i="5"/>
  <c r="AK133" i="5"/>
  <c r="AK134" i="5"/>
  <c r="AK135" i="5"/>
  <c r="AK136" i="5"/>
  <c r="AK137" i="5"/>
  <c r="AK138" i="5"/>
  <c r="AK139" i="5"/>
  <c r="AK140" i="5"/>
  <c r="AK141" i="5"/>
  <c r="AK142" i="5"/>
  <c r="AK143" i="5"/>
  <c r="AK144" i="5"/>
  <c r="AK145" i="5"/>
  <c r="AK146" i="5"/>
  <c r="AK147" i="5"/>
  <c r="AK148" i="5"/>
  <c r="AK149" i="5"/>
  <c r="AK150" i="5"/>
  <c r="AK151" i="5"/>
  <c r="AK152" i="5"/>
  <c r="AK153" i="5"/>
  <c r="AK154" i="5"/>
  <c r="AK155" i="5"/>
  <c r="AK156" i="5"/>
  <c r="AK157" i="5"/>
  <c r="AK158" i="5"/>
  <c r="AK159" i="5"/>
  <c r="AK160" i="5"/>
  <c r="AK161" i="5"/>
  <c r="AK162" i="5"/>
  <c r="AK163" i="5"/>
  <c r="AK164" i="5"/>
  <c r="AK165" i="5"/>
  <c r="AK166" i="5"/>
  <c r="AK167" i="5"/>
  <c r="AK168" i="5"/>
  <c r="AK169" i="5"/>
  <c r="AK170" i="5"/>
  <c r="AK171" i="5"/>
  <c r="AK172" i="5"/>
  <c r="AK173" i="5"/>
  <c r="AK174" i="5"/>
  <c r="AK175" i="5"/>
  <c r="AK176" i="5"/>
  <c r="AK177" i="5"/>
  <c r="AK178" i="5"/>
  <c r="AK179" i="5"/>
  <c r="AK180" i="5"/>
  <c r="AK181" i="5"/>
  <c r="AK182" i="5"/>
  <c r="AK183" i="5"/>
  <c r="AK184" i="5"/>
  <c r="AK185" i="5"/>
  <c r="AK186" i="5"/>
  <c r="AK187" i="5"/>
  <c r="AK188" i="5"/>
  <c r="AK189" i="5"/>
  <c r="AK190" i="5"/>
  <c r="U8" i="9"/>
  <c r="U9" i="9"/>
  <c r="U10" i="9"/>
  <c r="U11" i="9"/>
  <c r="U12" i="9"/>
  <c r="U13" i="9"/>
  <c r="U14" i="9"/>
  <c r="U15" i="9"/>
  <c r="U16" i="9"/>
  <c r="U17" i="9"/>
  <c r="U18" i="9"/>
  <c r="U19" i="9"/>
  <c r="U20" i="9"/>
  <c r="U21" i="9"/>
  <c r="U22" i="9"/>
  <c r="U23" i="9"/>
  <c r="U24" i="9"/>
  <c r="U25" i="9"/>
  <c r="U26" i="9"/>
  <c r="U27" i="9"/>
  <c r="U28" i="9"/>
  <c r="U29" i="9"/>
  <c r="U30" i="9"/>
  <c r="U31" i="9"/>
  <c r="U32" i="9"/>
  <c r="U33" i="9"/>
  <c r="U34" i="9"/>
  <c r="U35" i="9"/>
  <c r="U36" i="9"/>
  <c r="U37" i="9"/>
  <c r="U38" i="9"/>
  <c r="U39" i="9"/>
  <c r="U40" i="9"/>
  <c r="U41" i="9"/>
  <c r="U42" i="9"/>
  <c r="U43" i="9"/>
  <c r="U44" i="9"/>
  <c r="U45" i="9"/>
  <c r="U46" i="9"/>
  <c r="U47" i="9"/>
  <c r="U48" i="9"/>
  <c r="U49" i="9"/>
  <c r="U50" i="9"/>
  <c r="U51" i="9"/>
  <c r="U52" i="9"/>
  <c r="U53" i="9"/>
  <c r="U54" i="9"/>
  <c r="U55" i="9"/>
  <c r="U56" i="9"/>
  <c r="U57" i="9"/>
  <c r="U58" i="9"/>
  <c r="U59" i="9"/>
  <c r="U60" i="9"/>
  <c r="U61" i="9"/>
  <c r="U62" i="9"/>
  <c r="U63" i="9"/>
  <c r="U64" i="9"/>
  <c r="U65" i="9"/>
  <c r="U66" i="9"/>
  <c r="U67" i="9"/>
  <c r="U68" i="9"/>
  <c r="U69" i="9"/>
  <c r="U70" i="9"/>
  <c r="U71" i="9"/>
  <c r="U7" i="9"/>
  <c r="U8" i="7"/>
  <c r="U9" i="7"/>
  <c r="U10" i="7"/>
  <c r="U11" i="7"/>
  <c r="U12" i="7"/>
  <c r="U13" i="7"/>
  <c r="U14" i="7"/>
  <c r="U15" i="7"/>
  <c r="U16" i="7"/>
  <c r="U17" i="7"/>
  <c r="U18" i="7"/>
  <c r="U19" i="7"/>
  <c r="U20" i="7"/>
  <c r="U21" i="7"/>
  <c r="U22" i="7"/>
  <c r="U23" i="7"/>
  <c r="U24" i="7"/>
  <c r="U25" i="7"/>
  <c r="U26" i="7"/>
  <c r="U27" i="7"/>
  <c r="U28" i="7"/>
  <c r="U29" i="7"/>
  <c r="U30" i="7"/>
  <c r="U31" i="7"/>
  <c r="U32" i="7"/>
  <c r="U33" i="7"/>
  <c r="U34" i="7"/>
  <c r="U35" i="7"/>
  <c r="U36" i="7"/>
  <c r="U37" i="7"/>
  <c r="U38" i="7"/>
  <c r="U39" i="7"/>
  <c r="U40" i="7"/>
  <c r="U41" i="7"/>
  <c r="U42" i="7"/>
  <c r="U43" i="7"/>
  <c r="U44" i="7"/>
  <c r="U7" i="7"/>
  <c r="U8" i="6"/>
  <c r="U9" i="6"/>
  <c r="U10" i="6"/>
  <c r="U11" i="6"/>
  <c r="U12" i="6"/>
  <c r="U13" i="6"/>
  <c r="U14" i="6"/>
  <c r="U15" i="6"/>
  <c r="U16" i="6"/>
  <c r="U17" i="6"/>
  <c r="U18" i="6"/>
  <c r="U19" i="6"/>
  <c r="U20" i="6"/>
  <c r="U21" i="6"/>
  <c r="U22" i="6"/>
  <c r="U23" i="6"/>
  <c r="U24" i="6"/>
  <c r="U25" i="6"/>
  <c r="U26" i="6"/>
  <c r="U27" i="6"/>
  <c r="U28" i="6"/>
  <c r="U29" i="6"/>
  <c r="U30" i="6"/>
  <c r="U31" i="6"/>
  <c r="U32" i="6"/>
  <c r="U33" i="6"/>
  <c r="U34" i="6"/>
  <c r="U35" i="6"/>
  <c r="U36" i="6"/>
  <c r="U37" i="6"/>
  <c r="U38" i="6"/>
  <c r="U39" i="6"/>
  <c r="U40" i="6"/>
  <c r="U41" i="6"/>
  <c r="U42" i="6"/>
  <c r="U43" i="6"/>
  <c r="U44" i="6"/>
  <c r="U45" i="6"/>
  <c r="U46" i="6"/>
  <c r="U47" i="6"/>
  <c r="U48" i="6"/>
  <c r="U49" i="6"/>
  <c r="U50" i="6"/>
  <c r="U51" i="6"/>
  <c r="U52" i="6"/>
  <c r="U53" i="6"/>
  <c r="U54" i="6"/>
  <c r="U55" i="6"/>
  <c r="U56" i="6"/>
  <c r="U57" i="6"/>
  <c r="U58" i="6"/>
  <c r="U59" i="6"/>
  <c r="U60" i="6"/>
  <c r="U61" i="6"/>
  <c r="U62" i="6"/>
  <c r="U63" i="6"/>
  <c r="U64" i="6"/>
  <c r="U65" i="6"/>
  <c r="U66" i="6"/>
  <c r="U67" i="6"/>
  <c r="U68" i="6"/>
  <c r="U69" i="6"/>
  <c r="U70" i="6"/>
  <c r="U71" i="6"/>
  <c r="U72" i="6"/>
  <c r="U73" i="6"/>
  <c r="U74" i="6"/>
  <c r="U75" i="6"/>
  <c r="U76" i="6"/>
  <c r="U77" i="6"/>
  <c r="U78" i="6"/>
  <c r="U79" i="6"/>
  <c r="U80" i="6"/>
  <c r="U81" i="6"/>
  <c r="U82" i="6"/>
  <c r="U83" i="6"/>
  <c r="U84" i="6"/>
  <c r="U85" i="6"/>
  <c r="U86" i="6"/>
  <c r="U87" i="6"/>
  <c r="U88" i="6"/>
  <c r="U89" i="6"/>
  <c r="U90" i="6"/>
  <c r="U91" i="6"/>
  <c r="U92" i="6"/>
  <c r="U93" i="6"/>
  <c r="U94" i="6"/>
  <c r="U95" i="6"/>
  <c r="U96" i="6"/>
  <c r="U97" i="6"/>
  <c r="U98" i="6"/>
  <c r="U99" i="6"/>
  <c r="U100" i="6"/>
  <c r="U101" i="6"/>
  <c r="U102" i="6"/>
  <c r="U103" i="6"/>
  <c r="U104" i="6"/>
  <c r="U105" i="6"/>
  <c r="U106" i="6"/>
  <c r="U107" i="6"/>
  <c r="U108" i="6"/>
  <c r="U109" i="6"/>
  <c r="U110" i="6"/>
  <c r="U111" i="6"/>
  <c r="U112" i="6"/>
  <c r="U113" i="6"/>
  <c r="U114" i="6"/>
  <c r="U115" i="6"/>
  <c r="U116" i="6"/>
  <c r="U117" i="6"/>
  <c r="U118" i="6"/>
  <c r="U119" i="6"/>
  <c r="U120" i="6"/>
  <c r="U121" i="6"/>
  <c r="U122" i="6"/>
  <c r="U123" i="6"/>
  <c r="U124" i="6"/>
  <c r="U125" i="6"/>
  <c r="U126" i="6"/>
  <c r="U127" i="6"/>
  <c r="U128" i="6"/>
  <c r="U129" i="6"/>
  <c r="U130" i="6"/>
  <c r="U131" i="6"/>
  <c r="U132" i="6"/>
  <c r="U133" i="6"/>
  <c r="U134" i="6"/>
  <c r="U135" i="6"/>
  <c r="U136" i="6"/>
  <c r="U137" i="6"/>
  <c r="U138" i="6"/>
  <c r="U139" i="6"/>
  <c r="U140" i="6"/>
  <c r="U141" i="6"/>
  <c r="U142" i="6"/>
  <c r="U143" i="6"/>
  <c r="U144" i="6"/>
  <c r="U145" i="6"/>
  <c r="U146" i="6"/>
  <c r="U147" i="6"/>
  <c r="U148" i="6"/>
  <c r="U149" i="6"/>
  <c r="U150" i="6"/>
  <c r="U151" i="6"/>
  <c r="U152" i="6"/>
  <c r="U153" i="6"/>
  <c r="U154" i="6"/>
  <c r="U155" i="6"/>
  <c r="U156" i="6"/>
  <c r="U157" i="6"/>
  <c r="U158" i="6"/>
  <c r="U159" i="6"/>
  <c r="U160" i="6"/>
  <c r="U161" i="6"/>
  <c r="U162" i="6"/>
  <c r="U163" i="6"/>
  <c r="U164" i="6"/>
  <c r="U165" i="6"/>
  <c r="U166" i="6"/>
  <c r="U167" i="6"/>
  <c r="U168" i="6"/>
  <c r="U169" i="6"/>
  <c r="U170" i="6"/>
  <c r="U171" i="6"/>
  <c r="U172" i="6"/>
  <c r="U173" i="6"/>
  <c r="U174" i="6"/>
  <c r="U175" i="6"/>
  <c r="U176" i="6"/>
  <c r="U177" i="6"/>
  <c r="U178" i="6"/>
  <c r="U179" i="6"/>
  <c r="U180" i="6"/>
  <c r="U181" i="6"/>
  <c r="U182" i="6"/>
  <c r="U183" i="6"/>
  <c r="U184" i="6"/>
  <c r="U185" i="6"/>
  <c r="U186" i="6"/>
  <c r="U7" i="6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7" i="3"/>
  <c r="U8" i="5"/>
  <c r="U9" i="5"/>
  <c r="U10" i="5"/>
  <c r="U11" i="5"/>
  <c r="U12" i="5"/>
  <c r="U13" i="5"/>
  <c r="U14" i="5"/>
  <c r="U15" i="5"/>
  <c r="U16" i="5"/>
  <c r="U17" i="5"/>
  <c r="U18" i="5"/>
  <c r="U19" i="5"/>
  <c r="U20" i="5"/>
  <c r="U21" i="5"/>
  <c r="U22" i="5"/>
  <c r="U23" i="5"/>
  <c r="U24" i="5"/>
  <c r="U25" i="5"/>
  <c r="U26" i="5"/>
  <c r="U27" i="5"/>
  <c r="U28" i="5"/>
  <c r="U29" i="5"/>
  <c r="U30" i="5"/>
  <c r="U31" i="5"/>
  <c r="U32" i="5"/>
  <c r="U33" i="5"/>
  <c r="U34" i="5"/>
  <c r="U35" i="5"/>
  <c r="U36" i="5"/>
  <c r="U37" i="5"/>
  <c r="U38" i="5"/>
  <c r="U39" i="5"/>
  <c r="U40" i="5"/>
  <c r="U41" i="5"/>
  <c r="U42" i="5"/>
  <c r="U43" i="5"/>
  <c r="U44" i="5"/>
  <c r="U45" i="5"/>
  <c r="U46" i="5"/>
  <c r="U47" i="5"/>
  <c r="U48" i="5"/>
  <c r="U49" i="5"/>
  <c r="U50" i="5"/>
  <c r="U51" i="5"/>
  <c r="U52" i="5"/>
  <c r="U53" i="5"/>
  <c r="U54" i="5"/>
  <c r="U55" i="5"/>
  <c r="U56" i="5"/>
  <c r="U57" i="5"/>
  <c r="U58" i="5"/>
  <c r="U59" i="5"/>
  <c r="U60" i="5"/>
  <c r="U61" i="5"/>
  <c r="U62" i="5"/>
  <c r="U63" i="5"/>
  <c r="U64" i="5"/>
  <c r="U65" i="5"/>
  <c r="U66" i="5"/>
  <c r="U67" i="5"/>
  <c r="U68" i="5"/>
  <c r="U69" i="5"/>
  <c r="U70" i="5"/>
  <c r="U71" i="5"/>
  <c r="U72" i="5"/>
  <c r="U73" i="5"/>
  <c r="U74" i="5"/>
  <c r="U75" i="5"/>
  <c r="U76" i="5"/>
  <c r="U77" i="5"/>
  <c r="U78" i="5"/>
  <c r="U79" i="5"/>
  <c r="U80" i="5"/>
  <c r="U81" i="5"/>
  <c r="U82" i="5"/>
  <c r="U83" i="5"/>
  <c r="U84" i="5"/>
  <c r="U85" i="5"/>
  <c r="U86" i="5"/>
  <c r="U87" i="5"/>
  <c r="U88" i="5"/>
  <c r="U89" i="5"/>
  <c r="U90" i="5"/>
  <c r="U91" i="5"/>
  <c r="U92" i="5"/>
  <c r="U93" i="5"/>
  <c r="U94" i="5"/>
  <c r="U95" i="5"/>
  <c r="U96" i="5"/>
  <c r="U97" i="5"/>
  <c r="U98" i="5"/>
  <c r="U99" i="5"/>
  <c r="U100" i="5"/>
  <c r="U101" i="5"/>
  <c r="U102" i="5"/>
  <c r="U103" i="5"/>
  <c r="U104" i="5"/>
  <c r="U105" i="5"/>
  <c r="U106" i="5"/>
  <c r="U107" i="5"/>
  <c r="U108" i="5"/>
  <c r="U109" i="5"/>
  <c r="U110" i="5"/>
  <c r="U111" i="5"/>
  <c r="U112" i="5"/>
  <c r="U113" i="5"/>
  <c r="U114" i="5"/>
  <c r="U115" i="5"/>
  <c r="U116" i="5"/>
  <c r="U117" i="5"/>
  <c r="U118" i="5"/>
  <c r="U119" i="5"/>
  <c r="U120" i="5"/>
  <c r="U121" i="5"/>
  <c r="U122" i="5"/>
  <c r="U123" i="5"/>
  <c r="U124" i="5"/>
  <c r="U125" i="5"/>
  <c r="U126" i="5"/>
  <c r="U127" i="5"/>
  <c r="U128" i="5"/>
  <c r="U129" i="5"/>
  <c r="U130" i="5"/>
  <c r="U131" i="5"/>
  <c r="U132" i="5"/>
  <c r="U133" i="5"/>
  <c r="U134" i="5"/>
  <c r="U135" i="5"/>
  <c r="U136" i="5"/>
  <c r="U137" i="5"/>
  <c r="U138" i="5"/>
  <c r="U139" i="5"/>
  <c r="U140" i="5"/>
  <c r="U141" i="5"/>
  <c r="U142" i="5"/>
  <c r="U143" i="5"/>
  <c r="U144" i="5"/>
  <c r="U145" i="5"/>
  <c r="U146" i="5"/>
  <c r="U147" i="5"/>
  <c r="U148" i="5"/>
  <c r="U149" i="5"/>
  <c r="U150" i="5"/>
  <c r="U151" i="5"/>
  <c r="U152" i="5"/>
  <c r="U153" i="5"/>
  <c r="U154" i="5"/>
  <c r="U155" i="5"/>
  <c r="U156" i="5"/>
  <c r="U157" i="5"/>
  <c r="U158" i="5"/>
  <c r="U159" i="5"/>
  <c r="U160" i="5"/>
  <c r="U161" i="5"/>
  <c r="U162" i="5"/>
  <c r="U163" i="5"/>
  <c r="U164" i="5"/>
  <c r="U165" i="5"/>
  <c r="U166" i="5"/>
  <c r="U167" i="5"/>
  <c r="U168" i="5"/>
  <c r="U169" i="5"/>
  <c r="U170" i="5"/>
  <c r="U171" i="5"/>
  <c r="U172" i="5"/>
  <c r="U173" i="5"/>
  <c r="U174" i="5"/>
  <c r="U175" i="5"/>
  <c r="U176" i="5"/>
  <c r="U177" i="5"/>
  <c r="U178" i="5"/>
  <c r="U179" i="5"/>
  <c r="U180" i="5"/>
  <c r="U181" i="5"/>
  <c r="U182" i="5"/>
  <c r="U183" i="5"/>
  <c r="U184" i="5"/>
  <c r="U185" i="5"/>
  <c r="U186" i="5"/>
  <c r="U187" i="5"/>
  <c r="U188" i="5"/>
  <c r="U189" i="5"/>
  <c r="U190" i="5"/>
  <c r="U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7" i="5"/>
  <c r="AD8" i="5"/>
  <c r="AD9" i="5"/>
  <c r="AD10" i="5"/>
  <c r="AD11" i="5"/>
  <c r="AD12" i="5"/>
  <c r="AD13" i="5"/>
  <c r="AD14" i="5"/>
  <c r="AD15" i="5"/>
  <c r="AD16" i="5"/>
  <c r="AD17" i="5"/>
  <c r="AD18" i="5"/>
  <c r="AD19" i="5"/>
  <c r="AD20" i="5"/>
  <c r="AD21" i="5"/>
  <c r="AD22" i="5"/>
  <c r="AD23" i="5"/>
  <c r="AD24" i="5"/>
  <c r="AD25" i="5"/>
  <c r="AD26" i="5"/>
  <c r="AD27" i="5"/>
  <c r="AD28" i="5"/>
  <c r="AD29" i="5"/>
  <c r="AD30" i="5"/>
  <c r="AD31" i="5"/>
  <c r="AD32" i="5"/>
  <c r="AD33" i="5"/>
  <c r="AD34" i="5"/>
  <c r="AD35" i="5"/>
  <c r="AD36" i="5"/>
  <c r="AD37" i="5"/>
  <c r="AD38" i="5"/>
  <c r="AD39" i="5"/>
  <c r="AD40" i="5"/>
  <c r="AD41" i="5"/>
  <c r="AD42" i="5"/>
  <c r="AD43" i="5"/>
  <c r="AD44" i="5"/>
  <c r="AD45" i="5"/>
  <c r="AD46" i="5"/>
  <c r="AD47" i="5"/>
  <c r="AD48" i="5"/>
  <c r="AD49" i="5"/>
  <c r="AD50" i="5"/>
  <c r="AD51" i="5"/>
  <c r="AD52" i="5"/>
  <c r="AD53" i="5"/>
  <c r="AD54" i="5"/>
  <c r="AD55" i="5"/>
  <c r="AD56" i="5"/>
  <c r="AD57" i="5"/>
  <c r="AD58" i="5"/>
  <c r="AD59" i="5"/>
  <c r="AD60" i="5"/>
  <c r="AD61" i="5"/>
  <c r="AD62" i="5"/>
  <c r="AD63" i="5"/>
  <c r="AD64" i="5"/>
  <c r="AD65" i="5"/>
  <c r="AD66" i="5"/>
  <c r="AD67" i="5"/>
  <c r="AD68" i="5"/>
  <c r="AD69" i="5"/>
  <c r="AD70" i="5"/>
  <c r="AD71" i="5"/>
  <c r="AD72" i="5"/>
  <c r="AD73" i="5"/>
  <c r="AD74" i="5"/>
  <c r="AD75" i="5"/>
  <c r="AD76" i="5"/>
  <c r="AD77" i="5"/>
  <c r="AD78" i="5"/>
  <c r="AD79" i="5"/>
  <c r="AD80" i="5"/>
  <c r="AD81" i="5"/>
  <c r="AD82" i="5"/>
  <c r="AD83" i="5"/>
  <c r="AD84" i="5"/>
  <c r="AD85" i="5"/>
  <c r="AD86" i="5"/>
  <c r="AD87" i="5"/>
  <c r="AD88" i="5"/>
  <c r="AD89" i="5"/>
  <c r="AD90" i="5"/>
  <c r="AD91" i="5"/>
  <c r="AD92" i="5"/>
  <c r="AD93" i="5"/>
  <c r="AD94" i="5"/>
  <c r="AD95" i="5"/>
  <c r="AD96" i="5"/>
  <c r="AD97" i="5"/>
  <c r="AD98" i="5"/>
  <c r="AD99" i="5"/>
  <c r="AD100" i="5"/>
  <c r="AD101" i="5"/>
  <c r="AD102" i="5"/>
  <c r="AD103" i="5"/>
  <c r="AD104" i="5"/>
  <c r="AD105" i="5"/>
  <c r="AD106" i="5"/>
  <c r="AD107" i="5"/>
  <c r="AD108" i="5"/>
  <c r="AD109" i="5"/>
  <c r="AD110" i="5"/>
  <c r="AD111" i="5"/>
  <c r="AD112" i="5"/>
  <c r="AD113" i="5"/>
  <c r="AD114" i="5"/>
  <c r="AD115" i="5"/>
  <c r="AD116" i="5"/>
  <c r="AD117" i="5"/>
  <c r="AD118" i="5"/>
  <c r="AD119" i="5"/>
  <c r="AD120" i="5"/>
  <c r="AD121" i="5"/>
  <c r="AD122" i="5"/>
  <c r="AD123" i="5"/>
  <c r="AD124" i="5"/>
  <c r="AD125" i="5"/>
  <c r="AD126" i="5"/>
  <c r="AD127" i="5"/>
  <c r="AD128" i="5"/>
  <c r="AD129" i="5"/>
  <c r="AD130" i="5"/>
  <c r="AD131" i="5"/>
  <c r="AD132" i="5"/>
  <c r="AD133" i="5"/>
  <c r="AD134" i="5"/>
  <c r="AD135" i="5"/>
  <c r="AD136" i="5"/>
  <c r="AD137" i="5"/>
  <c r="AD138" i="5"/>
  <c r="AD139" i="5"/>
  <c r="AD140" i="5"/>
  <c r="AD141" i="5"/>
  <c r="AD142" i="5"/>
  <c r="AD143" i="5"/>
  <c r="AD144" i="5"/>
  <c r="AD145" i="5"/>
  <c r="AD146" i="5"/>
  <c r="AD147" i="5"/>
  <c r="AD148" i="5"/>
  <c r="AD149" i="5"/>
  <c r="AD150" i="5"/>
  <c r="AD151" i="5"/>
  <c r="AD152" i="5"/>
  <c r="AD153" i="5"/>
  <c r="AD154" i="5"/>
  <c r="AD155" i="5"/>
  <c r="AD156" i="5"/>
  <c r="AD157" i="5"/>
  <c r="AD158" i="5"/>
  <c r="AD159" i="5"/>
  <c r="AD160" i="5"/>
  <c r="AD161" i="5"/>
  <c r="AD162" i="5"/>
  <c r="AD163" i="5"/>
  <c r="AD164" i="5"/>
  <c r="AD165" i="5"/>
  <c r="AD166" i="5"/>
  <c r="AD167" i="5"/>
  <c r="AD168" i="5"/>
  <c r="AD169" i="5"/>
  <c r="AD170" i="5"/>
  <c r="AD171" i="5"/>
  <c r="AD172" i="5"/>
  <c r="AD173" i="5"/>
  <c r="AD174" i="5"/>
  <c r="AD175" i="5"/>
  <c r="AD176" i="5"/>
  <c r="AD177" i="5"/>
  <c r="AD178" i="5"/>
  <c r="AD179" i="5"/>
  <c r="AD180" i="5"/>
  <c r="AD181" i="5"/>
  <c r="AD182" i="5"/>
  <c r="AD183" i="5"/>
  <c r="AD184" i="5"/>
  <c r="AD185" i="5"/>
  <c r="AD186" i="5"/>
  <c r="AD187" i="5"/>
  <c r="AD188" i="5"/>
  <c r="AD189" i="5"/>
  <c r="AD190" i="5"/>
  <c r="AD7" i="5"/>
  <c r="Z8" i="5"/>
  <c r="Z9" i="5"/>
  <c r="Z10" i="5"/>
  <c r="Z11" i="5"/>
  <c r="Z12" i="5"/>
  <c r="Z13" i="5"/>
  <c r="Z14" i="5"/>
  <c r="Z15" i="5"/>
  <c r="Z16" i="5"/>
  <c r="Z17" i="5"/>
  <c r="Z18" i="5"/>
  <c r="Z19" i="5"/>
  <c r="Z20" i="5"/>
  <c r="Z21" i="5"/>
  <c r="Z22" i="5"/>
  <c r="Z23" i="5"/>
  <c r="Z24" i="5"/>
  <c r="Z25" i="5"/>
  <c r="Z26" i="5"/>
  <c r="Z27" i="5"/>
  <c r="Z28" i="5"/>
  <c r="Z29" i="5"/>
  <c r="Z30" i="5"/>
  <c r="Z31" i="5"/>
  <c r="Z32" i="5"/>
  <c r="Z33" i="5"/>
  <c r="Z34" i="5"/>
  <c r="Z35" i="5"/>
  <c r="Z36" i="5"/>
  <c r="Z37" i="5"/>
  <c r="Z38" i="5"/>
  <c r="Z39" i="5"/>
  <c r="Z40" i="5"/>
  <c r="Z41" i="5"/>
  <c r="Z42" i="5"/>
  <c r="Z43" i="5"/>
  <c r="Z44" i="5"/>
  <c r="Z45" i="5"/>
  <c r="Z46" i="5"/>
  <c r="Z47" i="5"/>
  <c r="Z48" i="5"/>
  <c r="Z49" i="5"/>
  <c r="Z50" i="5"/>
  <c r="Z51" i="5"/>
  <c r="Z52" i="5"/>
  <c r="Z53" i="5"/>
  <c r="Z54" i="5"/>
  <c r="Z55" i="5"/>
  <c r="Z56" i="5"/>
  <c r="Z57" i="5"/>
  <c r="Z58" i="5"/>
  <c r="Z59" i="5"/>
  <c r="Z60" i="5"/>
  <c r="Z61" i="5"/>
  <c r="Z62" i="5"/>
  <c r="Z63" i="5"/>
  <c r="Z64" i="5"/>
  <c r="Z65" i="5"/>
  <c r="Z66" i="5"/>
  <c r="Z67" i="5"/>
  <c r="Z68" i="5"/>
  <c r="Z69" i="5"/>
  <c r="Z70" i="5"/>
  <c r="Z71" i="5"/>
  <c r="Z72" i="5"/>
  <c r="Z73" i="5"/>
  <c r="Z74" i="5"/>
  <c r="Z75" i="5"/>
  <c r="Z76" i="5"/>
  <c r="Z77" i="5"/>
  <c r="Z78" i="5"/>
  <c r="Z79" i="5"/>
  <c r="Z80" i="5"/>
  <c r="Z81" i="5"/>
  <c r="Z82" i="5"/>
  <c r="Z83" i="5"/>
  <c r="Z84" i="5"/>
  <c r="Z85" i="5"/>
  <c r="Z86" i="5"/>
  <c r="Z87" i="5"/>
  <c r="Z88" i="5"/>
  <c r="Z89" i="5"/>
  <c r="Z90" i="5"/>
  <c r="Z91" i="5"/>
  <c r="Z92" i="5"/>
  <c r="Z93" i="5"/>
  <c r="Z94" i="5"/>
  <c r="Z95" i="5"/>
  <c r="Z96" i="5"/>
  <c r="Z97" i="5"/>
  <c r="Z98" i="5"/>
  <c r="Z99" i="5"/>
  <c r="Z100" i="5"/>
  <c r="Z101" i="5"/>
  <c r="Z102" i="5"/>
  <c r="Z103" i="5"/>
  <c r="Z104" i="5"/>
  <c r="Z105" i="5"/>
  <c r="Z106" i="5"/>
  <c r="Z107" i="5"/>
  <c r="Z108" i="5"/>
  <c r="Z109" i="5"/>
  <c r="Z110" i="5"/>
  <c r="Z111" i="5"/>
  <c r="Z112" i="5"/>
  <c r="Z113" i="5"/>
  <c r="Z114" i="5"/>
  <c r="Z115" i="5"/>
  <c r="Z116" i="5"/>
  <c r="Z117" i="5"/>
  <c r="Z118" i="5"/>
  <c r="Z119" i="5"/>
  <c r="Z120" i="5"/>
  <c r="Z121" i="5"/>
  <c r="Z122" i="5"/>
  <c r="Z123" i="5"/>
  <c r="Z124" i="5"/>
  <c r="Z125" i="5"/>
  <c r="Z126" i="5"/>
  <c r="Z127" i="5"/>
  <c r="Z128" i="5"/>
  <c r="Z129" i="5"/>
  <c r="Z130" i="5"/>
  <c r="Z131" i="5"/>
  <c r="Z132" i="5"/>
  <c r="Z133" i="5"/>
  <c r="Z134" i="5"/>
  <c r="Z135" i="5"/>
  <c r="Z136" i="5"/>
  <c r="Z137" i="5"/>
  <c r="Z138" i="5"/>
  <c r="Z139" i="5"/>
  <c r="Z140" i="5"/>
  <c r="Z141" i="5"/>
  <c r="Z142" i="5"/>
  <c r="Z143" i="5"/>
  <c r="Z144" i="5"/>
  <c r="Z145" i="5"/>
  <c r="Z146" i="5"/>
  <c r="Z147" i="5"/>
  <c r="Z148" i="5"/>
  <c r="Z149" i="5"/>
  <c r="Z150" i="5"/>
  <c r="Z151" i="5"/>
  <c r="Z152" i="5"/>
  <c r="Z153" i="5"/>
  <c r="Z154" i="5"/>
  <c r="Z155" i="5"/>
  <c r="Z156" i="5"/>
  <c r="Z157" i="5"/>
  <c r="Z158" i="5"/>
  <c r="Z159" i="5"/>
  <c r="Z160" i="5"/>
  <c r="Z161" i="5"/>
  <c r="Z162" i="5"/>
  <c r="Z163" i="5"/>
  <c r="Z164" i="5"/>
  <c r="Z165" i="5"/>
  <c r="Z166" i="5"/>
  <c r="Z167" i="5"/>
  <c r="Z168" i="5"/>
  <c r="Z169" i="5"/>
  <c r="Z170" i="5"/>
  <c r="Z171" i="5"/>
  <c r="Z172" i="5"/>
  <c r="Z173" i="5"/>
  <c r="Z174" i="5"/>
  <c r="Z175" i="5"/>
  <c r="Z176" i="5"/>
  <c r="Z177" i="5"/>
  <c r="Z178" i="5"/>
  <c r="Z179" i="5"/>
  <c r="Z180" i="5"/>
  <c r="Z181" i="5"/>
  <c r="Z182" i="5"/>
  <c r="Z183" i="5"/>
  <c r="Z184" i="5"/>
  <c r="Z185" i="5"/>
  <c r="Z186" i="5"/>
  <c r="Z187" i="5"/>
  <c r="Z188" i="5"/>
  <c r="Z189" i="5"/>
  <c r="Z190" i="5"/>
  <c r="Z7" i="5"/>
  <c r="AC7" i="3"/>
  <c r="J7" i="3"/>
  <c r="AC8" i="3"/>
  <c r="AC9" i="3"/>
  <c r="AC10" i="3"/>
  <c r="AC11" i="3"/>
  <c r="AC12" i="3"/>
  <c r="AC13" i="3"/>
  <c r="AC14" i="3"/>
  <c r="AC15" i="3"/>
  <c r="AC16" i="3"/>
  <c r="AC17" i="3"/>
  <c r="AC18" i="3"/>
  <c r="AC19" i="3"/>
  <c r="AC20" i="3"/>
  <c r="AC21" i="3"/>
  <c r="AC22" i="3"/>
  <c r="AC23" i="3"/>
  <c r="AC24" i="3"/>
  <c r="AC25" i="3"/>
  <c r="AC26" i="3"/>
  <c r="AC27" i="3"/>
  <c r="AC28" i="3"/>
  <c r="AC29" i="3"/>
  <c r="AC30" i="3"/>
  <c r="AC31" i="3"/>
  <c r="AC32" i="3"/>
  <c r="AC33" i="3"/>
  <c r="AC34" i="3"/>
  <c r="AC35" i="3"/>
  <c r="AC36" i="3"/>
  <c r="AC37" i="3"/>
  <c r="AC38" i="3"/>
  <c r="AC39" i="3"/>
  <c r="AC40" i="3"/>
  <c r="AC41" i="3"/>
  <c r="AC42" i="3"/>
  <c r="AC43" i="3"/>
  <c r="AC44" i="3"/>
  <c r="AC45" i="3"/>
  <c r="AC46" i="3"/>
  <c r="AC47" i="3"/>
  <c r="AC48" i="3"/>
  <c r="AC49" i="3"/>
  <c r="AC50" i="3"/>
  <c r="AC51" i="3"/>
  <c r="AC52" i="3"/>
  <c r="AC53" i="3"/>
  <c r="AC54" i="3"/>
  <c r="AC55" i="3"/>
  <c r="AC56" i="3"/>
  <c r="AC57" i="3"/>
  <c r="AC58" i="3"/>
  <c r="AC59" i="3"/>
  <c r="Y8" i="3"/>
  <c r="Y9" i="3"/>
  <c r="Y10" i="3"/>
  <c r="Y11" i="3"/>
  <c r="Y12" i="3"/>
  <c r="Y13" i="3"/>
  <c r="Y14" i="3"/>
  <c r="Y15" i="3"/>
  <c r="Y16" i="3"/>
  <c r="Y17" i="3"/>
  <c r="Y18" i="3"/>
  <c r="Y19" i="3"/>
  <c r="Y20" i="3"/>
  <c r="Y21" i="3"/>
  <c r="Y22" i="3"/>
  <c r="Y23" i="3"/>
  <c r="Y24" i="3"/>
  <c r="Y25" i="3"/>
  <c r="Y26" i="3"/>
  <c r="Y27" i="3"/>
  <c r="Y28" i="3"/>
  <c r="Y29" i="3"/>
  <c r="Y30" i="3"/>
  <c r="Y31" i="3"/>
  <c r="Y32" i="3"/>
  <c r="Y33" i="3"/>
  <c r="Y34" i="3"/>
  <c r="Y35" i="3"/>
  <c r="Y36" i="3"/>
  <c r="Y37" i="3"/>
  <c r="Y38" i="3"/>
  <c r="Y39" i="3"/>
  <c r="Y40" i="3"/>
  <c r="Y41" i="3"/>
  <c r="Y42" i="3"/>
  <c r="Y43" i="3"/>
  <c r="Y44" i="3"/>
  <c r="Y45" i="3"/>
  <c r="Y46" i="3"/>
  <c r="Y47" i="3"/>
  <c r="Y48" i="3"/>
  <c r="Y49" i="3"/>
  <c r="Y50" i="3"/>
  <c r="Y51" i="3"/>
  <c r="Y52" i="3"/>
  <c r="Y53" i="3"/>
  <c r="Y54" i="3"/>
  <c r="Y55" i="3"/>
  <c r="Y56" i="3"/>
  <c r="Y57" i="3"/>
  <c r="Y58" i="3"/>
  <c r="Y59" i="3"/>
  <c r="Y7" i="3"/>
  <c r="Z7" i="9"/>
  <c r="AD8" i="6"/>
  <c r="AD9" i="6"/>
  <c r="AD10" i="6"/>
  <c r="AD11" i="6"/>
  <c r="AD12" i="6"/>
  <c r="AD13" i="6"/>
  <c r="AD14" i="6"/>
  <c r="AD15" i="6"/>
  <c r="AD16" i="6"/>
  <c r="AD17" i="6"/>
  <c r="AD18" i="6"/>
  <c r="AD19" i="6"/>
  <c r="AD20" i="6"/>
  <c r="AD21" i="6"/>
  <c r="AD22" i="6"/>
  <c r="AD23" i="6"/>
  <c r="AD24" i="6"/>
  <c r="AD25" i="6"/>
  <c r="AD26" i="6"/>
  <c r="AD27" i="6"/>
  <c r="AD28" i="6"/>
  <c r="AD29" i="6"/>
  <c r="AD30" i="6"/>
  <c r="AD31" i="6"/>
  <c r="AD32" i="6"/>
  <c r="AD33" i="6"/>
  <c r="AD34" i="6"/>
  <c r="AD35" i="6"/>
  <c r="AD36" i="6"/>
  <c r="AD37" i="6"/>
  <c r="AD38" i="6"/>
  <c r="AD39" i="6"/>
  <c r="AD40" i="6"/>
  <c r="AD41" i="6"/>
  <c r="AD42" i="6"/>
  <c r="AD43" i="6"/>
  <c r="AD44" i="6"/>
  <c r="AD45" i="6"/>
  <c r="AD46" i="6"/>
  <c r="AD47" i="6"/>
  <c r="AD48" i="6"/>
  <c r="AD49" i="6"/>
  <c r="AD50" i="6"/>
  <c r="AD51" i="6"/>
  <c r="AD52" i="6"/>
  <c r="AD53" i="6"/>
  <c r="AD54" i="6"/>
  <c r="AD55" i="6"/>
  <c r="AD56" i="6"/>
  <c r="AD57" i="6"/>
  <c r="AD58" i="6"/>
  <c r="AD59" i="6"/>
  <c r="AD60" i="6"/>
  <c r="AD61" i="6"/>
  <c r="AD62" i="6"/>
  <c r="AD63" i="6"/>
  <c r="AD64" i="6"/>
  <c r="AD65" i="6"/>
  <c r="AD66" i="6"/>
  <c r="AD67" i="6"/>
  <c r="AD68" i="6"/>
  <c r="AD69" i="6"/>
  <c r="AD70" i="6"/>
  <c r="AD71" i="6"/>
  <c r="AD72" i="6"/>
  <c r="AD73" i="6"/>
  <c r="AD74" i="6"/>
  <c r="AD75" i="6"/>
  <c r="AD76" i="6"/>
  <c r="AD77" i="6"/>
  <c r="AD78" i="6"/>
  <c r="AD79" i="6"/>
  <c r="AD80" i="6"/>
  <c r="AD81" i="6"/>
  <c r="AD82" i="6"/>
  <c r="AD83" i="6"/>
  <c r="AD84" i="6"/>
  <c r="AD85" i="6"/>
  <c r="AD86" i="6"/>
  <c r="AD87" i="6"/>
  <c r="AD88" i="6"/>
  <c r="AD89" i="6"/>
  <c r="AD90" i="6"/>
  <c r="AD91" i="6"/>
  <c r="AD92" i="6"/>
  <c r="AD93" i="6"/>
  <c r="AD94" i="6"/>
  <c r="AD95" i="6"/>
  <c r="AD96" i="6"/>
  <c r="AD97" i="6"/>
  <c r="AD98" i="6"/>
  <c r="AD99" i="6"/>
  <c r="AD100" i="6"/>
  <c r="AD101" i="6"/>
  <c r="AD102" i="6"/>
  <c r="AD103" i="6"/>
  <c r="AD104" i="6"/>
  <c r="AD105" i="6"/>
  <c r="AD106" i="6"/>
  <c r="AD107" i="6"/>
  <c r="AD108" i="6"/>
  <c r="AD109" i="6"/>
  <c r="AD110" i="6"/>
  <c r="AD111" i="6"/>
  <c r="AD112" i="6"/>
  <c r="AD113" i="6"/>
  <c r="AD114" i="6"/>
  <c r="AD115" i="6"/>
  <c r="AD116" i="6"/>
  <c r="AD117" i="6"/>
  <c r="AD118" i="6"/>
  <c r="AD119" i="6"/>
  <c r="AD120" i="6"/>
  <c r="AD121" i="6"/>
  <c r="AD122" i="6"/>
  <c r="AD123" i="6"/>
  <c r="AD124" i="6"/>
  <c r="AD125" i="6"/>
  <c r="AD126" i="6"/>
  <c r="AD127" i="6"/>
  <c r="AD128" i="6"/>
  <c r="AD129" i="6"/>
  <c r="AD130" i="6"/>
  <c r="AD131" i="6"/>
  <c r="AD132" i="6"/>
  <c r="AD133" i="6"/>
  <c r="AD134" i="6"/>
  <c r="AD135" i="6"/>
  <c r="AD136" i="6"/>
  <c r="AD137" i="6"/>
  <c r="AD138" i="6"/>
  <c r="AD139" i="6"/>
  <c r="AD140" i="6"/>
  <c r="AD141" i="6"/>
  <c r="AD142" i="6"/>
  <c r="AD143" i="6"/>
  <c r="AD144" i="6"/>
  <c r="AD145" i="6"/>
  <c r="AD146" i="6"/>
  <c r="AD147" i="6"/>
  <c r="AD148" i="6"/>
  <c r="AD149" i="6"/>
  <c r="AD150" i="6"/>
  <c r="AD151" i="6"/>
  <c r="AD152" i="6"/>
  <c r="AD153" i="6"/>
  <c r="AD154" i="6"/>
  <c r="AD155" i="6"/>
  <c r="AD156" i="6"/>
  <c r="AD157" i="6"/>
  <c r="AD158" i="6"/>
  <c r="AD159" i="6"/>
  <c r="AD160" i="6"/>
  <c r="AD161" i="6"/>
  <c r="AD162" i="6"/>
  <c r="AD163" i="6"/>
  <c r="AD164" i="6"/>
  <c r="AD165" i="6"/>
  <c r="AD166" i="6"/>
  <c r="AD167" i="6"/>
  <c r="AD168" i="6"/>
  <c r="AD169" i="6"/>
  <c r="AD170" i="6"/>
  <c r="AD171" i="6"/>
  <c r="AD172" i="6"/>
  <c r="AD173" i="6"/>
  <c r="AD174" i="6"/>
  <c r="AD175" i="6"/>
  <c r="AD176" i="6"/>
  <c r="AD177" i="6"/>
  <c r="AD178" i="6"/>
  <c r="AD179" i="6"/>
  <c r="AD180" i="6"/>
  <c r="AD181" i="6"/>
  <c r="AD182" i="6"/>
  <c r="AD183" i="6"/>
  <c r="AD184" i="6"/>
  <c r="AD185" i="6"/>
  <c r="AD186" i="6"/>
  <c r="AD7" i="6"/>
  <c r="Z7" i="6"/>
  <c r="Z7" i="7"/>
  <c r="Z8" i="6"/>
  <c r="Z9" i="6"/>
  <c r="Z10" i="6"/>
  <c r="Z11" i="6"/>
  <c r="Z12" i="6"/>
  <c r="Z13" i="6"/>
  <c r="Z14" i="6"/>
  <c r="Z15" i="6"/>
  <c r="Z16" i="6"/>
  <c r="Z17" i="6"/>
  <c r="Z18" i="6"/>
  <c r="Z19" i="6"/>
  <c r="Z20" i="6"/>
  <c r="Z21" i="6"/>
  <c r="Z22" i="6"/>
  <c r="Z23" i="6"/>
  <c r="Z24" i="6"/>
  <c r="Z25" i="6"/>
  <c r="Z26" i="6"/>
  <c r="Z27" i="6"/>
  <c r="Z28" i="6"/>
  <c r="Z29" i="6"/>
  <c r="Z30" i="6"/>
  <c r="Z31" i="6"/>
  <c r="Z32" i="6"/>
  <c r="Z33" i="6"/>
  <c r="Z34" i="6"/>
  <c r="Z35" i="6"/>
  <c r="Z36" i="6"/>
  <c r="Z37" i="6"/>
  <c r="Z38" i="6"/>
  <c r="Z39" i="6"/>
  <c r="Z40" i="6"/>
  <c r="Z41" i="6"/>
  <c r="Z42" i="6"/>
  <c r="Z43" i="6"/>
  <c r="Z44" i="6"/>
  <c r="Z45" i="6"/>
  <c r="Z46" i="6"/>
  <c r="Z47" i="6"/>
  <c r="Z48" i="6"/>
  <c r="Z49" i="6"/>
  <c r="Z50" i="6"/>
  <c r="Z51" i="6"/>
  <c r="Z52" i="6"/>
  <c r="Z53" i="6"/>
  <c r="Z54" i="6"/>
  <c r="Z55" i="6"/>
  <c r="Z56" i="6"/>
  <c r="Z57" i="6"/>
  <c r="Z58" i="6"/>
  <c r="Z59" i="6"/>
  <c r="Z60" i="6"/>
  <c r="Z61" i="6"/>
  <c r="Z62" i="6"/>
  <c r="Z63" i="6"/>
  <c r="Z64" i="6"/>
  <c r="Z65" i="6"/>
  <c r="Z66" i="6"/>
  <c r="Z67" i="6"/>
  <c r="Z68" i="6"/>
  <c r="Z69" i="6"/>
  <c r="Z70" i="6"/>
  <c r="Z71" i="6"/>
  <c r="Z72" i="6"/>
  <c r="Z73" i="6"/>
  <c r="Z74" i="6"/>
  <c r="Z75" i="6"/>
  <c r="Z76" i="6"/>
  <c r="Z77" i="6"/>
  <c r="Z78" i="6"/>
  <c r="Z79" i="6"/>
  <c r="Z80" i="6"/>
  <c r="Z81" i="6"/>
  <c r="Z82" i="6"/>
  <c r="Z83" i="6"/>
  <c r="Z84" i="6"/>
  <c r="Z85" i="6"/>
  <c r="Z86" i="6"/>
  <c r="Z87" i="6"/>
  <c r="Z88" i="6"/>
  <c r="Z89" i="6"/>
  <c r="Z90" i="6"/>
  <c r="Z91" i="6"/>
  <c r="Z92" i="6"/>
  <c r="Z93" i="6"/>
  <c r="Z94" i="6"/>
  <c r="Z95" i="6"/>
  <c r="Z96" i="6"/>
  <c r="Z97" i="6"/>
  <c r="Z98" i="6"/>
  <c r="Z99" i="6"/>
  <c r="Z100" i="6"/>
  <c r="Z101" i="6"/>
  <c r="Z102" i="6"/>
  <c r="Z103" i="6"/>
  <c r="Z104" i="6"/>
  <c r="Z105" i="6"/>
  <c r="Z106" i="6"/>
  <c r="Z107" i="6"/>
  <c r="Z108" i="6"/>
  <c r="Z109" i="6"/>
  <c r="Z110" i="6"/>
  <c r="Z111" i="6"/>
  <c r="Z112" i="6"/>
  <c r="Z113" i="6"/>
  <c r="Z114" i="6"/>
  <c r="Z115" i="6"/>
  <c r="Z116" i="6"/>
  <c r="Z117" i="6"/>
  <c r="Z118" i="6"/>
  <c r="Z119" i="6"/>
  <c r="Z120" i="6"/>
  <c r="Z121" i="6"/>
  <c r="Z122" i="6"/>
  <c r="Z123" i="6"/>
  <c r="Z124" i="6"/>
  <c r="Z125" i="6"/>
  <c r="Z126" i="6"/>
  <c r="Z127" i="6"/>
  <c r="Z128" i="6"/>
  <c r="Z129" i="6"/>
  <c r="Z130" i="6"/>
  <c r="Z131" i="6"/>
  <c r="Z132" i="6"/>
  <c r="Z133" i="6"/>
  <c r="Z134" i="6"/>
  <c r="Z135" i="6"/>
  <c r="Z136" i="6"/>
  <c r="Z137" i="6"/>
  <c r="Z138" i="6"/>
  <c r="Z139" i="6"/>
  <c r="Z140" i="6"/>
  <c r="Z141" i="6"/>
  <c r="Z142" i="6"/>
  <c r="Z143" i="6"/>
  <c r="Z144" i="6"/>
  <c r="Z145" i="6"/>
  <c r="Z146" i="6"/>
  <c r="Z147" i="6"/>
  <c r="Z148" i="6"/>
  <c r="Z149" i="6"/>
  <c r="Z150" i="6"/>
  <c r="Z151" i="6"/>
  <c r="Z152" i="6"/>
  <c r="Z153" i="6"/>
  <c r="Z154" i="6"/>
  <c r="Z155" i="6"/>
  <c r="Z156" i="6"/>
  <c r="Z157" i="6"/>
  <c r="Z158" i="6"/>
  <c r="Z159" i="6"/>
  <c r="Z160" i="6"/>
  <c r="Z161" i="6"/>
  <c r="Z162" i="6"/>
  <c r="Z163" i="6"/>
  <c r="Z164" i="6"/>
  <c r="Z165" i="6"/>
  <c r="Z166" i="6"/>
  <c r="Z167" i="6"/>
  <c r="Z168" i="6"/>
  <c r="Z169" i="6"/>
  <c r="Z170" i="6"/>
  <c r="Z171" i="6"/>
  <c r="Z172" i="6"/>
  <c r="Z173" i="6"/>
  <c r="Z174" i="6"/>
  <c r="Z175" i="6"/>
  <c r="Z176" i="6"/>
  <c r="Z177" i="6"/>
  <c r="Z178" i="6"/>
  <c r="Z179" i="6"/>
  <c r="Z180" i="6"/>
  <c r="Z181" i="6"/>
  <c r="Z182" i="6"/>
  <c r="Z183" i="6"/>
  <c r="Z184" i="6"/>
  <c r="Z185" i="6"/>
  <c r="Z186" i="6"/>
  <c r="AD8" i="7"/>
  <c r="AD9" i="7"/>
  <c r="AD10" i="7"/>
  <c r="AD11" i="7"/>
  <c r="AD12" i="7"/>
  <c r="AD13" i="7"/>
  <c r="AD14" i="7"/>
  <c r="AD15" i="7"/>
  <c r="AD16" i="7"/>
  <c r="AD17" i="7"/>
  <c r="AD18" i="7"/>
  <c r="AD19" i="7"/>
  <c r="AD20" i="7"/>
  <c r="AD21" i="7"/>
  <c r="AD22" i="7"/>
  <c r="AD23" i="7"/>
  <c r="AD24" i="7"/>
  <c r="AD25" i="7"/>
  <c r="AD26" i="7"/>
  <c r="AD27" i="7"/>
  <c r="AD28" i="7"/>
  <c r="AD29" i="7"/>
  <c r="AD30" i="7"/>
  <c r="AD31" i="7"/>
  <c r="AD32" i="7"/>
  <c r="AD33" i="7"/>
  <c r="AD34" i="7"/>
  <c r="AD35" i="7"/>
  <c r="AD36" i="7"/>
  <c r="AD37" i="7"/>
  <c r="AD38" i="7"/>
  <c r="AD39" i="7"/>
  <c r="AD40" i="7"/>
  <c r="AD41" i="7"/>
  <c r="AD42" i="7"/>
  <c r="AD43" i="7"/>
  <c r="AD44" i="7"/>
  <c r="AD45" i="7"/>
  <c r="AD7" i="7"/>
  <c r="AD7" i="9"/>
  <c r="Z8" i="7"/>
  <c r="Z9" i="7"/>
  <c r="Z10" i="7"/>
  <c r="Z11" i="7"/>
  <c r="Z12" i="7"/>
  <c r="Z13" i="7"/>
  <c r="Z14" i="7"/>
  <c r="Z15" i="7"/>
  <c r="Z16" i="7"/>
  <c r="Z17" i="7"/>
  <c r="Z18" i="7"/>
  <c r="Z19" i="7"/>
  <c r="Z20" i="7"/>
  <c r="Z21" i="7"/>
  <c r="Z22" i="7"/>
  <c r="Z23" i="7"/>
  <c r="Z24" i="7"/>
  <c r="Z25" i="7"/>
  <c r="Z26" i="7"/>
  <c r="Z27" i="7"/>
  <c r="Z28" i="7"/>
  <c r="Z29" i="7"/>
  <c r="Z30" i="7"/>
  <c r="Z31" i="7"/>
  <c r="Z32" i="7"/>
  <c r="Z33" i="7"/>
  <c r="Z34" i="7"/>
  <c r="Z35" i="7"/>
  <c r="Z36" i="7"/>
  <c r="Z37" i="7"/>
  <c r="Z38" i="7"/>
  <c r="Z39" i="7"/>
  <c r="Z40" i="7"/>
  <c r="Z41" i="7"/>
  <c r="Z42" i="7"/>
  <c r="Z43" i="7"/>
  <c r="Z44" i="7"/>
  <c r="Z45" i="7"/>
  <c r="Z8" i="9"/>
  <c r="Z9" i="9"/>
  <c r="AA9" i="9" s="1"/>
  <c r="Z10" i="9"/>
  <c r="AA10" i="9" s="1"/>
  <c r="Z11" i="9"/>
  <c r="Z12" i="9"/>
  <c r="AA12" i="9" s="1"/>
  <c r="Z13" i="9"/>
  <c r="AA13" i="9" s="1"/>
  <c r="Z14" i="9"/>
  <c r="AA14" i="9" s="1"/>
  <c r="Z15" i="9"/>
  <c r="AA15" i="9" s="1"/>
  <c r="Z16" i="9"/>
  <c r="AA16" i="9" s="1"/>
  <c r="Z17" i="9"/>
  <c r="AA17" i="9" s="1"/>
  <c r="Z18" i="9"/>
  <c r="AA18" i="9" s="1"/>
  <c r="Z19" i="9"/>
  <c r="AA19" i="9" s="1"/>
  <c r="Z20" i="9"/>
  <c r="AA20" i="9" s="1"/>
  <c r="Z21" i="9"/>
  <c r="AA21" i="9" s="1"/>
  <c r="Z22" i="9"/>
  <c r="AA22" i="9" s="1"/>
  <c r="Z23" i="9"/>
  <c r="AA23" i="9" s="1"/>
  <c r="Z24" i="9"/>
  <c r="AA24" i="9" s="1"/>
  <c r="Z25" i="9"/>
  <c r="AA25" i="9" s="1"/>
  <c r="Z26" i="9"/>
  <c r="AA26" i="9" s="1"/>
  <c r="Z27" i="9"/>
  <c r="AA27" i="9" s="1"/>
  <c r="Z28" i="9"/>
  <c r="AA28" i="9" s="1"/>
  <c r="Z29" i="9"/>
  <c r="AA29" i="9" s="1"/>
  <c r="Z30" i="9"/>
  <c r="AA30" i="9" s="1"/>
  <c r="Z31" i="9"/>
  <c r="AA31" i="9" s="1"/>
  <c r="Z32" i="9"/>
  <c r="AA32" i="9" s="1"/>
  <c r="Z33" i="9"/>
  <c r="AA33" i="9" s="1"/>
  <c r="Z34" i="9"/>
  <c r="AA34" i="9" s="1"/>
  <c r="Z35" i="9"/>
  <c r="AA35" i="9" s="1"/>
  <c r="Z36" i="9"/>
  <c r="AA36" i="9" s="1"/>
  <c r="Z37" i="9"/>
  <c r="AA37" i="9" s="1"/>
  <c r="Z38" i="9"/>
  <c r="AA38" i="9" s="1"/>
  <c r="Z39" i="9"/>
  <c r="AA39" i="9" s="1"/>
  <c r="Z40" i="9"/>
  <c r="AA40" i="9" s="1"/>
  <c r="Z41" i="9"/>
  <c r="AA41" i="9" s="1"/>
  <c r="Z42" i="9"/>
  <c r="AA42" i="9" s="1"/>
  <c r="Z43" i="9"/>
  <c r="AA43" i="9" s="1"/>
  <c r="Z44" i="9"/>
  <c r="AA44" i="9" s="1"/>
  <c r="Z45" i="9"/>
  <c r="AA45" i="9" s="1"/>
  <c r="Z46" i="9"/>
  <c r="AA46" i="9" s="1"/>
  <c r="Z47" i="9"/>
  <c r="AA47" i="9" s="1"/>
  <c r="Z48" i="9"/>
  <c r="AA48" i="9" s="1"/>
  <c r="Z49" i="9"/>
  <c r="AA49" i="9" s="1"/>
  <c r="Z50" i="9"/>
  <c r="AA50" i="9" s="1"/>
  <c r="Z51" i="9"/>
  <c r="AA51" i="9" s="1"/>
  <c r="Z52" i="9"/>
  <c r="AA52" i="9" s="1"/>
  <c r="Z53" i="9"/>
  <c r="AA53" i="9" s="1"/>
  <c r="Z54" i="9"/>
  <c r="AA54" i="9" s="1"/>
  <c r="Z55" i="9"/>
  <c r="AA55" i="9" s="1"/>
  <c r="Z56" i="9"/>
  <c r="AA56" i="9" s="1"/>
  <c r="Z57" i="9"/>
  <c r="AA57" i="9" s="1"/>
  <c r="Z58" i="9"/>
  <c r="AA58" i="9" s="1"/>
  <c r="Z59" i="9"/>
  <c r="AA59" i="9" s="1"/>
  <c r="Z60" i="9"/>
  <c r="AA60" i="9" s="1"/>
  <c r="Z61" i="9"/>
  <c r="AA61" i="9" s="1"/>
  <c r="Z62" i="9"/>
  <c r="AA62" i="9" s="1"/>
  <c r="Z63" i="9"/>
  <c r="AA63" i="9" s="1"/>
  <c r="Z64" i="9"/>
  <c r="AA64" i="9" s="1"/>
  <c r="Z65" i="9"/>
  <c r="AA65" i="9" s="1"/>
  <c r="Z66" i="9"/>
  <c r="AA66" i="9" s="1"/>
  <c r="Z67" i="9"/>
  <c r="AA67" i="9" s="1"/>
  <c r="Z68" i="9"/>
  <c r="AA68" i="9" s="1"/>
  <c r="Z69" i="9"/>
  <c r="AA69" i="9" s="1"/>
  <c r="Z70" i="9"/>
  <c r="AA70" i="9" s="1"/>
  <c r="Z71" i="9"/>
  <c r="AA71" i="9" s="1"/>
  <c r="AA8" i="9"/>
  <c r="AA11" i="9"/>
  <c r="AD8" i="9"/>
  <c r="AE8" i="9" s="1"/>
  <c r="AD9" i="9"/>
  <c r="AE9" i="9" s="1"/>
  <c r="AD10" i="9"/>
  <c r="AE10" i="9" s="1"/>
  <c r="AD11" i="9"/>
  <c r="AE11" i="9" s="1"/>
  <c r="AD12" i="9"/>
  <c r="AE12" i="9" s="1"/>
  <c r="AD13" i="9"/>
  <c r="AE13" i="9" s="1"/>
  <c r="AD14" i="9"/>
  <c r="AE14" i="9" s="1"/>
  <c r="AD15" i="9"/>
  <c r="AE15" i="9" s="1"/>
  <c r="AD16" i="9"/>
  <c r="AE16" i="9" s="1"/>
  <c r="AD17" i="9"/>
  <c r="AE17" i="9" s="1"/>
  <c r="AD18" i="9"/>
  <c r="AE18" i="9" s="1"/>
  <c r="AD19" i="9"/>
  <c r="AE19" i="9" s="1"/>
  <c r="AD20" i="9"/>
  <c r="AE20" i="9" s="1"/>
  <c r="AD21" i="9"/>
  <c r="AE21" i="9" s="1"/>
  <c r="AD22" i="9"/>
  <c r="AE22" i="9" s="1"/>
  <c r="AD23" i="9"/>
  <c r="AE23" i="9" s="1"/>
  <c r="AD24" i="9"/>
  <c r="AE24" i="9" s="1"/>
  <c r="AD25" i="9"/>
  <c r="AE25" i="9" s="1"/>
  <c r="AD26" i="9"/>
  <c r="AE26" i="9" s="1"/>
  <c r="AD27" i="9"/>
  <c r="AE27" i="9" s="1"/>
  <c r="AD28" i="9"/>
  <c r="AE28" i="9" s="1"/>
  <c r="AD29" i="9"/>
  <c r="AE29" i="9" s="1"/>
  <c r="AD30" i="9"/>
  <c r="AE30" i="9" s="1"/>
  <c r="AD31" i="9"/>
  <c r="AE31" i="9" s="1"/>
  <c r="AD32" i="9"/>
  <c r="AE32" i="9" s="1"/>
  <c r="AD33" i="9"/>
  <c r="AE33" i="9" s="1"/>
  <c r="AD34" i="9"/>
  <c r="AE34" i="9" s="1"/>
  <c r="AD35" i="9"/>
  <c r="AE35" i="9" s="1"/>
  <c r="AD36" i="9"/>
  <c r="AE36" i="9" s="1"/>
  <c r="AD37" i="9"/>
  <c r="AE37" i="9" s="1"/>
  <c r="AD38" i="9"/>
  <c r="AE38" i="9" s="1"/>
  <c r="AD39" i="9"/>
  <c r="AE39" i="9" s="1"/>
  <c r="AD40" i="9"/>
  <c r="AE40" i="9" s="1"/>
  <c r="AD41" i="9"/>
  <c r="AE41" i="9" s="1"/>
  <c r="AD42" i="9"/>
  <c r="AE42" i="9" s="1"/>
  <c r="AD43" i="9"/>
  <c r="AE43" i="9" s="1"/>
  <c r="AD44" i="9"/>
  <c r="AE44" i="9" s="1"/>
  <c r="AD45" i="9"/>
  <c r="AE45" i="9" s="1"/>
  <c r="AD46" i="9"/>
  <c r="AE46" i="9" s="1"/>
  <c r="AD47" i="9"/>
  <c r="AE47" i="9" s="1"/>
  <c r="AD48" i="9"/>
  <c r="AE48" i="9" s="1"/>
  <c r="AD49" i="9"/>
  <c r="AE49" i="9" s="1"/>
  <c r="AD50" i="9"/>
  <c r="AE50" i="9" s="1"/>
  <c r="AD51" i="9"/>
  <c r="AE51" i="9" s="1"/>
  <c r="AD52" i="9"/>
  <c r="AE52" i="9" s="1"/>
  <c r="AD53" i="9"/>
  <c r="AE53" i="9" s="1"/>
  <c r="AD54" i="9"/>
  <c r="AE54" i="9" s="1"/>
  <c r="AD55" i="9"/>
  <c r="AE55" i="9" s="1"/>
  <c r="AD56" i="9"/>
  <c r="AE56" i="9" s="1"/>
  <c r="AD57" i="9"/>
  <c r="AE57" i="9" s="1"/>
  <c r="AD58" i="9"/>
  <c r="AE58" i="9" s="1"/>
  <c r="AD59" i="9"/>
  <c r="AE59" i="9" s="1"/>
  <c r="AD60" i="9"/>
  <c r="AE60" i="9" s="1"/>
  <c r="AD61" i="9"/>
  <c r="AE61" i="9" s="1"/>
  <c r="AD62" i="9"/>
  <c r="AE62" i="9" s="1"/>
  <c r="AD63" i="9"/>
  <c r="AE63" i="9" s="1"/>
  <c r="AD64" i="9"/>
  <c r="AE64" i="9" s="1"/>
  <c r="AD65" i="9"/>
  <c r="AE65" i="9" s="1"/>
  <c r="AD66" i="9"/>
  <c r="AE66" i="9" s="1"/>
  <c r="AD67" i="9"/>
  <c r="AE67" i="9" s="1"/>
  <c r="AD68" i="9"/>
  <c r="AE68" i="9" s="1"/>
  <c r="AD69" i="9"/>
  <c r="AE69" i="9" s="1"/>
  <c r="AD70" i="9"/>
  <c r="AE70" i="9" s="1"/>
  <c r="AD71" i="9"/>
  <c r="AE71" i="9" s="1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37" i="9"/>
  <c r="K38" i="9"/>
  <c r="K39" i="9"/>
  <c r="K40" i="9"/>
  <c r="K41" i="9"/>
  <c r="K42" i="9"/>
  <c r="K43" i="9"/>
  <c r="K44" i="9"/>
  <c r="K45" i="9"/>
  <c r="K46" i="9"/>
  <c r="K47" i="9"/>
  <c r="K48" i="9"/>
  <c r="K49" i="9"/>
  <c r="K50" i="9"/>
  <c r="K51" i="9"/>
  <c r="K52" i="9"/>
  <c r="K53" i="9"/>
  <c r="K54" i="9"/>
  <c r="K55" i="9"/>
  <c r="K56" i="9"/>
  <c r="K57" i="9"/>
  <c r="K58" i="9"/>
  <c r="K59" i="9"/>
  <c r="K60" i="9"/>
  <c r="K61" i="9"/>
  <c r="K62" i="9"/>
  <c r="K63" i="9"/>
  <c r="K64" i="9"/>
  <c r="K65" i="9"/>
  <c r="K66" i="9"/>
  <c r="K67" i="9"/>
  <c r="K68" i="9"/>
  <c r="K69" i="9"/>
  <c r="K70" i="9"/>
  <c r="K71" i="9"/>
  <c r="K7" i="9"/>
  <c r="H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7" i="7"/>
  <c r="K7" i="6"/>
  <c r="K7" i="5"/>
  <c r="AK63" i="9" l="1"/>
  <c r="AL63" i="9" s="1"/>
  <c r="AK15" i="9"/>
  <c r="AL15" i="9" s="1"/>
  <c r="AK14" i="9"/>
  <c r="AL14" i="9" s="1"/>
  <c r="AK37" i="9"/>
  <c r="AL37" i="9" s="1"/>
  <c r="AK65" i="9"/>
  <c r="AL65" i="9" s="1"/>
  <c r="AK28" i="9"/>
  <c r="AL28" i="9" s="1"/>
  <c r="AK13" i="9"/>
  <c r="AL13" i="9" s="1"/>
  <c r="O71" i="9"/>
  <c r="P71" i="9" s="1"/>
  <c r="N71" i="9"/>
  <c r="H71" i="9"/>
  <c r="D71" i="9"/>
  <c r="X71" i="9" s="1"/>
  <c r="AC71" i="9" s="1"/>
  <c r="H70" i="9"/>
  <c r="D70" i="9"/>
  <c r="X70" i="9" s="1"/>
  <c r="O69" i="9"/>
  <c r="P69" i="9" s="1"/>
  <c r="N69" i="9"/>
  <c r="H69" i="9"/>
  <c r="D69" i="9"/>
  <c r="X69" i="9" s="1"/>
  <c r="AC69" i="9" s="1"/>
  <c r="H68" i="9"/>
  <c r="D68" i="9"/>
  <c r="X68" i="9" s="1"/>
  <c r="O67" i="9"/>
  <c r="P67" i="9" s="1"/>
  <c r="N67" i="9"/>
  <c r="H67" i="9"/>
  <c r="D67" i="9"/>
  <c r="X67" i="9" s="1"/>
  <c r="AC67" i="9" s="1"/>
  <c r="X66" i="9"/>
  <c r="AC66" i="9" s="1"/>
  <c r="H66" i="9"/>
  <c r="D66" i="9"/>
  <c r="T65" i="9"/>
  <c r="V65" i="9" s="1"/>
  <c r="O65" i="9"/>
  <c r="P65" i="9" s="1"/>
  <c r="N65" i="9"/>
  <c r="H65" i="9"/>
  <c r="D65" i="9"/>
  <c r="X65" i="9" s="1"/>
  <c r="AC65" i="9" s="1"/>
  <c r="H64" i="9"/>
  <c r="D64" i="9"/>
  <c r="X64" i="9" s="1"/>
  <c r="AC64" i="9" s="1"/>
  <c r="T63" i="9"/>
  <c r="V63" i="9" s="1"/>
  <c r="O63" i="9"/>
  <c r="P63" i="9" s="1"/>
  <c r="N63" i="9"/>
  <c r="H63" i="9"/>
  <c r="D63" i="9"/>
  <c r="X63" i="9" s="1"/>
  <c r="AC63" i="9" s="1"/>
  <c r="H62" i="9"/>
  <c r="D62" i="9"/>
  <c r="X62" i="9" s="1"/>
  <c r="AC62" i="9" s="1"/>
  <c r="O61" i="9"/>
  <c r="P61" i="9" s="1"/>
  <c r="N61" i="9"/>
  <c r="R61" i="9" s="1"/>
  <c r="H61" i="9"/>
  <c r="D61" i="9"/>
  <c r="X61" i="9" s="1"/>
  <c r="AC61" i="9" s="1"/>
  <c r="H60" i="9"/>
  <c r="D60" i="9"/>
  <c r="X60" i="9" s="1"/>
  <c r="O59" i="9"/>
  <c r="P59" i="9" s="1"/>
  <c r="N59" i="9"/>
  <c r="R59" i="9" s="1"/>
  <c r="H59" i="9"/>
  <c r="D59" i="9"/>
  <c r="X59" i="9" s="1"/>
  <c r="AC59" i="9" s="1"/>
  <c r="H58" i="9"/>
  <c r="D58" i="9"/>
  <c r="X58" i="9" s="1"/>
  <c r="AC58" i="9" s="1"/>
  <c r="O57" i="9"/>
  <c r="P57" i="9" s="1"/>
  <c r="N57" i="9"/>
  <c r="H57" i="9"/>
  <c r="D57" i="9"/>
  <c r="X57" i="9" s="1"/>
  <c r="AC57" i="9" s="1"/>
  <c r="X56" i="9"/>
  <c r="AC56" i="9" s="1"/>
  <c r="H56" i="9"/>
  <c r="D56" i="9"/>
  <c r="O55" i="9"/>
  <c r="P55" i="9" s="1"/>
  <c r="N55" i="9"/>
  <c r="H55" i="9"/>
  <c r="D55" i="9"/>
  <c r="X55" i="9" s="1"/>
  <c r="AC55" i="9" s="1"/>
  <c r="H54" i="9"/>
  <c r="D54" i="9"/>
  <c r="X54" i="9" s="1"/>
  <c r="O53" i="9"/>
  <c r="P53" i="9" s="1"/>
  <c r="N53" i="9"/>
  <c r="H53" i="9"/>
  <c r="D53" i="9"/>
  <c r="X53" i="9" s="1"/>
  <c r="AC53" i="9" s="1"/>
  <c r="H52" i="9"/>
  <c r="D52" i="9"/>
  <c r="X52" i="9" s="1"/>
  <c r="O51" i="9"/>
  <c r="P51" i="9" s="1"/>
  <c r="N51" i="9"/>
  <c r="H51" i="9"/>
  <c r="D51" i="9"/>
  <c r="X51" i="9" s="1"/>
  <c r="AC51" i="9" s="1"/>
  <c r="H50" i="9"/>
  <c r="D50" i="9"/>
  <c r="X50" i="9" s="1"/>
  <c r="AC50" i="9" s="1"/>
  <c r="T49" i="9"/>
  <c r="V49" i="9" s="1"/>
  <c r="AK49" i="9" s="1"/>
  <c r="AL49" i="9" s="1"/>
  <c r="O49" i="9"/>
  <c r="P49" i="9" s="1"/>
  <c r="N49" i="9"/>
  <c r="H49" i="9"/>
  <c r="D49" i="9"/>
  <c r="X49" i="9" s="1"/>
  <c r="AC49" i="9" s="1"/>
  <c r="H48" i="9"/>
  <c r="D48" i="9"/>
  <c r="X48" i="9" s="1"/>
  <c r="AC48" i="9" s="1"/>
  <c r="O47" i="9"/>
  <c r="P47" i="9" s="1"/>
  <c r="N47" i="9"/>
  <c r="H47" i="9"/>
  <c r="D47" i="9"/>
  <c r="X47" i="9" s="1"/>
  <c r="AC47" i="9" s="1"/>
  <c r="X46" i="9"/>
  <c r="AC46" i="9" s="1"/>
  <c r="H46" i="9"/>
  <c r="D46" i="9"/>
  <c r="O45" i="9"/>
  <c r="P45" i="9" s="1"/>
  <c r="N45" i="9"/>
  <c r="R45" i="9" s="1"/>
  <c r="H45" i="9"/>
  <c r="D45" i="9"/>
  <c r="X45" i="9" s="1"/>
  <c r="AC45" i="9" s="1"/>
  <c r="H44" i="9"/>
  <c r="D44" i="9"/>
  <c r="X44" i="9" s="1"/>
  <c r="O43" i="9"/>
  <c r="P43" i="9" s="1"/>
  <c r="N43" i="9"/>
  <c r="R43" i="9" s="1"/>
  <c r="H43" i="9"/>
  <c r="D43" i="9"/>
  <c r="X43" i="9" s="1"/>
  <c r="AC43" i="9" s="1"/>
  <c r="H42" i="9"/>
  <c r="D42" i="9"/>
  <c r="X42" i="9" s="1"/>
  <c r="AC42" i="9" s="1"/>
  <c r="O41" i="9"/>
  <c r="P41" i="9" s="1"/>
  <c r="N41" i="9"/>
  <c r="H41" i="9"/>
  <c r="D41" i="9"/>
  <c r="X41" i="9" s="1"/>
  <c r="AC41" i="9" s="1"/>
  <c r="H40" i="9"/>
  <c r="D40" i="9"/>
  <c r="X40" i="9" s="1"/>
  <c r="AC40" i="9" s="1"/>
  <c r="O39" i="9"/>
  <c r="P39" i="9" s="1"/>
  <c r="N39" i="9"/>
  <c r="H39" i="9"/>
  <c r="D39" i="9"/>
  <c r="X39" i="9" s="1"/>
  <c r="AC39" i="9" s="1"/>
  <c r="H38" i="9"/>
  <c r="D38" i="9"/>
  <c r="X38" i="9" s="1"/>
  <c r="T37" i="9"/>
  <c r="V37" i="9" s="1"/>
  <c r="O37" i="9"/>
  <c r="P37" i="9" s="1"/>
  <c r="N37" i="9"/>
  <c r="H37" i="9"/>
  <c r="D37" i="9"/>
  <c r="X37" i="9" s="1"/>
  <c r="AC37" i="9" s="1"/>
  <c r="H36" i="9"/>
  <c r="D36" i="9"/>
  <c r="X36" i="9" s="1"/>
  <c r="O35" i="9"/>
  <c r="P35" i="9" s="1"/>
  <c r="N35" i="9"/>
  <c r="H35" i="9"/>
  <c r="D35" i="9"/>
  <c r="X35" i="9" s="1"/>
  <c r="AC35" i="9" s="1"/>
  <c r="X34" i="9"/>
  <c r="H34" i="9"/>
  <c r="D34" i="9"/>
  <c r="O33" i="9"/>
  <c r="P33" i="9" s="1"/>
  <c r="N33" i="9"/>
  <c r="H33" i="9"/>
  <c r="D33" i="9"/>
  <c r="X33" i="9" s="1"/>
  <c r="AC33" i="9" s="1"/>
  <c r="H32" i="9"/>
  <c r="D32" i="9"/>
  <c r="X32" i="9" s="1"/>
  <c r="T32" i="9" s="1"/>
  <c r="V32" i="9" s="1"/>
  <c r="AK32" i="9" s="1"/>
  <c r="AL32" i="9" s="1"/>
  <c r="O31" i="9"/>
  <c r="P31" i="9" s="1"/>
  <c r="R31" i="9" s="1"/>
  <c r="N31" i="9"/>
  <c r="H31" i="9"/>
  <c r="D31" i="9"/>
  <c r="X31" i="9" s="1"/>
  <c r="AC31" i="9" s="1"/>
  <c r="H30" i="9"/>
  <c r="D30" i="9"/>
  <c r="X30" i="9" s="1"/>
  <c r="O29" i="9"/>
  <c r="P29" i="9" s="1"/>
  <c r="N29" i="9"/>
  <c r="H29" i="9"/>
  <c r="D29" i="9"/>
  <c r="X29" i="9" s="1"/>
  <c r="AC29" i="9" s="1"/>
  <c r="H28" i="9"/>
  <c r="D28" i="9"/>
  <c r="X28" i="9" s="1"/>
  <c r="T28" i="9" s="1"/>
  <c r="V28" i="9" s="1"/>
  <c r="O27" i="9"/>
  <c r="P27" i="9" s="1"/>
  <c r="N27" i="9"/>
  <c r="H27" i="9"/>
  <c r="D27" i="9"/>
  <c r="X27" i="9" s="1"/>
  <c r="AC27" i="9" s="1"/>
  <c r="H26" i="9"/>
  <c r="D26" i="9"/>
  <c r="X26" i="9" s="1"/>
  <c r="O25" i="9"/>
  <c r="P25" i="9" s="1"/>
  <c r="N25" i="9"/>
  <c r="H25" i="9"/>
  <c r="D25" i="9"/>
  <c r="X25" i="9" s="1"/>
  <c r="AC25" i="9" s="1"/>
  <c r="H24" i="9"/>
  <c r="D24" i="9"/>
  <c r="X24" i="9" s="1"/>
  <c r="T24" i="9" s="1"/>
  <c r="V24" i="9" s="1"/>
  <c r="AK24" i="9" s="1"/>
  <c r="AL24" i="9" s="1"/>
  <c r="N23" i="9"/>
  <c r="H23" i="9"/>
  <c r="D23" i="9"/>
  <c r="X23" i="9" s="1"/>
  <c r="AC23" i="9" s="1"/>
  <c r="H22" i="9"/>
  <c r="D22" i="9"/>
  <c r="X22" i="9" s="1"/>
  <c r="T22" i="9" s="1"/>
  <c r="V22" i="9" s="1"/>
  <c r="AK22" i="9" s="1"/>
  <c r="AL22" i="9" s="1"/>
  <c r="O21" i="9"/>
  <c r="P21" i="9" s="1"/>
  <c r="H21" i="9"/>
  <c r="D21" i="9"/>
  <c r="X21" i="9" s="1"/>
  <c r="AC21" i="9" s="1"/>
  <c r="H20" i="9"/>
  <c r="D20" i="9"/>
  <c r="X20" i="9" s="1"/>
  <c r="O19" i="9"/>
  <c r="P19" i="9" s="1"/>
  <c r="H19" i="9"/>
  <c r="D19" i="9"/>
  <c r="X19" i="9" s="1"/>
  <c r="AC19" i="9" s="1"/>
  <c r="H18" i="9"/>
  <c r="D18" i="9"/>
  <c r="X18" i="9" s="1"/>
  <c r="O17" i="9"/>
  <c r="P17" i="9" s="1"/>
  <c r="N17" i="9"/>
  <c r="R17" i="9" s="1"/>
  <c r="H17" i="9"/>
  <c r="D17" i="9"/>
  <c r="X17" i="9" s="1"/>
  <c r="AC17" i="9" s="1"/>
  <c r="H16" i="9"/>
  <c r="D16" i="9"/>
  <c r="X16" i="9" s="1"/>
  <c r="O15" i="9"/>
  <c r="P15" i="9" s="1"/>
  <c r="H15" i="9"/>
  <c r="D15" i="9"/>
  <c r="X15" i="9" s="1"/>
  <c r="T15" i="9" s="1"/>
  <c r="V15" i="9" s="1"/>
  <c r="O14" i="9"/>
  <c r="P14" i="9" s="1"/>
  <c r="H14" i="9"/>
  <c r="D14" i="9"/>
  <c r="X14" i="9" s="1"/>
  <c r="T14" i="9" s="1"/>
  <c r="V14" i="9" s="1"/>
  <c r="AC13" i="9"/>
  <c r="T13" i="9"/>
  <c r="V13" i="9" s="1"/>
  <c r="O13" i="9"/>
  <c r="P13" i="9" s="1"/>
  <c r="H13" i="9"/>
  <c r="D13" i="9"/>
  <c r="X13" i="9" s="1"/>
  <c r="Y13" i="9" s="1"/>
  <c r="O12" i="9"/>
  <c r="P12" i="9" s="1"/>
  <c r="H12" i="9"/>
  <c r="D12" i="9"/>
  <c r="X12" i="9" s="1"/>
  <c r="N11" i="9"/>
  <c r="H11" i="9"/>
  <c r="D11" i="9"/>
  <c r="X11" i="9" s="1"/>
  <c r="O10" i="9"/>
  <c r="P10" i="9" s="1"/>
  <c r="H10" i="9"/>
  <c r="D10" i="9"/>
  <c r="X10" i="9" s="1"/>
  <c r="T10" i="9" s="1"/>
  <c r="V10" i="9" s="1"/>
  <c r="AK10" i="9" s="1"/>
  <c r="AL10" i="9" s="1"/>
  <c r="O9" i="9"/>
  <c r="P9" i="9" s="1"/>
  <c r="N9" i="9"/>
  <c r="H9" i="9"/>
  <c r="D9" i="9"/>
  <c r="X9" i="9" s="1"/>
  <c r="X8" i="9"/>
  <c r="T8" i="9" s="1"/>
  <c r="V8" i="9" s="1"/>
  <c r="AK8" i="9" s="1"/>
  <c r="AL8" i="9" s="1"/>
  <c r="O8" i="9"/>
  <c r="P8" i="9" s="1"/>
  <c r="N8" i="9"/>
  <c r="H8" i="9"/>
  <c r="D8" i="9"/>
  <c r="O7" i="9"/>
  <c r="P7" i="9" s="1"/>
  <c r="H7" i="9"/>
  <c r="D7" i="9"/>
  <c r="X7" i="9" s="1"/>
  <c r="D7" i="6"/>
  <c r="T45" i="7"/>
  <c r="U45" i="7" s="1"/>
  <c r="V45" i="7" s="1"/>
  <c r="O45" i="7"/>
  <c r="P45" i="7" s="1"/>
  <c r="H45" i="7"/>
  <c r="D45" i="7"/>
  <c r="X45" i="7" s="1"/>
  <c r="Y45" i="7" s="1"/>
  <c r="N44" i="7"/>
  <c r="H44" i="7"/>
  <c r="D44" i="7"/>
  <c r="X44" i="7" s="1"/>
  <c r="O43" i="7"/>
  <c r="P43" i="7" s="1"/>
  <c r="H43" i="7"/>
  <c r="D43" i="7"/>
  <c r="X43" i="7" s="1"/>
  <c r="Y43" i="7" s="1"/>
  <c r="N42" i="7"/>
  <c r="H42" i="7"/>
  <c r="D42" i="7"/>
  <c r="X42" i="7" s="1"/>
  <c r="O41" i="7"/>
  <c r="P41" i="7" s="1"/>
  <c r="H41" i="7"/>
  <c r="D41" i="7"/>
  <c r="X41" i="7" s="1"/>
  <c r="Y41" i="7" s="1"/>
  <c r="X40" i="7"/>
  <c r="N40" i="7"/>
  <c r="H40" i="7"/>
  <c r="D40" i="7"/>
  <c r="O39" i="7"/>
  <c r="P39" i="7" s="1"/>
  <c r="H39" i="7"/>
  <c r="D39" i="7"/>
  <c r="X39" i="7" s="1"/>
  <c r="Y39" i="7" s="1"/>
  <c r="X38" i="7"/>
  <c r="N38" i="7"/>
  <c r="H38" i="7"/>
  <c r="D38" i="7"/>
  <c r="T37" i="7"/>
  <c r="V37" i="7" s="1"/>
  <c r="O37" i="7"/>
  <c r="P37" i="7" s="1"/>
  <c r="H37" i="7"/>
  <c r="D37" i="7"/>
  <c r="X37" i="7" s="1"/>
  <c r="Y37" i="7" s="1"/>
  <c r="H36" i="7"/>
  <c r="D36" i="7"/>
  <c r="X36" i="7" s="1"/>
  <c r="Y36" i="7" s="1"/>
  <c r="O35" i="7"/>
  <c r="P35" i="7" s="1"/>
  <c r="H35" i="7"/>
  <c r="D35" i="7"/>
  <c r="X35" i="7" s="1"/>
  <c r="N34" i="7"/>
  <c r="H34" i="7"/>
  <c r="D34" i="7"/>
  <c r="X34" i="7" s="1"/>
  <c r="Y34" i="7" s="1"/>
  <c r="T33" i="7"/>
  <c r="V33" i="7" s="1"/>
  <c r="O33" i="7"/>
  <c r="P33" i="7" s="1"/>
  <c r="H33" i="7"/>
  <c r="D33" i="7"/>
  <c r="X33" i="7" s="1"/>
  <c r="Y33" i="7" s="1"/>
  <c r="X32" i="7"/>
  <c r="Y32" i="7" s="1"/>
  <c r="H32" i="7"/>
  <c r="D32" i="7"/>
  <c r="O31" i="7"/>
  <c r="P31" i="7" s="1"/>
  <c r="H31" i="7"/>
  <c r="D31" i="7"/>
  <c r="X31" i="7" s="1"/>
  <c r="N30" i="7"/>
  <c r="H30" i="7"/>
  <c r="D30" i="7"/>
  <c r="X30" i="7" s="1"/>
  <c r="O29" i="7"/>
  <c r="P29" i="7" s="1"/>
  <c r="H29" i="7"/>
  <c r="D29" i="7"/>
  <c r="X29" i="7" s="1"/>
  <c r="Y29" i="7" s="1"/>
  <c r="H28" i="7"/>
  <c r="D28" i="7"/>
  <c r="X28" i="7" s="1"/>
  <c r="O27" i="7"/>
  <c r="P27" i="7" s="1"/>
  <c r="H27" i="7"/>
  <c r="D27" i="7"/>
  <c r="X27" i="7" s="1"/>
  <c r="N26" i="7"/>
  <c r="H26" i="7"/>
  <c r="D26" i="7"/>
  <c r="X26" i="7" s="1"/>
  <c r="Y26" i="7" s="1"/>
  <c r="O25" i="7"/>
  <c r="P25" i="7" s="1"/>
  <c r="H25" i="7"/>
  <c r="D25" i="7"/>
  <c r="X25" i="7" s="1"/>
  <c r="Y25" i="7" s="1"/>
  <c r="N24" i="7"/>
  <c r="O24" i="7"/>
  <c r="P24" i="7" s="1"/>
  <c r="H24" i="7"/>
  <c r="D24" i="7"/>
  <c r="X24" i="7" s="1"/>
  <c r="H23" i="7"/>
  <c r="D23" i="7"/>
  <c r="X23" i="7" s="1"/>
  <c r="AC23" i="7" s="1"/>
  <c r="O22" i="7"/>
  <c r="P22" i="7" s="1"/>
  <c r="H22" i="7"/>
  <c r="D22" i="7"/>
  <c r="X22" i="7" s="1"/>
  <c r="H21" i="7"/>
  <c r="D21" i="7"/>
  <c r="X21" i="7" s="1"/>
  <c r="X20" i="7"/>
  <c r="T20" i="7" s="1"/>
  <c r="V20" i="7" s="1"/>
  <c r="O20" i="7"/>
  <c r="P20" i="7" s="1"/>
  <c r="N20" i="7"/>
  <c r="H20" i="7"/>
  <c r="D20" i="7"/>
  <c r="H19" i="7"/>
  <c r="D19" i="7"/>
  <c r="X19" i="7" s="1"/>
  <c r="O18" i="7"/>
  <c r="P18" i="7" s="1"/>
  <c r="H18" i="7"/>
  <c r="D18" i="7"/>
  <c r="X18" i="7" s="1"/>
  <c r="T18" i="7" s="1"/>
  <c r="V18" i="7" s="1"/>
  <c r="AC17" i="7"/>
  <c r="H17" i="7"/>
  <c r="D17" i="7"/>
  <c r="X17" i="7" s="1"/>
  <c r="O16" i="7"/>
  <c r="P16" i="7" s="1"/>
  <c r="N16" i="7"/>
  <c r="H16" i="7"/>
  <c r="D16" i="7"/>
  <c r="X16" i="7" s="1"/>
  <c r="T16" i="7" s="1"/>
  <c r="V16" i="7" s="1"/>
  <c r="H15" i="7"/>
  <c r="D15" i="7"/>
  <c r="X15" i="7" s="1"/>
  <c r="X14" i="7"/>
  <c r="T14" i="7" s="1"/>
  <c r="V14" i="7" s="1"/>
  <c r="O14" i="7"/>
  <c r="P14" i="7" s="1"/>
  <c r="H14" i="7"/>
  <c r="D14" i="7"/>
  <c r="H13" i="7"/>
  <c r="D13" i="7"/>
  <c r="X13" i="7" s="1"/>
  <c r="AC13" i="7" s="1"/>
  <c r="O12" i="7"/>
  <c r="P12" i="7" s="1"/>
  <c r="N12" i="7"/>
  <c r="H12" i="7"/>
  <c r="D12" i="7"/>
  <c r="X12" i="7" s="1"/>
  <c r="AC12" i="7" s="1"/>
  <c r="H11" i="7"/>
  <c r="D11" i="7"/>
  <c r="X11" i="7" s="1"/>
  <c r="N10" i="7"/>
  <c r="H10" i="7"/>
  <c r="D10" i="7"/>
  <c r="X10" i="7" s="1"/>
  <c r="H9" i="7"/>
  <c r="D9" i="7"/>
  <c r="X9" i="7" s="1"/>
  <c r="N8" i="7"/>
  <c r="H8" i="7"/>
  <c r="D8" i="7"/>
  <c r="X8" i="7" s="1"/>
  <c r="O7" i="7"/>
  <c r="P7" i="7" s="1"/>
  <c r="D7" i="7"/>
  <c r="X7" i="7" s="1"/>
  <c r="Y7" i="7" s="1"/>
  <c r="R51" i="9" l="1"/>
  <c r="R29" i="9"/>
  <c r="R35" i="9"/>
  <c r="R67" i="9"/>
  <c r="AC52" i="9"/>
  <c r="T52" i="9"/>
  <c r="V52" i="9" s="1"/>
  <c r="AK52" i="9" s="1"/>
  <c r="AL52" i="9" s="1"/>
  <c r="AC36" i="9"/>
  <c r="T36" i="9"/>
  <c r="V36" i="9" s="1"/>
  <c r="AK36" i="9" s="1"/>
  <c r="AL36" i="9" s="1"/>
  <c r="T47" i="9"/>
  <c r="V47" i="9" s="1"/>
  <c r="AK47" i="9" s="1"/>
  <c r="AL47" i="9" s="1"/>
  <c r="T59" i="9"/>
  <c r="V59" i="9" s="1"/>
  <c r="AK59" i="9" s="1"/>
  <c r="AL59" i="9" s="1"/>
  <c r="T31" i="9"/>
  <c r="V31" i="9" s="1"/>
  <c r="AK31" i="9" s="1"/>
  <c r="AL31" i="9" s="1"/>
  <c r="T53" i="9"/>
  <c r="V53" i="9" s="1"/>
  <c r="AK53" i="9" s="1"/>
  <c r="AL53" i="9" s="1"/>
  <c r="T33" i="9"/>
  <c r="V33" i="9" s="1"/>
  <c r="AK33" i="9" s="1"/>
  <c r="AL33" i="9" s="1"/>
  <c r="T43" i="9"/>
  <c r="V43" i="9" s="1"/>
  <c r="AK43" i="9" s="1"/>
  <c r="AL43" i="9" s="1"/>
  <c r="T69" i="9"/>
  <c r="V69" i="9" s="1"/>
  <c r="AK69" i="9" s="1"/>
  <c r="AL69" i="9" s="1"/>
  <c r="AC19" i="7"/>
  <c r="AA41" i="7"/>
  <c r="AC15" i="7"/>
  <c r="AC21" i="7"/>
  <c r="T41" i="7"/>
  <c r="V41" i="7" s="1"/>
  <c r="AA45" i="7"/>
  <c r="AC60" i="9"/>
  <c r="T60" i="9"/>
  <c r="V60" i="9" s="1"/>
  <c r="AK60" i="9" s="1"/>
  <c r="AL60" i="9" s="1"/>
  <c r="AC38" i="9"/>
  <c r="T38" i="9"/>
  <c r="V38" i="9" s="1"/>
  <c r="AK38" i="9" s="1"/>
  <c r="AL38" i="9" s="1"/>
  <c r="T26" i="9"/>
  <c r="V26" i="9" s="1"/>
  <c r="AK26" i="9" s="1"/>
  <c r="AL26" i="9" s="1"/>
  <c r="AC54" i="9"/>
  <c r="T54" i="9"/>
  <c r="V54" i="9" s="1"/>
  <c r="AK54" i="9" s="1"/>
  <c r="AL54" i="9" s="1"/>
  <c r="AC68" i="9"/>
  <c r="T68" i="9"/>
  <c r="V68" i="9" s="1"/>
  <c r="AK68" i="9" s="1"/>
  <c r="AL68" i="9" s="1"/>
  <c r="AC44" i="9"/>
  <c r="T44" i="9"/>
  <c r="V44" i="9" s="1"/>
  <c r="AK44" i="9" s="1"/>
  <c r="AL44" i="9" s="1"/>
  <c r="AC70" i="9"/>
  <c r="T70" i="9"/>
  <c r="V70" i="9" s="1"/>
  <c r="AK70" i="9" s="1"/>
  <c r="AL70" i="9" s="1"/>
  <c r="T25" i="9"/>
  <c r="V25" i="9" s="1"/>
  <c r="AK25" i="9" s="1"/>
  <c r="AL25" i="9" s="1"/>
  <c r="T41" i="9"/>
  <c r="V41" i="9" s="1"/>
  <c r="AK41" i="9" s="1"/>
  <c r="AL41" i="9" s="1"/>
  <c r="T57" i="9"/>
  <c r="V57" i="9" s="1"/>
  <c r="AK57" i="9" s="1"/>
  <c r="AL57" i="9" s="1"/>
  <c r="T46" i="9"/>
  <c r="V46" i="9" s="1"/>
  <c r="AK46" i="9" s="1"/>
  <c r="AL46" i="9" s="1"/>
  <c r="T62" i="9"/>
  <c r="V62" i="9" s="1"/>
  <c r="AK62" i="9" s="1"/>
  <c r="AL62" i="9" s="1"/>
  <c r="T27" i="9"/>
  <c r="V27" i="9" s="1"/>
  <c r="AK27" i="9" s="1"/>
  <c r="AL27" i="9" s="1"/>
  <c r="T39" i="9"/>
  <c r="V39" i="9" s="1"/>
  <c r="AK39" i="9" s="1"/>
  <c r="AL39" i="9" s="1"/>
  <c r="T55" i="9"/>
  <c r="V55" i="9" s="1"/>
  <c r="AK55" i="9" s="1"/>
  <c r="AL55" i="9" s="1"/>
  <c r="T71" i="9"/>
  <c r="V71" i="9" s="1"/>
  <c r="AK71" i="9" s="1"/>
  <c r="AL71" i="9" s="1"/>
  <c r="T17" i="9"/>
  <c r="V17" i="9" s="1"/>
  <c r="AK17" i="9" s="1"/>
  <c r="AL17" i="9" s="1"/>
  <c r="T21" i="9"/>
  <c r="V21" i="9" s="1"/>
  <c r="AK21" i="9" s="1"/>
  <c r="AL21" i="9" s="1"/>
  <c r="T23" i="9"/>
  <c r="V23" i="9" s="1"/>
  <c r="AK23" i="9" s="1"/>
  <c r="AL23" i="9" s="1"/>
  <c r="T35" i="9"/>
  <c r="V35" i="9" s="1"/>
  <c r="AK35" i="9" s="1"/>
  <c r="AL35" i="9" s="1"/>
  <c r="T45" i="9"/>
  <c r="V45" i="9" s="1"/>
  <c r="AK45" i="9" s="1"/>
  <c r="AL45" i="9" s="1"/>
  <c r="T61" i="9"/>
  <c r="V61" i="9" s="1"/>
  <c r="AK61" i="9" s="1"/>
  <c r="AL61" i="9" s="1"/>
  <c r="T29" i="9"/>
  <c r="V29" i="9" s="1"/>
  <c r="AK29" i="9" s="1"/>
  <c r="AL29" i="9" s="1"/>
  <c r="T51" i="9"/>
  <c r="V51" i="9" s="1"/>
  <c r="AK51" i="9" s="1"/>
  <c r="AL51" i="9" s="1"/>
  <c r="T67" i="9"/>
  <c r="V67" i="9" s="1"/>
  <c r="AK67" i="9" s="1"/>
  <c r="AL67" i="9" s="1"/>
  <c r="R37" i="9"/>
  <c r="R53" i="9"/>
  <c r="R69" i="9"/>
  <c r="R27" i="9"/>
  <c r="R12" i="7"/>
  <c r="T19" i="9"/>
  <c r="V19" i="9" s="1"/>
  <c r="AK19" i="9" s="1"/>
  <c r="AL19" i="9" s="1"/>
  <c r="R33" i="9"/>
  <c r="T34" i="9"/>
  <c r="V34" i="9" s="1"/>
  <c r="AK34" i="9" s="1"/>
  <c r="AL34" i="9" s="1"/>
  <c r="R39" i="9"/>
  <c r="T40" i="9"/>
  <c r="V40" i="9" s="1"/>
  <c r="AK40" i="9" s="1"/>
  <c r="AL40" i="9" s="1"/>
  <c r="R41" i="9"/>
  <c r="T42" i="9"/>
  <c r="V42" i="9" s="1"/>
  <c r="AK42" i="9" s="1"/>
  <c r="AL42" i="9" s="1"/>
  <c r="R47" i="9"/>
  <c r="T48" i="9"/>
  <c r="V48" i="9" s="1"/>
  <c r="AK48" i="9" s="1"/>
  <c r="AL48" i="9" s="1"/>
  <c r="R49" i="9"/>
  <c r="T50" i="9"/>
  <c r="V50" i="9" s="1"/>
  <c r="AK50" i="9" s="1"/>
  <c r="AL50" i="9" s="1"/>
  <c r="R55" i="9"/>
  <c r="T56" i="9"/>
  <c r="V56" i="9" s="1"/>
  <c r="AK56" i="9" s="1"/>
  <c r="AL56" i="9" s="1"/>
  <c r="R57" i="9"/>
  <c r="T58" i="9"/>
  <c r="V58" i="9" s="1"/>
  <c r="AK58" i="9" s="1"/>
  <c r="AL58" i="9" s="1"/>
  <c r="R63" i="9"/>
  <c r="T64" i="9"/>
  <c r="V64" i="9" s="1"/>
  <c r="AK64" i="9" s="1"/>
  <c r="AL64" i="9" s="1"/>
  <c r="R65" i="9"/>
  <c r="T66" i="9"/>
  <c r="V66" i="9" s="1"/>
  <c r="AK66" i="9" s="1"/>
  <c r="AL66" i="9" s="1"/>
  <c r="R71" i="9"/>
  <c r="AC8" i="9"/>
  <c r="N13" i="9"/>
  <c r="R13" i="9" s="1"/>
  <c r="N15" i="9"/>
  <c r="R15" i="9" s="1"/>
  <c r="N21" i="9"/>
  <c r="R21" i="9" s="1"/>
  <c r="O23" i="9"/>
  <c r="P23" i="9" s="1"/>
  <c r="R23" i="9" s="1"/>
  <c r="N7" i="9"/>
  <c r="R7" i="9" s="1"/>
  <c r="O11" i="9"/>
  <c r="P11" i="9" s="1"/>
  <c r="R11" i="9" s="1"/>
  <c r="N19" i="9"/>
  <c r="R19" i="9" s="1"/>
  <c r="R25" i="9"/>
  <c r="R8" i="9"/>
  <c r="R9" i="9"/>
  <c r="AC16" i="9"/>
  <c r="T16" i="9"/>
  <c r="V16" i="9" s="1"/>
  <c r="AK16" i="9" s="1"/>
  <c r="AL16" i="9" s="1"/>
  <c r="Y16" i="9"/>
  <c r="AC12" i="9"/>
  <c r="T12" i="9"/>
  <c r="V12" i="9" s="1"/>
  <c r="AK12" i="9" s="1"/>
  <c r="AL12" i="9" s="1"/>
  <c r="Y12" i="9"/>
  <c r="AC20" i="9"/>
  <c r="Y20" i="9"/>
  <c r="T20" i="9"/>
  <c r="V20" i="9" s="1"/>
  <c r="AK20" i="9" s="1"/>
  <c r="AL20" i="9" s="1"/>
  <c r="Y9" i="9"/>
  <c r="T9" i="9"/>
  <c r="V9" i="9" s="1"/>
  <c r="AK9" i="9" s="1"/>
  <c r="AL9" i="9" s="1"/>
  <c r="AC9" i="9"/>
  <c r="AC18" i="9"/>
  <c r="Y18" i="9"/>
  <c r="T18" i="9"/>
  <c r="V18" i="9" s="1"/>
  <c r="AK18" i="9" s="1"/>
  <c r="AL18" i="9" s="1"/>
  <c r="T7" i="9"/>
  <c r="V7" i="9" s="1"/>
  <c r="AC7" i="9"/>
  <c r="Y7" i="9"/>
  <c r="Y11" i="9"/>
  <c r="T11" i="9"/>
  <c r="V11" i="9" s="1"/>
  <c r="AK11" i="9" s="1"/>
  <c r="AL11" i="9" s="1"/>
  <c r="AC11" i="9"/>
  <c r="O26" i="9"/>
  <c r="P26" i="9" s="1"/>
  <c r="N26" i="9"/>
  <c r="R26" i="9" s="1"/>
  <c r="O58" i="9"/>
  <c r="P58" i="9" s="1"/>
  <c r="N58" i="9"/>
  <c r="R58" i="9" s="1"/>
  <c r="N14" i="9"/>
  <c r="R14" i="9" s="1"/>
  <c r="O32" i="9"/>
  <c r="P32" i="9" s="1"/>
  <c r="N32" i="9"/>
  <c r="O64" i="9"/>
  <c r="P64" i="9" s="1"/>
  <c r="N64" i="9"/>
  <c r="N10" i="9"/>
  <c r="R10" i="9" s="1"/>
  <c r="O22" i="9"/>
  <c r="P22" i="9" s="1"/>
  <c r="N22" i="9"/>
  <c r="R22" i="9" s="1"/>
  <c r="AC26" i="9"/>
  <c r="Y26" i="9"/>
  <c r="O38" i="9"/>
  <c r="P38" i="9" s="1"/>
  <c r="N38" i="9"/>
  <c r="O54" i="9"/>
  <c r="P54" i="9" s="1"/>
  <c r="N54" i="9"/>
  <c r="O70" i="9"/>
  <c r="P70" i="9" s="1"/>
  <c r="N70" i="9"/>
  <c r="AC30" i="9"/>
  <c r="Y30" i="9"/>
  <c r="O42" i="9"/>
  <c r="P42" i="9" s="1"/>
  <c r="N42" i="9"/>
  <c r="Y10" i="9"/>
  <c r="AC15" i="9"/>
  <c r="Y15" i="9"/>
  <c r="O48" i="9"/>
  <c r="P48" i="9" s="1"/>
  <c r="N48" i="9"/>
  <c r="O18" i="9"/>
  <c r="P18" i="9" s="1"/>
  <c r="N18" i="9"/>
  <c r="R18" i="9" s="1"/>
  <c r="O28" i="9"/>
  <c r="P28" i="9" s="1"/>
  <c r="N28" i="9"/>
  <c r="AC32" i="9"/>
  <c r="Y32" i="9"/>
  <c r="O44" i="9"/>
  <c r="P44" i="9" s="1"/>
  <c r="N44" i="9"/>
  <c r="R44" i="9" s="1"/>
  <c r="O60" i="9"/>
  <c r="P60" i="9" s="1"/>
  <c r="N60" i="9"/>
  <c r="R60" i="9" s="1"/>
  <c r="AC14" i="9"/>
  <c r="Y14" i="9"/>
  <c r="AC22" i="9"/>
  <c r="Y22" i="9"/>
  <c r="O34" i="9"/>
  <c r="P34" i="9" s="1"/>
  <c r="N34" i="9"/>
  <c r="R34" i="9" s="1"/>
  <c r="O50" i="9"/>
  <c r="P50" i="9" s="1"/>
  <c r="N50" i="9"/>
  <c r="Y8" i="9"/>
  <c r="N12" i="9"/>
  <c r="R12" i="9" s="1"/>
  <c r="O24" i="9"/>
  <c r="P24" i="9" s="1"/>
  <c r="N24" i="9"/>
  <c r="AC28" i="9"/>
  <c r="Y28" i="9"/>
  <c r="O66" i="9"/>
  <c r="P66" i="9" s="1"/>
  <c r="N66" i="9"/>
  <c r="O40" i="9"/>
  <c r="P40" i="9" s="1"/>
  <c r="N40" i="9"/>
  <c r="O56" i="9"/>
  <c r="P56" i="9" s="1"/>
  <c r="N56" i="9"/>
  <c r="O30" i="9"/>
  <c r="P30" i="9" s="1"/>
  <c r="N30" i="9"/>
  <c r="AC34" i="9"/>
  <c r="Y34" i="9"/>
  <c r="O46" i="9"/>
  <c r="P46" i="9" s="1"/>
  <c r="N46" i="9"/>
  <c r="O62" i="9"/>
  <c r="P62" i="9" s="1"/>
  <c r="N62" i="9"/>
  <c r="AC10" i="9"/>
  <c r="O16" i="9"/>
  <c r="P16" i="9" s="1"/>
  <c r="N16" i="9"/>
  <c r="O20" i="9"/>
  <c r="P20" i="9" s="1"/>
  <c r="N20" i="9"/>
  <c r="AC24" i="9"/>
  <c r="Y24" i="9"/>
  <c r="T30" i="9"/>
  <c r="V30" i="9" s="1"/>
  <c r="AK30" i="9" s="1"/>
  <c r="AL30" i="9" s="1"/>
  <c r="O36" i="9"/>
  <c r="P36" i="9" s="1"/>
  <c r="N36" i="9"/>
  <c r="O52" i="9"/>
  <c r="P52" i="9" s="1"/>
  <c r="N52" i="9"/>
  <c r="O68" i="9"/>
  <c r="P68" i="9" s="1"/>
  <c r="N68" i="9"/>
  <c r="Y17" i="9"/>
  <c r="Y19" i="9"/>
  <c r="Y21" i="9"/>
  <c r="Y23" i="9"/>
  <c r="Y25" i="9"/>
  <c r="Y27" i="9"/>
  <c r="Y29" i="9"/>
  <c r="Y31" i="9"/>
  <c r="Y33" i="9"/>
  <c r="Y35" i="9"/>
  <c r="Y37" i="9"/>
  <c r="Y39" i="9"/>
  <c r="Y41" i="9"/>
  <c r="Y43" i="9"/>
  <c r="Y45" i="9"/>
  <c r="Y47" i="9"/>
  <c r="Y49" i="9"/>
  <c r="Y51" i="9"/>
  <c r="Y53" i="9"/>
  <c r="Y55" i="9"/>
  <c r="Y57" i="9"/>
  <c r="Y59" i="9"/>
  <c r="Y61" i="9"/>
  <c r="Y63" i="9"/>
  <c r="Y65" i="9"/>
  <c r="Y67" i="9"/>
  <c r="Y69" i="9"/>
  <c r="Y71" i="9"/>
  <c r="Y36" i="9"/>
  <c r="Y38" i="9"/>
  <c r="Y40" i="9"/>
  <c r="Y42" i="9"/>
  <c r="Y44" i="9"/>
  <c r="Y46" i="9"/>
  <c r="Y48" i="9"/>
  <c r="Y50" i="9"/>
  <c r="Y52" i="9"/>
  <c r="Y54" i="9"/>
  <c r="Y56" i="9"/>
  <c r="Y58" i="9"/>
  <c r="Y60" i="9"/>
  <c r="Y62" i="9"/>
  <c r="Y64" i="9"/>
  <c r="Y66" i="9"/>
  <c r="Y68" i="9"/>
  <c r="Y70" i="9"/>
  <c r="T22" i="7"/>
  <c r="V22" i="7" s="1"/>
  <c r="AC22" i="7"/>
  <c r="Y28" i="7"/>
  <c r="T24" i="7"/>
  <c r="V24" i="7" s="1"/>
  <c r="AC24" i="7"/>
  <c r="AA32" i="7"/>
  <c r="O8" i="7"/>
  <c r="P8" i="7" s="1"/>
  <c r="R8" i="7" s="1"/>
  <c r="AC18" i="7"/>
  <c r="O40" i="7"/>
  <c r="P40" i="7" s="1"/>
  <c r="R40" i="7" s="1"/>
  <c r="AA36" i="7"/>
  <c r="O10" i="7"/>
  <c r="P10" i="7" s="1"/>
  <c r="AC14" i="7"/>
  <c r="AC16" i="7"/>
  <c r="O30" i="7"/>
  <c r="P30" i="7" s="1"/>
  <c r="R30" i="7" s="1"/>
  <c r="T39" i="7"/>
  <c r="V39" i="7" s="1"/>
  <c r="T43" i="7"/>
  <c r="V43" i="7" s="1"/>
  <c r="AC20" i="7"/>
  <c r="AE20" i="7" s="1"/>
  <c r="R10" i="7"/>
  <c r="O26" i="7"/>
  <c r="P26" i="7" s="1"/>
  <c r="R26" i="7" s="1"/>
  <c r="T25" i="7"/>
  <c r="V25" i="7" s="1"/>
  <c r="AA39" i="7"/>
  <c r="AA43" i="7"/>
  <c r="O44" i="7"/>
  <c r="P44" i="7" s="1"/>
  <c r="T29" i="7"/>
  <c r="V29" i="7" s="1"/>
  <c r="O34" i="7"/>
  <c r="P34" i="7" s="1"/>
  <c r="O38" i="7"/>
  <c r="P38" i="7" s="1"/>
  <c r="O42" i="7"/>
  <c r="P42" i="7" s="1"/>
  <c r="R42" i="7" s="1"/>
  <c r="AE23" i="7"/>
  <c r="Y10" i="7"/>
  <c r="T10" i="7"/>
  <c r="V10" i="7" s="1"/>
  <c r="Y27" i="7"/>
  <c r="T27" i="7"/>
  <c r="V27" i="7" s="1"/>
  <c r="AC27" i="7"/>
  <c r="Y15" i="7"/>
  <c r="T15" i="7"/>
  <c r="V15" i="7" s="1"/>
  <c r="N14" i="7"/>
  <c r="R14" i="7" s="1"/>
  <c r="N18" i="7"/>
  <c r="R18" i="7" s="1"/>
  <c r="N22" i="7"/>
  <c r="R22" i="7" s="1"/>
  <c r="N9" i="7"/>
  <c r="O9" i="7"/>
  <c r="P9" i="7" s="1"/>
  <c r="O13" i="7"/>
  <c r="P13" i="7" s="1"/>
  <c r="N13" i="7"/>
  <c r="O17" i="7"/>
  <c r="P17" i="7" s="1"/>
  <c r="N17" i="7"/>
  <c r="Y8" i="7"/>
  <c r="T8" i="7"/>
  <c r="V8" i="7" s="1"/>
  <c r="Y31" i="7"/>
  <c r="T31" i="7"/>
  <c r="V31" i="7" s="1"/>
  <c r="AC31" i="7"/>
  <c r="R38" i="7"/>
  <c r="N7" i="7"/>
  <c r="R7" i="7" s="1"/>
  <c r="N11" i="7"/>
  <c r="O11" i="7"/>
  <c r="P11" i="7" s="1"/>
  <c r="O15" i="7"/>
  <c r="P15" i="7" s="1"/>
  <c r="N15" i="7"/>
  <c r="R15" i="7" s="1"/>
  <c r="O19" i="7"/>
  <c r="P19" i="7" s="1"/>
  <c r="N19" i="7"/>
  <c r="R19" i="7" s="1"/>
  <c r="O23" i="7"/>
  <c r="P23" i="7" s="1"/>
  <c r="N23" i="7"/>
  <c r="AC10" i="7"/>
  <c r="R34" i="7"/>
  <c r="Y19" i="7"/>
  <c r="AE19" i="7" s="1"/>
  <c r="T19" i="7"/>
  <c r="V19" i="7" s="1"/>
  <c r="Y23" i="7"/>
  <c r="T23" i="7"/>
  <c r="V23" i="7" s="1"/>
  <c r="AC8" i="7"/>
  <c r="Y13" i="7"/>
  <c r="AE13" i="7" s="1"/>
  <c r="T13" i="7"/>
  <c r="V13" i="7" s="1"/>
  <c r="Y17" i="7"/>
  <c r="AE17" i="7" s="1"/>
  <c r="T17" i="7"/>
  <c r="V17" i="7" s="1"/>
  <c r="Y21" i="7"/>
  <c r="AE21" i="7" s="1"/>
  <c r="T21" i="7"/>
  <c r="V21" i="7" s="1"/>
  <c r="T11" i="7"/>
  <c r="V11" i="7" s="1"/>
  <c r="AC11" i="7"/>
  <c r="Y11" i="7"/>
  <c r="O21" i="7"/>
  <c r="P21" i="7" s="1"/>
  <c r="N21" i="7"/>
  <c r="O36" i="7"/>
  <c r="P36" i="7" s="1"/>
  <c r="N36" i="7"/>
  <c r="R36" i="7" s="1"/>
  <c r="T9" i="7"/>
  <c r="V9" i="7" s="1"/>
  <c r="AC9" i="7"/>
  <c r="Y9" i="7"/>
  <c r="Y12" i="7"/>
  <c r="T12" i="7"/>
  <c r="V12" i="7" s="1"/>
  <c r="N28" i="7"/>
  <c r="O28" i="7"/>
  <c r="P28" i="7" s="1"/>
  <c r="R44" i="7"/>
  <c r="AC7" i="7"/>
  <c r="AA7" i="7"/>
  <c r="T7" i="7"/>
  <c r="V7" i="7" s="1"/>
  <c r="AA10" i="7"/>
  <c r="R16" i="7"/>
  <c r="R20" i="7"/>
  <c r="R24" i="7"/>
  <c r="N32" i="7"/>
  <c r="O32" i="7"/>
  <c r="P32" i="7" s="1"/>
  <c r="Y35" i="7"/>
  <c r="T35" i="7"/>
  <c r="V35" i="7" s="1"/>
  <c r="AC35" i="7"/>
  <c r="T38" i="7"/>
  <c r="V38" i="7" s="1"/>
  <c r="AC38" i="7"/>
  <c r="Y38" i="7"/>
  <c r="AA38" i="7"/>
  <c r="T40" i="7"/>
  <c r="V40" i="7" s="1"/>
  <c r="AC40" i="7"/>
  <c r="Y40" i="7"/>
  <c r="T42" i="7"/>
  <c r="V42" i="7" s="1"/>
  <c r="AC42" i="7"/>
  <c r="Y42" i="7"/>
  <c r="AA42" i="7"/>
  <c r="T44" i="7"/>
  <c r="V44" i="7" s="1"/>
  <c r="AC44" i="7"/>
  <c r="Y44" i="7"/>
  <c r="AA44" i="7"/>
  <c r="Y30" i="7"/>
  <c r="AA30" i="7" s="1"/>
  <c r="T34" i="7"/>
  <c r="V34" i="7" s="1"/>
  <c r="AC34" i="7"/>
  <c r="AA15" i="7"/>
  <c r="AA23" i="7"/>
  <c r="AA25" i="7"/>
  <c r="AA29" i="7"/>
  <c r="AA33" i="7"/>
  <c r="AA37" i="7"/>
  <c r="T26" i="7"/>
  <c r="V26" i="7" s="1"/>
  <c r="AC26" i="7"/>
  <c r="T30" i="7"/>
  <c r="V30" i="7" s="1"/>
  <c r="AC30" i="7"/>
  <c r="AA26" i="7"/>
  <c r="AA34" i="7"/>
  <c r="Y14" i="7"/>
  <c r="Y16" i="7"/>
  <c r="Y18" i="7"/>
  <c r="Y20" i="7"/>
  <c r="Y22" i="7"/>
  <c r="Y24" i="7"/>
  <c r="AC25" i="7"/>
  <c r="AE25" i="7" s="1"/>
  <c r="T28" i="7"/>
  <c r="V28" i="7" s="1"/>
  <c r="AC28" i="7"/>
  <c r="AC29" i="7"/>
  <c r="T32" i="7"/>
  <c r="V32" i="7" s="1"/>
  <c r="AC32" i="7"/>
  <c r="AC33" i="7"/>
  <c r="AE33" i="7" s="1"/>
  <c r="T36" i="7"/>
  <c r="V36" i="7" s="1"/>
  <c r="AC36" i="7"/>
  <c r="AC37" i="7"/>
  <c r="AE37" i="7" s="1"/>
  <c r="AC39" i="7"/>
  <c r="AC41" i="7"/>
  <c r="AC43" i="7"/>
  <c r="AC45" i="7"/>
  <c r="N25" i="7"/>
  <c r="R25" i="7" s="1"/>
  <c r="N27" i="7"/>
  <c r="R27" i="7" s="1"/>
  <c r="N29" i="7"/>
  <c r="R29" i="7" s="1"/>
  <c r="N31" i="7"/>
  <c r="R31" i="7" s="1"/>
  <c r="N33" i="7"/>
  <c r="R33" i="7" s="1"/>
  <c r="N35" i="7"/>
  <c r="R35" i="7" s="1"/>
  <c r="N37" i="7"/>
  <c r="R37" i="7" s="1"/>
  <c r="N39" i="7"/>
  <c r="R39" i="7" s="1"/>
  <c r="N41" i="7"/>
  <c r="R41" i="7" s="1"/>
  <c r="N43" i="7"/>
  <c r="R43" i="7" s="1"/>
  <c r="N45" i="7"/>
  <c r="R45" i="7" s="1"/>
  <c r="AA19" i="7" l="1"/>
  <c r="AK19" i="7" s="1"/>
  <c r="AL19" i="7" s="1"/>
  <c r="AE15" i="7"/>
  <c r="AK15" i="7" s="1"/>
  <c r="AL15" i="7" s="1"/>
  <c r="AA31" i="7"/>
  <c r="AE29" i="7"/>
  <c r="R50" i="9"/>
  <c r="AA20" i="7"/>
  <c r="AK20" i="7" s="1"/>
  <c r="AL20" i="7" s="1"/>
  <c r="R9" i="7"/>
  <c r="R11" i="7"/>
  <c r="R20" i="9"/>
  <c r="R24" i="9"/>
  <c r="R54" i="9"/>
  <c r="R28" i="9"/>
  <c r="R38" i="9"/>
  <c r="R70" i="9"/>
  <c r="R32" i="9"/>
  <c r="AA7" i="9"/>
  <c r="AE7" i="9"/>
  <c r="R36" i="9"/>
  <c r="R56" i="9"/>
  <c r="R48" i="9"/>
  <c r="R42" i="9"/>
  <c r="R64" i="9"/>
  <c r="R52" i="9"/>
  <c r="R46" i="9"/>
  <c r="R30" i="9"/>
  <c r="R16" i="9"/>
  <c r="R68" i="9"/>
  <c r="R62" i="9"/>
  <c r="R40" i="9"/>
  <c r="R66" i="9"/>
  <c r="AA18" i="7"/>
  <c r="AE36" i="7"/>
  <c r="AK36" i="7" s="1"/>
  <c r="AL36" i="7" s="1"/>
  <c r="AE32" i="7"/>
  <c r="AA22" i="7"/>
  <c r="AA24" i="7"/>
  <c r="AE31" i="7"/>
  <c r="AK33" i="7"/>
  <c r="AL33" i="7" s="1"/>
  <c r="AE40" i="7"/>
  <c r="AA27" i="7"/>
  <c r="AA11" i="7"/>
  <c r="AA28" i="7"/>
  <c r="AE41" i="7"/>
  <c r="AK41" i="7" s="1"/>
  <c r="AL41" i="7" s="1"/>
  <c r="AA13" i="7"/>
  <c r="AE39" i="7"/>
  <c r="AK39" i="7" s="1"/>
  <c r="AL39" i="7" s="1"/>
  <c r="AA8" i="7"/>
  <c r="AE30" i="7"/>
  <c r="AK30" i="7" s="1"/>
  <c r="AL30" i="7" s="1"/>
  <c r="AE43" i="7"/>
  <c r="AK43" i="7" s="1"/>
  <c r="AL43" i="7" s="1"/>
  <c r="AA16" i="7"/>
  <c r="AE45" i="7"/>
  <c r="AK45" i="7" s="1"/>
  <c r="AL45" i="7" s="1"/>
  <c r="AA17" i="7"/>
  <c r="AA9" i="7"/>
  <c r="AE44" i="7"/>
  <c r="AK44" i="7" s="1"/>
  <c r="AL44" i="7" s="1"/>
  <c r="AE26" i="7"/>
  <c r="AK26" i="7" s="1"/>
  <c r="AL26" i="7" s="1"/>
  <c r="AE11" i="7"/>
  <c r="AE8" i="7"/>
  <c r="AK37" i="7"/>
  <c r="AL37" i="7" s="1"/>
  <c r="AE28" i="7"/>
  <c r="AA14" i="7"/>
  <c r="AE12" i="7"/>
  <c r="R32" i="7"/>
  <c r="R28" i="7"/>
  <c r="AE22" i="7"/>
  <c r="AE27" i="7"/>
  <c r="AE7" i="7"/>
  <c r="AK7" i="7" s="1"/>
  <c r="AL7" i="7" s="1"/>
  <c r="AE10" i="7"/>
  <c r="AK10" i="7" s="1"/>
  <c r="AL10" i="7" s="1"/>
  <c r="AE16" i="7"/>
  <c r="R17" i="7"/>
  <c r="AA12" i="7"/>
  <c r="AE42" i="7"/>
  <c r="AK42" i="7" s="1"/>
  <c r="AL42" i="7" s="1"/>
  <c r="AE38" i="7"/>
  <c r="AK38" i="7" s="1"/>
  <c r="AL38" i="7" s="1"/>
  <c r="AA35" i="7"/>
  <c r="AK29" i="7"/>
  <c r="AL29" i="7" s="1"/>
  <c r="AE34" i="7"/>
  <c r="AK34" i="7" s="1"/>
  <c r="AL34" i="7" s="1"/>
  <c r="R21" i="7"/>
  <c r="AE24" i="7"/>
  <c r="R13" i="7"/>
  <c r="AE18" i="7"/>
  <c r="AE35" i="7"/>
  <c r="AE9" i="7"/>
  <c r="R23" i="7"/>
  <c r="AK23" i="7" s="1"/>
  <c r="AL23" i="7" s="1"/>
  <c r="AK25" i="7"/>
  <c r="AL25" i="7" s="1"/>
  <c r="AA21" i="7"/>
  <c r="AA40" i="7"/>
  <c r="AE14" i="7"/>
  <c r="AK31" i="7" l="1"/>
  <c r="AL31" i="7" s="1"/>
  <c r="AK18" i="7"/>
  <c r="AL18" i="7" s="1"/>
  <c r="AK22" i="7"/>
  <c r="AL22" i="7" s="1"/>
  <c r="AK12" i="7"/>
  <c r="AL12" i="7" s="1"/>
  <c r="AK7" i="9"/>
  <c r="AL7" i="9" s="1"/>
  <c r="AK32" i="7"/>
  <c r="AL32" i="7" s="1"/>
  <c r="AK16" i="7"/>
  <c r="AL16" i="7" s="1"/>
  <c r="AK11" i="7"/>
  <c r="AL11" i="7" s="1"/>
  <c r="AK8" i="7"/>
  <c r="AL8" i="7" s="1"/>
  <c r="AK35" i="7"/>
  <c r="AL35" i="7" s="1"/>
  <c r="AK24" i="7"/>
  <c r="AL24" i="7" s="1"/>
  <c r="AK27" i="7"/>
  <c r="AL27" i="7" s="1"/>
  <c r="AK40" i="7"/>
  <c r="AL40" i="7" s="1"/>
  <c r="AK14" i="7"/>
  <c r="AL14" i="7" s="1"/>
  <c r="AK17" i="7"/>
  <c r="AL17" i="7" s="1"/>
  <c r="AK13" i="7"/>
  <c r="AL13" i="7" s="1"/>
  <c r="AK28" i="7"/>
  <c r="AL28" i="7" s="1"/>
  <c r="AK9" i="7"/>
  <c r="AL9" i="7" s="1"/>
  <c r="AK21" i="7"/>
  <c r="AL21" i="7" s="1"/>
  <c r="K186" i="6"/>
  <c r="O186" i="6" s="1"/>
  <c r="P186" i="6" s="1"/>
  <c r="H186" i="6"/>
  <c r="D186" i="6"/>
  <c r="X186" i="6" s="1"/>
  <c r="K185" i="6"/>
  <c r="H185" i="6"/>
  <c r="D185" i="6"/>
  <c r="X185" i="6" s="1"/>
  <c r="K184" i="6"/>
  <c r="O184" i="6" s="1"/>
  <c r="P184" i="6" s="1"/>
  <c r="H184" i="6"/>
  <c r="D184" i="6"/>
  <c r="X184" i="6" s="1"/>
  <c r="K183" i="6"/>
  <c r="H183" i="6"/>
  <c r="D183" i="6"/>
  <c r="X183" i="6" s="1"/>
  <c r="R182" i="6"/>
  <c r="O182" i="6"/>
  <c r="P182" i="6" s="1"/>
  <c r="N182" i="6"/>
  <c r="K182" i="6"/>
  <c r="H182" i="6"/>
  <c r="D182" i="6"/>
  <c r="X182" i="6" s="1"/>
  <c r="K181" i="6"/>
  <c r="H181" i="6"/>
  <c r="D181" i="6"/>
  <c r="X181" i="6" s="1"/>
  <c r="T181" i="6" s="1"/>
  <c r="V181" i="6" s="1"/>
  <c r="O180" i="6"/>
  <c r="P180" i="6" s="1"/>
  <c r="N180" i="6"/>
  <c r="K180" i="6"/>
  <c r="H180" i="6"/>
  <c r="D180" i="6"/>
  <c r="X180" i="6" s="1"/>
  <c r="X179" i="6"/>
  <c r="K179" i="6"/>
  <c r="H179" i="6"/>
  <c r="D179" i="6"/>
  <c r="N178" i="6"/>
  <c r="K178" i="6"/>
  <c r="O178" i="6" s="1"/>
  <c r="P178" i="6" s="1"/>
  <c r="H178" i="6"/>
  <c r="D178" i="6"/>
  <c r="X178" i="6" s="1"/>
  <c r="T178" i="6" s="1"/>
  <c r="V178" i="6" s="1"/>
  <c r="K177" i="6"/>
  <c r="H177" i="6"/>
  <c r="D177" i="6"/>
  <c r="X177" i="6" s="1"/>
  <c r="O176" i="6"/>
  <c r="P176" i="6" s="1"/>
  <c r="K176" i="6"/>
  <c r="N176" i="6" s="1"/>
  <c r="R176" i="6" s="1"/>
  <c r="H176" i="6"/>
  <c r="D176" i="6"/>
  <c r="X176" i="6" s="1"/>
  <c r="K175" i="6"/>
  <c r="H175" i="6"/>
  <c r="D175" i="6"/>
  <c r="X175" i="6" s="1"/>
  <c r="T175" i="6" s="1"/>
  <c r="V175" i="6" s="1"/>
  <c r="O174" i="6"/>
  <c r="P174" i="6" s="1"/>
  <c r="K174" i="6"/>
  <c r="N174" i="6" s="1"/>
  <c r="R174" i="6" s="1"/>
  <c r="H174" i="6"/>
  <c r="D174" i="6"/>
  <c r="X174" i="6" s="1"/>
  <c r="K173" i="6"/>
  <c r="H173" i="6"/>
  <c r="D173" i="6"/>
  <c r="X173" i="6" s="1"/>
  <c r="Y172" i="6"/>
  <c r="X172" i="6"/>
  <c r="T172" i="6" s="1"/>
  <c r="V172" i="6" s="1"/>
  <c r="N172" i="6"/>
  <c r="K172" i="6"/>
  <c r="O172" i="6" s="1"/>
  <c r="P172" i="6" s="1"/>
  <c r="H172" i="6"/>
  <c r="D172" i="6"/>
  <c r="X171" i="6"/>
  <c r="K171" i="6"/>
  <c r="H171" i="6"/>
  <c r="D171" i="6"/>
  <c r="N170" i="6"/>
  <c r="K170" i="6"/>
  <c r="O170" i="6" s="1"/>
  <c r="P170" i="6" s="1"/>
  <c r="H170" i="6"/>
  <c r="D170" i="6"/>
  <c r="X170" i="6" s="1"/>
  <c r="K169" i="6"/>
  <c r="H169" i="6"/>
  <c r="D169" i="6"/>
  <c r="X169" i="6" s="1"/>
  <c r="X168" i="6"/>
  <c r="T168" i="6" s="1"/>
  <c r="V168" i="6" s="1"/>
  <c r="N168" i="6"/>
  <c r="K168" i="6"/>
  <c r="O168" i="6" s="1"/>
  <c r="P168" i="6" s="1"/>
  <c r="H168" i="6"/>
  <c r="D168" i="6"/>
  <c r="X167" i="6"/>
  <c r="T167" i="6" s="1"/>
  <c r="V167" i="6" s="1"/>
  <c r="K167" i="6"/>
  <c r="H167" i="6"/>
  <c r="D167" i="6"/>
  <c r="N166" i="6"/>
  <c r="K166" i="6"/>
  <c r="O166" i="6" s="1"/>
  <c r="P166" i="6" s="1"/>
  <c r="R166" i="6" s="1"/>
  <c r="H166" i="6"/>
  <c r="D166" i="6"/>
  <c r="X166" i="6" s="1"/>
  <c r="K165" i="6"/>
  <c r="H165" i="6"/>
  <c r="D165" i="6"/>
  <c r="X165" i="6" s="1"/>
  <c r="T165" i="6" s="1"/>
  <c r="V165" i="6" s="1"/>
  <c r="K164" i="6"/>
  <c r="O164" i="6" s="1"/>
  <c r="P164" i="6" s="1"/>
  <c r="H164" i="6"/>
  <c r="D164" i="6"/>
  <c r="X164" i="6" s="1"/>
  <c r="K163" i="6"/>
  <c r="H163" i="6"/>
  <c r="D163" i="6"/>
  <c r="X163" i="6" s="1"/>
  <c r="X162" i="6"/>
  <c r="T162" i="6" s="1"/>
  <c r="V162" i="6" s="1"/>
  <c r="K162" i="6"/>
  <c r="N162" i="6" s="1"/>
  <c r="H162" i="6"/>
  <c r="D162" i="6"/>
  <c r="K161" i="6"/>
  <c r="H161" i="6"/>
  <c r="D161" i="6"/>
  <c r="X161" i="6" s="1"/>
  <c r="K160" i="6"/>
  <c r="N160" i="6" s="1"/>
  <c r="H160" i="6"/>
  <c r="D160" i="6"/>
  <c r="X160" i="6" s="1"/>
  <c r="O159" i="6"/>
  <c r="P159" i="6" s="1"/>
  <c r="K159" i="6"/>
  <c r="N159" i="6" s="1"/>
  <c r="H159" i="6"/>
  <c r="D159" i="6"/>
  <c r="X159" i="6" s="1"/>
  <c r="O158" i="6"/>
  <c r="P158" i="6" s="1"/>
  <c r="N158" i="6"/>
  <c r="K158" i="6"/>
  <c r="H158" i="6"/>
  <c r="D158" i="6"/>
  <c r="X158" i="6" s="1"/>
  <c r="K157" i="6"/>
  <c r="H157" i="6"/>
  <c r="D157" i="6"/>
  <c r="X157" i="6" s="1"/>
  <c r="T157" i="6" s="1"/>
  <c r="V157" i="6" s="1"/>
  <c r="K156" i="6"/>
  <c r="O156" i="6" s="1"/>
  <c r="P156" i="6" s="1"/>
  <c r="H156" i="6"/>
  <c r="D156" i="6"/>
  <c r="X156" i="6" s="1"/>
  <c r="K155" i="6"/>
  <c r="H155" i="6"/>
  <c r="D155" i="6"/>
  <c r="X155" i="6" s="1"/>
  <c r="K154" i="6"/>
  <c r="O154" i="6" s="1"/>
  <c r="P154" i="6" s="1"/>
  <c r="H154" i="6"/>
  <c r="D154" i="6"/>
  <c r="X154" i="6" s="1"/>
  <c r="X153" i="6"/>
  <c r="K153" i="6"/>
  <c r="N153" i="6" s="1"/>
  <c r="H153" i="6"/>
  <c r="D153" i="6"/>
  <c r="O152" i="6"/>
  <c r="P152" i="6" s="1"/>
  <c r="R152" i="6" s="1"/>
  <c r="N152" i="6"/>
  <c r="K152" i="6"/>
  <c r="H152" i="6"/>
  <c r="D152" i="6"/>
  <c r="X152" i="6" s="1"/>
  <c r="K151" i="6"/>
  <c r="N151" i="6" s="1"/>
  <c r="H151" i="6"/>
  <c r="D151" i="6"/>
  <c r="X151" i="6" s="1"/>
  <c r="T151" i="6" s="1"/>
  <c r="V151" i="6" s="1"/>
  <c r="X150" i="6"/>
  <c r="Y150" i="6" s="1"/>
  <c r="K150" i="6"/>
  <c r="O150" i="6" s="1"/>
  <c r="P150" i="6" s="1"/>
  <c r="H150" i="6"/>
  <c r="D150" i="6"/>
  <c r="O149" i="6"/>
  <c r="P149" i="6" s="1"/>
  <c r="R149" i="6" s="1"/>
  <c r="K149" i="6"/>
  <c r="N149" i="6" s="1"/>
  <c r="H149" i="6"/>
  <c r="D149" i="6"/>
  <c r="X149" i="6" s="1"/>
  <c r="T149" i="6" s="1"/>
  <c r="V149" i="6" s="1"/>
  <c r="N148" i="6"/>
  <c r="R148" i="6" s="1"/>
  <c r="K148" i="6"/>
  <c r="O148" i="6" s="1"/>
  <c r="P148" i="6" s="1"/>
  <c r="H148" i="6"/>
  <c r="D148" i="6"/>
  <c r="X148" i="6" s="1"/>
  <c r="AC148" i="6" s="1"/>
  <c r="N147" i="6"/>
  <c r="K147" i="6"/>
  <c r="O147" i="6" s="1"/>
  <c r="P147" i="6" s="1"/>
  <c r="H147" i="6"/>
  <c r="D147" i="6"/>
  <c r="X147" i="6" s="1"/>
  <c r="T147" i="6" s="1"/>
  <c r="V147" i="6" s="1"/>
  <c r="K146" i="6"/>
  <c r="O146" i="6" s="1"/>
  <c r="P146" i="6" s="1"/>
  <c r="H146" i="6"/>
  <c r="D146" i="6"/>
  <c r="X146" i="6" s="1"/>
  <c r="O145" i="6"/>
  <c r="P145" i="6" s="1"/>
  <c r="N145" i="6"/>
  <c r="K145" i="6"/>
  <c r="H145" i="6"/>
  <c r="D145" i="6"/>
  <c r="X145" i="6" s="1"/>
  <c r="T144" i="6"/>
  <c r="V144" i="6" s="1"/>
  <c r="K144" i="6"/>
  <c r="O144" i="6" s="1"/>
  <c r="P144" i="6" s="1"/>
  <c r="H144" i="6"/>
  <c r="D144" i="6"/>
  <c r="X144" i="6" s="1"/>
  <c r="AC144" i="6" s="1"/>
  <c r="K143" i="6"/>
  <c r="O143" i="6" s="1"/>
  <c r="P143" i="6" s="1"/>
  <c r="H143" i="6"/>
  <c r="D143" i="6"/>
  <c r="X143" i="6" s="1"/>
  <c r="K142" i="6"/>
  <c r="O142" i="6" s="1"/>
  <c r="P142" i="6" s="1"/>
  <c r="H142" i="6"/>
  <c r="D142" i="6"/>
  <c r="X142" i="6" s="1"/>
  <c r="T142" i="6" s="1"/>
  <c r="V142" i="6" s="1"/>
  <c r="K141" i="6"/>
  <c r="O141" i="6" s="1"/>
  <c r="P141" i="6" s="1"/>
  <c r="H141" i="6"/>
  <c r="D141" i="6"/>
  <c r="X141" i="6" s="1"/>
  <c r="K140" i="6"/>
  <c r="H140" i="6"/>
  <c r="D140" i="6"/>
  <c r="X140" i="6" s="1"/>
  <c r="T140" i="6" s="1"/>
  <c r="V140" i="6" s="1"/>
  <c r="K139" i="6"/>
  <c r="N139" i="6" s="1"/>
  <c r="H139" i="6"/>
  <c r="D139" i="6"/>
  <c r="X139" i="6" s="1"/>
  <c r="K138" i="6"/>
  <c r="O138" i="6" s="1"/>
  <c r="P138" i="6" s="1"/>
  <c r="H138" i="6"/>
  <c r="D138" i="6"/>
  <c r="X138" i="6" s="1"/>
  <c r="T138" i="6" s="1"/>
  <c r="V138" i="6" s="1"/>
  <c r="K137" i="6"/>
  <c r="H137" i="6"/>
  <c r="D137" i="6"/>
  <c r="X137" i="6" s="1"/>
  <c r="K136" i="6"/>
  <c r="H136" i="6"/>
  <c r="D136" i="6"/>
  <c r="X136" i="6" s="1"/>
  <c r="T136" i="6" s="1"/>
  <c r="V136" i="6" s="1"/>
  <c r="O135" i="6"/>
  <c r="P135" i="6" s="1"/>
  <c r="N135" i="6"/>
  <c r="K135" i="6"/>
  <c r="H135" i="6"/>
  <c r="D135" i="6"/>
  <c r="X135" i="6" s="1"/>
  <c r="Y135" i="6" s="1"/>
  <c r="K134" i="6"/>
  <c r="O134" i="6" s="1"/>
  <c r="P134" i="6" s="1"/>
  <c r="H134" i="6"/>
  <c r="D134" i="6"/>
  <c r="X134" i="6" s="1"/>
  <c r="T134" i="6" s="1"/>
  <c r="V134" i="6" s="1"/>
  <c r="K133" i="6"/>
  <c r="H133" i="6"/>
  <c r="D133" i="6"/>
  <c r="X133" i="6" s="1"/>
  <c r="AC133" i="6" s="1"/>
  <c r="N132" i="6"/>
  <c r="R132" i="6" s="1"/>
  <c r="K132" i="6"/>
  <c r="O132" i="6" s="1"/>
  <c r="P132" i="6" s="1"/>
  <c r="H132" i="6"/>
  <c r="D132" i="6"/>
  <c r="X132" i="6" s="1"/>
  <c r="T132" i="6" s="1"/>
  <c r="V132" i="6" s="1"/>
  <c r="K131" i="6"/>
  <c r="O131" i="6" s="1"/>
  <c r="P131" i="6" s="1"/>
  <c r="H131" i="6"/>
  <c r="D131" i="6"/>
  <c r="X131" i="6" s="1"/>
  <c r="T131" i="6" s="1"/>
  <c r="V131" i="6" s="1"/>
  <c r="K130" i="6"/>
  <c r="H130" i="6"/>
  <c r="D130" i="6"/>
  <c r="X130" i="6" s="1"/>
  <c r="K129" i="6"/>
  <c r="H129" i="6"/>
  <c r="D129" i="6"/>
  <c r="X129" i="6" s="1"/>
  <c r="T129" i="6" s="1"/>
  <c r="V129" i="6" s="1"/>
  <c r="T128" i="6"/>
  <c r="V128" i="6" s="1"/>
  <c r="K128" i="6"/>
  <c r="H128" i="6"/>
  <c r="D128" i="6"/>
  <c r="X128" i="6" s="1"/>
  <c r="K127" i="6"/>
  <c r="H127" i="6"/>
  <c r="D127" i="6"/>
  <c r="X127" i="6" s="1"/>
  <c r="T127" i="6" s="1"/>
  <c r="V127" i="6" s="1"/>
  <c r="K126" i="6"/>
  <c r="H126" i="6"/>
  <c r="D126" i="6"/>
  <c r="X126" i="6" s="1"/>
  <c r="AC126" i="6" s="1"/>
  <c r="K125" i="6"/>
  <c r="N125" i="6" s="1"/>
  <c r="H125" i="6"/>
  <c r="D125" i="6"/>
  <c r="X125" i="6" s="1"/>
  <c r="K124" i="6"/>
  <c r="O124" i="6" s="1"/>
  <c r="P124" i="6" s="1"/>
  <c r="H124" i="6"/>
  <c r="D124" i="6"/>
  <c r="X124" i="6" s="1"/>
  <c r="K123" i="6"/>
  <c r="H123" i="6"/>
  <c r="D123" i="6"/>
  <c r="X123" i="6" s="1"/>
  <c r="K122" i="6"/>
  <c r="H122" i="6"/>
  <c r="D122" i="6"/>
  <c r="X122" i="6" s="1"/>
  <c r="O121" i="6"/>
  <c r="P121" i="6" s="1"/>
  <c r="K121" i="6"/>
  <c r="N121" i="6" s="1"/>
  <c r="H121" i="6"/>
  <c r="D121" i="6"/>
  <c r="X121" i="6" s="1"/>
  <c r="O120" i="6"/>
  <c r="P120" i="6" s="1"/>
  <c r="N120" i="6"/>
  <c r="K120" i="6"/>
  <c r="H120" i="6"/>
  <c r="D120" i="6"/>
  <c r="X120" i="6" s="1"/>
  <c r="AC120" i="6" s="1"/>
  <c r="K119" i="6"/>
  <c r="H119" i="6"/>
  <c r="D119" i="6"/>
  <c r="X119" i="6" s="1"/>
  <c r="T119" i="6" s="1"/>
  <c r="V119" i="6" s="1"/>
  <c r="AC118" i="6"/>
  <c r="O118" i="6"/>
  <c r="P118" i="6" s="1"/>
  <c r="N118" i="6"/>
  <c r="K118" i="6"/>
  <c r="H118" i="6"/>
  <c r="D118" i="6"/>
  <c r="X118" i="6" s="1"/>
  <c r="Y118" i="6" s="1"/>
  <c r="N117" i="6"/>
  <c r="R117" i="6" s="1"/>
  <c r="K117" i="6"/>
  <c r="O117" i="6" s="1"/>
  <c r="P117" i="6" s="1"/>
  <c r="H117" i="6"/>
  <c r="D117" i="6"/>
  <c r="X117" i="6" s="1"/>
  <c r="Y117" i="6" s="1"/>
  <c r="N116" i="6"/>
  <c r="K116" i="6"/>
  <c r="O116" i="6" s="1"/>
  <c r="P116" i="6" s="1"/>
  <c r="H116" i="6"/>
  <c r="D116" i="6"/>
  <c r="X116" i="6" s="1"/>
  <c r="Y116" i="6" s="1"/>
  <c r="N115" i="6"/>
  <c r="K115" i="6"/>
  <c r="O115" i="6" s="1"/>
  <c r="P115" i="6" s="1"/>
  <c r="H115" i="6"/>
  <c r="D115" i="6"/>
  <c r="X115" i="6" s="1"/>
  <c r="T115" i="6" s="1"/>
  <c r="V115" i="6" s="1"/>
  <c r="O114" i="6"/>
  <c r="P114" i="6" s="1"/>
  <c r="N114" i="6"/>
  <c r="R114" i="6" s="1"/>
  <c r="K114" i="6"/>
  <c r="H114" i="6"/>
  <c r="D114" i="6"/>
  <c r="X114" i="6" s="1"/>
  <c r="N113" i="6"/>
  <c r="R113" i="6" s="1"/>
  <c r="K113" i="6"/>
  <c r="O113" i="6" s="1"/>
  <c r="P113" i="6" s="1"/>
  <c r="H113" i="6"/>
  <c r="D113" i="6"/>
  <c r="X113" i="6" s="1"/>
  <c r="Y113" i="6" s="1"/>
  <c r="O112" i="6"/>
  <c r="P112" i="6" s="1"/>
  <c r="N112" i="6"/>
  <c r="K112" i="6"/>
  <c r="H112" i="6"/>
  <c r="D112" i="6"/>
  <c r="X112" i="6" s="1"/>
  <c r="T112" i="6" s="1"/>
  <c r="V112" i="6" s="1"/>
  <c r="K111" i="6"/>
  <c r="H111" i="6"/>
  <c r="D111" i="6"/>
  <c r="X111" i="6" s="1"/>
  <c r="T110" i="6"/>
  <c r="V110" i="6" s="1"/>
  <c r="N110" i="6"/>
  <c r="K110" i="6"/>
  <c r="O110" i="6" s="1"/>
  <c r="P110" i="6" s="1"/>
  <c r="H110" i="6"/>
  <c r="D110" i="6"/>
  <c r="X110" i="6" s="1"/>
  <c r="AC110" i="6" s="1"/>
  <c r="N109" i="6"/>
  <c r="K109" i="6"/>
  <c r="O109" i="6" s="1"/>
  <c r="P109" i="6" s="1"/>
  <c r="H109" i="6"/>
  <c r="D109" i="6"/>
  <c r="X109" i="6" s="1"/>
  <c r="O108" i="6"/>
  <c r="P108" i="6" s="1"/>
  <c r="N108" i="6"/>
  <c r="K108" i="6"/>
  <c r="H108" i="6"/>
  <c r="D108" i="6"/>
  <c r="X108" i="6" s="1"/>
  <c r="AC108" i="6" s="1"/>
  <c r="K107" i="6"/>
  <c r="N107" i="6" s="1"/>
  <c r="H107" i="6"/>
  <c r="D107" i="6"/>
  <c r="X107" i="6" s="1"/>
  <c r="O106" i="6"/>
  <c r="P106" i="6" s="1"/>
  <c r="N106" i="6"/>
  <c r="K106" i="6"/>
  <c r="H106" i="6"/>
  <c r="D106" i="6"/>
  <c r="X106" i="6" s="1"/>
  <c r="AC106" i="6" s="1"/>
  <c r="O105" i="6"/>
  <c r="P105" i="6" s="1"/>
  <c r="K105" i="6"/>
  <c r="N105" i="6" s="1"/>
  <c r="H105" i="6"/>
  <c r="D105" i="6"/>
  <c r="X105" i="6" s="1"/>
  <c r="O104" i="6"/>
  <c r="P104" i="6" s="1"/>
  <c r="N104" i="6"/>
  <c r="K104" i="6"/>
  <c r="H104" i="6"/>
  <c r="D104" i="6"/>
  <c r="X104" i="6" s="1"/>
  <c r="AC104" i="6" s="1"/>
  <c r="K103" i="6"/>
  <c r="H103" i="6"/>
  <c r="D103" i="6"/>
  <c r="X103" i="6" s="1"/>
  <c r="K102" i="6"/>
  <c r="O102" i="6" s="1"/>
  <c r="P102" i="6" s="1"/>
  <c r="H102" i="6"/>
  <c r="D102" i="6"/>
  <c r="X102" i="6" s="1"/>
  <c r="T102" i="6" s="1"/>
  <c r="V102" i="6" s="1"/>
  <c r="N101" i="6"/>
  <c r="R101" i="6" s="1"/>
  <c r="K101" i="6"/>
  <c r="O101" i="6" s="1"/>
  <c r="P101" i="6" s="1"/>
  <c r="H101" i="6"/>
  <c r="D101" i="6"/>
  <c r="X101" i="6" s="1"/>
  <c r="T101" i="6" s="1"/>
  <c r="V101" i="6" s="1"/>
  <c r="N100" i="6"/>
  <c r="K100" i="6"/>
  <c r="O100" i="6" s="1"/>
  <c r="P100" i="6" s="1"/>
  <c r="R100" i="6" s="1"/>
  <c r="H100" i="6"/>
  <c r="D100" i="6"/>
  <c r="X100" i="6" s="1"/>
  <c r="Y100" i="6" s="1"/>
  <c r="K99" i="6"/>
  <c r="H99" i="6"/>
  <c r="D99" i="6"/>
  <c r="X99" i="6" s="1"/>
  <c r="O98" i="6"/>
  <c r="P98" i="6" s="1"/>
  <c r="N98" i="6"/>
  <c r="R98" i="6" s="1"/>
  <c r="K98" i="6"/>
  <c r="H98" i="6"/>
  <c r="D98" i="6"/>
  <c r="X98" i="6" s="1"/>
  <c r="T98" i="6" s="1"/>
  <c r="V98" i="6" s="1"/>
  <c r="K97" i="6"/>
  <c r="N97" i="6" s="1"/>
  <c r="H97" i="6"/>
  <c r="D97" i="6"/>
  <c r="X97" i="6" s="1"/>
  <c r="T97" i="6" s="1"/>
  <c r="V97" i="6" s="1"/>
  <c r="O96" i="6"/>
  <c r="P96" i="6" s="1"/>
  <c r="K96" i="6"/>
  <c r="N96" i="6" s="1"/>
  <c r="H96" i="6"/>
  <c r="D96" i="6"/>
  <c r="X96" i="6" s="1"/>
  <c r="K95" i="6"/>
  <c r="H95" i="6"/>
  <c r="D95" i="6"/>
  <c r="X95" i="6" s="1"/>
  <c r="K94" i="6"/>
  <c r="H94" i="6"/>
  <c r="D94" i="6"/>
  <c r="X94" i="6" s="1"/>
  <c r="K93" i="6"/>
  <c r="N93" i="6" s="1"/>
  <c r="H93" i="6"/>
  <c r="D93" i="6"/>
  <c r="X93" i="6" s="1"/>
  <c r="T93" i="6" s="1"/>
  <c r="V93" i="6" s="1"/>
  <c r="O92" i="6"/>
  <c r="P92" i="6" s="1"/>
  <c r="K92" i="6"/>
  <c r="N92" i="6" s="1"/>
  <c r="R92" i="6" s="1"/>
  <c r="H92" i="6"/>
  <c r="D92" i="6"/>
  <c r="X92" i="6" s="1"/>
  <c r="K91" i="6"/>
  <c r="H91" i="6"/>
  <c r="D91" i="6"/>
  <c r="X91" i="6" s="1"/>
  <c r="O90" i="6"/>
  <c r="P90" i="6" s="1"/>
  <c r="K90" i="6"/>
  <c r="N90" i="6" s="1"/>
  <c r="H90" i="6"/>
  <c r="D90" i="6"/>
  <c r="X90" i="6" s="1"/>
  <c r="T90" i="6" s="1"/>
  <c r="V90" i="6" s="1"/>
  <c r="K89" i="6"/>
  <c r="H89" i="6"/>
  <c r="D89" i="6"/>
  <c r="X89" i="6" s="1"/>
  <c r="N88" i="6"/>
  <c r="K88" i="6"/>
  <c r="O88" i="6" s="1"/>
  <c r="P88" i="6" s="1"/>
  <c r="H88" i="6"/>
  <c r="D88" i="6"/>
  <c r="X88" i="6" s="1"/>
  <c r="K87" i="6"/>
  <c r="H87" i="6"/>
  <c r="D87" i="6"/>
  <c r="X87" i="6" s="1"/>
  <c r="N86" i="6"/>
  <c r="R86" i="6" s="1"/>
  <c r="K86" i="6"/>
  <c r="O86" i="6" s="1"/>
  <c r="P86" i="6" s="1"/>
  <c r="H86" i="6"/>
  <c r="D86" i="6"/>
  <c r="X86" i="6" s="1"/>
  <c r="T86" i="6" s="1"/>
  <c r="V86" i="6" s="1"/>
  <c r="O85" i="6"/>
  <c r="P85" i="6" s="1"/>
  <c r="K85" i="6"/>
  <c r="N85" i="6" s="1"/>
  <c r="H85" i="6"/>
  <c r="D85" i="6"/>
  <c r="X85" i="6" s="1"/>
  <c r="K84" i="6"/>
  <c r="O84" i="6" s="1"/>
  <c r="P84" i="6" s="1"/>
  <c r="H84" i="6"/>
  <c r="D84" i="6"/>
  <c r="X84" i="6" s="1"/>
  <c r="K83" i="6"/>
  <c r="H83" i="6"/>
  <c r="D83" i="6"/>
  <c r="X83" i="6" s="1"/>
  <c r="K82" i="6"/>
  <c r="H82" i="6"/>
  <c r="D82" i="6"/>
  <c r="X82" i="6" s="1"/>
  <c r="T82" i="6" s="1"/>
  <c r="V82" i="6" s="1"/>
  <c r="K81" i="6"/>
  <c r="H81" i="6"/>
  <c r="D81" i="6"/>
  <c r="X81" i="6" s="1"/>
  <c r="T81" i="6" s="1"/>
  <c r="V81" i="6" s="1"/>
  <c r="N80" i="6"/>
  <c r="K80" i="6"/>
  <c r="O80" i="6" s="1"/>
  <c r="P80" i="6" s="1"/>
  <c r="H80" i="6"/>
  <c r="D80" i="6"/>
  <c r="X80" i="6" s="1"/>
  <c r="K79" i="6"/>
  <c r="H79" i="6"/>
  <c r="D79" i="6"/>
  <c r="X79" i="6" s="1"/>
  <c r="K78" i="6"/>
  <c r="N78" i="6" s="1"/>
  <c r="H78" i="6"/>
  <c r="D78" i="6"/>
  <c r="X78" i="6" s="1"/>
  <c r="T78" i="6" s="1"/>
  <c r="V78" i="6" s="1"/>
  <c r="O77" i="6"/>
  <c r="P77" i="6" s="1"/>
  <c r="K77" i="6"/>
  <c r="N77" i="6" s="1"/>
  <c r="H77" i="6"/>
  <c r="D77" i="6"/>
  <c r="X77" i="6" s="1"/>
  <c r="T77" i="6" s="1"/>
  <c r="V77" i="6" s="1"/>
  <c r="O76" i="6"/>
  <c r="P76" i="6" s="1"/>
  <c r="N76" i="6"/>
  <c r="K76" i="6"/>
  <c r="H76" i="6"/>
  <c r="D76" i="6"/>
  <c r="X76" i="6" s="1"/>
  <c r="AC76" i="6" s="1"/>
  <c r="K75" i="6"/>
  <c r="H75" i="6"/>
  <c r="D75" i="6"/>
  <c r="X75" i="6" s="1"/>
  <c r="Y74" i="6"/>
  <c r="K74" i="6"/>
  <c r="O74" i="6" s="1"/>
  <c r="P74" i="6" s="1"/>
  <c r="H74" i="6"/>
  <c r="D74" i="6"/>
  <c r="X74" i="6" s="1"/>
  <c r="K73" i="6"/>
  <c r="N73" i="6" s="1"/>
  <c r="H73" i="6"/>
  <c r="D73" i="6"/>
  <c r="X73" i="6" s="1"/>
  <c r="T73" i="6" s="1"/>
  <c r="V73" i="6" s="1"/>
  <c r="O72" i="6"/>
  <c r="P72" i="6" s="1"/>
  <c r="N72" i="6"/>
  <c r="K72" i="6"/>
  <c r="H72" i="6"/>
  <c r="D72" i="6"/>
  <c r="X72" i="6" s="1"/>
  <c r="K71" i="6"/>
  <c r="H71" i="6"/>
  <c r="D71" i="6"/>
  <c r="X71" i="6" s="1"/>
  <c r="O70" i="6"/>
  <c r="P70" i="6" s="1"/>
  <c r="N70" i="6"/>
  <c r="K70" i="6"/>
  <c r="H70" i="6"/>
  <c r="D70" i="6"/>
  <c r="X70" i="6" s="1"/>
  <c r="T70" i="6" s="1"/>
  <c r="V70" i="6" s="1"/>
  <c r="O69" i="6"/>
  <c r="P69" i="6" s="1"/>
  <c r="K69" i="6"/>
  <c r="N69" i="6" s="1"/>
  <c r="H69" i="6"/>
  <c r="D69" i="6"/>
  <c r="X69" i="6" s="1"/>
  <c r="T69" i="6" s="1"/>
  <c r="V69" i="6" s="1"/>
  <c r="AC68" i="6"/>
  <c r="O68" i="6"/>
  <c r="P68" i="6" s="1"/>
  <c r="N68" i="6"/>
  <c r="K68" i="6"/>
  <c r="H68" i="6"/>
  <c r="D68" i="6"/>
  <c r="X68" i="6" s="1"/>
  <c r="K67" i="6"/>
  <c r="H67" i="6"/>
  <c r="D67" i="6"/>
  <c r="X67" i="6" s="1"/>
  <c r="Y66" i="6"/>
  <c r="O66" i="6"/>
  <c r="P66" i="6" s="1"/>
  <c r="R66" i="6" s="1"/>
  <c r="K66" i="6"/>
  <c r="N66" i="6" s="1"/>
  <c r="H66" i="6"/>
  <c r="D66" i="6"/>
  <c r="X66" i="6" s="1"/>
  <c r="T66" i="6" s="1"/>
  <c r="V66" i="6" s="1"/>
  <c r="T65" i="6"/>
  <c r="V65" i="6" s="1"/>
  <c r="K65" i="6"/>
  <c r="H65" i="6"/>
  <c r="D65" i="6"/>
  <c r="X65" i="6" s="1"/>
  <c r="K64" i="6"/>
  <c r="O64" i="6" s="1"/>
  <c r="P64" i="6" s="1"/>
  <c r="H64" i="6"/>
  <c r="D64" i="6"/>
  <c r="X64" i="6" s="1"/>
  <c r="AC64" i="6" s="1"/>
  <c r="K63" i="6"/>
  <c r="H63" i="6"/>
  <c r="D63" i="6"/>
  <c r="X63" i="6" s="1"/>
  <c r="O62" i="6"/>
  <c r="P62" i="6" s="1"/>
  <c r="K62" i="6"/>
  <c r="N62" i="6" s="1"/>
  <c r="H62" i="6"/>
  <c r="D62" i="6"/>
  <c r="X62" i="6" s="1"/>
  <c r="T62" i="6" s="1"/>
  <c r="V62" i="6" s="1"/>
  <c r="O61" i="6"/>
  <c r="P61" i="6" s="1"/>
  <c r="K61" i="6"/>
  <c r="N61" i="6" s="1"/>
  <c r="H61" i="6"/>
  <c r="D61" i="6"/>
  <c r="X61" i="6" s="1"/>
  <c r="K60" i="6"/>
  <c r="O60" i="6" s="1"/>
  <c r="P60" i="6" s="1"/>
  <c r="H60" i="6"/>
  <c r="D60" i="6"/>
  <c r="X60" i="6" s="1"/>
  <c r="K59" i="6"/>
  <c r="H59" i="6"/>
  <c r="D59" i="6"/>
  <c r="X59" i="6" s="1"/>
  <c r="O58" i="6"/>
  <c r="P58" i="6" s="1"/>
  <c r="R58" i="6" s="1"/>
  <c r="N58" i="6"/>
  <c r="K58" i="6"/>
  <c r="H58" i="6"/>
  <c r="D58" i="6"/>
  <c r="X58" i="6" s="1"/>
  <c r="O57" i="6"/>
  <c r="P57" i="6" s="1"/>
  <c r="K57" i="6"/>
  <c r="N57" i="6" s="1"/>
  <c r="H57" i="6"/>
  <c r="D57" i="6"/>
  <c r="X57" i="6" s="1"/>
  <c r="T57" i="6" s="1"/>
  <c r="V57" i="6" s="1"/>
  <c r="K56" i="6"/>
  <c r="O56" i="6" s="1"/>
  <c r="P56" i="6" s="1"/>
  <c r="H56" i="6"/>
  <c r="D56" i="6"/>
  <c r="X56" i="6" s="1"/>
  <c r="K55" i="6"/>
  <c r="H55" i="6"/>
  <c r="D55" i="6"/>
  <c r="X55" i="6" s="1"/>
  <c r="K54" i="6"/>
  <c r="O54" i="6" s="1"/>
  <c r="P54" i="6" s="1"/>
  <c r="H54" i="6"/>
  <c r="D54" i="6"/>
  <c r="X54" i="6" s="1"/>
  <c r="K53" i="6"/>
  <c r="H53" i="6"/>
  <c r="D53" i="6"/>
  <c r="X53" i="6" s="1"/>
  <c r="K52" i="6"/>
  <c r="N52" i="6" s="1"/>
  <c r="H52" i="6"/>
  <c r="D52" i="6"/>
  <c r="X52" i="6" s="1"/>
  <c r="K51" i="6"/>
  <c r="H51" i="6"/>
  <c r="D51" i="6"/>
  <c r="X51" i="6" s="1"/>
  <c r="X50" i="6"/>
  <c r="T50" i="6" s="1"/>
  <c r="V50" i="6" s="1"/>
  <c r="K50" i="6"/>
  <c r="O50" i="6" s="1"/>
  <c r="P50" i="6" s="1"/>
  <c r="H50" i="6"/>
  <c r="D50" i="6"/>
  <c r="K49" i="6"/>
  <c r="N49" i="6" s="1"/>
  <c r="H49" i="6"/>
  <c r="D49" i="6"/>
  <c r="X49" i="6" s="1"/>
  <c r="X48" i="6"/>
  <c r="T48" i="6" s="1"/>
  <c r="V48" i="6" s="1"/>
  <c r="N48" i="6"/>
  <c r="R48" i="6" s="1"/>
  <c r="K48" i="6"/>
  <c r="O48" i="6" s="1"/>
  <c r="P48" i="6" s="1"/>
  <c r="H48" i="6"/>
  <c r="D48" i="6"/>
  <c r="AC47" i="6"/>
  <c r="K47" i="6"/>
  <c r="H47" i="6"/>
  <c r="D47" i="6"/>
  <c r="X47" i="6" s="1"/>
  <c r="K46" i="6"/>
  <c r="O46" i="6" s="1"/>
  <c r="P46" i="6" s="1"/>
  <c r="H46" i="6"/>
  <c r="D46" i="6"/>
  <c r="X46" i="6" s="1"/>
  <c r="K45" i="6"/>
  <c r="O45" i="6" s="1"/>
  <c r="P45" i="6" s="1"/>
  <c r="H45" i="6"/>
  <c r="D45" i="6"/>
  <c r="X45" i="6" s="1"/>
  <c r="K44" i="6"/>
  <c r="O44" i="6" s="1"/>
  <c r="P44" i="6" s="1"/>
  <c r="H44" i="6"/>
  <c r="D44" i="6"/>
  <c r="X44" i="6" s="1"/>
  <c r="AC44" i="6" s="1"/>
  <c r="K43" i="6"/>
  <c r="H43" i="6"/>
  <c r="D43" i="6"/>
  <c r="X43" i="6" s="1"/>
  <c r="Y43" i="6" s="1"/>
  <c r="T42" i="6"/>
  <c r="V42" i="6" s="1"/>
  <c r="K42" i="6"/>
  <c r="H42" i="6"/>
  <c r="D42" i="6"/>
  <c r="X42" i="6" s="1"/>
  <c r="N41" i="6"/>
  <c r="K41" i="6"/>
  <c r="O41" i="6" s="1"/>
  <c r="P41" i="6" s="1"/>
  <c r="H41" i="6"/>
  <c r="D41" i="6"/>
  <c r="X41" i="6" s="1"/>
  <c r="T41" i="6" s="1"/>
  <c r="V41" i="6" s="1"/>
  <c r="K40" i="6"/>
  <c r="H40" i="6"/>
  <c r="D40" i="6"/>
  <c r="X40" i="6" s="1"/>
  <c r="O39" i="6"/>
  <c r="P39" i="6" s="1"/>
  <c r="R39" i="6" s="1"/>
  <c r="N39" i="6"/>
  <c r="K39" i="6"/>
  <c r="H39" i="6"/>
  <c r="AA39" i="6"/>
  <c r="D39" i="6"/>
  <c r="X39" i="6" s="1"/>
  <c r="Y39" i="6" s="1"/>
  <c r="K38" i="6"/>
  <c r="H38" i="6"/>
  <c r="D38" i="6"/>
  <c r="X38" i="6" s="1"/>
  <c r="Y37" i="6"/>
  <c r="O37" i="6"/>
  <c r="P37" i="6" s="1"/>
  <c r="N37" i="6"/>
  <c r="K37" i="6"/>
  <c r="H37" i="6"/>
  <c r="D37" i="6"/>
  <c r="X37" i="6" s="1"/>
  <c r="T37" i="6" s="1"/>
  <c r="V37" i="6" s="1"/>
  <c r="K36" i="6"/>
  <c r="O36" i="6" s="1"/>
  <c r="P36" i="6" s="1"/>
  <c r="H36" i="6"/>
  <c r="D36" i="6"/>
  <c r="X36" i="6" s="1"/>
  <c r="O35" i="6"/>
  <c r="P35" i="6" s="1"/>
  <c r="N35" i="6"/>
  <c r="R35" i="6" s="1"/>
  <c r="K35" i="6"/>
  <c r="H35" i="6"/>
  <c r="D35" i="6"/>
  <c r="X35" i="6" s="1"/>
  <c r="Y35" i="6" s="1"/>
  <c r="K34" i="6"/>
  <c r="H34" i="6"/>
  <c r="D34" i="6"/>
  <c r="X34" i="6" s="1"/>
  <c r="K33" i="6"/>
  <c r="O33" i="6" s="1"/>
  <c r="P33" i="6" s="1"/>
  <c r="H33" i="6"/>
  <c r="D33" i="6"/>
  <c r="X33" i="6" s="1"/>
  <c r="T33" i="6" s="1"/>
  <c r="V33" i="6" s="1"/>
  <c r="X32" i="6"/>
  <c r="AC32" i="6" s="1"/>
  <c r="K32" i="6"/>
  <c r="O32" i="6" s="1"/>
  <c r="P32" i="6" s="1"/>
  <c r="H32" i="6"/>
  <c r="D32" i="6"/>
  <c r="X31" i="6"/>
  <c r="Y31" i="6" s="1"/>
  <c r="K31" i="6"/>
  <c r="H31" i="6"/>
  <c r="D31" i="6"/>
  <c r="K30" i="6"/>
  <c r="O30" i="6" s="1"/>
  <c r="P30" i="6" s="1"/>
  <c r="H30" i="6"/>
  <c r="D30" i="6"/>
  <c r="X30" i="6" s="1"/>
  <c r="K29" i="6"/>
  <c r="H29" i="6"/>
  <c r="D29" i="6"/>
  <c r="X29" i="6" s="1"/>
  <c r="Y29" i="6" s="1"/>
  <c r="X28" i="6"/>
  <c r="K28" i="6"/>
  <c r="O28" i="6" s="1"/>
  <c r="P28" i="6" s="1"/>
  <c r="H28" i="6"/>
  <c r="D28" i="6"/>
  <c r="K27" i="6"/>
  <c r="H27" i="6"/>
  <c r="D27" i="6"/>
  <c r="X27" i="6" s="1"/>
  <c r="Y27" i="6" s="1"/>
  <c r="X26" i="6"/>
  <c r="AC26" i="6" s="1"/>
  <c r="K26" i="6"/>
  <c r="O26" i="6" s="1"/>
  <c r="P26" i="6" s="1"/>
  <c r="H26" i="6"/>
  <c r="D26" i="6"/>
  <c r="K25" i="6"/>
  <c r="H25" i="6"/>
  <c r="D25" i="6"/>
  <c r="X25" i="6" s="1"/>
  <c r="Y25" i="6" s="1"/>
  <c r="K24" i="6"/>
  <c r="O24" i="6" s="1"/>
  <c r="P24" i="6" s="1"/>
  <c r="H24" i="6"/>
  <c r="D24" i="6"/>
  <c r="X24" i="6" s="1"/>
  <c r="K23" i="6"/>
  <c r="H23" i="6"/>
  <c r="D23" i="6"/>
  <c r="X23" i="6" s="1"/>
  <c r="O22" i="6"/>
  <c r="P22" i="6" s="1"/>
  <c r="N22" i="6"/>
  <c r="K22" i="6"/>
  <c r="H22" i="6"/>
  <c r="D22" i="6"/>
  <c r="X22" i="6" s="1"/>
  <c r="Y22" i="6" s="1"/>
  <c r="K21" i="6"/>
  <c r="H21" i="6"/>
  <c r="D21" i="6"/>
  <c r="X21" i="6" s="1"/>
  <c r="N20" i="6"/>
  <c r="K20" i="6"/>
  <c r="O20" i="6" s="1"/>
  <c r="P20" i="6" s="1"/>
  <c r="H20" i="6"/>
  <c r="D20" i="6"/>
  <c r="X20" i="6" s="1"/>
  <c r="X19" i="6"/>
  <c r="T19" i="6" s="1"/>
  <c r="V19" i="6" s="1"/>
  <c r="K19" i="6"/>
  <c r="H19" i="6"/>
  <c r="D19" i="6"/>
  <c r="O18" i="6"/>
  <c r="P18" i="6" s="1"/>
  <c r="N18" i="6"/>
  <c r="R18" i="6" s="1"/>
  <c r="K18" i="6"/>
  <c r="H18" i="6"/>
  <c r="D18" i="6"/>
  <c r="X18" i="6" s="1"/>
  <c r="T18" i="6" s="1"/>
  <c r="V18" i="6" s="1"/>
  <c r="K17" i="6"/>
  <c r="O17" i="6" s="1"/>
  <c r="P17" i="6" s="1"/>
  <c r="H17" i="6"/>
  <c r="D17" i="6"/>
  <c r="X17" i="6" s="1"/>
  <c r="T17" i="6" s="1"/>
  <c r="V17" i="6" s="1"/>
  <c r="K16" i="6"/>
  <c r="O16" i="6" s="1"/>
  <c r="P16" i="6" s="1"/>
  <c r="H16" i="6"/>
  <c r="D16" i="6"/>
  <c r="X16" i="6" s="1"/>
  <c r="T16" i="6" s="1"/>
  <c r="V16" i="6" s="1"/>
  <c r="N15" i="6"/>
  <c r="K15" i="6"/>
  <c r="O15" i="6" s="1"/>
  <c r="P15" i="6" s="1"/>
  <c r="H15" i="6"/>
  <c r="D15" i="6"/>
  <c r="X15" i="6" s="1"/>
  <c r="T15" i="6" s="1"/>
  <c r="V15" i="6" s="1"/>
  <c r="O14" i="6"/>
  <c r="P14" i="6" s="1"/>
  <c r="K14" i="6"/>
  <c r="N14" i="6" s="1"/>
  <c r="R14" i="6" s="1"/>
  <c r="H14" i="6"/>
  <c r="D14" i="6"/>
  <c r="X14" i="6" s="1"/>
  <c r="T14" i="6" s="1"/>
  <c r="V14" i="6" s="1"/>
  <c r="P13" i="6"/>
  <c r="N13" i="6"/>
  <c r="K13" i="6"/>
  <c r="O13" i="6" s="1"/>
  <c r="H13" i="6"/>
  <c r="D13" i="6"/>
  <c r="X13" i="6" s="1"/>
  <c r="Y13" i="6" s="1"/>
  <c r="X12" i="6"/>
  <c r="T12" i="6" s="1"/>
  <c r="V12" i="6" s="1"/>
  <c r="N12" i="6"/>
  <c r="R12" i="6" s="1"/>
  <c r="K12" i="6"/>
  <c r="O12" i="6" s="1"/>
  <c r="P12" i="6" s="1"/>
  <c r="H12" i="6"/>
  <c r="D12" i="6"/>
  <c r="K11" i="6"/>
  <c r="H11" i="6"/>
  <c r="D11" i="6"/>
  <c r="X11" i="6" s="1"/>
  <c r="T11" i="6" s="1"/>
  <c r="V11" i="6" s="1"/>
  <c r="O10" i="6"/>
  <c r="P10" i="6" s="1"/>
  <c r="N10" i="6"/>
  <c r="R10" i="6" s="1"/>
  <c r="K10" i="6"/>
  <c r="H10" i="6"/>
  <c r="D10" i="6"/>
  <c r="X10" i="6" s="1"/>
  <c r="Y10" i="6" s="1"/>
  <c r="K9" i="6"/>
  <c r="O9" i="6" s="1"/>
  <c r="P9" i="6" s="1"/>
  <c r="H9" i="6"/>
  <c r="D9" i="6"/>
  <c r="X9" i="6" s="1"/>
  <c r="T9" i="6" s="1"/>
  <c r="V9" i="6" s="1"/>
  <c r="K8" i="6"/>
  <c r="O8" i="6" s="1"/>
  <c r="P8" i="6" s="1"/>
  <c r="H8" i="6"/>
  <c r="D8" i="6"/>
  <c r="X8" i="6" s="1"/>
  <c r="T8" i="6" s="1"/>
  <c r="V8" i="6" s="1"/>
  <c r="O7" i="6"/>
  <c r="P7" i="6" s="1"/>
  <c r="H7" i="6"/>
  <c r="X7" i="6"/>
  <c r="AC60" i="5"/>
  <c r="AC92" i="5"/>
  <c r="AC124" i="5"/>
  <c r="AC133" i="5"/>
  <c r="AC134" i="5"/>
  <c r="Y20" i="5"/>
  <c r="Y76" i="5"/>
  <c r="Y107" i="5"/>
  <c r="Y108" i="5"/>
  <c r="Y146" i="5"/>
  <c r="Y147" i="5"/>
  <c r="Y170" i="5"/>
  <c r="Y178" i="5"/>
  <c r="Y188" i="5"/>
  <c r="V188" i="5"/>
  <c r="T102" i="5"/>
  <c r="V102" i="5" s="1"/>
  <c r="T166" i="5"/>
  <c r="V166" i="5" s="1"/>
  <c r="T178" i="5"/>
  <c r="V178" i="5" s="1"/>
  <c r="T180" i="5"/>
  <c r="V180" i="5" s="1"/>
  <c r="T188" i="5"/>
  <c r="X11" i="5"/>
  <c r="X22" i="5"/>
  <c r="X27" i="5"/>
  <c r="X29" i="5"/>
  <c r="X37" i="5"/>
  <c r="T37" i="5" s="1"/>
  <c r="V37" i="5" s="1"/>
  <c r="X38" i="5"/>
  <c r="X39" i="5"/>
  <c r="X43" i="5"/>
  <c r="X54" i="5"/>
  <c r="X59" i="5"/>
  <c r="X61" i="5"/>
  <c r="X67" i="5"/>
  <c r="X69" i="5"/>
  <c r="X70" i="5"/>
  <c r="X71" i="5"/>
  <c r="X75" i="5"/>
  <c r="X77" i="5"/>
  <c r="X81" i="5"/>
  <c r="X83" i="5"/>
  <c r="X85" i="5"/>
  <c r="X89" i="5"/>
  <c r="X91" i="5"/>
  <c r="Y91" i="5" s="1"/>
  <c r="X93" i="5"/>
  <c r="X99" i="5"/>
  <c r="X101" i="5"/>
  <c r="AC101" i="5" s="1"/>
  <c r="X102" i="5"/>
  <c r="AC102" i="5" s="1"/>
  <c r="X103" i="5"/>
  <c r="X107" i="5"/>
  <c r="X109" i="5"/>
  <c r="X113" i="5"/>
  <c r="X115" i="5"/>
  <c r="X117" i="5"/>
  <c r="X121" i="5"/>
  <c r="X123" i="5"/>
  <c r="X125" i="5"/>
  <c r="X131" i="5"/>
  <c r="X133" i="5"/>
  <c r="Y133" i="5" s="1"/>
  <c r="X134" i="5"/>
  <c r="T134" i="5" s="1"/>
  <c r="V134" i="5" s="1"/>
  <c r="X135" i="5"/>
  <c r="X139" i="5"/>
  <c r="X145" i="5"/>
  <c r="X147" i="5"/>
  <c r="X153" i="5"/>
  <c r="X155" i="5"/>
  <c r="X157" i="5"/>
  <c r="X165" i="5"/>
  <c r="X166" i="5"/>
  <c r="AC166" i="5" s="1"/>
  <c r="X167" i="5"/>
  <c r="X177" i="5"/>
  <c r="X185" i="5"/>
  <c r="X187" i="5"/>
  <c r="X189" i="5"/>
  <c r="T11" i="5"/>
  <c r="V11" i="5" s="1"/>
  <c r="T16" i="5"/>
  <c r="V16" i="5" s="1"/>
  <c r="T43" i="5"/>
  <c r="V43" i="5" s="1"/>
  <c r="T10" i="5"/>
  <c r="V10" i="5" s="1"/>
  <c r="T18" i="5"/>
  <c r="V18" i="5" s="1"/>
  <c r="T50" i="5"/>
  <c r="V50" i="5" s="1"/>
  <c r="T54" i="5"/>
  <c r="V54" i="5" s="1"/>
  <c r="T57" i="5"/>
  <c r="V57" i="5" s="1"/>
  <c r="R60" i="5"/>
  <c r="R61" i="5"/>
  <c r="R62" i="5"/>
  <c r="R63" i="5"/>
  <c r="R64" i="5"/>
  <c r="R65" i="5"/>
  <c r="R66" i="5"/>
  <c r="R67" i="5"/>
  <c r="R68" i="5"/>
  <c r="R69" i="5"/>
  <c r="R70" i="5"/>
  <c r="R71" i="5"/>
  <c r="R72" i="5"/>
  <c r="R73" i="5"/>
  <c r="R74" i="5"/>
  <c r="R75" i="5"/>
  <c r="R76" i="5"/>
  <c r="R77" i="5"/>
  <c r="R78" i="5"/>
  <c r="R79" i="5"/>
  <c r="R80" i="5"/>
  <c r="R81" i="5"/>
  <c r="R82" i="5"/>
  <c r="R83" i="5"/>
  <c r="R84" i="5"/>
  <c r="R85" i="5"/>
  <c r="R86" i="5"/>
  <c r="R87" i="5"/>
  <c r="R88" i="5"/>
  <c r="R89" i="5"/>
  <c r="R90" i="5"/>
  <c r="R91" i="5"/>
  <c r="R92" i="5"/>
  <c r="R93" i="5"/>
  <c r="R94" i="5"/>
  <c r="R95" i="5"/>
  <c r="R96" i="5"/>
  <c r="R97" i="5"/>
  <c r="R98" i="5"/>
  <c r="R99" i="5"/>
  <c r="R100" i="5"/>
  <c r="R101" i="5"/>
  <c r="R102" i="5"/>
  <c r="R103" i="5"/>
  <c r="R104" i="5"/>
  <c r="R105" i="5"/>
  <c r="R106" i="5"/>
  <c r="R107" i="5"/>
  <c r="R108" i="5"/>
  <c r="R109" i="5"/>
  <c r="R110" i="5"/>
  <c r="R111" i="5"/>
  <c r="R112" i="5"/>
  <c r="R113" i="5"/>
  <c r="R114" i="5"/>
  <c r="R115" i="5"/>
  <c r="R116" i="5"/>
  <c r="R117" i="5"/>
  <c r="R118" i="5"/>
  <c r="R119" i="5"/>
  <c r="R120" i="5"/>
  <c r="R121" i="5"/>
  <c r="R122" i="5"/>
  <c r="R123" i="5"/>
  <c r="R124" i="5"/>
  <c r="R125" i="5"/>
  <c r="R126" i="5"/>
  <c r="R127" i="5"/>
  <c r="R128" i="5"/>
  <c r="R129" i="5"/>
  <c r="R130" i="5"/>
  <c r="R131" i="5"/>
  <c r="R132" i="5"/>
  <c r="R133" i="5"/>
  <c r="R134" i="5"/>
  <c r="R135" i="5"/>
  <c r="R136" i="5"/>
  <c r="R137" i="5"/>
  <c r="R138" i="5"/>
  <c r="R139" i="5"/>
  <c r="R140" i="5"/>
  <c r="R141" i="5"/>
  <c r="R142" i="5"/>
  <c r="R143" i="5"/>
  <c r="R144" i="5"/>
  <c r="R145" i="5"/>
  <c r="R146" i="5"/>
  <c r="R147" i="5"/>
  <c r="R148" i="5"/>
  <c r="R149" i="5"/>
  <c r="R150" i="5"/>
  <c r="R151" i="5"/>
  <c r="R152" i="5"/>
  <c r="R153" i="5"/>
  <c r="R154" i="5"/>
  <c r="R155" i="5"/>
  <c r="R156" i="5"/>
  <c r="R157" i="5"/>
  <c r="R158" i="5"/>
  <c r="R159" i="5"/>
  <c r="R160" i="5"/>
  <c r="R161" i="5"/>
  <c r="R162" i="5"/>
  <c r="R163" i="5"/>
  <c r="R164" i="5"/>
  <c r="R165" i="5"/>
  <c r="R166" i="5"/>
  <c r="R167" i="5"/>
  <c r="R168" i="5"/>
  <c r="R169" i="5"/>
  <c r="R170" i="5"/>
  <c r="R171" i="5"/>
  <c r="R172" i="5"/>
  <c r="R173" i="5"/>
  <c r="R174" i="5"/>
  <c r="R175" i="5"/>
  <c r="R176" i="5"/>
  <c r="R177" i="5"/>
  <c r="R178" i="5"/>
  <c r="R179" i="5"/>
  <c r="R180" i="5"/>
  <c r="R181" i="5"/>
  <c r="R182" i="5"/>
  <c r="R183" i="5"/>
  <c r="R184" i="5"/>
  <c r="R185" i="5"/>
  <c r="R186" i="5"/>
  <c r="R187" i="5"/>
  <c r="R188" i="5"/>
  <c r="R189" i="5"/>
  <c r="R190" i="5"/>
  <c r="P60" i="5"/>
  <c r="P61" i="5"/>
  <c r="P62" i="5"/>
  <c r="P63" i="5"/>
  <c r="P64" i="5"/>
  <c r="P65" i="5"/>
  <c r="P66" i="5"/>
  <c r="P67" i="5"/>
  <c r="P68" i="5"/>
  <c r="P69" i="5"/>
  <c r="P70" i="5"/>
  <c r="P71" i="5"/>
  <c r="P72" i="5"/>
  <c r="P73" i="5"/>
  <c r="P74" i="5"/>
  <c r="P75" i="5"/>
  <c r="P76" i="5"/>
  <c r="P77" i="5"/>
  <c r="P78" i="5"/>
  <c r="P79" i="5"/>
  <c r="P80" i="5"/>
  <c r="P81" i="5"/>
  <c r="P82" i="5"/>
  <c r="P83" i="5"/>
  <c r="P84" i="5"/>
  <c r="P85" i="5"/>
  <c r="P86" i="5"/>
  <c r="P87" i="5"/>
  <c r="P88" i="5"/>
  <c r="P89" i="5"/>
  <c r="P90" i="5"/>
  <c r="P91" i="5"/>
  <c r="P92" i="5"/>
  <c r="P93" i="5"/>
  <c r="P94" i="5"/>
  <c r="P95" i="5"/>
  <c r="P96" i="5"/>
  <c r="P97" i="5"/>
  <c r="P98" i="5"/>
  <c r="P99" i="5"/>
  <c r="P100" i="5"/>
  <c r="P101" i="5"/>
  <c r="P102" i="5"/>
  <c r="P103" i="5"/>
  <c r="P104" i="5"/>
  <c r="P105" i="5"/>
  <c r="P106" i="5"/>
  <c r="P107" i="5"/>
  <c r="P108" i="5"/>
  <c r="P109" i="5"/>
  <c r="P110" i="5"/>
  <c r="P111" i="5"/>
  <c r="P112" i="5"/>
  <c r="P113" i="5"/>
  <c r="P114" i="5"/>
  <c r="P115" i="5"/>
  <c r="P116" i="5"/>
  <c r="P117" i="5"/>
  <c r="P118" i="5"/>
  <c r="P119" i="5"/>
  <c r="P120" i="5"/>
  <c r="P121" i="5"/>
  <c r="P122" i="5"/>
  <c r="P123" i="5"/>
  <c r="P124" i="5"/>
  <c r="P125" i="5"/>
  <c r="P126" i="5"/>
  <c r="P127" i="5"/>
  <c r="P128" i="5"/>
  <c r="P129" i="5"/>
  <c r="P130" i="5"/>
  <c r="P131" i="5"/>
  <c r="P132" i="5"/>
  <c r="P133" i="5"/>
  <c r="P134" i="5"/>
  <c r="P135" i="5"/>
  <c r="P136" i="5"/>
  <c r="P137" i="5"/>
  <c r="P138" i="5"/>
  <c r="P139" i="5"/>
  <c r="P140" i="5"/>
  <c r="P141" i="5"/>
  <c r="P142" i="5"/>
  <c r="P143" i="5"/>
  <c r="P144" i="5"/>
  <c r="P145" i="5"/>
  <c r="P146" i="5"/>
  <c r="P147" i="5"/>
  <c r="P148" i="5"/>
  <c r="P149" i="5"/>
  <c r="P150" i="5"/>
  <c r="P151" i="5"/>
  <c r="P152" i="5"/>
  <c r="P153" i="5"/>
  <c r="P154" i="5"/>
  <c r="P155" i="5"/>
  <c r="P156" i="5"/>
  <c r="P157" i="5"/>
  <c r="P158" i="5"/>
  <c r="P159" i="5"/>
  <c r="P160" i="5"/>
  <c r="P161" i="5"/>
  <c r="P162" i="5"/>
  <c r="P163" i="5"/>
  <c r="P164" i="5"/>
  <c r="P165" i="5"/>
  <c r="P166" i="5"/>
  <c r="P167" i="5"/>
  <c r="P168" i="5"/>
  <c r="P169" i="5"/>
  <c r="P170" i="5"/>
  <c r="P171" i="5"/>
  <c r="P172" i="5"/>
  <c r="P173" i="5"/>
  <c r="P174" i="5"/>
  <c r="P175" i="5"/>
  <c r="P176" i="5"/>
  <c r="P177" i="5"/>
  <c r="P178" i="5"/>
  <c r="P179" i="5"/>
  <c r="P180" i="5"/>
  <c r="P181" i="5"/>
  <c r="P182" i="5"/>
  <c r="P183" i="5"/>
  <c r="P184" i="5"/>
  <c r="P185" i="5"/>
  <c r="P186" i="5"/>
  <c r="P187" i="5"/>
  <c r="P188" i="5"/>
  <c r="P189" i="5"/>
  <c r="P190" i="5"/>
  <c r="O60" i="5"/>
  <c r="O61" i="5"/>
  <c r="O62" i="5"/>
  <c r="O63" i="5"/>
  <c r="O64" i="5"/>
  <c r="O65" i="5"/>
  <c r="O66" i="5"/>
  <c r="O67" i="5"/>
  <c r="O68" i="5"/>
  <c r="O69" i="5"/>
  <c r="O70" i="5"/>
  <c r="O71" i="5"/>
  <c r="O72" i="5"/>
  <c r="O73" i="5"/>
  <c r="O74" i="5"/>
  <c r="O75" i="5"/>
  <c r="O76" i="5"/>
  <c r="O77" i="5"/>
  <c r="O78" i="5"/>
  <c r="O79" i="5"/>
  <c r="O80" i="5"/>
  <c r="O81" i="5"/>
  <c r="O82" i="5"/>
  <c r="O83" i="5"/>
  <c r="O84" i="5"/>
  <c r="O85" i="5"/>
  <c r="O86" i="5"/>
  <c r="O87" i="5"/>
  <c r="O88" i="5"/>
  <c r="O89" i="5"/>
  <c r="O90" i="5"/>
  <c r="O91" i="5"/>
  <c r="O92" i="5"/>
  <c r="O93" i="5"/>
  <c r="O94" i="5"/>
  <c r="O95" i="5"/>
  <c r="O96" i="5"/>
  <c r="O97" i="5"/>
  <c r="O98" i="5"/>
  <c r="O99" i="5"/>
  <c r="O100" i="5"/>
  <c r="O101" i="5"/>
  <c r="O102" i="5"/>
  <c r="O103" i="5"/>
  <c r="O104" i="5"/>
  <c r="O105" i="5"/>
  <c r="O106" i="5"/>
  <c r="O107" i="5"/>
  <c r="O108" i="5"/>
  <c r="O109" i="5"/>
  <c r="O110" i="5"/>
  <c r="O111" i="5"/>
  <c r="O112" i="5"/>
  <c r="O113" i="5"/>
  <c r="O114" i="5"/>
  <c r="O115" i="5"/>
  <c r="O116" i="5"/>
  <c r="O117" i="5"/>
  <c r="O118" i="5"/>
  <c r="O119" i="5"/>
  <c r="O120" i="5"/>
  <c r="O121" i="5"/>
  <c r="O122" i="5"/>
  <c r="O123" i="5"/>
  <c r="O124" i="5"/>
  <c r="O125" i="5"/>
  <c r="O126" i="5"/>
  <c r="O127" i="5"/>
  <c r="O128" i="5"/>
  <c r="O129" i="5"/>
  <c r="O130" i="5"/>
  <c r="O131" i="5"/>
  <c r="O132" i="5"/>
  <c r="O133" i="5"/>
  <c r="O134" i="5"/>
  <c r="O135" i="5"/>
  <c r="O136" i="5"/>
  <c r="O137" i="5"/>
  <c r="O138" i="5"/>
  <c r="O139" i="5"/>
  <c r="O140" i="5"/>
  <c r="O141" i="5"/>
  <c r="O142" i="5"/>
  <c r="O143" i="5"/>
  <c r="O144" i="5"/>
  <c r="O145" i="5"/>
  <c r="O146" i="5"/>
  <c r="O147" i="5"/>
  <c r="O148" i="5"/>
  <c r="O149" i="5"/>
  <c r="O150" i="5"/>
  <c r="O151" i="5"/>
  <c r="O152" i="5"/>
  <c r="O153" i="5"/>
  <c r="O154" i="5"/>
  <c r="O155" i="5"/>
  <c r="O156" i="5"/>
  <c r="O157" i="5"/>
  <c r="O158" i="5"/>
  <c r="O159" i="5"/>
  <c r="O160" i="5"/>
  <c r="O161" i="5"/>
  <c r="O162" i="5"/>
  <c r="O163" i="5"/>
  <c r="O164" i="5"/>
  <c r="O165" i="5"/>
  <c r="O166" i="5"/>
  <c r="O167" i="5"/>
  <c r="O168" i="5"/>
  <c r="O169" i="5"/>
  <c r="O170" i="5"/>
  <c r="O171" i="5"/>
  <c r="O172" i="5"/>
  <c r="O173" i="5"/>
  <c r="O174" i="5"/>
  <c r="O175" i="5"/>
  <c r="O176" i="5"/>
  <c r="O177" i="5"/>
  <c r="O178" i="5"/>
  <c r="O179" i="5"/>
  <c r="O180" i="5"/>
  <c r="O181" i="5"/>
  <c r="O182" i="5"/>
  <c r="O183" i="5"/>
  <c r="O184" i="5"/>
  <c r="O185" i="5"/>
  <c r="O186" i="5"/>
  <c r="O187" i="5"/>
  <c r="O188" i="5"/>
  <c r="O189" i="5"/>
  <c r="O190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80" i="5"/>
  <c r="N81" i="5"/>
  <c r="N82" i="5"/>
  <c r="N83" i="5"/>
  <c r="N84" i="5"/>
  <c r="N85" i="5"/>
  <c r="N86" i="5"/>
  <c r="N87" i="5"/>
  <c r="N88" i="5"/>
  <c r="N89" i="5"/>
  <c r="N90" i="5"/>
  <c r="N91" i="5"/>
  <c r="N92" i="5"/>
  <c r="N93" i="5"/>
  <c r="N94" i="5"/>
  <c r="N95" i="5"/>
  <c r="N96" i="5"/>
  <c r="N97" i="5"/>
  <c r="N98" i="5"/>
  <c r="N99" i="5"/>
  <c r="N100" i="5"/>
  <c r="N101" i="5"/>
  <c r="N102" i="5"/>
  <c r="N103" i="5"/>
  <c r="N104" i="5"/>
  <c r="N105" i="5"/>
  <c r="N106" i="5"/>
  <c r="N107" i="5"/>
  <c r="N108" i="5"/>
  <c r="N109" i="5"/>
  <c r="N110" i="5"/>
  <c r="N111" i="5"/>
  <c r="N112" i="5"/>
  <c r="N113" i="5"/>
  <c r="N114" i="5"/>
  <c r="N115" i="5"/>
  <c r="N116" i="5"/>
  <c r="N117" i="5"/>
  <c r="N118" i="5"/>
  <c r="N119" i="5"/>
  <c r="N120" i="5"/>
  <c r="N121" i="5"/>
  <c r="N122" i="5"/>
  <c r="N123" i="5"/>
  <c r="N124" i="5"/>
  <c r="N125" i="5"/>
  <c r="N126" i="5"/>
  <c r="N127" i="5"/>
  <c r="N128" i="5"/>
  <c r="N129" i="5"/>
  <c r="N130" i="5"/>
  <c r="N131" i="5"/>
  <c r="N132" i="5"/>
  <c r="N133" i="5"/>
  <c r="N134" i="5"/>
  <c r="N135" i="5"/>
  <c r="N136" i="5"/>
  <c r="N137" i="5"/>
  <c r="N138" i="5"/>
  <c r="N139" i="5"/>
  <c r="N140" i="5"/>
  <c r="N141" i="5"/>
  <c r="N142" i="5"/>
  <c r="N143" i="5"/>
  <c r="N144" i="5"/>
  <c r="N145" i="5"/>
  <c r="N146" i="5"/>
  <c r="N147" i="5"/>
  <c r="N148" i="5"/>
  <c r="N149" i="5"/>
  <c r="N150" i="5"/>
  <c r="N151" i="5"/>
  <c r="N152" i="5"/>
  <c r="N153" i="5"/>
  <c r="N154" i="5"/>
  <c r="N155" i="5"/>
  <c r="N156" i="5"/>
  <c r="N157" i="5"/>
  <c r="N158" i="5"/>
  <c r="N159" i="5"/>
  <c r="N160" i="5"/>
  <c r="N161" i="5"/>
  <c r="N162" i="5"/>
  <c r="N163" i="5"/>
  <c r="N164" i="5"/>
  <c r="N165" i="5"/>
  <c r="N166" i="5"/>
  <c r="N167" i="5"/>
  <c r="N168" i="5"/>
  <c r="N169" i="5"/>
  <c r="N170" i="5"/>
  <c r="N171" i="5"/>
  <c r="N172" i="5"/>
  <c r="N173" i="5"/>
  <c r="N174" i="5"/>
  <c r="N175" i="5"/>
  <c r="N176" i="5"/>
  <c r="N177" i="5"/>
  <c r="N178" i="5"/>
  <c r="N179" i="5"/>
  <c r="N180" i="5"/>
  <c r="N181" i="5"/>
  <c r="N182" i="5"/>
  <c r="N183" i="5"/>
  <c r="N184" i="5"/>
  <c r="N185" i="5"/>
  <c r="N186" i="5"/>
  <c r="N187" i="5"/>
  <c r="N188" i="5"/>
  <c r="N189" i="5"/>
  <c r="N190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D60" i="5"/>
  <c r="X60" i="5" s="1"/>
  <c r="D61" i="5"/>
  <c r="D62" i="5"/>
  <c r="X62" i="5" s="1"/>
  <c r="D63" i="5"/>
  <c r="X63" i="5" s="1"/>
  <c r="D64" i="5"/>
  <c r="X64" i="5" s="1"/>
  <c r="D65" i="5"/>
  <c r="X65" i="5" s="1"/>
  <c r="D66" i="5"/>
  <c r="X66" i="5" s="1"/>
  <c r="D67" i="5"/>
  <c r="D68" i="5"/>
  <c r="X68" i="5" s="1"/>
  <c r="D69" i="5"/>
  <c r="D70" i="5"/>
  <c r="D71" i="5"/>
  <c r="D72" i="5"/>
  <c r="X72" i="5" s="1"/>
  <c r="D73" i="5"/>
  <c r="X73" i="5" s="1"/>
  <c r="D74" i="5"/>
  <c r="X74" i="5" s="1"/>
  <c r="D75" i="5"/>
  <c r="D76" i="5"/>
  <c r="X76" i="5" s="1"/>
  <c r="D77" i="5"/>
  <c r="D78" i="5"/>
  <c r="X78" i="5" s="1"/>
  <c r="D79" i="5"/>
  <c r="X79" i="5" s="1"/>
  <c r="D80" i="5"/>
  <c r="X80" i="5" s="1"/>
  <c r="D81" i="5"/>
  <c r="D82" i="5"/>
  <c r="X82" i="5" s="1"/>
  <c r="D83" i="5"/>
  <c r="D84" i="5"/>
  <c r="X84" i="5" s="1"/>
  <c r="D85" i="5"/>
  <c r="D86" i="5"/>
  <c r="X86" i="5" s="1"/>
  <c r="D87" i="5"/>
  <c r="X87" i="5" s="1"/>
  <c r="D88" i="5"/>
  <c r="X88" i="5" s="1"/>
  <c r="D89" i="5"/>
  <c r="D90" i="5"/>
  <c r="X90" i="5" s="1"/>
  <c r="D91" i="5"/>
  <c r="D92" i="5"/>
  <c r="X92" i="5" s="1"/>
  <c r="D93" i="5"/>
  <c r="D94" i="5"/>
  <c r="X94" i="5" s="1"/>
  <c r="D95" i="5"/>
  <c r="X95" i="5" s="1"/>
  <c r="D96" i="5"/>
  <c r="X96" i="5" s="1"/>
  <c r="D97" i="5"/>
  <c r="X97" i="5" s="1"/>
  <c r="D98" i="5"/>
  <c r="X98" i="5" s="1"/>
  <c r="D99" i="5"/>
  <c r="D100" i="5"/>
  <c r="X100" i="5" s="1"/>
  <c r="D101" i="5"/>
  <c r="D102" i="5"/>
  <c r="D103" i="5"/>
  <c r="D104" i="5"/>
  <c r="X104" i="5" s="1"/>
  <c r="D105" i="5"/>
  <c r="X105" i="5" s="1"/>
  <c r="D106" i="5"/>
  <c r="X106" i="5" s="1"/>
  <c r="D107" i="5"/>
  <c r="D108" i="5"/>
  <c r="X108" i="5" s="1"/>
  <c r="D109" i="5"/>
  <c r="D110" i="5"/>
  <c r="X110" i="5" s="1"/>
  <c r="D111" i="5"/>
  <c r="X111" i="5" s="1"/>
  <c r="D112" i="5"/>
  <c r="X112" i="5" s="1"/>
  <c r="D113" i="5"/>
  <c r="D114" i="5"/>
  <c r="X114" i="5" s="1"/>
  <c r="D115" i="5"/>
  <c r="D116" i="5"/>
  <c r="X116" i="5" s="1"/>
  <c r="D117" i="5"/>
  <c r="D118" i="5"/>
  <c r="X118" i="5" s="1"/>
  <c r="D119" i="5"/>
  <c r="X119" i="5" s="1"/>
  <c r="D120" i="5"/>
  <c r="X120" i="5" s="1"/>
  <c r="D121" i="5"/>
  <c r="D122" i="5"/>
  <c r="X122" i="5" s="1"/>
  <c r="D123" i="5"/>
  <c r="D124" i="5"/>
  <c r="X124" i="5" s="1"/>
  <c r="D125" i="5"/>
  <c r="D126" i="5"/>
  <c r="X126" i="5" s="1"/>
  <c r="D127" i="5"/>
  <c r="X127" i="5" s="1"/>
  <c r="D128" i="5"/>
  <c r="X128" i="5" s="1"/>
  <c r="D129" i="5"/>
  <c r="X129" i="5" s="1"/>
  <c r="D130" i="5"/>
  <c r="X130" i="5" s="1"/>
  <c r="D131" i="5"/>
  <c r="D132" i="5"/>
  <c r="X132" i="5" s="1"/>
  <c r="D133" i="5"/>
  <c r="D134" i="5"/>
  <c r="D135" i="5"/>
  <c r="D136" i="5"/>
  <c r="X136" i="5" s="1"/>
  <c r="D137" i="5"/>
  <c r="X137" i="5" s="1"/>
  <c r="D138" i="5"/>
  <c r="X138" i="5" s="1"/>
  <c r="D139" i="5"/>
  <c r="D140" i="5"/>
  <c r="X140" i="5" s="1"/>
  <c r="D141" i="5"/>
  <c r="X141" i="5" s="1"/>
  <c r="D142" i="5"/>
  <c r="X142" i="5" s="1"/>
  <c r="D143" i="5"/>
  <c r="X143" i="5" s="1"/>
  <c r="D144" i="5"/>
  <c r="X144" i="5" s="1"/>
  <c r="D145" i="5"/>
  <c r="D146" i="5"/>
  <c r="X146" i="5" s="1"/>
  <c r="D147" i="5"/>
  <c r="D148" i="5"/>
  <c r="X148" i="5" s="1"/>
  <c r="D149" i="5"/>
  <c r="X149" i="5" s="1"/>
  <c r="D150" i="5"/>
  <c r="X150" i="5" s="1"/>
  <c r="D151" i="5"/>
  <c r="X151" i="5" s="1"/>
  <c r="D152" i="5"/>
  <c r="X152" i="5" s="1"/>
  <c r="D153" i="5"/>
  <c r="D154" i="5"/>
  <c r="X154" i="5" s="1"/>
  <c r="D155" i="5"/>
  <c r="D156" i="5"/>
  <c r="X156" i="5" s="1"/>
  <c r="D157" i="5"/>
  <c r="D158" i="5"/>
  <c r="X158" i="5" s="1"/>
  <c r="D159" i="5"/>
  <c r="X159" i="5" s="1"/>
  <c r="D160" i="5"/>
  <c r="X160" i="5" s="1"/>
  <c r="D161" i="5"/>
  <c r="X161" i="5" s="1"/>
  <c r="D162" i="5"/>
  <c r="X162" i="5" s="1"/>
  <c r="D163" i="5"/>
  <c r="X163" i="5" s="1"/>
  <c r="D164" i="5"/>
  <c r="X164" i="5" s="1"/>
  <c r="D165" i="5"/>
  <c r="D166" i="5"/>
  <c r="D167" i="5"/>
  <c r="D168" i="5"/>
  <c r="X168" i="5" s="1"/>
  <c r="D169" i="5"/>
  <c r="X169" i="5" s="1"/>
  <c r="D170" i="5"/>
  <c r="X170" i="5" s="1"/>
  <c r="D171" i="5"/>
  <c r="X171" i="5" s="1"/>
  <c r="D172" i="5"/>
  <c r="X172" i="5" s="1"/>
  <c r="D173" i="5"/>
  <c r="X173" i="5" s="1"/>
  <c r="D174" i="5"/>
  <c r="X174" i="5" s="1"/>
  <c r="D175" i="5"/>
  <c r="X175" i="5" s="1"/>
  <c r="D176" i="5"/>
  <c r="X176" i="5" s="1"/>
  <c r="D177" i="5"/>
  <c r="D178" i="5"/>
  <c r="X178" i="5" s="1"/>
  <c r="D179" i="5"/>
  <c r="X179" i="5" s="1"/>
  <c r="D180" i="5"/>
  <c r="X180" i="5" s="1"/>
  <c r="D181" i="5"/>
  <c r="X181" i="5" s="1"/>
  <c r="D182" i="5"/>
  <c r="X182" i="5" s="1"/>
  <c r="D183" i="5"/>
  <c r="X183" i="5" s="1"/>
  <c r="D184" i="5"/>
  <c r="X184" i="5" s="1"/>
  <c r="D185" i="5"/>
  <c r="D186" i="5"/>
  <c r="X186" i="5" s="1"/>
  <c r="T186" i="5" s="1"/>
  <c r="V186" i="5" s="1"/>
  <c r="D187" i="5"/>
  <c r="D188" i="5"/>
  <c r="X188" i="5" s="1"/>
  <c r="D189" i="5"/>
  <c r="D190" i="5"/>
  <c r="X190" i="5" s="1"/>
  <c r="D8" i="5"/>
  <c r="X8" i="5" s="1"/>
  <c r="D9" i="5"/>
  <c r="X9" i="5" s="1"/>
  <c r="D10" i="5"/>
  <c r="X10" i="5" s="1"/>
  <c r="D11" i="5"/>
  <c r="D12" i="5"/>
  <c r="X12" i="5" s="1"/>
  <c r="T12" i="5" s="1"/>
  <c r="V12" i="5" s="1"/>
  <c r="D13" i="5"/>
  <c r="X13" i="5" s="1"/>
  <c r="D14" i="5"/>
  <c r="X14" i="5" s="1"/>
  <c r="D15" i="5"/>
  <c r="X15" i="5" s="1"/>
  <c r="D16" i="5"/>
  <c r="X16" i="5" s="1"/>
  <c r="D17" i="5"/>
  <c r="X17" i="5" s="1"/>
  <c r="D18" i="5"/>
  <c r="X18" i="5" s="1"/>
  <c r="D19" i="5"/>
  <c r="X19" i="5" s="1"/>
  <c r="D20" i="5"/>
  <c r="X20" i="5" s="1"/>
  <c r="D21" i="5"/>
  <c r="X21" i="5" s="1"/>
  <c r="D22" i="5"/>
  <c r="D23" i="5"/>
  <c r="X23" i="5" s="1"/>
  <c r="D24" i="5"/>
  <c r="X24" i="5" s="1"/>
  <c r="D25" i="5"/>
  <c r="X25" i="5" s="1"/>
  <c r="D26" i="5"/>
  <c r="X26" i="5" s="1"/>
  <c r="D27" i="5"/>
  <c r="D28" i="5"/>
  <c r="X28" i="5" s="1"/>
  <c r="D29" i="5"/>
  <c r="D30" i="5"/>
  <c r="X30" i="5" s="1"/>
  <c r="T30" i="5" s="1"/>
  <c r="V30" i="5" s="1"/>
  <c r="D31" i="5"/>
  <c r="X31" i="5" s="1"/>
  <c r="D32" i="5"/>
  <c r="X32" i="5" s="1"/>
  <c r="D33" i="5"/>
  <c r="X33" i="5" s="1"/>
  <c r="D34" i="5"/>
  <c r="X34" i="5" s="1"/>
  <c r="T34" i="5" s="1"/>
  <c r="V34" i="5" s="1"/>
  <c r="D35" i="5"/>
  <c r="X35" i="5" s="1"/>
  <c r="D36" i="5"/>
  <c r="X36" i="5" s="1"/>
  <c r="T36" i="5" s="1"/>
  <c r="V36" i="5" s="1"/>
  <c r="D37" i="5"/>
  <c r="D38" i="5"/>
  <c r="D39" i="5"/>
  <c r="D40" i="5"/>
  <c r="X40" i="5" s="1"/>
  <c r="D41" i="5"/>
  <c r="X41" i="5" s="1"/>
  <c r="D42" i="5"/>
  <c r="X42" i="5" s="1"/>
  <c r="D43" i="5"/>
  <c r="D44" i="5"/>
  <c r="X44" i="5" s="1"/>
  <c r="D45" i="5"/>
  <c r="X45" i="5" s="1"/>
  <c r="D46" i="5"/>
  <c r="X46" i="5" s="1"/>
  <c r="D47" i="5"/>
  <c r="X47" i="5" s="1"/>
  <c r="D48" i="5"/>
  <c r="X48" i="5" s="1"/>
  <c r="D49" i="5"/>
  <c r="X49" i="5" s="1"/>
  <c r="D50" i="5"/>
  <c r="X50" i="5" s="1"/>
  <c r="D51" i="5"/>
  <c r="X51" i="5" s="1"/>
  <c r="D52" i="5"/>
  <c r="X52" i="5" s="1"/>
  <c r="Y52" i="5" s="1"/>
  <c r="D53" i="5"/>
  <c r="X53" i="5" s="1"/>
  <c r="D54" i="5"/>
  <c r="D55" i="5"/>
  <c r="X55" i="5" s="1"/>
  <c r="D56" i="5"/>
  <c r="X56" i="5" s="1"/>
  <c r="D57" i="5"/>
  <c r="X57" i="5" s="1"/>
  <c r="D58" i="5"/>
  <c r="X58" i="5" s="1"/>
  <c r="D59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7" i="5"/>
  <c r="T184" i="6" l="1"/>
  <c r="V184" i="6" s="1"/>
  <c r="AC184" i="6"/>
  <c r="Y184" i="6"/>
  <c r="Y30" i="6"/>
  <c r="AC30" i="6"/>
  <c r="T166" i="6"/>
  <c r="V166" i="6" s="1"/>
  <c r="AC166" i="6"/>
  <c r="Y166" i="6"/>
  <c r="AE108" i="6"/>
  <c r="Y108" i="6"/>
  <c r="AC112" i="6"/>
  <c r="AA35" i="6"/>
  <c r="Y168" i="6"/>
  <c r="AC168" i="6"/>
  <c r="AA172" i="6"/>
  <c r="Y41" i="6"/>
  <c r="AC100" i="6"/>
  <c r="AC132" i="6"/>
  <c r="T32" i="6"/>
  <c r="V32" i="6" s="1"/>
  <c r="AC102" i="6"/>
  <c r="T108" i="6"/>
  <c r="V108" i="6" s="1"/>
  <c r="T148" i="6"/>
  <c r="V148" i="6" s="1"/>
  <c r="T7" i="6"/>
  <c r="V7" i="6" s="1"/>
  <c r="Y49" i="5"/>
  <c r="AA49" i="5"/>
  <c r="AC49" i="5"/>
  <c r="AE49" i="5"/>
  <c r="T49" i="5"/>
  <c r="V49" i="5" s="1"/>
  <c r="Y17" i="5"/>
  <c r="AA17" i="5"/>
  <c r="AC17" i="5"/>
  <c r="T17" i="5"/>
  <c r="V17" i="5" s="1"/>
  <c r="AC35" i="5"/>
  <c r="T35" i="5"/>
  <c r="V35" i="5" s="1"/>
  <c r="Y35" i="5"/>
  <c r="AA161" i="5"/>
  <c r="AC161" i="5"/>
  <c r="AE161" i="5"/>
  <c r="Y161" i="5"/>
  <c r="T161" i="5"/>
  <c r="V161" i="5" s="1"/>
  <c r="Y73" i="5"/>
  <c r="AC73" i="5"/>
  <c r="AE73" i="5"/>
  <c r="T73" i="5"/>
  <c r="V73" i="5" s="1"/>
  <c r="Y113" i="5"/>
  <c r="AC113" i="5"/>
  <c r="AE113" i="5"/>
  <c r="T113" i="5"/>
  <c r="V113" i="5" s="1"/>
  <c r="Y57" i="5"/>
  <c r="AA57" i="5"/>
  <c r="AC57" i="5"/>
  <c r="Y41" i="5"/>
  <c r="AA41" i="5"/>
  <c r="AC41" i="5"/>
  <c r="T41" i="5"/>
  <c r="V41" i="5" s="1"/>
  <c r="Y33" i="5"/>
  <c r="AC33" i="5"/>
  <c r="T33" i="5"/>
  <c r="V33" i="5" s="1"/>
  <c r="Y25" i="5"/>
  <c r="AC25" i="5"/>
  <c r="AE25" i="5"/>
  <c r="T25" i="5"/>
  <c r="V25" i="5" s="1"/>
  <c r="Y9" i="5"/>
  <c r="AC9" i="5"/>
  <c r="AE9" i="5"/>
  <c r="T9" i="5"/>
  <c r="V9" i="5" s="1"/>
  <c r="AA184" i="5"/>
  <c r="AC184" i="5"/>
  <c r="Y184" i="5"/>
  <c r="T184" i="5"/>
  <c r="V184" i="5" s="1"/>
  <c r="AC176" i="5"/>
  <c r="Y176" i="5"/>
  <c r="T176" i="5"/>
  <c r="V176" i="5" s="1"/>
  <c r="AC168" i="5"/>
  <c r="Y168" i="5"/>
  <c r="T168" i="5"/>
  <c r="V168" i="5" s="1"/>
  <c r="AA160" i="5"/>
  <c r="AC160" i="5"/>
  <c r="AE160" i="5"/>
  <c r="Y160" i="5"/>
  <c r="T160" i="5"/>
  <c r="V160" i="5" s="1"/>
  <c r="AC152" i="5"/>
  <c r="Y152" i="5"/>
  <c r="T152" i="5"/>
  <c r="V152" i="5" s="1"/>
  <c r="AA144" i="5"/>
  <c r="AC144" i="5"/>
  <c r="Y144" i="5"/>
  <c r="T144" i="5"/>
  <c r="V144" i="5" s="1"/>
  <c r="AC136" i="5"/>
  <c r="Y136" i="5"/>
  <c r="T136" i="5"/>
  <c r="V136" i="5" s="1"/>
  <c r="AC128" i="5"/>
  <c r="AE128" i="5"/>
  <c r="Y128" i="5"/>
  <c r="T128" i="5"/>
  <c r="V128" i="5" s="1"/>
  <c r="AA120" i="5"/>
  <c r="AC120" i="5"/>
  <c r="Y120" i="5"/>
  <c r="T120" i="5"/>
  <c r="V120" i="5" s="1"/>
  <c r="AC112" i="5"/>
  <c r="Y112" i="5"/>
  <c r="T112" i="5"/>
  <c r="V112" i="5" s="1"/>
  <c r="AC104" i="5"/>
  <c r="T104" i="5"/>
  <c r="V104" i="5" s="1"/>
  <c r="Y104" i="5"/>
  <c r="AA96" i="5"/>
  <c r="AC96" i="5"/>
  <c r="AE96" i="5"/>
  <c r="Y96" i="5"/>
  <c r="T96" i="5"/>
  <c r="V96" i="5" s="1"/>
  <c r="AC88" i="5"/>
  <c r="Y88" i="5"/>
  <c r="T88" i="5"/>
  <c r="V88" i="5" s="1"/>
  <c r="AA80" i="5"/>
  <c r="AC80" i="5"/>
  <c r="AE80" i="5"/>
  <c r="Y80" i="5"/>
  <c r="T80" i="5"/>
  <c r="V80" i="5" s="1"/>
  <c r="AC72" i="5"/>
  <c r="Y72" i="5"/>
  <c r="T72" i="5"/>
  <c r="V72" i="5" s="1"/>
  <c r="AC64" i="5"/>
  <c r="AE64" i="5"/>
  <c r="T64" i="5"/>
  <c r="V64" i="5" s="1"/>
  <c r="Y64" i="5"/>
  <c r="AC157" i="5"/>
  <c r="AA157" i="5"/>
  <c r="T157" i="5"/>
  <c r="V157" i="5" s="1"/>
  <c r="Y157" i="5"/>
  <c r="AC135" i="5"/>
  <c r="Y135" i="5"/>
  <c r="T135" i="5"/>
  <c r="V135" i="5" s="1"/>
  <c r="AC183" i="5"/>
  <c r="AE183" i="5"/>
  <c r="Y183" i="5"/>
  <c r="T183" i="5"/>
  <c r="V183" i="5" s="1"/>
  <c r="AA183" i="5"/>
  <c r="AC87" i="5"/>
  <c r="AE87" i="5"/>
  <c r="AA87" i="5"/>
  <c r="Y87" i="5"/>
  <c r="T87" i="5"/>
  <c r="V87" i="5" s="1"/>
  <c r="AC189" i="5"/>
  <c r="T189" i="5"/>
  <c r="V189" i="5" s="1"/>
  <c r="Y189" i="5"/>
  <c r="AA32" i="5"/>
  <c r="AC32" i="5"/>
  <c r="T32" i="5"/>
  <c r="V32" i="5" s="1"/>
  <c r="Y32" i="5"/>
  <c r="AC63" i="5"/>
  <c r="AA63" i="5"/>
  <c r="T63" i="5"/>
  <c r="V63" i="5" s="1"/>
  <c r="Y63" i="5"/>
  <c r="AC190" i="5"/>
  <c r="AA190" i="5"/>
  <c r="T190" i="5"/>
  <c r="V190" i="5" s="1"/>
  <c r="Y190" i="5"/>
  <c r="Y150" i="5"/>
  <c r="AC150" i="5"/>
  <c r="T150" i="5"/>
  <c r="V150" i="5" s="1"/>
  <c r="AC118" i="5"/>
  <c r="Y118" i="5"/>
  <c r="T118" i="5"/>
  <c r="V118" i="5" s="1"/>
  <c r="AC94" i="5"/>
  <c r="T94" i="5"/>
  <c r="V94" i="5" s="1"/>
  <c r="Y94" i="5"/>
  <c r="AC78" i="5"/>
  <c r="Y78" i="5"/>
  <c r="T78" i="5"/>
  <c r="V78" i="5" s="1"/>
  <c r="AC62" i="5"/>
  <c r="T62" i="5"/>
  <c r="V62" i="5" s="1"/>
  <c r="Y62" i="5"/>
  <c r="AC125" i="5"/>
  <c r="Y125" i="5"/>
  <c r="T125" i="5"/>
  <c r="V125" i="5" s="1"/>
  <c r="AC103" i="5"/>
  <c r="Y103" i="5"/>
  <c r="T103" i="5"/>
  <c r="V103" i="5" s="1"/>
  <c r="AC61" i="5"/>
  <c r="Y61" i="5"/>
  <c r="AA61" i="5"/>
  <c r="T61" i="5"/>
  <c r="V61" i="5" s="1"/>
  <c r="AE61" i="5"/>
  <c r="AC29" i="5"/>
  <c r="Y29" i="5"/>
  <c r="T29" i="5"/>
  <c r="V29" i="5" s="1"/>
  <c r="AA51" i="5"/>
  <c r="AC51" i="5"/>
  <c r="Y51" i="5"/>
  <c r="AE51" i="5"/>
  <c r="AC93" i="5"/>
  <c r="Y93" i="5"/>
  <c r="AA93" i="5"/>
  <c r="T93" i="5"/>
  <c r="V93" i="5" s="1"/>
  <c r="Y137" i="5"/>
  <c r="AC137" i="5"/>
  <c r="AE137" i="5"/>
  <c r="T137" i="5"/>
  <c r="V137" i="5" s="1"/>
  <c r="Y97" i="5"/>
  <c r="AC97" i="5"/>
  <c r="T97" i="5"/>
  <c r="V97" i="5" s="1"/>
  <c r="T39" i="5"/>
  <c r="V39" i="5" s="1"/>
  <c r="AC39" i="5"/>
  <c r="AA39" i="5"/>
  <c r="Y39" i="5"/>
  <c r="AC40" i="5"/>
  <c r="Y40" i="5"/>
  <c r="T40" i="5"/>
  <c r="V40" i="5" s="1"/>
  <c r="AC8" i="5"/>
  <c r="Y8" i="5"/>
  <c r="T8" i="5"/>
  <c r="V8" i="5" s="1"/>
  <c r="AC151" i="5"/>
  <c r="AE151" i="5"/>
  <c r="AA151" i="5"/>
  <c r="Y151" i="5"/>
  <c r="T151" i="5"/>
  <c r="V151" i="5" s="1"/>
  <c r="AC127" i="5"/>
  <c r="AE127" i="5"/>
  <c r="AA127" i="5"/>
  <c r="Y127" i="5"/>
  <c r="T127" i="5"/>
  <c r="V127" i="5" s="1"/>
  <c r="AC95" i="5"/>
  <c r="Y95" i="5"/>
  <c r="T95" i="5"/>
  <c r="V95" i="5" s="1"/>
  <c r="T55" i="5"/>
  <c r="V55" i="5" s="1"/>
  <c r="AC55" i="5"/>
  <c r="AE55" i="5"/>
  <c r="AA55" i="5"/>
  <c r="Y55" i="5"/>
  <c r="T15" i="5"/>
  <c r="V15" i="5" s="1"/>
  <c r="AC15" i="5"/>
  <c r="AE15" i="5"/>
  <c r="Y15" i="5"/>
  <c r="AC174" i="5"/>
  <c r="AA174" i="5"/>
  <c r="Y174" i="5"/>
  <c r="T174" i="5"/>
  <c r="V174" i="5" s="1"/>
  <c r="AE149" i="5"/>
  <c r="Y149" i="5"/>
  <c r="AC149" i="5"/>
  <c r="T149" i="5"/>
  <c r="V149" i="5" s="1"/>
  <c r="AA149" i="5"/>
  <c r="Y81" i="5"/>
  <c r="AA81" i="5"/>
  <c r="AC81" i="5"/>
  <c r="AE81" i="5"/>
  <c r="T81" i="5"/>
  <c r="V81" i="5" s="1"/>
  <c r="AC19" i="5"/>
  <c r="Y19" i="5"/>
  <c r="T19" i="5"/>
  <c r="V19" i="5" s="1"/>
  <c r="Y129" i="5"/>
  <c r="AC129" i="5"/>
  <c r="AE129" i="5"/>
  <c r="T129" i="5"/>
  <c r="V129" i="5" s="1"/>
  <c r="Y65" i="5"/>
  <c r="AA65" i="5"/>
  <c r="AC65" i="5"/>
  <c r="AE65" i="5"/>
  <c r="T65" i="5"/>
  <c r="V65" i="5" s="1"/>
  <c r="AA56" i="5"/>
  <c r="AC56" i="5"/>
  <c r="AE56" i="5"/>
  <c r="Y56" i="5"/>
  <c r="T56" i="5"/>
  <c r="V56" i="5" s="1"/>
  <c r="AC24" i="5"/>
  <c r="Y24" i="5"/>
  <c r="T24" i="5"/>
  <c r="V24" i="5" s="1"/>
  <c r="AC159" i="5"/>
  <c r="Y159" i="5"/>
  <c r="T159" i="5"/>
  <c r="V159" i="5" s="1"/>
  <c r="AC119" i="5"/>
  <c r="Y119" i="5"/>
  <c r="T119" i="5"/>
  <c r="V119" i="5" s="1"/>
  <c r="AC79" i="5"/>
  <c r="Y79" i="5"/>
  <c r="T79" i="5"/>
  <c r="V79" i="5" s="1"/>
  <c r="T47" i="5"/>
  <c r="V47" i="5" s="1"/>
  <c r="AC47" i="5"/>
  <c r="AA47" i="5"/>
  <c r="Y47" i="5"/>
  <c r="T23" i="5"/>
  <c r="V23" i="5" s="1"/>
  <c r="AC23" i="5"/>
  <c r="Y23" i="5"/>
  <c r="AE182" i="5"/>
  <c r="Y182" i="5"/>
  <c r="AC182" i="5"/>
  <c r="AA182" i="5"/>
  <c r="T182" i="5"/>
  <c r="V182" i="5" s="1"/>
  <c r="AC158" i="5"/>
  <c r="AA158" i="5"/>
  <c r="Y158" i="5"/>
  <c r="T158" i="5"/>
  <c r="V158" i="5" s="1"/>
  <c r="AC142" i="5"/>
  <c r="Y142" i="5"/>
  <c r="T142" i="5"/>
  <c r="V142" i="5" s="1"/>
  <c r="AE126" i="5"/>
  <c r="AC126" i="5"/>
  <c r="AA126" i="5"/>
  <c r="Y126" i="5"/>
  <c r="T126" i="5"/>
  <c r="V126" i="5" s="1"/>
  <c r="AC110" i="5"/>
  <c r="Y110" i="5"/>
  <c r="T110" i="5"/>
  <c r="V110" i="5" s="1"/>
  <c r="AC86" i="5"/>
  <c r="Y86" i="5"/>
  <c r="T86" i="5"/>
  <c r="V86" i="5" s="1"/>
  <c r="AC46" i="5"/>
  <c r="Y46" i="5"/>
  <c r="AA46" i="5"/>
  <c r="T46" i="5"/>
  <c r="V46" i="5" s="1"/>
  <c r="AC30" i="5"/>
  <c r="Y30" i="5"/>
  <c r="AE14" i="5"/>
  <c r="AC14" i="5"/>
  <c r="T14" i="5"/>
  <c r="V14" i="5" s="1"/>
  <c r="Y14" i="5"/>
  <c r="Y181" i="5"/>
  <c r="AC181" i="5"/>
  <c r="AA181" i="5"/>
  <c r="T181" i="5"/>
  <c r="V181" i="5" s="1"/>
  <c r="AC173" i="5"/>
  <c r="Y173" i="5"/>
  <c r="T173" i="5"/>
  <c r="V173" i="5" s="1"/>
  <c r="AC141" i="5"/>
  <c r="Y141" i="5"/>
  <c r="T141" i="5"/>
  <c r="V141" i="5" s="1"/>
  <c r="T53" i="5"/>
  <c r="V53" i="5" s="1"/>
  <c r="Y53" i="5"/>
  <c r="AA53" i="5"/>
  <c r="AC53" i="5"/>
  <c r="T45" i="5"/>
  <c r="V45" i="5" s="1"/>
  <c r="AC45" i="5"/>
  <c r="AE45" i="5"/>
  <c r="Y45" i="5"/>
  <c r="T21" i="5"/>
  <c r="V21" i="5" s="1"/>
  <c r="Y21" i="5"/>
  <c r="AC21" i="5"/>
  <c r="T13" i="5"/>
  <c r="V13" i="5" s="1"/>
  <c r="AC13" i="5"/>
  <c r="Y13" i="5"/>
  <c r="AE124" i="5"/>
  <c r="AC177" i="5"/>
  <c r="Y177" i="5"/>
  <c r="T177" i="5"/>
  <c r="V177" i="5" s="1"/>
  <c r="AA145" i="5"/>
  <c r="AC145" i="5"/>
  <c r="AE145" i="5"/>
  <c r="Y145" i="5"/>
  <c r="T145" i="5"/>
  <c r="V145" i="5" s="1"/>
  <c r="AC71" i="5"/>
  <c r="AE71" i="5"/>
  <c r="AA71" i="5"/>
  <c r="Y71" i="5"/>
  <c r="T71" i="5"/>
  <c r="V71" i="5" s="1"/>
  <c r="AA169" i="5"/>
  <c r="AC169" i="5"/>
  <c r="Y169" i="5"/>
  <c r="T169" i="5"/>
  <c r="V169" i="5" s="1"/>
  <c r="Y105" i="5"/>
  <c r="AC105" i="5"/>
  <c r="AE105" i="5"/>
  <c r="T105" i="5"/>
  <c r="V105" i="5" s="1"/>
  <c r="AC48" i="5"/>
  <c r="AE48" i="5"/>
  <c r="Y48" i="5"/>
  <c r="T48" i="5"/>
  <c r="V48" i="5" s="1"/>
  <c r="AA16" i="5"/>
  <c r="AC16" i="5"/>
  <c r="Y16" i="5"/>
  <c r="AC175" i="5"/>
  <c r="AE175" i="5"/>
  <c r="AA175" i="5"/>
  <c r="Y175" i="5"/>
  <c r="T175" i="5"/>
  <c r="V175" i="5" s="1"/>
  <c r="AC143" i="5"/>
  <c r="Y143" i="5"/>
  <c r="T143" i="5"/>
  <c r="V143" i="5" s="1"/>
  <c r="AC111" i="5"/>
  <c r="Y111" i="5"/>
  <c r="T111" i="5"/>
  <c r="V111" i="5" s="1"/>
  <c r="T31" i="5"/>
  <c r="V31" i="5" s="1"/>
  <c r="AC31" i="5"/>
  <c r="AE31" i="5"/>
  <c r="AA31" i="5"/>
  <c r="Y31" i="5"/>
  <c r="AE28" i="5"/>
  <c r="AA179" i="5"/>
  <c r="AC179" i="5"/>
  <c r="T179" i="5"/>
  <c r="V179" i="5" s="1"/>
  <c r="Y179" i="5"/>
  <c r="AE179" i="5"/>
  <c r="AC171" i="5"/>
  <c r="Y171" i="5"/>
  <c r="T171" i="5"/>
  <c r="V171" i="5" s="1"/>
  <c r="AC163" i="5"/>
  <c r="Y163" i="5"/>
  <c r="T163" i="5"/>
  <c r="V163" i="5" s="1"/>
  <c r="T51" i="5"/>
  <c r="V51" i="5" s="1"/>
  <c r="AC167" i="5"/>
  <c r="AA167" i="5"/>
  <c r="Y167" i="5"/>
  <c r="T167" i="5"/>
  <c r="V167" i="5" s="1"/>
  <c r="AE155" i="5"/>
  <c r="AA155" i="5"/>
  <c r="T155" i="5"/>
  <c r="V155" i="5" s="1"/>
  <c r="AC155" i="5"/>
  <c r="Y155" i="5"/>
  <c r="Y27" i="5"/>
  <c r="T27" i="5"/>
  <c r="V27" i="5" s="1"/>
  <c r="AC27" i="5"/>
  <c r="AC185" i="5"/>
  <c r="Y185" i="5"/>
  <c r="T185" i="5"/>
  <c r="V185" i="5" s="1"/>
  <c r="Y69" i="5"/>
  <c r="T69" i="5"/>
  <c r="V69" i="5" s="1"/>
  <c r="AC37" i="5"/>
  <c r="AC131" i="5"/>
  <c r="T131" i="5"/>
  <c r="V131" i="5" s="1"/>
  <c r="Y131" i="5"/>
  <c r="AA99" i="5"/>
  <c r="AC99" i="5"/>
  <c r="AE99" i="5"/>
  <c r="Y99" i="5"/>
  <c r="T99" i="5"/>
  <c r="V99" i="5" s="1"/>
  <c r="AC67" i="5"/>
  <c r="Y67" i="5"/>
  <c r="T67" i="5"/>
  <c r="V67" i="5" s="1"/>
  <c r="Y166" i="5"/>
  <c r="AC28" i="5"/>
  <c r="AA188" i="5"/>
  <c r="AC180" i="5"/>
  <c r="AC172" i="5"/>
  <c r="Y172" i="5"/>
  <c r="AC164" i="5"/>
  <c r="Y164" i="5"/>
  <c r="T164" i="5"/>
  <c r="V164" i="5" s="1"/>
  <c r="T156" i="5"/>
  <c r="V156" i="5" s="1"/>
  <c r="AE148" i="5"/>
  <c r="AC148" i="5"/>
  <c r="T148" i="5"/>
  <c r="V148" i="5" s="1"/>
  <c r="AC140" i="5"/>
  <c r="Y140" i="5"/>
  <c r="AA140" i="5"/>
  <c r="T140" i="5"/>
  <c r="V140" i="5" s="1"/>
  <c r="AC132" i="5"/>
  <c r="T132" i="5"/>
  <c r="V132" i="5" s="1"/>
  <c r="AA124" i="5"/>
  <c r="Y124" i="5"/>
  <c r="T124" i="5"/>
  <c r="V124" i="5" s="1"/>
  <c r="AE116" i="5"/>
  <c r="AC116" i="5"/>
  <c r="AA116" i="5"/>
  <c r="Y116" i="5"/>
  <c r="T116" i="5"/>
  <c r="V116" i="5" s="1"/>
  <c r="AA108" i="5"/>
  <c r="AC108" i="5"/>
  <c r="AE108" i="5"/>
  <c r="T108" i="5"/>
  <c r="V108" i="5" s="1"/>
  <c r="AC100" i="5"/>
  <c r="Y100" i="5"/>
  <c r="T100" i="5"/>
  <c r="V100" i="5" s="1"/>
  <c r="Y92" i="5"/>
  <c r="AA92" i="5"/>
  <c r="T92" i="5"/>
  <c r="V92" i="5" s="1"/>
  <c r="AC84" i="5"/>
  <c r="Y84" i="5"/>
  <c r="T84" i="5"/>
  <c r="V84" i="5" s="1"/>
  <c r="AA76" i="5"/>
  <c r="AC76" i="5"/>
  <c r="AE76" i="5"/>
  <c r="T76" i="5"/>
  <c r="V76" i="5" s="1"/>
  <c r="AC68" i="5"/>
  <c r="Y68" i="5"/>
  <c r="T68" i="5"/>
  <c r="V68" i="5" s="1"/>
  <c r="Y60" i="5"/>
  <c r="AA60" i="5"/>
  <c r="T60" i="5"/>
  <c r="V60" i="5" s="1"/>
  <c r="T28" i="5"/>
  <c r="V28" i="5" s="1"/>
  <c r="AC109" i="5"/>
  <c r="Y109" i="5"/>
  <c r="T109" i="5"/>
  <c r="V109" i="5" s="1"/>
  <c r="AC77" i="5"/>
  <c r="T77" i="5"/>
  <c r="V77" i="5" s="1"/>
  <c r="Y132" i="5"/>
  <c r="AC188" i="5"/>
  <c r="AE188" i="5" s="1"/>
  <c r="Y102" i="5"/>
  <c r="AA102" i="5"/>
  <c r="AA70" i="5"/>
  <c r="Y70" i="5"/>
  <c r="AA164" i="5"/>
  <c r="Y165" i="5"/>
  <c r="AA165" i="5" s="1"/>
  <c r="T165" i="5"/>
  <c r="V165" i="5" s="1"/>
  <c r="AE133" i="5"/>
  <c r="AA133" i="5"/>
  <c r="T133" i="5"/>
  <c r="V133" i="5" s="1"/>
  <c r="Y89" i="5"/>
  <c r="AC89" i="5"/>
  <c r="AE89" i="5"/>
  <c r="T89" i="5"/>
  <c r="V89" i="5" s="1"/>
  <c r="AE20" i="5"/>
  <c r="AC20" i="5"/>
  <c r="AA20" i="5"/>
  <c r="AC75" i="5"/>
  <c r="T75" i="5"/>
  <c r="V75" i="5" s="1"/>
  <c r="Y75" i="5"/>
  <c r="AC43" i="5"/>
  <c r="Y43" i="5"/>
  <c r="T22" i="5"/>
  <c r="V22" i="5" s="1"/>
  <c r="Y22" i="5"/>
  <c r="AC22" i="5"/>
  <c r="Y123" i="5"/>
  <c r="T123" i="5"/>
  <c r="V123" i="5" s="1"/>
  <c r="AC123" i="5"/>
  <c r="T59" i="5"/>
  <c r="V59" i="5" s="1"/>
  <c r="AC59" i="5"/>
  <c r="Y59" i="5"/>
  <c r="AE60" i="5"/>
  <c r="AC44" i="5"/>
  <c r="T44" i="5"/>
  <c r="V44" i="5" s="1"/>
  <c r="Y44" i="5"/>
  <c r="Y28" i="5"/>
  <c r="AA28" i="5"/>
  <c r="T20" i="5"/>
  <c r="V20" i="5" s="1"/>
  <c r="AC170" i="5"/>
  <c r="AA170" i="5"/>
  <c r="T170" i="5"/>
  <c r="V170" i="5" s="1"/>
  <c r="AC154" i="5"/>
  <c r="AA154" i="5"/>
  <c r="T154" i="5"/>
  <c r="V154" i="5" s="1"/>
  <c r="Y154" i="5"/>
  <c r="Y138" i="5"/>
  <c r="AC138" i="5"/>
  <c r="AE138" i="5"/>
  <c r="AA138" i="5"/>
  <c r="T138" i="5"/>
  <c r="V138" i="5" s="1"/>
  <c r="Y122" i="5"/>
  <c r="AA122" i="5" s="1"/>
  <c r="AC122" i="5"/>
  <c r="T122" i="5"/>
  <c r="V122" i="5" s="1"/>
  <c r="Y114" i="5"/>
  <c r="AC114" i="5"/>
  <c r="AA114" i="5"/>
  <c r="T114" i="5"/>
  <c r="V114" i="5" s="1"/>
  <c r="AE114" i="5"/>
  <c r="Y98" i="5"/>
  <c r="AC98" i="5"/>
  <c r="T98" i="5"/>
  <c r="V98" i="5" s="1"/>
  <c r="Y90" i="5"/>
  <c r="AC90" i="5"/>
  <c r="AE90" i="5"/>
  <c r="AA90" i="5"/>
  <c r="T90" i="5"/>
  <c r="V90" i="5" s="1"/>
  <c r="Y82" i="5"/>
  <c r="AC82" i="5"/>
  <c r="AA82" i="5"/>
  <c r="T82" i="5"/>
  <c r="V82" i="5" s="1"/>
  <c r="AE82" i="5"/>
  <c r="Y74" i="5"/>
  <c r="AA74" i="5"/>
  <c r="AC74" i="5"/>
  <c r="T74" i="5"/>
  <c r="V74" i="5" s="1"/>
  <c r="Y66" i="5"/>
  <c r="AC66" i="5"/>
  <c r="AE66" i="5"/>
  <c r="T66" i="5"/>
  <c r="V66" i="5" s="1"/>
  <c r="AC117" i="5"/>
  <c r="Y117" i="5"/>
  <c r="T117" i="5"/>
  <c r="V117" i="5" s="1"/>
  <c r="AA85" i="5"/>
  <c r="AC85" i="5"/>
  <c r="Y85" i="5"/>
  <c r="T85" i="5"/>
  <c r="V85" i="5" s="1"/>
  <c r="T172" i="5"/>
  <c r="V172" i="5" s="1"/>
  <c r="Y180" i="5"/>
  <c r="Y156" i="5"/>
  <c r="AA131" i="5"/>
  <c r="AA69" i="5"/>
  <c r="AC165" i="5"/>
  <c r="AC70" i="5"/>
  <c r="AE92" i="5"/>
  <c r="T187" i="5"/>
  <c r="V187" i="5" s="1"/>
  <c r="AC187" i="5"/>
  <c r="Y187" i="5"/>
  <c r="AE134" i="5"/>
  <c r="AA134" i="5"/>
  <c r="Y134" i="5"/>
  <c r="AA91" i="5"/>
  <c r="T91" i="5"/>
  <c r="V91" i="5" s="1"/>
  <c r="AC91" i="5"/>
  <c r="AE38" i="5"/>
  <c r="AA38" i="5"/>
  <c r="Y38" i="5"/>
  <c r="AC38" i="5"/>
  <c r="AC153" i="5"/>
  <c r="Y153" i="5"/>
  <c r="T153" i="5"/>
  <c r="V153" i="5" s="1"/>
  <c r="Y121" i="5"/>
  <c r="AC121" i="5"/>
  <c r="T121" i="5"/>
  <c r="V121" i="5" s="1"/>
  <c r="AE101" i="5"/>
  <c r="AA101" i="5"/>
  <c r="Y101" i="5"/>
  <c r="T101" i="5"/>
  <c r="V101" i="5" s="1"/>
  <c r="Y37" i="5"/>
  <c r="AA37" i="5" s="1"/>
  <c r="AE37" i="5"/>
  <c r="AE52" i="5"/>
  <c r="AC52" i="5"/>
  <c r="AA52" i="5"/>
  <c r="T52" i="5"/>
  <c r="V52" i="5" s="1"/>
  <c r="AE36" i="5"/>
  <c r="AC36" i="5"/>
  <c r="Y36" i="5"/>
  <c r="AA36" i="5"/>
  <c r="AC12" i="5"/>
  <c r="Y12" i="5"/>
  <c r="T38" i="5"/>
  <c r="V38" i="5" s="1"/>
  <c r="AC139" i="5"/>
  <c r="Y139" i="5"/>
  <c r="T139" i="5"/>
  <c r="V139" i="5" s="1"/>
  <c r="AA107" i="5"/>
  <c r="AE107" i="5"/>
  <c r="AC107" i="5"/>
  <c r="T107" i="5"/>
  <c r="V107" i="5" s="1"/>
  <c r="AA54" i="5"/>
  <c r="Y54" i="5"/>
  <c r="AC54" i="5"/>
  <c r="AA11" i="5"/>
  <c r="AE11" i="5"/>
  <c r="AC11" i="5"/>
  <c r="Y11" i="5"/>
  <c r="T70" i="5"/>
  <c r="V70" i="5" s="1"/>
  <c r="AC186" i="5"/>
  <c r="Y186" i="5"/>
  <c r="AC178" i="5"/>
  <c r="AA178" i="5"/>
  <c r="AC162" i="5"/>
  <c r="AE162" i="5"/>
  <c r="Y162" i="5"/>
  <c r="T162" i="5"/>
  <c r="V162" i="5" s="1"/>
  <c r="AA162" i="5"/>
  <c r="AC146" i="5"/>
  <c r="AA146" i="5"/>
  <c r="T146" i="5"/>
  <c r="V146" i="5" s="1"/>
  <c r="Y130" i="5"/>
  <c r="AC130" i="5"/>
  <c r="T130" i="5"/>
  <c r="V130" i="5" s="1"/>
  <c r="Y106" i="5"/>
  <c r="AA106" i="5" s="1"/>
  <c r="AC106" i="5"/>
  <c r="T106" i="5"/>
  <c r="V106" i="5" s="1"/>
  <c r="Y58" i="5"/>
  <c r="AC58" i="5"/>
  <c r="AE58" i="5"/>
  <c r="Y50" i="5"/>
  <c r="AC50" i="5"/>
  <c r="Y42" i="5"/>
  <c r="AC42" i="5"/>
  <c r="AE42" i="5"/>
  <c r="T42" i="5"/>
  <c r="V42" i="5" s="1"/>
  <c r="Y34" i="5"/>
  <c r="AC34" i="5"/>
  <c r="AE34" i="5"/>
  <c r="Y26" i="5"/>
  <c r="AC26" i="5"/>
  <c r="AE26" i="5"/>
  <c r="T26" i="5"/>
  <c r="V26" i="5" s="1"/>
  <c r="Y18" i="5"/>
  <c r="AC18" i="5"/>
  <c r="Y10" i="5"/>
  <c r="AA10" i="5"/>
  <c r="AC10" i="5"/>
  <c r="T58" i="5"/>
  <c r="V58" i="5" s="1"/>
  <c r="AA147" i="5"/>
  <c r="AC147" i="5"/>
  <c r="AE147" i="5" s="1"/>
  <c r="T147" i="5"/>
  <c r="V147" i="5" s="1"/>
  <c r="AC115" i="5"/>
  <c r="AE115" i="5" s="1"/>
  <c r="Y115" i="5"/>
  <c r="T115" i="5"/>
  <c r="V115" i="5" s="1"/>
  <c r="AC83" i="5"/>
  <c r="Y83" i="5"/>
  <c r="T83" i="5"/>
  <c r="V83" i="5" s="1"/>
  <c r="Y148" i="5"/>
  <c r="Y77" i="5"/>
  <c r="AA130" i="5"/>
  <c r="AC156" i="5"/>
  <c r="AE156" i="5" s="1"/>
  <c r="AC69" i="5"/>
  <c r="AM7" i="9"/>
  <c r="AM7" i="7"/>
  <c r="T54" i="6"/>
  <c r="V54" i="6" s="1"/>
  <c r="AC54" i="6"/>
  <c r="Y54" i="6"/>
  <c r="Y124" i="6"/>
  <c r="T124" i="6"/>
  <c r="V124" i="6" s="1"/>
  <c r="AC124" i="6"/>
  <c r="AC28" i="6"/>
  <c r="Y28" i="6"/>
  <c r="T74" i="6"/>
  <c r="V74" i="6" s="1"/>
  <c r="AC74" i="6"/>
  <c r="R90" i="6"/>
  <c r="R116" i="6"/>
  <c r="O11" i="6"/>
  <c r="P11" i="6" s="1"/>
  <c r="N11" i="6"/>
  <c r="AC24" i="6"/>
  <c r="Y24" i="6"/>
  <c r="AC38" i="6"/>
  <c r="T38" i="6"/>
  <c r="V38" i="6" s="1"/>
  <c r="T160" i="6"/>
  <c r="V160" i="6" s="1"/>
  <c r="AC160" i="6"/>
  <c r="Y160" i="6"/>
  <c r="T174" i="6"/>
  <c r="V174" i="6" s="1"/>
  <c r="AC174" i="6"/>
  <c r="Y174" i="6"/>
  <c r="T182" i="6"/>
  <c r="V182" i="6" s="1"/>
  <c r="AC182" i="6"/>
  <c r="Y182" i="6"/>
  <c r="R20" i="6"/>
  <c r="O94" i="6"/>
  <c r="P94" i="6" s="1"/>
  <c r="N94" i="6"/>
  <c r="R94" i="6" s="1"/>
  <c r="AC123" i="6"/>
  <c r="AE123" i="6" s="1"/>
  <c r="T123" i="6"/>
  <c r="V123" i="6" s="1"/>
  <c r="T164" i="6"/>
  <c r="V164" i="6" s="1"/>
  <c r="AC164" i="6"/>
  <c r="Y164" i="6"/>
  <c r="T176" i="6"/>
  <c r="V176" i="6" s="1"/>
  <c r="AC176" i="6"/>
  <c r="Y176" i="6"/>
  <c r="AC34" i="6"/>
  <c r="Y34" i="6"/>
  <c r="T34" i="6"/>
  <c r="V34" i="6" s="1"/>
  <c r="AC40" i="6"/>
  <c r="Y40" i="6"/>
  <c r="T40" i="6"/>
  <c r="V40" i="6" s="1"/>
  <c r="N65" i="6"/>
  <c r="O65" i="6"/>
  <c r="P65" i="6" s="1"/>
  <c r="O82" i="6"/>
  <c r="P82" i="6" s="1"/>
  <c r="N82" i="6"/>
  <c r="R82" i="6" s="1"/>
  <c r="N89" i="6"/>
  <c r="O89" i="6"/>
  <c r="P89" i="6" s="1"/>
  <c r="Y125" i="6"/>
  <c r="O19" i="6"/>
  <c r="P19" i="6" s="1"/>
  <c r="N19" i="6"/>
  <c r="R19" i="6" s="1"/>
  <c r="AA40" i="6"/>
  <c r="T45" i="6"/>
  <c r="V45" i="6" s="1"/>
  <c r="Y45" i="6"/>
  <c r="AA113" i="6"/>
  <c r="AA24" i="6"/>
  <c r="AC36" i="6"/>
  <c r="Y36" i="6"/>
  <c r="AA36" i="6" s="1"/>
  <c r="T36" i="6"/>
  <c r="V36" i="6" s="1"/>
  <c r="T52" i="6"/>
  <c r="V52" i="6" s="1"/>
  <c r="AC52" i="6"/>
  <c r="Y52" i="6"/>
  <c r="N81" i="6"/>
  <c r="O81" i="6"/>
  <c r="P81" i="6" s="1"/>
  <c r="R110" i="6"/>
  <c r="AC139" i="6"/>
  <c r="T139" i="6"/>
  <c r="V139" i="6" s="1"/>
  <c r="O40" i="6"/>
  <c r="P40" i="6" s="1"/>
  <c r="N40" i="6"/>
  <c r="O43" i="6"/>
  <c r="P43" i="6" s="1"/>
  <c r="N43" i="6"/>
  <c r="R43" i="6" s="1"/>
  <c r="R62" i="6"/>
  <c r="T154" i="6"/>
  <c r="V154" i="6" s="1"/>
  <c r="Y154" i="6"/>
  <c r="AC154" i="6"/>
  <c r="AA154" i="6"/>
  <c r="T156" i="6"/>
  <c r="V156" i="6" s="1"/>
  <c r="AC156" i="6"/>
  <c r="Y156" i="6"/>
  <c r="T158" i="6"/>
  <c r="V158" i="6" s="1"/>
  <c r="AC158" i="6"/>
  <c r="Y158" i="6"/>
  <c r="N47" i="6"/>
  <c r="O47" i="6"/>
  <c r="P47" i="6" s="1"/>
  <c r="R47" i="6" s="1"/>
  <c r="R78" i="6"/>
  <c r="T180" i="6"/>
  <c r="V180" i="6" s="1"/>
  <c r="AC180" i="6"/>
  <c r="Y180" i="6"/>
  <c r="T186" i="6"/>
  <c r="V186" i="6" s="1"/>
  <c r="AC186" i="6"/>
  <c r="Y186" i="6"/>
  <c r="R13" i="6"/>
  <c r="Y33" i="6"/>
  <c r="O52" i="6"/>
  <c r="P52" i="6" s="1"/>
  <c r="R52" i="6" s="1"/>
  <c r="O78" i="6"/>
  <c r="P78" i="6" s="1"/>
  <c r="Y102" i="6"/>
  <c r="R106" i="6"/>
  <c r="AA118" i="6"/>
  <c r="O139" i="6"/>
  <c r="P139" i="6" s="1"/>
  <c r="R139" i="6" s="1"/>
  <c r="N144" i="6"/>
  <c r="R144" i="6" s="1"/>
  <c r="R158" i="6"/>
  <c r="O160" i="6"/>
  <c r="P160" i="6" s="1"/>
  <c r="R160" i="6" s="1"/>
  <c r="O162" i="6"/>
  <c r="P162" i="6" s="1"/>
  <c r="R162" i="6" s="1"/>
  <c r="R172" i="6"/>
  <c r="R178" i="6"/>
  <c r="AA186" i="6"/>
  <c r="Y78" i="6"/>
  <c r="T106" i="6"/>
  <c r="V106" i="6" s="1"/>
  <c r="N131" i="6"/>
  <c r="R131" i="6" s="1"/>
  <c r="AC138" i="6"/>
  <c r="N143" i="6"/>
  <c r="R143" i="6" s="1"/>
  <c r="Y144" i="6"/>
  <c r="N150" i="6"/>
  <c r="R150" i="6" s="1"/>
  <c r="O151" i="6"/>
  <c r="P151" i="6" s="1"/>
  <c r="R151" i="6" s="1"/>
  <c r="O153" i="6"/>
  <c r="P153" i="6" s="1"/>
  <c r="R153" i="6" s="1"/>
  <c r="N154" i="6"/>
  <c r="R154" i="6" s="1"/>
  <c r="N156" i="6"/>
  <c r="R156" i="6" s="1"/>
  <c r="Y162" i="6"/>
  <c r="AA164" i="6"/>
  <c r="AA166" i="6"/>
  <c r="AA168" i="6"/>
  <c r="T177" i="6"/>
  <c r="V177" i="6" s="1"/>
  <c r="AA184" i="6"/>
  <c r="AC62" i="6"/>
  <c r="R70" i="6"/>
  <c r="AC78" i="6"/>
  <c r="R118" i="6"/>
  <c r="R120" i="6"/>
  <c r="R135" i="6"/>
  <c r="N7" i="6"/>
  <c r="R7" i="6" s="1"/>
  <c r="N17" i="6"/>
  <c r="R17" i="6" s="1"/>
  <c r="R22" i="6"/>
  <c r="N33" i="6"/>
  <c r="N36" i="6"/>
  <c r="N44" i="6"/>
  <c r="Y48" i="6"/>
  <c r="AA48" i="6" s="1"/>
  <c r="O49" i="6"/>
  <c r="P49" i="6" s="1"/>
  <c r="R49" i="6" s="1"/>
  <c r="Y50" i="6"/>
  <c r="N56" i="6"/>
  <c r="R56" i="6" s="1"/>
  <c r="N60" i="6"/>
  <c r="N64" i="6"/>
  <c r="R64" i="6" s="1"/>
  <c r="AC66" i="6"/>
  <c r="R80" i="6"/>
  <c r="Y90" i="6"/>
  <c r="N102" i="6"/>
  <c r="R102" i="6" s="1"/>
  <c r="Y106" i="6"/>
  <c r="R115" i="6"/>
  <c r="R147" i="6"/>
  <c r="AA160" i="6"/>
  <c r="AC162" i="6"/>
  <c r="AA174" i="6"/>
  <c r="Y178" i="6"/>
  <c r="N186" i="6"/>
  <c r="R186" i="6" s="1"/>
  <c r="N8" i="6"/>
  <c r="R8" i="6" s="1"/>
  <c r="AA13" i="6"/>
  <c r="N16" i="6"/>
  <c r="R16" i="6" s="1"/>
  <c r="Y26" i="6"/>
  <c r="Y32" i="6"/>
  <c r="AC39" i="6"/>
  <c r="T44" i="6"/>
  <c r="V44" i="6" s="1"/>
  <c r="N45" i="6"/>
  <c r="N54" i="6"/>
  <c r="R54" i="6" s="1"/>
  <c r="N74" i="6"/>
  <c r="R74" i="6" s="1"/>
  <c r="N84" i="6"/>
  <c r="R84" i="6" s="1"/>
  <c r="AC90" i="6"/>
  <c r="O93" i="6"/>
  <c r="P93" i="6" s="1"/>
  <c r="O97" i="6"/>
  <c r="P97" i="6" s="1"/>
  <c r="T104" i="6"/>
  <c r="V104" i="6" s="1"/>
  <c r="Y110" i="6"/>
  <c r="T118" i="6"/>
  <c r="V118" i="6" s="1"/>
  <c r="T120" i="6"/>
  <c r="V120" i="6" s="1"/>
  <c r="N124" i="6"/>
  <c r="R124" i="6" s="1"/>
  <c r="T135" i="6"/>
  <c r="V135" i="6" s="1"/>
  <c r="N141" i="6"/>
  <c r="R141" i="6" s="1"/>
  <c r="N164" i="6"/>
  <c r="R164" i="6" s="1"/>
  <c r="AA178" i="6"/>
  <c r="AE180" i="6"/>
  <c r="R41" i="6"/>
  <c r="R15" i="6"/>
  <c r="AC43" i="6"/>
  <c r="AC50" i="6"/>
  <c r="AC60" i="6"/>
  <c r="Y70" i="6"/>
  <c r="R170" i="6"/>
  <c r="AE172" i="6"/>
  <c r="AC172" i="6"/>
  <c r="AE178" i="6"/>
  <c r="AC178" i="6"/>
  <c r="N184" i="6"/>
  <c r="R184" i="6" s="1"/>
  <c r="N9" i="6"/>
  <c r="R9" i="6" s="1"/>
  <c r="Y7" i="6"/>
  <c r="AC35" i="6"/>
  <c r="AA43" i="6"/>
  <c r="Y44" i="6"/>
  <c r="AC48" i="6"/>
  <c r="AC70" i="6"/>
  <c r="O73" i="6"/>
  <c r="P73" i="6" s="1"/>
  <c r="R112" i="6"/>
  <c r="AC116" i="6"/>
  <c r="Y21" i="6"/>
  <c r="AC21" i="6"/>
  <c r="T21" i="6"/>
  <c r="V21" i="6" s="1"/>
  <c r="T20" i="6"/>
  <c r="V20" i="6" s="1"/>
  <c r="AA20" i="6"/>
  <c r="AC20" i="6"/>
  <c r="Y20" i="6"/>
  <c r="Y23" i="6"/>
  <c r="T23" i="6"/>
  <c r="V23" i="6" s="1"/>
  <c r="AC23" i="6"/>
  <c r="O21" i="6"/>
  <c r="P21" i="6" s="1"/>
  <c r="N21" i="6"/>
  <c r="O34" i="6"/>
  <c r="P34" i="6" s="1"/>
  <c r="N34" i="6"/>
  <c r="R40" i="6"/>
  <c r="N51" i="6"/>
  <c r="O51" i="6"/>
  <c r="P51" i="6" s="1"/>
  <c r="AC63" i="6"/>
  <c r="Y63" i="6"/>
  <c r="T63" i="6"/>
  <c r="V63" i="6" s="1"/>
  <c r="T80" i="6"/>
  <c r="V80" i="6" s="1"/>
  <c r="Y80" i="6"/>
  <c r="R96" i="6"/>
  <c r="AC99" i="6"/>
  <c r="Y99" i="6"/>
  <c r="T99" i="6"/>
  <c r="V99" i="6" s="1"/>
  <c r="Y8" i="6"/>
  <c r="Y11" i="6"/>
  <c r="AC61" i="6"/>
  <c r="Y61" i="6"/>
  <c r="T61" i="6"/>
  <c r="V61" i="6" s="1"/>
  <c r="AC109" i="6"/>
  <c r="AA109" i="6"/>
  <c r="Y109" i="6"/>
  <c r="T109" i="6"/>
  <c r="V109" i="6" s="1"/>
  <c r="O136" i="6"/>
  <c r="P136" i="6" s="1"/>
  <c r="N136" i="6"/>
  <c r="AC7" i="6"/>
  <c r="AA10" i="6"/>
  <c r="AA23" i="6"/>
  <c r="N24" i="6"/>
  <c r="R24" i="6" s="1"/>
  <c r="AC25" i="6"/>
  <c r="N26" i="6"/>
  <c r="R26" i="6" s="1"/>
  <c r="AC27" i="6"/>
  <c r="N28" i="6"/>
  <c r="R28" i="6" s="1"/>
  <c r="AC29" i="6"/>
  <c r="N30" i="6"/>
  <c r="R30" i="6" s="1"/>
  <c r="AC31" i="6"/>
  <c r="N32" i="6"/>
  <c r="R32" i="6" s="1"/>
  <c r="AA37" i="6"/>
  <c r="AE39" i="6"/>
  <c r="T46" i="6"/>
  <c r="V46" i="6" s="1"/>
  <c r="AC46" i="6"/>
  <c r="Y46" i="6"/>
  <c r="N55" i="6"/>
  <c r="O55" i="6"/>
  <c r="P55" i="6" s="1"/>
  <c r="AC85" i="6"/>
  <c r="Y85" i="6"/>
  <c r="T85" i="6"/>
  <c r="V85" i="6" s="1"/>
  <c r="AC89" i="6"/>
  <c r="AE89" i="6" s="1"/>
  <c r="Y89" i="6"/>
  <c r="T89" i="6"/>
  <c r="V89" i="6" s="1"/>
  <c r="Y130" i="6"/>
  <c r="T130" i="6"/>
  <c r="V130" i="6" s="1"/>
  <c r="AC130" i="6"/>
  <c r="Y12" i="6"/>
  <c r="Y19" i="6"/>
  <c r="AC8" i="6"/>
  <c r="AC9" i="6"/>
  <c r="AC10" i="6"/>
  <c r="AC11" i="6"/>
  <c r="AC12" i="6"/>
  <c r="AC13" i="6"/>
  <c r="AC14" i="6"/>
  <c r="AC15" i="6"/>
  <c r="AC16" i="6"/>
  <c r="AC17" i="6"/>
  <c r="AC18" i="6"/>
  <c r="AC19" i="6"/>
  <c r="T22" i="6"/>
  <c r="V22" i="6" s="1"/>
  <c r="AA25" i="6"/>
  <c r="AA27" i="6"/>
  <c r="AA29" i="6"/>
  <c r="AA31" i="6"/>
  <c r="AE35" i="6"/>
  <c r="Y38" i="6"/>
  <c r="AC42" i="6"/>
  <c r="Y42" i="6"/>
  <c r="Y47" i="6"/>
  <c r="AA47" i="6" s="1"/>
  <c r="T47" i="6"/>
  <c r="V47" i="6" s="1"/>
  <c r="T58" i="6"/>
  <c r="V58" i="6" s="1"/>
  <c r="AC58" i="6"/>
  <c r="Y58" i="6"/>
  <c r="N87" i="6"/>
  <c r="O87" i="6"/>
  <c r="P87" i="6" s="1"/>
  <c r="AA89" i="6"/>
  <c r="AC107" i="6"/>
  <c r="T107" i="6"/>
  <c r="V107" i="6" s="1"/>
  <c r="Y107" i="6"/>
  <c r="AC111" i="6"/>
  <c r="T111" i="6"/>
  <c r="V111" i="6" s="1"/>
  <c r="Y111" i="6"/>
  <c r="AC117" i="6"/>
  <c r="AA117" i="6"/>
  <c r="T117" i="6"/>
  <c r="V117" i="6" s="1"/>
  <c r="O119" i="6"/>
  <c r="P119" i="6" s="1"/>
  <c r="N119" i="6"/>
  <c r="Y14" i="6"/>
  <c r="Y17" i="6"/>
  <c r="O23" i="6"/>
  <c r="P23" i="6" s="1"/>
  <c r="N23" i="6"/>
  <c r="R23" i="6" s="1"/>
  <c r="R44" i="6"/>
  <c r="AA45" i="6"/>
  <c r="T56" i="6"/>
  <c r="V56" i="6" s="1"/>
  <c r="Y56" i="6"/>
  <c r="AC56" i="6"/>
  <c r="AC59" i="6"/>
  <c r="Y59" i="6"/>
  <c r="T59" i="6"/>
  <c r="V59" i="6" s="1"/>
  <c r="T64" i="6"/>
  <c r="V64" i="6" s="1"/>
  <c r="Y64" i="6"/>
  <c r="AA64" i="6"/>
  <c r="AC67" i="6"/>
  <c r="Y67" i="6"/>
  <c r="T67" i="6"/>
  <c r="V67" i="6" s="1"/>
  <c r="T76" i="6"/>
  <c r="V76" i="6" s="1"/>
  <c r="Y76" i="6"/>
  <c r="AC79" i="6"/>
  <c r="Y79" i="6"/>
  <c r="T79" i="6"/>
  <c r="V79" i="6" s="1"/>
  <c r="AC101" i="6"/>
  <c r="Y101" i="6"/>
  <c r="AC105" i="6"/>
  <c r="Y105" i="6"/>
  <c r="T105" i="6"/>
  <c r="V105" i="6" s="1"/>
  <c r="Y15" i="6"/>
  <c r="AA15" i="6" s="1"/>
  <c r="Y18" i="6"/>
  <c r="R36" i="6"/>
  <c r="AA70" i="6"/>
  <c r="AA22" i="6"/>
  <c r="T24" i="6"/>
  <c r="V24" i="6" s="1"/>
  <c r="O25" i="6"/>
  <c r="P25" i="6" s="1"/>
  <c r="N25" i="6"/>
  <c r="T26" i="6"/>
  <c r="V26" i="6" s="1"/>
  <c r="O27" i="6"/>
  <c r="P27" i="6" s="1"/>
  <c r="N27" i="6"/>
  <c r="T28" i="6"/>
  <c r="V28" i="6" s="1"/>
  <c r="O29" i="6"/>
  <c r="P29" i="6" s="1"/>
  <c r="N29" i="6"/>
  <c r="AE30" i="6"/>
  <c r="T30" i="6"/>
  <c r="V30" i="6" s="1"/>
  <c r="O31" i="6"/>
  <c r="P31" i="6" s="1"/>
  <c r="N31" i="6"/>
  <c r="R37" i="6"/>
  <c r="AC51" i="6"/>
  <c r="Y51" i="6"/>
  <c r="T51" i="6"/>
  <c r="V51" i="6" s="1"/>
  <c r="T94" i="6"/>
  <c r="V94" i="6" s="1"/>
  <c r="AC94" i="6"/>
  <c r="Y94" i="6"/>
  <c r="Y9" i="6"/>
  <c r="Y16" i="6"/>
  <c r="AA41" i="6"/>
  <c r="T10" i="6"/>
  <c r="V10" i="6" s="1"/>
  <c r="T13" i="6"/>
  <c r="V13" i="6" s="1"/>
  <c r="AA21" i="6"/>
  <c r="AC22" i="6"/>
  <c r="R33" i="6"/>
  <c r="O42" i="6"/>
  <c r="P42" i="6" s="1"/>
  <c r="N42" i="6"/>
  <c r="R42" i="6" s="1"/>
  <c r="AA46" i="6"/>
  <c r="AC53" i="6"/>
  <c r="Y53" i="6"/>
  <c r="T53" i="6"/>
  <c r="V53" i="6" s="1"/>
  <c r="AC80" i="6"/>
  <c r="N91" i="6"/>
  <c r="O91" i="6"/>
  <c r="P91" i="6" s="1"/>
  <c r="O111" i="6"/>
  <c r="P111" i="6" s="1"/>
  <c r="N111" i="6"/>
  <c r="R111" i="6" s="1"/>
  <c r="AA116" i="6"/>
  <c r="AE116" i="6"/>
  <c r="AC143" i="6"/>
  <c r="T143" i="6"/>
  <c r="V143" i="6" s="1"/>
  <c r="Y143" i="6"/>
  <c r="T25" i="6"/>
  <c r="V25" i="6" s="1"/>
  <c r="T27" i="6"/>
  <c r="V27" i="6" s="1"/>
  <c r="T29" i="6"/>
  <c r="V29" i="6" s="1"/>
  <c r="T31" i="6"/>
  <c r="V31" i="6" s="1"/>
  <c r="O38" i="6"/>
  <c r="P38" i="6" s="1"/>
  <c r="N38" i="6"/>
  <c r="R38" i="6" s="1"/>
  <c r="R45" i="6"/>
  <c r="AC55" i="6"/>
  <c r="Y55" i="6"/>
  <c r="T55" i="6"/>
  <c r="V55" i="6" s="1"/>
  <c r="N59" i="6"/>
  <c r="O59" i="6"/>
  <c r="P59" i="6" s="1"/>
  <c r="AC75" i="6"/>
  <c r="Y75" i="6"/>
  <c r="T75" i="6"/>
  <c r="V75" i="6" s="1"/>
  <c r="AE32" i="6"/>
  <c r="T35" i="6"/>
  <c r="V35" i="6" s="1"/>
  <c r="AE36" i="6"/>
  <c r="T39" i="6"/>
  <c r="V39" i="6" s="1"/>
  <c r="AE40" i="6"/>
  <c r="T43" i="6"/>
  <c r="V43" i="6" s="1"/>
  <c r="AE44" i="6"/>
  <c r="N53" i="6"/>
  <c r="R53" i="6" s="1"/>
  <c r="O53" i="6"/>
  <c r="P53" i="6" s="1"/>
  <c r="AA58" i="6"/>
  <c r="R60" i="6"/>
  <c r="N63" i="6"/>
  <c r="O63" i="6"/>
  <c r="P63" i="6" s="1"/>
  <c r="T68" i="6"/>
  <c r="V68" i="6" s="1"/>
  <c r="Y68" i="6"/>
  <c r="AC71" i="6"/>
  <c r="Y71" i="6"/>
  <c r="T71" i="6"/>
  <c r="V71" i="6" s="1"/>
  <c r="T72" i="6"/>
  <c r="V72" i="6" s="1"/>
  <c r="Y72" i="6"/>
  <c r="AC72" i="6"/>
  <c r="AC81" i="6"/>
  <c r="Y81" i="6"/>
  <c r="N83" i="6"/>
  <c r="O83" i="6"/>
  <c r="P83" i="6" s="1"/>
  <c r="AA85" i="6"/>
  <c r="R88" i="6"/>
  <c r="AA100" i="6"/>
  <c r="AE100" i="6"/>
  <c r="O103" i="6"/>
  <c r="P103" i="6" s="1"/>
  <c r="N103" i="6"/>
  <c r="R104" i="6"/>
  <c r="Y137" i="6"/>
  <c r="T137" i="6"/>
  <c r="V137" i="6" s="1"/>
  <c r="AC137" i="6"/>
  <c r="Y49" i="6"/>
  <c r="T49" i="6"/>
  <c r="V49" i="6" s="1"/>
  <c r="AE52" i="6"/>
  <c r="AA52" i="6"/>
  <c r="AE54" i="6"/>
  <c r="AC65" i="6"/>
  <c r="Y65" i="6"/>
  <c r="AC77" i="6"/>
  <c r="Y77" i="6"/>
  <c r="N79" i="6"/>
  <c r="O79" i="6"/>
  <c r="P79" i="6" s="1"/>
  <c r="AA90" i="6"/>
  <c r="T103" i="6"/>
  <c r="V103" i="6" s="1"/>
  <c r="Y146" i="6"/>
  <c r="T146" i="6"/>
  <c r="V146" i="6" s="1"/>
  <c r="AC33" i="6"/>
  <c r="AC37" i="6"/>
  <c r="AC41" i="6"/>
  <c r="AC45" i="6"/>
  <c r="N46" i="6"/>
  <c r="R46" i="6" s="1"/>
  <c r="AC49" i="6"/>
  <c r="AE49" i="6" s="1"/>
  <c r="N50" i="6"/>
  <c r="R50" i="6" s="1"/>
  <c r="N67" i="6"/>
  <c r="O67" i="6"/>
  <c r="P67" i="6" s="1"/>
  <c r="AC73" i="6"/>
  <c r="Y73" i="6"/>
  <c r="N75" i="6"/>
  <c r="O75" i="6"/>
  <c r="P75" i="6" s="1"/>
  <c r="Y86" i="6"/>
  <c r="AC95" i="6"/>
  <c r="Y95" i="6"/>
  <c r="T95" i="6"/>
  <c r="V95" i="6" s="1"/>
  <c r="T96" i="6"/>
  <c r="V96" i="6" s="1"/>
  <c r="Y96" i="6"/>
  <c r="AC96" i="6"/>
  <c r="T122" i="6"/>
  <c r="V122" i="6" s="1"/>
  <c r="AC122" i="6"/>
  <c r="Y122" i="6"/>
  <c r="AA127" i="6"/>
  <c r="AC146" i="6"/>
  <c r="AA55" i="6"/>
  <c r="AC57" i="6"/>
  <c r="Y57" i="6"/>
  <c r="Y62" i="6"/>
  <c r="AC69" i="6"/>
  <c r="Y69" i="6"/>
  <c r="AA69" i="6" s="1"/>
  <c r="N71" i="6"/>
  <c r="O71" i="6"/>
  <c r="P71" i="6" s="1"/>
  <c r="AA73" i="6"/>
  <c r="R76" i="6"/>
  <c r="Y82" i="6"/>
  <c r="AC86" i="6"/>
  <c r="AC91" i="6"/>
  <c r="Y91" i="6"/>
  <c r="AA91" i="6" s="1"/>
  <c r="T91" i="6"/>
  <c r="V91" i="6" s="1"/>
  <c r="T92" i="6"/>
  <c r="V92" i="6" s="1"/>
  <c r="Y92" i="6"/>
  <c r="AC92" i="6"/>
  <c r="O107" i="6"/>
  <c r="P107" i="6" s="1"/>
  <c r="R107" i="6" s="1"/>
  <c r="AC114" i="6"/>
  <c r="AC128" i="6"/>
  <c r="Y128" i="6"/>
  <c r="O137" i="6"/>
  <c r="P137" i="6" s="1"/>
  <c r="N137" i="6"/>
  <c r="R137" i="6" s="1"/>
  <c r="AC147" i="6"/>
  <c r="AA147" i="6"/>
  <c r="Y147" i="6"/>
  <c r="T60" i="6"/>
  <c r="V60" i="6" s="1"/>
  <c r="Y60" i="6"/>
  <c r="R68" i="6"/>
  <c r="R72" i="6"/>
  <c r="AE78" i="6"/>
  <c r="AA78" i="6"/>
  <c r="AC82" i="6"/>
  <c r="AC87" i="6"/>
  <c r="Y87" i="6"/>
  <c r="T87" i="6"/>
  <c r="V87" i="6" s="1"/>
  <c r="T88" i="6"/>
  <c r="V88" i="6" s="1"/>
  <c r="Y88" i="6"/>
  <c r="AC88" i="6"/>
  <c r="AC97" i="6"/>
  <c r="Y97" i="6"/>
  <c r="AC119" i="6"/>
  <c r="Y119" i="6"/>
  <c r="AC121" i="6"/>
  <c r="Y121" i="6"/>
  <c r="AA121" i="6" s="1"/>
  <c r="T121" i="6"/>
  <c r="V121" i="6" s="1"/>
  <c r="O129" i="6"/>
  <c r="P129" i="6" s="1"/>
  <c r="N129" i="6"/>
  <c r="Y145" i="6"/>
  <c r="T145" i="6"/>
  <c r="V145" i="6" s="1"/>
  <c r="AC145" i="6"/>
  <c r="AE66" i="6"/>
  <c r="AA66" i="6"/>
  <c r="AE74" i="6"/>
  <c r="AA74" i="6"/>
  <c r="AC83" i="6"/>
  <c r="Y83" i="6"/>
  <c r="T83" i="6"/>
  <c r="V83" i="6" s="1"/>
  <c r="T84" i="6"/>
  <c r="V84" i="6" s="1"/>
  <c r="Y84" i="6"/>
  <c r="AC84" i="6"/>
  <c r="AC93" i="6"/>
  <c r="Y93" i="6"/>
  <c r="N95" i="6"/>
  <c r="O95" i="6"/>
  <c r="P95" i="6" s="1"/>
  <c r="AC103" i="6"/>
  <c r="Y103" i="6"/>
  <c r="AA103" i="6" s="1"/>
  <c r="Y114" i="6"/>
  <c r="T114" i="6"/>
  <c r="V114" i="6" s="1"/>
  <c r="O122" i="6"/>
  <c r="P122" i="6" s="1"/>
  <c r="N122" i="6"/>
  <c r="N133" i="6"/>
  <c r="R133" i="6" s="1"/>
  <c r="O133" i="6"/>
  <c r="P133" i="6" s="1"/>
  <c r="Y112" i="6"/>
  <c r="T126" i="6"/>
  <c r="V126" i="6" s="1"/>
  <c r="Y126" i="6"/>
  <c r="O140" i="6"/>
  <c r="P140" i="6" s="1"/>
  <c r="N140" i="6"/>
  <c r="N155" i="6"/>
  <c r="O155" i="6"/>
  <c r="P155" i="6" s="1"/>
  <c r="O165" i="6"/>
  <c r="P165" i="6" s="1"/>
  <c r="N165" i="6"/>
  <c r="AC173" i="6"/>
  <c r="Y173" i="6"/>
  <c r="T173" i="6"/>
  <c r="V173" i="6" s="1"/>
  <c r="R105" i="6"/>
  <c r="R108" i="6"/>
  <c r="AC115" i="6"/>
  <c r="Y115" i="6"/>
  <c r="R121" i="6"/>
  <c r="AC129" i="6"/>
  <c r="Y129" i="6"/>
  <c r="AA129" i="6"/>
  <c r="Y140" i="6"/>
  <c r="AC183" i="6"/>
  <c r="Y183" i="6"/>
  <c r="T183" i="6"/>
  <c r="V183" i="6" s="1"/>
  <c r="AC127" i="6"/>
  <c r="Y127" i="6"/>
  <c r="AC131" i="6"/>
  <c r="Y134" i="6"/>
  <c r="AC140" i="6"/>
  <c r="AC159" i="6"/>
  <c r="Y159" i="6"/>
  <c r="T159" i="6"/>
  <c r="V159" i="6" s="1"/>
  <c r="R57" i="6"/>
  <c r="R61" i="6"/>
  <c r="R65" i="6"/>
  <c r="R69" i="6"/>
  <c r="R73" i="6"/>
  <c r="R77" i="6"/>
  <c r="R81" i="6"/>
  <c r="R85" i="6"/>
  <c r="R89" i="6"/>
  <c r="R93" i="6"/>
  <c r="R97" i="6"/>
  <c r="T100" i="6"/>
  <c r="V100" i="6" s="1"/>
  <c r="AC113" i="6"/>
  <c r="AE113" i="6" s="1"/>
  <c r="T113" i="6"/>
  <c r="V113" i="6" s="1"/>
  <c r="T116" i="6"/>
  <c r="V116" i="6" s="1"/>
  <c r="O125" i="6"/>
  <c r="P125" i="6" s="1"/>
  <c r="R125" i="6" s="1"/>
  <c r="Y131" i="6"/>
  <c r="AC134" i="6"/>
  <c r="Y138" i="6"/>
  <c r="T150" i="6"/>
  <c r="V150" i="6" s="1"/>
  <c r="AC150" i="6"/>
  <c r="AA156" i="6"/>
  <c r="T170" i="6"/>
  <c r="V170" i="6" s="1"/>
  <c r="AC170" i="6"/>
  <c r="Y170" i="6"/>
  <c r="AC98" i="6"/>
  <c r="Y98" i="6"/>
  <c r="O99" i="6"/>
  <c r="P99" i="6" s="1"/>
  <c r="N99" i="6"/>
  <c r="R109" i="6"/>
  <c r="AE118" i="6"/>
  <c r="Y133" i="6"/>
  <c r="AE133" i="6" s="1"/>
  <c r="T133" i="6"/>
  <c r="V133" i="6" s="1"/>
  <c r="AC135" i="6"/>
  <c r="AA135" i="6"/>
  <c r="AC136" i="6"/>
  <c r="Y136" i="6"/>
  <c r="Y141" i="6"/>
  <c r="T141" i="6"/>
  <c r="V141" i="6" s="1"/>
  <c r="AC141" i="6"/>
  <c r="O171" i="6"/>
  <c r="P171" i="6" s="1"/>
  <c r="N171" i="6"/>
  <c r="O183" i="6"/>
  <c r="P183" i="6" s="1"/>
  <c r="N183" i="6"/>
  <c r="O127" i="6"/>
  <c r="P127" i="6" s="1"/>
  <c r="N127" i="6"/>
  <c r="R145" i="6"/>
  <c r="T152" i="6"/>
  <c r="V152" i="6" s="1"/>
  <c r="AC152" i="6"/>
  <c r="Y152" i="6"/>
  <c r="AC153" i="6"/>
  <c r="Y153" i="6"/>
  <c r="AA153" i="6" s="1"/>
  <c r="T153" i="6"/>
  <c r="V153" i="6" s="1"/>
  <c r="AC155" i="6"/>
  <c r="Y155" i="6"/>
  <c r="T155" i="6"/>
  <c r="V155" i="6" s="1"/>
  <c r="AC157" i="6"/>
  <c r="Y157" i="6"/>
  <c r="AA157" i="6"/>
  <c r="AC163" i="6"/>
  <c r="Y163" i="6"/>
  <c r="T163" i="6"/>
  <c r="V163" i="6" s="1"/>
  <c r="AC179" i="6"/>
  <c r="Y179" i="6"/>
  <c r="T179" i="6"/>
  <c r="V179" i="6" s="1"/>
  <c r="AA110" i="6"/>
  <c r="Y123" i="6"/>
  <c r="O130" i="6"/>
  <c r="P130" i="6" s="1"/>
  <c r="N130" i="6"/>
  <c r="R130" i="6" s="1"/>
  <c r="Y132" i="6"/>
  <c r="Y148" i="6"/>
  <c r="AA150" i="6"/>
  <c r="AE158" i="6"/>
  <c r="AA158" i="6"/>
  <c r="Y104" i="6"/>
  <c r="AA104" i="6" s="1"/>
  <c r="Y120" i="6"/>
  <c r="AA120" i="6" s="1"/>
  <c r="O128" i="6"/>
  <c r="P128" i="6" s="1"/>
  <c r="N128" i="6"/>
  <c r="Y142" i="6"/>
  <c r="AA108" i="6"/>
  <c r="AE110" i="6"/>
  <c r="O123" i="6"/>
  <c r="P123" i="6" s="1"/>
  <c r="N123" i="6"/>
  <c r="T125" i="6"/>
  <c r="V125" i="6" s="1"/>
  <c r="AC125" i="6"/>
  <c r="O126" i="6"/>
  <c r="P126" i="6" s="1"/>
  <c r="N126" i="6"/>
  <c r="R126" i="6" s="1"/>
  <c r="Y139" i="6"/>
  <c r="AC142" i="6"/>
  <c r="N157" i="6"/>
  <c r="O157" i="6"/>
  <c r="P157" i="6" s="1"/>
  <c r="O175" i="6"/>
  <c r="P175" i="6" s="1"/>
  <c r="N175" i="6"/>
  <c r="AC181" i="6"/>
  <c r="Y181" i="6"/>
  <c r="AE184" i="6"/>
  <c r="O177" i="6"/>
  <c r="P177" i="6" s="1"/>
  <c r="N177" i="6"/>
  <c r="R177" i="6" s="1"/>
  <c r="AC185" i="6"/>
  <c r="Y185" i="6"/>
  <c r="T185" i="6"/>
  <c r="V185" i="6" s="1"/>
  <c r="AA138" i="6"/>
  <c r="Y149" i="6"/>
  <c r="AA149" i="6" s="1"/>
  <c r="AC149" i="6"/>
  <c r="O161" i="6"/>
  <c r="P161" i="6" s="1"/>
  <c r="N161" i="6"/>
  <c r="R161" i="6" s="1"/>
  <c r="O167" i="6"/>
  <c r="P167" i="6" s="1"/>
  <c r="N167" i="6"/>
  <c r="R168" i="6"/>
  <c r="Y151" i="6"/>
  <c r="AC151" i="6"/>
  <c r="AC161" i="6"/>
  <c r="Y161" i="6"/>
  <c r="T161" i="6"/>
  <c r="V161" i="6" s="1"/>
  <c r="AC165" i="6"/>
  <c r="Y165" i="6"/>
  <c r="AC167" i="6"/>
  <c r="Y167" i="6"/>
  <c r="O185" i="6"/>
  <c r="P185" i="6" s="1"/>
  <c r="N185" i="6"/>
  <c r="N134" i="6"/>
  <c r="R134" i="6" s="1"/>
  <c r="N138" i="6"/>
  <c r="R138" i="6" s="1"/>
  <c r="N142" i="6"/>
  <c r="R142" i="6" s="1"/>
  <c r="N146" i="6"/>
  <c r="R146" i="6" s="1"/>
  <c r="R159" i="6"/>
  <c r="AC169" i="6"/>
  <c r="Y169" i="6"/>
  <c r="T169" i="6"/>
  <c r="V169" i="6" s="1"/>
  <c r="AC171" i="6"/>
  <c r="Y171" i="6"/>
  <c r="T171" i="6"/>
  <c r="V171" i="6" s="1"/>
  <c r="AC175" i="6"/>
  <c r="Y175" i="6"/>
  <c r="AC177" i="6"/>
  <c r="Y177" i="6"/>
  <c r="R180" i="6"/>
  <c r="O181" i="6"/>
  <c r="P181" i="6" s="1"/>
  <c r="N181" i="6"/>
  <c r="O169" i="6"/>
  <c r="P169" i="6" s="1"/>
  <c r="N169" i="6"/>
  <c r="O179" i="6"/>
  <c r="P179" i="6" s="1"/>
  <c r="N179" i="6"/>
  <c r="O163" i="6"/>
  <c r="P163" i="6" s="1"/>
  <c r="N163" i="6"/>
  <c r="R163" i="6" s="1"/>
  <c r="O173" i="6"/>
  <c r="P173" i="6" s="1"/>
  <c r="N173" i="6"/>
  <c r="AL183" i="5" l="1"/>
  <c r="AL28" i="5"/>
  <c r="AL133" i="5"/>
  <c r="AL36" i="5"/>
  <c r="AL20" i="5"/>
  <c r="AL61" i="5"/>
  <c r="AL160" i="5"/>
  <c r="AL114" i="5"/>
  <c r="AL31" i="5"/>
  <c r="AL101" i="5"/>
  <c r="AL182" i="5"/>
  <c r="AL138" i="5"/>
  <c r="AL81" i="5"/>
  <c r="AL49" i="5"/>
  <c r="AL65" i="5"/>
  <c r="AL162" i="5"/>
  <c r="AL90" i="5"/>
  <c r="AL37" i="5"/>
  <c r="AL179" i="5"/>
  <c r="AL80" i="5"/>
  <c r="AL52" i="5"/>
  <c r="AL51" i="5"/>
  <c r="AL96" i="5"/>
  <c r="AL55" i="5"/>
  <c r="AL151" i="5"/>
  <c r="AL87" i="5"/>
  <c r="AL161" i="5"/>
  <c r="AL82" i="5"/>
  <c r="AL107" i="5"/>
  <c r="AL60" i="5"/>
  <c r="AL92" i="5"/>
  <c r="AL116" i="5"/>
  <c r="AL145" i="5"/>
  <c r="AL11" i="5"/>
  <c r="AL134" i="5"/>
  <c r="AL188" i="5"/>
  <c r="AL175" i="5"/>
  <c r="AL76" i="5"/>
  <c r="AL99" i="5"/>
  <c r="AL38" i="5"/>
  <c r="AL126" i="5"/>
  <c r="AL56" i="5"/>
  <c r="AL149" i="5"/>
  <c r="AL127" i="5"/>
  <c r="AL155" i="5"/>
  <c r="AL71" i="5"/>
  <c r="AL108" i="5"/>
  <c r="AL147" i="5"/>
  <c r="AL124" i="5"/>
  <c r="AE166" i="6"/>
  <c r="AK166" i="6" s="1"/>
  <c r="AL166" i="6" s="1"/>
  <c r="AE168" i="6"/>
  <c r="AK168" i="6" s="1"/>
  <c r="AL168" i="6" s="1"/>
  <c r="AK172" i="6"/>
  <c r="AL172" i="6" s="1"/>
  <c r="AA159" i="6"/>
  <c r="AA142" i="6"/>
  <c r="AA54" i="6"/>
  <c r="AK54" i="6" s="1"/>
  <c r="AL54" i="6" s="1"/>
  <c r="AA143" i="6"/>
  <c r="AA63" i="6"/>
  <c r="AA119" i="6"/>
  <c r="AE70" i="6"/>
  <c r="AK70" i="6" s="1"/>
  <c r="AL70" i="6" s="1"/>
  <c r="AE50" i="6"/>
  <c r="AA95" i="6"/>
  <c r="AA123" i="6"/>
  <c r="AA28" i="6"/>
  <c r="AE186" i="6"/>
  <c r="AK186" i="6" s="1"/>
  <c r="AL186" i="6" s="1"/>
  <c r="AE47" i="6"/>
  <c r="AK47" i="6" s="1"/>
  <c r="AL47" i="6" s="1"/>
  <c r="AE162" i="6"/>
  <c r="AE165" i="6"/>
  <c r="AA38" i="6"/>
  <c r="AA33" i="6"/>
  <c r="AA44" i="6"/>
  <c r="AK44" i="6" s="1"/>
  <c r="AL44" i="6" s="1"/>
  <c r="AE182" i="6"/>
  <c r="AE115" i="6"/>
  <c r="AA114" i="6"/>
  <c r="AA112" i="6"/>
  <c r="AE90" i="6"/>
  <c r="AK90" i="6" s="1"/>
  <c r="AL90" i="6" s="1"/>
  <c r="AA79" i="6"/>
  <c r="AE38" i="6"/>
  <c r="AA80" i="6"/>
  <c r="AA32" i="6"/>
  <c r="AK32" i="6" s="1"/>
  <c r="AL32" i="6" s="1"/>
  <c r="AA180" i="6"/>
  <c r="AK180" i="6" s="1"/>
  <c r="AL180" i="6" s="1"/>
  <c r="AE102" i="6"/>
  <c r="AE124" i="6"/>
  <c r="AE28" i="6"/>
  <c r="AA42" i="6"/>
  <c r="AE106" i="6"/>
  <c r="AA176" i="6"/>
  <c r="AA102" i="6"/>
  <c r="AA30" i="6"/>
  <c r="AK30" i="6" s="1"/>
  <c r="AL30" i="6" s="1"/>
  <c r="AA7" i="6"/>
  <c r="AE12" i="5"/>
  <c r="AE123" i="5"/>
  <c r="AE21" i="5"/>
  <c r="AE174" i="5"/>
  <c r="AL174" i="5" s="1"/>
  <c r="AE150" i="5"/>
  <c r="AE72" i="5"/>
  <c r="AE136" i="5"/>
  <c r="AA115" i="5"/>
  <c r="AL115" i="5" s="1"/>
  <c r="AA26" i="5"/>
  <c r="AL26" i="5" s="1"/>
  <c r="AE130" i="5"/>
  <c r="AL130" i="5" s="1"/>
  <c r="AA186" i="5"/>
  <c r="AE154" i="5"/>
  <c r="AL154" i="5" s="1"/>
  <c r="AA123" i="5"/>
  <c r="AA22" i="5"/>
  <c r="AE165" i="5"/>
  <c r="AL165" i="5" s="1"/>
  <c r="AE102" i="5"/>
  <c r="AL102" i="5" s="1"/>
  <c r="AE109" i="5"/>
  <c r="AA68" i="5"/>
  <c r="AE140" i="5"/>
  <c r="AL140" i="5" s="1"/>
  <c r="AA156" i="5"/>
  <c r="AL156" i="5" s="1"/>
  <c r="AE67" i="5"/>
  <c r="AE69" i="5"/>
  <c r="AL69" i="5" s="1"/>
  <c r="AA163" i="5"/>
  <c r="AE111" i="5"/>
  <c r="AA105" i="5"/>
  <c r="AL105" i="5" s="1"/>
  <c r="AE13" i="5"/>
  <c r="AA30" i="5"/>
  <c r="AA110" i="5"/>
  <c r="AA142" i="5"/>
  <c r="AE158" i="5"/>
  <c r="AL158" i="5" s="1"/>
  <c r="AE23" i="5"/>
  <c r="AA79" i="5"/>
  <c r="AE119" i="5"/>
  <c r="AA19" i="5"/>
  <c r="AA15" i="5"/>
  <c r="AL15" i="5" s="1"/>
  <c r="AE40" i="5"/>
  <c r="AA137" i="5"/>
  <c r="AL137" i="5" s="1"/>
  <c r="AE103" i="5"/>
  <c r="AE78" i="5"/>
  <c r="AA118" i="5"/>
  <c r="AE63" i="5"/>
  <c r="AL63" i="5" s="1"/>
  <c r="AE189" i="5"/>
  <c r="AA135" i="5"/>
  <c r="AE112" i="5"/>
  <c r="AE176" i="5"/>
  <c r="AA25" i="5"/>
  <c r="AL25" i="5" s="1"/>
  <c r="AE41" i="5"/>
  <c r="AL41" i="5" s="1"/>
  <c r="AA73" i="5"/>
  <c r="AL73" i="5" s="1"/>
  <c r="AE18" i="5"/>
  <c r="AA42" i="5"/>
  <c r="AL42" i="5" s="1"/>
  <c r="AA58" i="5"/>
  <c r="AL58" i="5" s="1"/>
  <c r="AE186" i="5"/>
  <c r="AA12" i="5"/>
  <c r="AE121" i="5"/>
  <c r="AA153" i="5"/>
  <c r="AE91" i="5"/>
  <c r="AL91" i="5" s="1"/>
  <c r="AA187" i="5"/>
  <c r="AA66" i="5"/>
  <c r="AL66" i="5" s="1"/>
  <c r="AA166" i="5"/>
  <c r="AE22" i="5"/>
  <c r="AE75" i="5"/>
  <c r="AA89" i="5"/>
  <c r="AL89" i="5" s="1"/>
  <c r="AA109" i="5"/>
  <c r="AE27" i="5"/>
  <c r="AE171" i="5"/>
  <c r="AA13" i="5"/>
  <c r="AL13" i="5" s="1"/>
  <c r="AE53" i="5"/>
  <c r="AL53" i="5" s="1"/>
  <c r="AE173" i="5"/>
  <c r="AE181" i="5"/>
  <c r="AL181" i="5" s="1"/>
  <c r="AE110" i="5"/>
  <c r="AE24" i="5"/>
  <c r="AA129" i="5"/>
  <c r="AL129" i="5" s="1"/>
  <c r="AE97" i="5"/>
  <c r="AA62" i="5"/>
  <c r="AE135" i="5"/>
  <c r="AA72" i="5"/>
  <c r="AE88" i="5"/>
  <c r="AA136" i="5"/>
  <c r="AE152" i="5"/>
  <c r="AE35" i="5"/>
  <c r="AE187" i="5"/>
  <c r="AE59" i="5"/>
  <c r="AE166" i="5"/>
  <c r="AA75" i="5"/>
  <c r="AA180" i="5"/>
  <c r="AE30" i="5"/>
  <c r="AA40" i="5"/>
  <c r="AE93" i="5"/>
  <c r="AL93" i="5" s="1"/>
  <c r="AE125" i="5"/>
  <c r="AE118" i="5"/>
  <c r="AA189" i="5"/>
  <c r="AA112" i="5"/>
  <c r="AL112" i="5" s="1"/>
  <c r="AA176" i="5"/>
  <c r="AA171" i="5"/>
  <c r="AA23" i="5"/>
  <c r="AE83" i="5"/>
  <c r="AA18" i="5"/>
  <c r="AE50" i="5"/>
  <c r="AE146" i="5"/>
  <c r="AL146" i="5" s="1"/>
  <c r="AE54" i="5"/>
  <c r="AL54" i="5" s="1"/>
  <c r="AA139" i="5"/>
  <c r="AA121" i="5"/>
  <c r="AA117" i="5"/>
  <c r="AE98" i="5"/>
  <c r="AE44" i="5"/>
  <c r="AA59" i="5"/>
  <c r="AA84" i="5"/>
  <c r="AA132" i="5"/>
  <c r="AE180" i="5"/>
  <c r="AA67" i="5"/>
  <c r="AE131" i="5"/>
  <c r="AL131" i="5" s="1"/>
  <c r="AE185" i="5"/>
  <c r="AA27" i="5"/>
  <c r="AE163" i="5"/>
  <c r="AA143" i="5"/>
  <c r="AE177" i="5"/>
  <c r="AA45" i="5"/>
  <c r="AL45" i="5" s="1"/>
  <c r="AA173" i="5"/>
  <c r="AA14" i="5"/>
  <c r="AL14" i="5" s="1"/>
  <c r="AA86" i="5"/>
  <c r="AE142" i="5"/>
  <c r="AE79" i="5"/>
  <c r="AA159" i="5"/>
  <c r="AA24" i="5"/>
  <c r="AA95" i="5"/>
  <c r="AE8" i="5"/>
  <c r="AA97" i="5"/>
  <c r="AE29" i="5"/>
  <c r="AE62" i="5"/>
  <c r="AA94" i="5"/>
  <c r="AA150" i="5"/>
  <c r="AA88" i="5"/>
  <c r="AE104" i="5"/>
  <c r="AA152" i="5"/>
  <c r="AE168" i="5"/>
  <c r="AA9" i="5"/>
  <c r="AL9" i="5" s="1"/>
  <c r="AE33" i="5"/>
  <c r="AA113" i="5"/>
  <c r="AL113" i="5" s="1"/>
  <c r="AA35" i="5"/>
  <c r="AE153" i="5"/>
  <c r="AA172" i="5"/>
  <c r="AE46" i="5"/>
  <c r="AL46" i="5" s="1"/>
  <c r="AA83" i="5"/>
  <c r="AA34" i="5"/>
  <c r="AL34" i="5" s="1"/>
  <c r="AE106" i="5"/>
  <c r="AL106" i="5" s="1"/>
  <c r="AE178" i="5"/>
  <c r="AL178" i="5" s="1"/>
  <c r="AE139" i="5"/>
  <c r="AE74" i="5"/>
  <c r="AL74" i="5" s="1"/>
  <c r="AA98" i="5"/>
  <c r="AE170" i="5"/>
  <c r="AL170" i="5" s="1"/>
  <c r="AE43" i="5"/>
  <c r="AE77" i="5"/>
  <c r="AE68" i="5"/>
  <c r="AA100" i="5"/>
  <c r="AE164" i="5"/>
  <c r="AL164" i="5" s="1"/>
  <c r="AA48" i="5"/>
  <c r="AL48" i="5" s="1"/>
  <c r="AE169" i="5"/>
  <c r="AL169" i="5" s="1"/>
  <c r="AA141" i="5"/>
  <c r="AE86" i="5"/>
  <c r="AE19" i="5"/>
  <c r="AE190" i="5"/>
  <c r="AL190" i="5" s="1"/>
  <c r="AE32" i="5"/>
  <c r="AL32" i="5" s="1"/>
  <c r="AE157" i="5"/>
  <c r="AL157" i="5" s="1"/>
  <c r="AA64" i="5"/>
  <c r="AL64" i="5" s="1"/>
  <c r="AA128" i="5"/>
  <c r="AL128" i="5" s="1"/>
  <c r="AE144" i="5"/>
  <c r="AL144" i="5" s="1"/>
  <c r="AE57" i="5"/>
  <c r="AL57" i="5" s="1"/>
  <c r="AE85" i="5"/>
  <c r="AL85" i="5" s="1"/>
  <c r="AA111" i="5"/>
  <c r="AA119" i="5"/>
  <c r="AE10" i="5"/>
  <c r="AL10" i="5" s="1"/>
  <c r="AA50" i="5"/>
  <c r="AE117" i="5"/>
  <c r="AE122" i="5"/>
  <c r="AL122" i="5" s="1"/>
  <c r="AA44" i="5"/>
  <c r="AA43" i="5"/>
  <c r="AE70" i="5"/>
  <c r="AL70" i="5" s="1"/>
  <c r="AA77" i="5"/>
  <c r="AE84" i="5"/>
  <c r="AE100" i="5"/>
  <c r="AE132" i="5"/>
  <c r="AA148" i="5"/>
  <c r="AL148" i="5" s="1"/>
  <c r="AE172" i="5"/>
  <c r="AA185" i="5"/>
  <c r="AL185" i="5" s="1"/>
  <c r="AE167" i="5"/>
  <c r="AL167" i="5" s="1"/>
  <c r="AE143" i="5"/>
  <c r="AE16" i="5"/>
  <c r="AL16" i="5" s="1"/>
  <c r="AA177" i="5"/>
  <c r="AL177" i="5" s="1"/>
  <c r="AA21" i="5"/>
  <c r="AE141" i="5"/>
  <c r="AE47" i="5"/>
  <c r="AL47" i="5" s="1"/>
  <c r="AE159" i="5"/>
  <c r="AE95" i="5"/>
  <c r="AA8" i="5"/>
  <c r="AE39" i="5"/>
  <c r="AL39" i="5" s="1"/>
  <c r="AA29" i="5"/>
  <c r="AA103" i="5"/>
  <c r="AA125" i="5"/>
  <c r="AA78" i="5"/>
  <c r="AE94" i="5"/>
  <c r="AA104" i="5"/>
  <c r="AE120" i="5"/>
  <c r="AL120" i="5" s="1"/>
  <c r="AA168" i="5"/>
  <c r="AE184" i="5"/>
  <c r="AL184" i="5" s="1"/>
  <c r="AA33" i="5"/>
  <c r="AE17" i="5"/>
  <c r="AL17" i="5" s="1"/>
  <c r="AE149" i="6"/>
  <c r="AK149" i="6" s="1"/>
  <c r="AL149" i="6" s="1"/>
  <c r="AE125" i="6"/>
  <c r="AK113" i="6"/>
  <c r="AL113" i="6" s="1"/>
  <c r="AE132" i="6"/>
  <c r="AA139" i="6"/>
  <c r="AA136" i="6"/>
  <c r="AE7" i="6"/>
  <c r="AA71" i="6"/>
  <c r="AA9" i="6"/>
  <c r="AE45" i="6"/>
  <c r="AK45" i="6" s="1"/>
  <c r="AL45" i="6" s="1"/>
  <c r="AK178" i="6"/>
  <c r="AL178" i="6" s="1"/>
  <c r="AE26" i="6"/>
  <c r="AE33" i="6"/>
  <c r="AE97" i="6"/>
  <c r="AE41" i="6"/>
  <c r="AK41" i="6" s="1"/>
  <c r="AL41" i="6" s="1"/>
  <c r="AE129" i="6"/>
  <c r="AE76" i="6"/>
  <c r="AA182" i="6"/>
  <c r="AE75" i="6"/>
  <c r="AE42" i="6"/>
  <c r="AA93" i="6"/>
  <c r="AE43" i="6"/>
  <c r="AK43" i="6" s="1"/>
  <c r="AL43" i="6" s="1"/>
  <c r="AE55" i="6"/>
  <c r="AE62" i="6"/>
  <c r="AE147" i="6"/>
  <c r="AK147" i="6" s="1"/>
  <c r="AL147" i="6" s="1"/>
  <c r="AE60" i="6"/>
  <c r="AA53" i="6"/>
  <c r="AE48" i="6"/>
  <c r="AK48" i="6" s="1"/>
  <c r="AL48" i="6" s="1"/>
  <c r="AE24" i="6"/>
  <c r="AK24" i="6" s="1"/>
  <c r="AL24" i="6" s="1"/>
  <c r="AE135" i="6"/>
  <c r="AK135" i="6" s="1"/>
  <c r="AL135" i="6" s="1"/>
  <c r="AK108" i="6"/>
  <c r="AL108" i="6" s="1"/>
  <c r="AE104" i="6"/>
  <c r="AK104" i="6" s="1"/>
  <c r="AL104" i="6" s="1"/>
  <c r="AE14" i="6"/>
  <c r="AA169" i="6"/>
  <c r="AK118" i="6"/>
  <c r="AL118" i="6" s="1"/>
  <c r="AE171" i="6"/>
  <c r="AE126" i="6"/>
  <c r="AE122" i="6"/>
  <c r="AE22" i="6"/>
  <c r="AK22" i="6" s="1"/>
  <c r="AL22" i="6" s="1"/>
  <c r="AK52" i="6"/>
  <c r="AL52" i="6" s="1"/>
  <c r="AA161" i="6"/>
  <c r="AE64" i="6"/>
  <c r="AK64" i="6" s="1"/>
  <c r="AL64" i="6" s="1"/>
  <c r="AA167" i="6"/>
  <c r="R181" i="6"/>
  <c r="AA132" i="6"/>
  <c r="R127" i="6"/>
  <c r="AA170" i="6"/>
  <c r="AA126" i="6"/>
  <c r="AA115" i="6"/>
  <c r="AA84" i="6"/>
  <c r="AA82" i="6"/>
  <c r="AA96" i="6"/>
  <c r="AA77" i="6"/>
  <c r="AA65" i="6"/>
  <c r="AA87" i="6"/>
  <c r="AE65" i="6"/>
  <c r="AA19" i="6"/>
  <c r="AA11" i="6"/>
  <c r="AE164" i="6"/>
  <c r="AK164" i="6" s="1"/>
  <c r="AL164" i="6" s="1"/>
  <c r="AE160" i="6"/>
  <c r="AK160" i="6" s="1"/>
  <c r="AL160" i="6" s="1"/>
  <c r="AE170" i="6"/>
  <c r="AA17" i="6"/>
  <c r="R169" i="6"/>
  <c r="AK184" i="6"/>
  <c r="AL184" i="6" s="1"/>
  <c r="AE139" i="6"/>
  <c r="AK110" i="6"/>
  <c r="AL110" i="6" s="1"/>
  <c r="R183" i="6"/>
  <c r="AA141" i="6"/>
  <c r="AA133" i="6"/>
  <c r="AK133" i="6" s="1"/>
  <c r="AL133" i="6" s="1"/>
  <c r="AK100" i="6"/>
  <c r="AL100" i="6" s="1"/>
  <c r="AE173" i="6"/>
  <c r="R122" i="6"/>
  <c r="AA62" i="6"/>
  <c r="R75" i="6"/>
  <c r="R79" i="6"/>
  <c r="AE137" i="6"/>
  <c r="AE67" i="6"/>
  <c r="AA56" i="6"/>
  <c r="AE85" i="6"/>
  <c r="AK85" i="6" s="1"/>
  <c r="AL85" i="6" s="1"/>
  <c r="AA8" i="6"/>
  <c r="AE156" i="6"/>
  <c r="AK156" i="6" s="1"/>
  <c r="AL156" i="6" s="1"/>
  <c r="AA106" i="6"/>
  <c r="AA111" i="6"/>
  <c r="AA50" i="6"/>
  <c r="AA26" i="6"/>
  <c r="AE95" i="6"/>
  <c r="AA60" i="6"/>
  <c r="AA163" i="6"/>
  <c r="AE53" i="6"/>
  <c r="AE31" i="6"/>
  <c r="AA183" i="6"/>
  <c r="AA151" i="6"/>
  <c r="R175" i="6"/>
  <c r="AE157" i="6"/>
  <c r="AE152" i="6"/>
  <c r="AE127" i="6"/>
  <c r="AK127" i="6" s="1"/>
  <c r="AL127" i="6" s="1"/>
  <c r="AE144" i="6"/>
  <c r="AK74" i="6"/>
  <c r="AL74" i="6" s="1"/>
  <c r="R71" i="6"/>
  <c r="AE77" i="6"/>
  <c r="AA81" i="6"/>
  <c r="AE71" i="6"/>
  <c r="AE34" i="6"/>
  <c r="AE111" i="6"/>
  <c r="AA18" i="6"/>
  <c r="AA162" i="6"/>
  <c r="AA124" i="6"/>
  <c r="AE176" i="6"/>
  <c r="AE174" i="6"/>
  <c r="AK174" i="6" s="1"/>
  <c r="AL174" i="6" s="1"/>
  <c r="AE82" i="6"/>
  <c r="AE181" i="6"/>
  <c r="AA34" i="6"/>
  <c r="R173" i="6"/>
  <c r="AA185" i="6"/>
  <c r="AE142" i="6"/>
  <c r="AK158" i="6"/>
  <c r="AL158" i="6" s="1"/>
  <c r="AE179" i="6"/>
  <c r="AE98" i="6"/>
  <c r="AE138" i="6"/>
  <c r="AK138" i="6" s="1"/>
  <c r="AL138" i="6" s="1"/>
  <c r="AA144" i="6"/>
  <c r="AE86" i="6"/>
  <c r="AA86" i="6"/>
  <c r="AA137" i="6"/>
  <c r="AA94" i="6"/>
  <c r="AE81" i="6"/>
  <c r="AE68" i="6"/>
  <c r="AA59" i="6"/>
  <c r="AA107" i="6"/>
  <c r="AE29" i="6"/>
  <c r="AE21" i="6"/>
  <c r="AA125" i="6"/>
  <c r="R11" i="6"/>
  <c r="AA177" i="6"/>
  <c r="AE141" i="6"/>
  <c r="AE143" i="6"/>
  <c r="AA67" i="6"/>
  <c r="AE15" i="6"/>
  <c r="AK15" i="6" s="1"/>
  <c r="AL15" i="6" s="1"/>
  <c r="AA68" i="6"/>
  <c r="AE154" i="6"/>
  <c r="AK154" i="6" s="1"/>
  <c r="AL154" i="6" s="1"/>
  <c r="AK39" i="6"/>
  <c r="AL39" i="6" s="1"/>
  <c r="AK78" i="6"/>
  <c r="AL78" i="6" s="1"/>
  <c r="AK66" i="6"/>
  <c r="AL66" i="6" s="1"/>
  <c r="AA179" i="6"/>
  <c r="AE155" i="6"/>
  <c r="AA88" i="6"/>
  <c r="AA92" i="6"/>
  <c r="AE69" i="6"/>
  <c r="AK69" i="6" s="1"/>
  <c r="AL69" i="6" s="1"/>
  <c r="AA72" i="6"/>
  <c r="AA76" i="6"/>
  <c r="AE99" i="6"/>
  <c r="AA181" i="6"/>
  <c r="AA152" i="6"/>
  <c r="AA130" i="6"/>
  <c r="AE134" i="6"/>
  <c r="AK116" i="6"/>
  <c r="AL116" i="6" s="1"/>
  <c r="AE159" i="6"/>
  <c r="AE131" i="6"/>
  <c r="AA97" i="6"/>
  <c r="R155" i="6"/>
  <c r="AA122" i="6"/>
  <c r="AE93" i="6"/>
  <c r="AE83" i="6"/>
  <c r="AA51" i="6"/>
  <c r="R129" i="6"/>
  <c r="AE119" i="6"/>
  <c r="AE120" i="6"/>
  <c r="AK120" i="6" s="1"/>
  <c r="AL120" i="6" s="1"/>
  <c r="AE96" i="6"/>
  <c r="AE37" i="6"/>
  <c r="AK37" i="6" s="1"/>
  <c r="AL37" i="6" s="1"/>
  <c r="AA49" i="6"/>
  <c r="AK49" i="6" s="1"/>
  <c r="AL49" i="6" s="1"/>
  <c r="R83" i="6"/>
  <c r="R63" i="6"/>
  <c r="R59" i="6"/>
  <c r="AE94" i="6"/>
  <c r="AE117" i="6"/>
  <c r="AK117" i="6" s="1"/>
  <c r="AL117" i="6" s="1"/>
  <c r="R87" i="6"/>
  <c r="AE13" i="6"/>
  <c r="AK13" i="6" s="1"/>
  <c r="AL13" i="6" s="1"/>
  <c r="R55" i="6"/>
  <c r="AA14" i="6"/>
  <c r="AE61" i="6"/>
  <c r="AK40" i="6"/>
  <c r="AL40" i="6" s="1"/>
  <c r="R21" i="6"/>
  <c r="AA134" i="6"/>
  <c r="AE136" i="6"/>
  <c r="AA131" i="6"/>
  <c r="AA145" i="6"/>
  <c r="AE128" i="6"/>
  <c r="AK36" i="6"/>
  <c r="AL36" i="6" s="1"/>
  <c r="AE56" i="6"/>
  <c r="AA16" i="6"/>
  <c r="AE177" i="6"/>
  <c r="AE169" i="6"/>
  <c r="AE161" i="6"/>
  <c r="AA173" i="6"/>
  <c r="AA148" i="6"/>
  <c r="AE163" i="6"/>
  <c r="R99" i="6"/>
  <c r="AE183" i="6"/>
  <c r="R140" i="6"/>
  <c r="AE114" i="6"/>
  <c r="AE146" i="6"/>
  <c r="AE73" i="6"/>
  <c r="AK73" i="6" s="1"/>
  <c r="AL73" i="6" s="1"/>
  <c r="AA99" i="6"/>
  <c r="AA61" i="6"/>
  <c r="AA75" i="6"/>
  <c r="R31" i="6"/>
  <c r="R27" i="6"/>
  <c r="AE105" i="6"/>
  <c r="AE12" i="6"/>
  <c r="AE130" i="6"/>
  <c r="AE27" i="6"/>
  <c r="AA12" i="6"/>
  <c r="R34" i="6"/>
  <c r="AA128" i="6"/>
  <c r="AE153" i="6"/>
  <c r="AK153" i="6" s="1"/>
  <c r="AL153" i="6" s="1"/>
  <c r="AK89" i="6"/>
  <c r="AL89" i="6" s="1"/>
  <c r="AE112" i="6"/>
  <c r="AE84" i="6"/>
  <c r="AE107" i="6"/>
  <c r="AE19" i="6"/>
  <c r="AE11" i="6"/>
  <c r="AE175" i="6"/>
  <c r="AA165" i="6"/>
  <c r="R167" i="6"/>
  <c r="AE185" i="6"/>
  <c r="R157" i="6"/>
  <c r="R128" i="6"/>
  <c r="AE150" i="6"/>
  <c r="AK150" i="6" s="1"/>
  <c r="AL150" i="6" s="1"/>
  <c r="AE140" i="6"/>
  <c r="AE103" i="6"/>
  <c r="AE145" i="6"/>
  <c r="AE87" i="6"/>
  <c r="AE91" i="6"/>
  <c r="AA57" i="6"/>
  <c r="R91" i="6"/>
  <c r="AE51" i="6"/>
  <c r="AA101" i="6"/>
  <c r="R119" i="6"/>
  <c r="AE18" i="6"/>
  <c r="AE10" i="6"/>
  <c r="AK10" i="6" s="1"/>
  <c r="AL10" i="6" s="1"/>
  <c r="AE25" i="6"/>
  <c r="AE109" i="6"/>
  <c r="AK109" i="6" s="1"/>
  <c r="AL109" i="6" s="1"/>
  <c r="AA83" i="6"/>
  <c r="AE63" i="6"/>
  <c r="AE20" i="6"/>
  <c r="AK20" i="6" s="1"/>
  <c r="AL20" i="6" s="1"/>
  <c r="AE167" i="6"/>
  <c r="AE151" i="6"/>
  <c r="AA146" i="6"/>
  <c r="R123" i="6"/>
  <c r="AA175" i="6"/>
  <c r="AA155" i="6"/>
  <c r="AK35" i="6"/>
  <c r="AL35" i="6" s="1"/>
  <c r="AE80" i="6"/>
  <c r="AA98" i="6"/>
  <c r="AE17" i="6"/>
  <c r="AE9" i="6"/>
  <c r="AE46" i="6"/>
  <c r="AK46" i="6" s="1"/>
  <c r="AL46" i="6" s="1"/>
  <c r="R179" i="6"/>
  <c r="R185" i="6"/>
  <c r="AE148" i="6"/>
  <c r="R171" i="6"/>
  <c r="AA171" i="6"/>
  <c r="R165" i="6"/>
  <c r="R95" i="6"/>
  <c r="AE121" i="6"/>
  <c r="AK121" i="6" s="1"/>
  <c r="AL121" i="6" s="1"/>
  <c r="AE88" i="6"/>
  <c r="AE92" i="6"/>
  <c r="AE57" i="6"/>
  <c r="R67" i="6"/>
  <c r="R103" i="6"/>
  <c r="AE72" i="6"/>
  <c r="AA140" i="6"/>
  <c r="R29" i="6"/>
  <c r="R25" i="6"/>
  <c r="AA105" i="6"/>
  <c r="AE101" i="6"/>
  <c r="AE79" i="6"/>
  <c r="AE59" i="6"/>
  <c r="AE58" i="6"/>
  <c r="AK58" i="6" s="1"/>
  <c r="AL58" i="6" s="1"/>
  <c r="AE16" i="6"/>
  <c r="AE8" i="6"/>
  <c r="R136" i="6"/>
  <c r="R51" i="6"/>
  <c r="AE23" i="6"/>
  <c r="AK23" i="6" s="1"/>
  <c r="AL23" i="6" s="1"/>
  <c r="N59" i="5"/>
  <c r="O59" i="5"/>
  <c r="P59" i="5" s="1"/>
  <c r="N58" i="5"/>
  <c r="N57" i="5"/>
  <c r="N56" i="5"/>
  <c r="N55" i="5"/>
  <c r="N54" i="5"/>
  <c r="O53" i="5"/>
  <c r="P53" i="5" s="1"/>
  <c r="N52" i="5"/>
  <c r="O51" i="5"/>
  <c r="P51" i="5" s="1"/>
  <c r="N50" i="5"/>
  <c r="O49" i="5"/>
  <c r="P49" i="5" s="1"/>
  <c r="N48" i="5"/>
  <c r="O47" i="5"/>
  <c r="P47" i="5" s="1"/>
  <c r="N46" i="5"/>
  <c r="O45" i="5"/>
  <c r="P45" i="5" s="1"/>
  <c r="N44" i="5"/>
  <c r="N43" i="5"/>
  <c r="N42" i="5"/>
  <c r="O41" i="5"/>
  <c r="P41" i="5" s="1"/>
  <c r="N40" i="5"/>
  <c r="O39" i="5"/>
  <c r="P39" i="5" s="1"/>
  <c r="O38" i="5"/>
  <c r="P38" i="5" s="1"/>
  <c r="O37" i="5"/>
  <c r="P37" i="5" s="1"/>
  <c r="O36" i="5"/>
  <c r="P36" i="5" s="1"/>
  <c r="O35" i="5"/>
  <c r="P35" i="5" s="1"/>
  <c r="N35" i="5"/>
  <c r="O34" i="5"/>
  <c r="P34" i="5" s="1"/>
  <c r="O33" i="5"/>
  <c r="P33" i="5" s="1"/>
  <c r="O32" i="5"/>
  <c r="P32" i="5" s="1"/>
  <c r="O31" i="5"/>
  <c r="P31" i="5" s="1"/>
  <c r="N30" i="5"/>
  <c r="O29" i="5"/>
  <c r="P29" i="5" s="1"/>
  <c r="N29" i="5"/>
  <c r="N28" i="5"/>
  <c r="O27" i="5"/>
  <c r="P27" i="5" s="1"/>
  <c r="O26" i="5"/>
  <c r="P26" i="5" s="1"/>
  <c r="O25" i="5"/>
  <c r="P25" i="5" s="1"/>
  <c r="O24" i="5"/>
  <c r="P24" i="5" s="1"/>
  <c r="N23" i="5"/>
  <c r="O22" i="5"/>
  <c r="P22" i="5" s="1"/>
  <c r="O21" i="5"/>
  <c r="P21" i="5" s="1"/>
  <c r="O20" i="5"/>
  <c r="P20" i="5" s="1"/>
  <c r="O19" i="5"/>
  <c r="P19" i="5" s="1"/>
  <c r="O18" i="5"/>
  <c r="P18" i="5" s="1"/>
  <c r="O17" i="5"/>
  <c r="P17" i="5" s="1"/>
  <c r="O16" i="5"/>
  <c r="P16" i="5" s="1"/>
  <c r="O15" i="5"/>
  <c r="P15" i="5" s="1"/>
  <c r="O14" i="5"/>
  <c r="P14" i="5" s="1"/>
  <c r="O13" i="5"/>
  <c r="P13" i="5" s="1"/>
  <c r="O12" i="5"/>
  <c r="P12" i="5" s="1"/>
  <c r="O11" i="5"/>
  <c r="P11" i="5" s="1"/>
  <c r="O10" i="5"/>
  <c r="P10" i="5" s="1"/>
  <c r="O9" i="5"/>
  <c r="P9" i="5" s="1"/>
  <c r="O8" i="5"/>
  <c r="P8" i="5" s="1"/>
  <c r="O7" i="5"/>
  <c r="P7" i="5" s="1"/>
  <c r="D7" i="5"/>
  <c r="X7" i="5" s="1"/>
  <c r="T7" i="5" s="1"/>
  <c r="AK106" i="6" l="1"/>
  <c r="AL106" i="6" s="1"/>
  <c r="AK142" i="6"/>
  <c r="AL142" i="6" s="1"/>
  <c r="AL59" i="5"/>
  <c r="AL78" i="5"/>
  <c r="AL18" i="5"/>
  <c r="AL176" i="5"/>
  <c r="AL121" i="5"/>
  <c r="AL23" i="5"/>
  <c r="AL103" i="5"/>
  <c r="AL72" i="5"/>
  <c r="AL8" i="5"/>
  <c r="AL33" i="5"/>
  <c r="AL12" i="5"/>
  <c r="AL168" i="5"/>
  <c r="AL29" i="5"/>
  <c r="AL111" i="5"/>
  <c r="AL27" i="5"/>
  <c r="AL98" i="5"/>
  <c r="AL123" i="5"/>
  <c r="AL77" i="5"/>
  <c r="AL83" i="5"/>
  <c r="AL95" i="5"/>
  <c r="AL142" i="5"/>
  <c r="AL22" i="5"/>
  <c r="AL35" i="5"/>
  <c r="AL159" i="5"/>
  <c r="AL189" i="5"/>
  <c r="AL30" i="5"/>
  <c r="AL43" i="5"/>
  <c r="AL21" i="5"/>
  <c r="AL172" i="5"/>
  <c r="AL139" i="5"/>
  <c r="AL50" i="5"/>
  <c r="AL24" i="5"/>
  <c r="AL110" i="5"/>
  <c r="AL88" i="5"/>
  <c r="AL75" i="5"/>
  <c r="AL135" i="5"/>
  <c r="AL119" i="5"/>
  <c r="AL94" i="5"/>
  <c r="AL62" i="5"/>
  <c r="AL118" i="5"/>
  <c r="AL44" i="5"/>
  <c r="AL97" i="5"/>
  <c r="AL109" i="5"/>
  <c r="AL125" i="5"/>
  <c r="AL152" i="5"/>
  <c r="AL136" i="5"/>
  <c r="AL67" i="5"/>
  <c r="AL40" i="5"/>
  <c r="AK124" i="6"/>
  <c r="AL124" i="6" s="1"/>
  <c r="AK125" i="6"/>
  <c r="AL125" i="6" s="1"/>
  <c r="AK28" i="6"/>
  <c r="AL28" i="6" s="1"/>
  <c r="AK7" i="6"/>
  <c r="AL7" i="6" s="1"/>
  <c r="AK102" i="6"/>
  <c r="AL102" i="6" s="1"/>
  <c r="AK123" i="6"/>
  <c r="AL123" i="6" s="1"/>
  <c r="AK115" i="6"/>
  <c r="AL115" i="6" s="1"/>
  <c r="AK162" i="6"/>
  <c r="AL162" i="6" s="1"/>
  <c r="AK182" i="6"/>
  <c r="AL182" i="6" s="1"/>
  <c r="AK38" i="6"/>
  <c r="AL38" i="6" s="1"/>
  <c r="AK80" i="6"/>
  <c r="AL80" i="6" s="1"/>
  <c r="AK159" i="6"/>
  <c r="AL159" i="6" s="1"/>
  <c r="AK176" i="6"/>
  <c r="AL176" i="6" s="1"/>
  <c r="AK33" i="6"/>
  <c r="AL33" i="6" s="1"/>
  <c r="AK143" i="6"/>
  <c r="AL143" i="6" s="1"/>
  <c r="AK42" i="6"/>
  <c r="AL42" i="6" s="1"/>
  <c r="AK112" i="6"/>
  <c r="AL112" i="6" s="1"/>
  <c r="AK114" i="6"/>
  <c r="AL114" i="6" s="1"/>
  <c r="AK50" i="6"/>
  <c r="AL50" i="6" s="1"/>
  <c r="AL180" i="5"/>
  <c r="AL132" i="5"/>
  <c r="AL150" i="5"/>
  <c r="AL143" i="5"/>
  <c r="AL84" i="5"/>
  <c r="AL166" i="5"/>
  <c r="AL186" i="5"/>
  <c r="AL100" i="5"/>
  <c r="AL19" i="5"/>
  <c r="AL68" i="5"/>
  <c r="AL104" i="5"/>
  <c r="AL187" i="5"/>
  <c r="AL86" i="5"/>
  <c r="AL79" i="5"/>
  <c r="AL117" i="5"/>
  <c r="AL153" i="5"/>
  <c r="AL163" i="5"/>
  <c r="AL141" i="5"/>
  <c r="AL173" i="5"/>
  <c r="AL171" i="5"/>
  <c r="AK132" i="6"/>
  <c r="AL132" i="6" s="1"/>
  <c r="AK14" i="6"/>
  <c r="AL14" i="6" s="1"/>
  <c r="AK9" i="6"/>
  <c r="AL9" i="6" s="1"/>
  <c r="AK26" i="6"/>
  <c r="AL26" i="6" s="1"/>
  <c r="AK139" i="6"/>
  <c r="AL139" i="6" s="1"/>
  <c r="AK95" i="6"/>
  <c r="AL95" i="6" s="1"/>
  <c r="AK76" i="6"/>
  <c r="AL76" i="6" s="1"/>
  <c r="AK129" i="6"/>
  <c r="AL129" i="6" s="1"/>
  <c r="AK71" i="6"/>
  <c r="AL71" i="6" s="1"/>
  <c r="AK126" i="6"/>
  <c r="AL126" i="6" s="1"/>
  <c r="AK97" i="6"/>
  <c r="AL97" i="6" s="1"/>
  <c r="AK161" i="6"/>
  <c r="AL161" i="6" s="1"/>
  <c r="AK93" i="6"/>
  <c r="AL93" i="6" s="1"/>
  <c r="AK163" i="6"/>
  <c r="AL163" i="6" s="1"/>
  <c r="AK18" i="6"/>
  <c r="AL18" i="6" s="1"/>
  <c r="AK29" i="6"/>
  <c r="AL29" i="6" s="1"/>
  <c r="AK173" i="6"/>
  <c r="AL173" i="6" s="1"/>
  <c r="AK60" i="6"/>
  <c r="AL60" i="6" s="1"/>
  <c r="AK96" i="6"/>
  <c r="AL96" i="6" s="1"/>
  <c r="AK65" i="6"/>
  <c r="AL65" i="6" s="1"/>
  <c r="AK111" i="6"/>
  <c r="AL111" i="6" s="1"/>
  <c r="AK21" i="6"/>
  <c r="AL21" i="6" s="1"/>
  <c r="AK144" i="6"/>
  <c r="AL144" i="6" s="1"/>
  <c r="AK177" i="6"/>
  <c r="AL177" i="6" s="1"/>
  <c r="AK122" i="6"/>
  <c r="AL122" i="6" s="1"/>
  <c r="AK77" i="6"/>
  <c r="AL77" i="6" s="1"/>
  <c r="AK107" i="6"/>
  <c r="AL107" i="6" s="1"/>
  <c r="AK62" i="6"/>
  <c r="AL62" i="6" s="1"/>
  <c r="AK105" i="6"/>
  <c r="AL105" i="6" s="1"/>
  <c r="AK151" i="6"/>
  <c r="AL151" i="6" s="1"/>
  <c r="AK61" i="6"/>
  <c r="AL61" i="6" s="1"/>
  <c r="AK88" i="6"/>
  <c r="AL88" i="6" s="1"/>
  <c r="AK119" i="6"/>
  <c r="AL119" i="6" s="1"/>
  <c r="AK141" i="6"/>
  <c r="AL141" i="6" s="1"/>
  <c r="AK31" i="6"/>
  <c r="AL31" i="6" s="1"/>
  <c r="AK134" i="6"/>
  <c r="AL134" i="6" s="1"/>
  <c r="AK68" i="6"/>
  <c r="AL68" i="6" s="1"/>
  <c r="AK11" i="6"/>
  <c r="AL11" i="6" s="1"/>
  <c r="AK91" i="6"/>
  <c r="AL91" i="6" s="1"/>
  <c r="AK56" i="6"/>
  <c r="AL56" i="6" s="1"/>
  <c r="AK81" i="6"/>
  <c r="AL81" i="6" s="1"/>
  <c r="AK175" i="6"/>
  <c r="AL175" i="6" s="1"/>
  <c r="AK19" i="6"/>
  <c r="AL19" i="6" s="1"/>
  <c r="AK8" i="6"/>
  <c r="AL8" i="6" s="1"/>
  <c r="AK25" i="6"/>
  <c r="AL25" i="6" s="1"/>
  <c r="AK169" i="6"/>
  <c r="AL169" i="6" s="1"/>
  <c r="AK55" i="6"/>
  <c r="AL55" i="6" s="1"/>
  <c r="AK86" i="6"/>
  <c r="AL86" i="6" s="1"/>
  <c r="AK98" i="6"/>
  <c r="AL98" i="6" s="1"/>
  <c r="AK27" i="6"/>
  <c r="AL27" i="6" s="1"/>
  <c r="AK34" i="6"/>
  <c r="AL34" i="6" s="1"/>
  <c r="AK53" i="6"/>
  <c r="AL53" i="6" s="1"/>
  <c r="AK137" i="6"/>
  <c r="AL137" i="6" s="1"/>
  <c r="AK152" i="6"/>
  <c r="AL152" i="6" s="1"/>
  <c r="AK145" i="6"/>
  <c r="AL145" i="6" s="1"/>
  <c r="AK84" i="6"/>
  <c r="AL84" i="6" s="1"/>
  <c r="AK183" i="6"/>
  <c r="AL183" i="6" s="1"/>
  <c r="AK130" i="6"/>
  <c r="AL130" i="6" s="1"/>
  <c r="AK72" i="6"/>
  <c r="AL72" i="6" s="1"/>
  <c r="AK79" i="6"/>
  <c r="AL79" i="6" s="1"/>
  <c r="AK75" i="6"/>
  <c r="AL75" i="6" s="1"/>
  <c r="AK17" i="6"/>
  <c r="AL17" i="6" s="1"/>
  <c r="AK167" i="6"/>
  <c r="AL167" i="6" s="1"/>
  <c r="AK146" i="6"/>
  <c r="AL146" i="6" s="1"/>
  <c r="AK94" i="6"/>
  <c r="AL94" i="6" s="1"/>
  <c r="AK165" i="6"/>
  <c r="AL165" i="6" s="1"/>
  <c r="AK57" i="6"/>
  <c r="AL57" i="6" s="1"/>
  <c r="AK157" i="6"/>
  <c r="AL157" i="6" s="1"/>
  <c r="AK16" i="6"/>
  <c r="AL16" i="6" s="1"/>
  <c r="AK170" i="6"/>
  <c r="AL170" i="6" s="1"/>
  <c r="AK181" i="6"/>
  <c r="AL181" i="6" s="1"/>
  <c r="AK51" i="6"/>
  <c r="AL51" i="6" s="1"/>
  <c r="AK103" i="6"/>
  <c r="AL103" i="6" s="1"/>
  <c r="AK136" i="6"/>
  <c r="AL136" i="6" s="1"/>
  <c r="AK67" i="6"/>
  <c r="AL67" i="6" s="1"/>
  <c r="AK82" i="6"/>
  <c r="AL82" i="6" s="1"/>
  <c r="AK63" i="6"/>
  <c r="AL63" i="6" s="1"/>
  <c r="AK128" i="6"/>
  <c r="AL128" i="6" s="1"/>
  <c r="AK87" i="6"/>
  <c r="AL87" i="6" s="1"/>
  <c r="AK185" i="6"/>
  <c r="AL185" i="6" s="1"/>
  <c r="AK140" i="6"/>
  <c r="AL140" i="6" s="1"/>
  <c r="AK92" i="6"/>
  <c r="AL92" i="6" s="1"/>
  <c r="AK12" i="6"/>
  <c r="AL12" i="6" s="1"/>
  <c r="AK131" i="6"/>
  <c r="AL131" i="6" s="1"/>
  <c r="AK171" i="6"/>
  <c r="AL171" i="6" s="1"/>
  <c r="AK83" i="6"/>
  <c r="AL83" i="6" s="1"/>
  <c r="AK179" i="6"/>
  <c r="AL179" i="6" s="1"/>
  <c r="AK99" i="6"/>
  <c r="AL99" i="6" s="1"/>
  <c r="AK155" i="6"/>
  <c r="AL155" i="6" s="1"/>
  <c r="AK101" i="6"/>
  <c r="AL101" i="6" s="1"/>
  <c r="AK148" i="6"/>
  <c r="AL148" i="6" s="1"/>
  <c r="AK59" i="6"/>
  <c r="AL59" i="6" s="1"/>
  <c r="N47" i="5"/>
  <c r="R29" i="5"/>
  <c r="N31" i="5"/>
  <c r="R31" i="5" s="1"/>
  <c r="N34" i="5"/>
  <c r="R34" i="5" s="1"/>
  <c r="O48" i="5"/>
  <c r="P48" i="5" s="1"/>
  <c r="N51" i="5"/>
  <c r="O57" i="5"/>
  <c r="P57" i="5" s="1"/>
  <c r="R57" i="5" s="1"/>
  <c r="N37" i="5"/>
  <c r="R37" i="5" s="1"/>
  <c r="O44" i="5"/>
  <c r="P44" i="5" s="1"/>
  <c r="R44" i="5" s="1"/>
  <c r="N20" i="5"/>
  <c r="R20" i="5" s="1"/>
  <c r="N39" i="5"/>
  <c r="R39" i="5" s="1"/>
  <c r="O50" i="5"/>
  <c r="P50" i="5" s="1"/>
  <c r="O56" i="5"/>
  <c r="P56" i="5" s="1"/>
  <c r="R56" i="5" s="1"/>
  <c r="N33" i="5"/>
  <c r="R33" i="5" s="1"/>
  <c r="O46" i="5"/>
  <c r="P46" i="5" s="1"/>
  <c r="R46" i="5" s="1"/>
  <c r="O55" i="5"/>
  <c r="P55" i="5" s="1"/>
  <c r="O40" i="5"/>
  <c r="P40" i="5" s="1"/>
  <c r="R40" i="5" s="1"/>
  <c r="N24" i="5"/>
  <c r="R24" i="5" s="1"/>
  <c r="R35" i="5"/>
  <c r="O43" i="5"/>
  <c r="P43" i="5" s="1"/>
  <c r="R43" i="5" s="1"/>
  <c r="O23" i="5"/>
  <c r="P23" i="5" s="1"/>
  <c r="R23" i="5" s="1"/>
  <c r="O58" i="5"/>
  <c r="P58" i="5" s="1"/>
  <c r="R58" i="5" s="1"/>
  <c r="R59" i="5"/>
  <c r="N18" i="5"/>
  <c r="R18" i="5" s="1"/>
  <c r="O30" i="5"/>
  <c r="P30" i="5" s="1"/>
  <c r="R30" i="5" s="1"/>
  <c r="N38" i="5"/>
  <c r="N41" i="5"/>
  <c r="R41" i="5" s="1"/>
  <c r="N49" i="5"/>
  <c r="R49" i="5" s="1"/>
  <c r="N21" i="5"/>
  <c r="R21" i="5" s="1"/>
  <c r="N22" i="5"/>
  <c r="R22" i="5" s="1"/>
  <c r="O28" i="5"/>
  <c r="P28" i="5" s="1"/>
  <c r="R28" i="5" s="1"/>
  <c r="N32" i="5"/>
  <c r="R32" i="5" s="1"/>
  <c r="N36" i="5"/>
  <c r="R36" i="5" s="1"/>
  <c r="O42" i="5"/>
  <c r="P42" i="5" s="1"/>
  <c r="R42" i="5" s="1"/>
  <c r="N9" i="5"/>
  <c r="R9" i="5" s="1"/>
  <c r="N7" i="5"/>
  <c r="R7" i="5" s="1"/>
  <c r="N10" i="5"/>
  <c r="R10" i="5" s="1"/>
  <c r="N25" i="5"/>
  <c r="R25" i="5" s="1"/>
  <c r="N26" i="5"/>
  <c r="R26" i="5" s="1"/>
  <c r="N27" i="5"/>
  <c r="N45" i="5"/>
  <c r="R45" i="5" s="1"/>
  <c r="O52" i="5"/>
  <c r="P52" i="5" s="1"/>
  <c r="R52" i="5" s="1"/>
  <c r="N53" i="5"/>
  <c r="N19" i="5"/>
  <c r="R19" i="5" s="1"/>
  <c r="O54" i="5"/>
  <c r="P54" i="5" s="1"/>
  <c r="R54" i="5" s="1"/>
  <c r="Y7" i="5"/>
  <c r="V7" i="5"/>
  <c r="AC7" i="5"/>
  <c r="AA7" i="5"/>
  <c r="N12" i="5"/>
  <c r="R12" i="5" s="1"/>
  <c r="N13" i="5"/>
  <c r="R13" i="5" s="1"/>
  <c r="N14" i="5"/>
  <c r="R14" i="5" s="1"/>
  <c r="N15" i="5"/>
  <c r="R15" i="5" s="1"/>
  <c r="N16" i="5"/>
  <c r="R16" i="5" s="1"/>
  <c r="R51" i="5"/>
  <c r="N11" i="5"/>
  <c r="R11" i="5" s="1"/>
  <c r="N17" i="5"/>
  <c r="R17" i="5" s="1"/>
  <c r="N8" i="5"/>
  <c r="R8" i="5" s="1"/>
  <c r="R47" i="5"/>
  <c r="R55" i="5"/>
  <c r="R38" i="5"/>
  <c r="R53" i="5"/>
  <c r="R27" i="5"/>
  <c r="R48" i="5"/>
  <c r="R50" i="5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7" i="3"/>
  <c r="M7" i="3"/>
  <c r="D8" i="3"/>
  <c r="W8" i="3" s="1"/>
  <c r="X8" i="3" s="1"/>
  <c r="D9" i="3"/>
  <c r="W9" i="3" s="1"/>
  <c r="D10" i="3"/>
  <c r="W10" i="3" s="1"/>
  <c r="D11" i="3"/>
  <c r="W11" i="3" s="1"/>
  <c r="D12" i="3"/>
  <c r="W12" i="3" s="1"/>
  <c r="D13" i="3"/>
  <c r="W13" i="3" s="1"/>
  <c r="D14" i="3"/>
  <c r="W14" i="3" s="1"/>
  <c r="D15" i="3"/>
  <c r="W15" i="3" s="1"/>
  <c r="D16" i="3"/>
  <c r="W16" i="3" s="1"/>
  <c r="X16" i="3" s="1"/>
  <c r="D17" i="3"/>
  <c r="W17" i="3" s="1"/>
  <c r="D18" i="3"/>
  <c r="W18" i="3" s="1"/>
  <c r="D19" i="3"/>
  <c r="W19" i="3" s="1"/>
  <c r="D20" i="3"/>
  <c r="W20" i="3" s="1"/>
  <c r="D21" i="3"/>
  <c r="W21" i="3" s="1"/>
  <c r="D22" i="3"/>
  <c r="W22" i="3" s="1"/>
  <c r="D23" i="3"/>
  <c r="W23" i="3" s="1"/>
  <c r="D24" i="3"/>
  <c r="W24" i="3" s="1"/>
  <c r="X24" i="3" s="1"/>
  <c r="D25" i="3"/>
  <c r="W25" i="3" s="1"/>
  <c r="D26" i="3"/>
  <c r="W26" i="3" s="1"/>
  <c r="D27" i="3"/>
  <c r="W27" i="3" s="1"/>
  <c r="D28" i="3"/>
  <c r="W28" i="3" s="1"/>
  <c r="D29" i="3"/>
  <c r="W29" i="3" s="1"/>
  <c r="D30" i="3"/>
  <c r="W30" i="3" s="1"/>
  <c r="D31" i="3"/>
  <c r="W31" i="3" s="1"/>
  <c r="D32" i="3"/>
  <c r="W32" i="3" s="1"/>
  <c r="X32" i="3" s="1"/>
  <c r="D33" i="3"/>
  <c r="W33" i="3" s="1"/>
  <c r="D34" i="3"/>
  <c r="W34" i="3" s="1"/>
  <c r="D35" i="3"/>
  <c r="W35" i="3" s="1"/>
  <c r="D36" i="3"/>
  <c r="W36" i="3" s="1"/>
  <c r="D37" i="3"/>
  <c r="W37" i="3" s="1"/>
  <c r="D38" i="3"/>
  <c r="W38" i="3" s="1"/>
  <c r="D39" i="3"/>
  <c r="W39" i="3" s="1"/>
  <c r="D40" i="3"/>
  <c r="W40" i="3" s="1"/>
  <c r="X40" i="3" s="1"/>
  <c r="D41" i="3"/>
  <c r="W41" i="3" s="1"/>
  <c r="D42" i="3"/>
  <c r="W42" i="3" s="1"/>
  <c r="D43" i="3"/>
  <c r="W43" i="3" s="1"/>
  <c r="D44" i="3"/>
  <c r="W44" i="3" s="1"/>
  <c r="D45" i="3"/>
  <c r="W45" i="3" s="1"/>
  <c r="D46" i="3"/>
  <c r="W46" i="3" s="1"/>
  <c r="D47" i="3"/>
  <c r="W47" i="3" s="1"/>
  <c r="D48" i="3"/>
  <c r="W48" i="3" s="1"/>
  <c r="X48" i="3" s="1"/>
  <c r="D49" i="3"/>
  <c r="W49" i="3" s="1"/>
  <c r="D50" i="3"/>
  <c r="W50" i="3" s="1"/>
  <c r="D51" i="3"/>
  <c r="W51" i="3" s="1"/>
  <c r="D52" i="3"/>
  <c r="W52" i="3" s="1"/>
  <c r="D53" i="3"/>
  <c r="W53" i="3" s="1"/>
  <c r="D54" i="3"/>
  <c r="W54" i="3" s="1"/>
  <c r="D55" i="3"/>
  <c r="W55" i="3" s="1"/>
  <c r="D56" i="3"/>
  <c r="W56" i="3" s="1"/>
  <c r="X56" i="3" s="1"/>
  <c r="D57" i="3"/>
  <c r="W57" i="3" s="1"/>
  <c r="D58" i="3"/>
  <c r="W58" i="3" s="1"/>
  <c r="D59" i="3"/>
  <c r="W59" i="3" s="1"/>
  <c r="D7" i="3"/>
  <c r="W7" i="3" s="1"/>
  <c r="J8" i="3"/>
  <c r="N8" i="3" s="1"/>
  <c r="O8" i="3" s="1"/>
  <c r="J9" i="3"/>
  <c r="M9" i="3" s="1"/>
  <c r="J10" i="3"/>
  <c r="M10" i="3" s="1"/>
  <c r="J11" i="3"/>
  <c r="N11" i="3" s="1"/>
  <c r="O11" i="3" s="1"/>
  <c r="J12" i="3"/>
  <c r="N12" i="3" s="1"/>
  <c r="O12" i="3" s="1"/>
  <c r="J13" i="3"/>
  <c r="M13" i="3" s="1"/>
  <c r="J14" i="3"/>
  <c r="M14" i="3" s="1"/>
  <c r="J15" i="3"/>
  <c r="M15" i="3" s="1"/>
  <c r="J16" i="3"/>
  <c r="M16" i="3" s="1"/>
  <c r="J17" i="3"/>
  <c r="N17" i="3" s="1"/>
  <c r="O17" i="3" s="1"/>
  <c r="J18" i="3"/>
  <c r="M18" i="3" s="1"/>
  <c r="J19" i="3"/>
  <c r="N19" i="3" s="1"/>
  <c r="O19" i="3" s="1"/>
  <c r="J20" i="3"/>
  <c r="N20" i="3" s="1"/>
  <c r="O20" i="3" s="1"/>
  <c r="J21" i="3"/>
  <c r="M21" i="3" s="1"/>
  <c r="J22" i="3"/>
  <c r="M22" i="3" s="1"/>
  <c r="J23" i="3"/>
  <c r="M23" i="3" s="1"/>
  <c r="J24" i="3"/>
  <c r="M24" i="3" s="1"/>
  <c r="J25" i="3"/>
  <c r="M25" i="3" s="1"/>
  <c r="J26" i="3"/>
  <c r="M26" i="3" s="1"/>
  <c r="J27" i="3"/>
  <c r="N27" i="3" s="1"/>
  <c r="O27" i="3" s="1"/>
  <c r="J28" i="3"/>
  <c r="M28" i="3" s="1"/>
  <c r="J29" i="3"/>
  <c r="N29" i="3" s="1"/>
  <c r="O29" i="3" s="1"/>
  <c r="J30" i="3"/>
  <c r="M30" i="3" s="1"/>
  <c r="J31" i="3"/>
  <c r="M31" i="3" s="1"/>
  <c r="J32" i="3"/>
  <c r="N32" i="3" s="1"/>
  <c r="O32" i="3" s="1"/>
  <c r="J33" i="3"/>
  <c r="N33" i="3" s="1"/>
  <c r="O33" i="3" s="1"/>
  <c r="J34" i="3"/>
  <c r="M34" i="3" s="1"/>
  <c r="J35" i="3"/>
  <c r="N35" i="3" s="1"/>
  <c r="O35" i="3" s="1"/>
  <c r="J36" i="3"/>
  <c r="N36" i="3" s="1"/>
  <c r="O36" i="3" s="1"/>
  <c r="J37" i="3"/>
  <c r="N37" i="3" s="1"/>
  <c r="O37" i="3" s="1"/>
  <c r="J38" i="3"/>
  <c r="M38" i="3" s="1"/>
  <c r="J39" i="3"/>
  <c r="M39" i="3" s="1"/>
  <c r="J40" i="3"/>
  <c r="N40" i="3" s="1"/>
  <c r="O40" i="3" s="1"/>
  <c r="J41" i="3"/>
  <c r="N41" i="3" s="1"/>
  <c r="O41" i="3" s="1"/>
  <c r="J42" i="3"/>
  <c r="N42" i="3" s="1"/>
  <c r="O42" i="3" s="1"/>
  <c r="J43" i="3"/>
  <c r="N43" i="3" s="1"/>
  <c r="O43" i="3" s="1"/>
  <c r="J44" i="3"/>
  <c r="N44" i="3" s="1"/>
  <c r="O44" i="3" s="1"/>
  <c r="J45" i="3"/>
  <c r="M45" i="3" s="1"/>
  <c r="J46" i="3"/>
  <c r="M46" i="3" s="1"/>
  <c r="J47" i="3"/>
  <c r="M47" i="3" s="1"/>
  <c r="J48" i="3"/>
  <c r="M48" i="3" s="1"/>
  <c r="J49" i="3"/>
  <c r="N49" i="3" s="1"/>
  <c r="O49" i="3" s="1"/>
  <c r="J50" i="3"/>
  <c r="M50" i="3" s="1"/>
  <c r="J51" i="3"/>
  <c r="N51" i="3" s="1"/>
  <c r="O51" i="3" s="1"/>
  <c r="J52" i="3"/>
  <c r="N52" i="3" s="1"/>
  <c r="O52" i="3" s="1"/>
  <c r="J53" i="3"/>
  <c r="M53" i="3" s="1"/>
  <c r="J54" i="3"/>
  <c r="M54" i="3" s="1"/>
  <c r="J55" i="3"/>
  <c r="M55" i="3" s="1"/>
  <c r="J56" i="3"/>
  <c r="N56" i="3" s="1"/>
  <c r="O56" i="3" s="1"/>
  <c r="J57" i="3"/>
  <c r="N57" i="3" s="1"/>
  <c r="O57" i="3" s="1"/>
  <c r="J58" i="3"/>
  <c r="N58" i="3" s="1"/>
  <c r="O58" i="3" s="1"/>
  <c r="J59" i="3"/>
  <c r="N59" i="3" s="1"/>
  <c r="O59" i="3" s="1"/>
  <c r="AD156" i="3"/>
  <c r="N18" i="3"/>
  <c r="O18" i="3" s="1"/>
  <c r="N26" i="3"/>
  <c r="O26" i="3" s="1"/>
  <c r="M41" i="3"/>
  <c r="M42" i="3"/>
  <c r="M52" i="3"/>
  <c r="M58" i="3"/>
  <c r="N9" i="3" l="1"/>
  <c r="O9" i="3" s="1"/>
  <c r="Q9" i="3" s="1"/>
  <c r="M17" i="3"/>
  <c r="Q17" i="3" s="1"/>
  <c r="N50" i="3"/>
  <c r="O50" i="3" s="1"/>
  <c r="M57" i="3"/>
  <c r="X46" i="3"/>
  <c r="X38" i="3"/>
  <c r="X14" i="3"/>
  <c r="X53" i="3"/>
  <c r="X37" i="3"/>
  <c r="X21" i="3"/>
  <c r="M49" i="3"/>
  <c r="Q49" i="3" s="1"/>
  <c r="X7" i="3"/>
  <c r="X52" i="3"/>
  <c r="X44" i="3"/>
  <c r="X36" i="3"/>
  <c r="X28" i="3"/>
  <c r="X20" i="3"/>
  <c r="X12" i="3"/>
  <c r="X54" i="3"/>
  <c r="X30" i="3"/>
  <c r="N25" i="3"/>
  <c r="O25" i="3" s="1"/>
  <c r="X45" i="3"/>
  <c r="X29" i="3"/>
  <c r="Z29" i="3" s="1"/>
  <c r="X13" i="3"/>
  <c r="N53" i="3"/>
  <c r="O53" i="3" s="1"/>
  <c r="Q53" i="3" s="1"/>
  <c r="X59" i="3"/>
  <c r="X51" i="3"/>
  <c r="X43" i="3"/>
  <c r="X35" i="3"/>
  <c r="X27" i="3"/>
  <c r="X19" i="3"/>
  <c r="X11" i="3"/>
  <c r="X50" i="3"/>
  <c r="X10" i="3"/>
  <c r="X34" i="3"/>
  <c r="X58" i="3"/>
  <c r="X26" i="3"/>
  <c r="M37" i="3"/>
  <c r="Q37" i="3" s="1"/>
  <c r="X57" i="3"/>
  <c r="X41" i="3"/>
  <c r="Z41" i="3" s="1"/>
  <c r="X25" i="3"/>
  <c r="X9" i="3"/>
  <c r="M33" i="3"/>
  <c r="X42" i="3"/>
  <c r="X18" i="3"/>
  <c r="X49" i="3"/>
  <c r="X33" i="3"/>
  <c r="X17" i="3"/>
  <c r="X55" i="3"/>
  <c r="X47" i="3"/>
  <c r="X39" i="3"/>
  <c r="X31" i="3"/>
  <c r="X23" i="3"/>
  <c r="X15" i="3"/>
  <c r="X22" i="3"/>
  <c r="AB56" i="3"/>
  <c r="AB48" i="3"/>
  <c r="AB40" i="3"/>
  <c r="AB32" i="3"/>
  <c r="AB24" i="3"/>
  <c r="AB16" i="3"/>
  <c r="AB8" i="3"/>
  <c r="AB28" i="3"/>
  <c r="M12" i="3"/>
  <c r="Q12" i="3" s="1"/>
  <c r="AM7" i="6"/>
  <c r="AE7" i="5"/>
  <c r="AL7" i="5" s="1"/>
  <c r="AM7" i="5" s="1"/>
  <c r="AB53" i="3"/>
  <c r="AB37" i="3"/>
  <c r="AB29" i="3"/>
  <c r="AB21" i="3"/>
  <c r="AB52" i="3"/>
  <c r="S52" i="3"/>
  <c r="U52" i="3" s="1"/>
  <c r="S12" i="3"/>
  <c r="U12" i="3" s="1"/>
  <c r="AB36" i="3"/>
  <c r="S36" i="3"/>
  <c r="U36" i="3" s="1"/>
  <c r="AB44" i="3"/>
  <c r="S44" i="3"/>
  <c r="U44" i="3" s="1"/>
  <c r="S20" i="3"/>
  <c r="U20" i="3" s="1"/>
  <c r="AB20" i="3"/>
  <c r="AB45" i="3"/>
  <c r="S28" i="3"/>
  <c r="U28" i="3" s="1"/>
  <c r="S7" i="3"/>
  <c r="U7" i="3" s="1"/>
  <c r="AB7" i="3"/>
  <c r="S59" i="3"/>
  <c r="U59" i="3" s="1"/>
  <c r="AB59" i="3"/>
  <c r="S51" i="3"/>
  <c r="U51" i="3" s="1"/>
  <c r="AB51" i="3"/>
  <c r="S43" i="3"/>
  <c r="U43" i="3" s="1"/>
  <c r="AB43" i="3"/>
  <c r="S35" i="3"/>
  <c r="U35" i="3" s="1"/>
  <c r="AB35" i="3"/>
  <c r="S27" i="3"/>
  <c r="U27" i="3" s="1"/>
  <c r="AB27" i="3"/>
  <c r="S19" i="3"/>
  <c r="U19" i="3" s="1"/>
  <c r="AB19" i="3"/>
  <c r="S11" i="3"/>
  <c r="U11" i="3" s="1"/>
  <c r="AB11" i="3"/>
  <c r="AB58" i="3"/>
  <c r="S58" i="3"/>
  <c r="U58" i="3" s="1"/>
  <c r="AB50" i="3"/>
  <c r="S50" i="3"/>
  <c r="U50" i="3" s="1"/>
  <c r="AB42" i="3"/>
  <c r="S42" i="3"/>
  <c r="U42" i="3" s="1"/>
  <c r="AB34" i="3"/>
  <c r="S34" i="3"/>
  <c r="U34" i="3" s="1"/>
  <c r="AB26" i="3"/>
  <c r="S26" i="3"/>
  <c r="U26" i="3" s="1"/>
  <c r="AB18" i="3"/>
  <c r="S18" i="3"/>
  <c r="U18" i="3" s="1"/>
  <c r="AB10" i="3"/>
  <c r="S10" i="3"/>
  <c r="U10" i="3" s="1"/>
  <c r="AB57" i="3"/>
  <c r="S57" i="3"/>
  <c r="U57" i="3" s="1"/>
  <c r="AB49" i="3"/>
  <c r="S49" i="3"/>
  <c r="U49" i="3" s="1"/>
  <c r="AB41" i="3"/>
  <c r="S41" i="3"/>
  <c r="U41" i="3" s="1"/>
  <c r="AB33" i="3"/>
  <c r="S33" i="3"/>
  <c r="U33" i="3" s="1"/>
  <c r="AB25" i="3"/>
  <c r="S25" i="3"/>
  <c r="U25" i="3" s="1"/>
  <c r="AB17" i="3"/>
  <c r="S17" i="3"/>
  <c r="U17" i="3" s="1"/>
  <c r="AB9" i="3"/>
  <c r="S9" i="3"/>
  <c r="U9" i="3" s="1"/>
  <c r="AB23" i="3"/>
  <c r="S23" i="3"/>
  <c r="U23" i="3" s="1"/>
  <c r="AB55" i="3"/>
  <c r="S55" i="3"/>
  <c r="U55" i="3" s="1"/>
  <c r="AB47" i="3"/>
  <c r="S47" i="3"/>
  <c r="U47" i="3" s="1"/>
  <c r="AB39" i="3"/>
  <c r="S39" i="3"/>
  <c r="U39" i="3" s="1"/>
  <c r="AB31" i="3"/>
  <c r="S31" i="3"/>
  <c r="U31" i="3" s="1"/>
  <c r="AB15" i="3"/>
  <c r="S15" i="3"/>
  <c r="U15" i="3" s="1"/>
  <c r="S54" i="3"/>
  <c r="U54" i="3" s="1"/>
  <c r="AB54" i="3"/>
  <c r="S46" i="3"/>
  <c r="U46" i="3" s="1"/>
  <c r="AB46" i="3"/>
  <c r="S38" i="3"/>
  <c r="U38" i="3" s="1"/>
  <c r="AB38" i="3"/>
  <c r="S30" i="3"/>
  <c r="U30" i="3" s="1"/>
  <c r="AB30" i="3"/>
  <c r="S22" i="3"/>
  <c r="U22" i="3" s="1"/>
  <c r="AB22" i="3"/>
  <c r="AB14" i="3"/>
  <c r="S14" i="3"/>
  <c r="U14" i="3" s="1"/>
  <c r="AB13" i="3"/>
  <c r="AB12" i="3"/>
  <c r="N16" i="3"/>
  <c r="O16" i="3" s="1"/>
  <c r="Q16" i="3" s="1"/>
  <c r="S56" i="3"/>
  <c r="U56" i="3" s="1"/>
  <c r="S48" i="3"/>
  <c r="U48" i="3" s="1"/>
  <c r="S40" i="3"/>
  <c r="U40" i="3" s="1"/>
  <c r="S32" i="3"/>
  <c r="U32" i="3" s="1"/>
  <c r="S24" i="3"/>
  <c r="U24" i="3" s="1"/>
  <c r="S16" i="3"/>
  <c r="U16" i="3" s="1"/>
  <c r="S8" i="3"/>
  <c r="U8" i="3" s="1"/>
  <c r="Z10" i="3"/>
  <c r="Z31" i="3"/>
  <c r="M36" i="3"/>
  <c r="Q36" i="3" s="1"/>
  <c r="S53" i="3"/>
  <c r="U53" i="3" s="1"/>
  <c r="S45" i="3"/>
  <c r="U45" i="3" s="1"/>
  <c r="S37" i="3"/>
  <c r="U37" i="3" s="1"/>
  <c r="S29" i="3"/>
  <c r="U29" i="3" s="1"/>
  <c r="S21" i="3"/>
  <c r="U21" i="3" s="1"/>
  <c r="S13" i="3"/>
  <c r="U13" i="3" s="1"/>
  <c r="AD45" i="3"/>
  <c r="M20" i="3"/>
  <c r="Q20" i="3" s="1"/>
  <c r="N7" i="3"/>
  <c r="O7" i="3" s="1"/>
  <c r="Q7" i="3" s="1"/>
  <c r="N13" i="3"/>
  <c r="O13" i="3" s="1"/>
  <c r="Q13" i="3" s="1"/>
  <c r="N28" i="3"/>
  <c r="O28" i="3" s="1"/>
  <c r="Q28" i="3" s="1"/>
  <c r="M29" i="3"/>
  <c r="Q29" i="3" s="1"/>
  <c r="N45" i="3"/>
  <c r="O45" i="3" s="1"/>
  <c r="Q45" i="3" s="1"/>
  <c r="M44" i="3"/>
  <c r="Q44" i="3" s="1"/>
  <c r="M40" i="3"/>
  <c r="Q40" i="3" s="1"/>
  <c r="N48" i="3"/>
  <c r="O48" i="3" s="1"/>
  <c r="Q48" i="3" s="1"/>
  <c r="N34" i="3"/>
  <c r="O34" i="3" s="1"/>
  <c r="Q34" i="3" s="1"/>
  <c r="N21" i="3"/>
  <c r="O21" i="3" s="1"/>
  <c r="Q21" i="3" s="1"/>
  <c r="M56" i="3"/>
  <c r="M8" i="3"/>
  <c r="Q8" i="3" s="1"/>
  <c r="M32" i="3"/>
  <c r="Q32" i="3" s="1"/>
  <c r="N24" i="3"/>
  <c r="O24" i="3" s="1"/>
  <c r="Q24" i="3" s="1"/>
  <c r="N10" i="3"/>
  <c r="O10" i="3" s="1"/>
  <c r="Q10" i="3" s="1"/>
  <c r="M59" i="3"/>
  <c r="Q59" i="3" s="1"/>
  <c r="M51" i="3"/>
  <c r="Q51" i="3" s="1"/>
  <c r="M43" i="3"/>
  <c r="M35" i="3"/>
  <c r="Q35" i="3" s="1"/>
  <c r="M27" i="3"/>
  <c r="Q27" i="3" s="1"/>
  <c r="M19" i="3"/>
  <c r="Q19" i="3" s="1"/>
  <c r="M11" i="3"/>
  <c r="Q11" i="3" s="1"/>
  <c r="N55" i="3"/>
  <c r="O55" i="3" s="1"/>
  <c r="Q55" i="3" s="1"/>
  <c r="N47" i="3"/>
  <c r="O47" i="3" s="1"/>
  <c r="Q47" i="3" s="1"/>
  <c r="N39" i="3"/>
  <c r="O39" i="3" s="1"/>
  <c r="Q39" i="3" s="1"/>
  <c r="N31" i="3"/>
  <c r="O31" i="3" s="1"/>
  <c r="Q31" i="3" s="1"/>
  <c r="N23" i="3"/>
  <c r="O23" i="3" s="1"/>
  <c r="Q23" i="3" s="1"/>
  <c r="N15" i="3"/>
  <c r="O15" i="3" s="1"/>
  <c r="Q15" i="3" s="1"/>
  <c r="N54" i="3"/>
  <c r="O54" i="3" s="1"/>
  <c r="Q54" i="3" s="1"/>
  <c r="N46" i="3"/>
  <c r="O46" i="3" s="1"/>
  <c r="Q46" i="3" s="1"/>
  <c r="N38" i="3"/>
  <c r="O38" i="3" s="1"/>
  <c r="Q38" i="3" s="1"/>
  <c r="N30" i="3"/>
  <c r="O30" i="3" s="1"/>
  <c r="Q30" i="3" s="1"/>
  <c r="N22" i="3"/>
  <c r="O22" i="3" s="1"/>
  <c r="Q22" i="3" s="1"/>
  <c r="N14" i="3"/>
  <c r="O14" i="3" s="1"/>
  <c r="Q14" i="3" s="1"/>
  <c r="Q56" i="3"/>
  <c r="Q52" i="3"/>
  <c r="Q43" i="3"/>
  <c r="Q58" i="3"/>
  <c r="Q50" i="3"/>
  <c r="Q42" i="3"/>
  <c r="Q26" i="3"/>
  <c r="Q18" i="3"/>
  <c r="Q57" i="3"/>
  <c r="Q41" i="3"/>
  <c r="Q33" i="3"/>
  <c r="Q25" i="3"/>
  <c r="Z17" i="3" l="1"/>
  <c r="Z12" i="3"/>
  <c r="Z37" i="3"/>
  <c r="Z13" i="3"/>
  <c r="AD37" i="3"/>
  <c r="Z9" i="3"/>
  <c r="Z49" i="3"/>
  <c r="Z35" i="3"/>
  <c r="Z28" i="3"/>
  <c r="AD50" i="3"/>
  <c r="AD28" i="3"/>
  <c r="AD29" i="3"/>
  <c r="AJ29" i="3" s="1"/>
  <c r="AK29" i="3" s="1"/>
  <c r="Z57" i="3"/>
  <c r="Z45" i="3"/>
  <c r="AJ45" i="3" s="1"/>
  <c r="AK45" i="3" s="1"/>
  <c r="Z20" i="3"/>
  <c r="Z54" i="3"/>
  <c r="AD38" i="3"/>
  <c r="AD30" i="3"/>
  <c r="Z14" i="3"/>
  <c r="Z46" i="3"/>
  <c r="AD19" i="3"/>
  <c r="Z7" i="3"/>
  <c r="Z24" i="3"/>
  <c r="Z8" i="3"/>
  <c r="Z15" i="3"/>
  <c r="AD20" i="3"/>
  <c r="AD59" i="3"/>
  <c r="Z34" i="3"/>
  <c r="Z43" i="3"/>
  <c r="AD57" i="3"/>
  <c r="Z19" i="3"/>
  <c r="AD41" i="3"/>
  <c r="AJ41" i="3" s="1"/>
  <c r="AK41" i="3" s="1"/>
  <c r="Z55" i="3"/>
  <c r="Z36" i="3"/>
  <c r="AD55" i="3"/>
  <c r="Z23" i="3"/>
  <c r="AD49" i="3"/>
  <c r="Z59" i="3"/>
  <c r="AD25" i="3"/>
  <c r="AD43" i="3"/>
  <c r="AD53" i="3"/>
  <c r="AD12" i="3"/>
  <c r="Z33" i="3"/>
  <c r="AD58" i="3"/>
  <c r="AD22" i="3"/>
  <c r="AD23" i="3"/>
  <c r="Z18" i="3"/>
  <c r="Z53" i="3"/>
  <c r="Z52" i="3"/>
  <c r="Z44" i="3"/>
  <c r="Z16" i="3"/>
  <c r="AD44" i="3"/>
  <c r="AD14" i="3"/>
  <c r="AD40" i="3"/>
  <c r="AD16" i="3"/>
  <c r="Z56" i="3"/>
  <c r="Z39" i="3"/>
  <c r="AD34" i="3"/>
  <c r="Z58" i="3"/>
  <c r="Z25" i="3"/>
  <c r="AD52" i="3"/>
  <c r="AD39" i="3"/>
  <c r="Z38" i="3"/>
  <c r="Z27" i="3"/>
  <c r="Z51" i="3"/>
  <c r="Z40" i="3"/>
  <c r="AD27" i="3"/>
  <c r="Z32" i="3"/>
  <c r="AD48" i="3"/>
  <c r="Z47" i="3"/>
  <c r="AD35" i="3"/>
  <c r="AD18" i="3"/>
  <c r="AD47" i="3"/>
  <c r="AD51" i="3"/>
  <c r="AD11" i="3"/>
  <c r="AD54" i="3"/>
  <c r="Z50" i="3"/>
  <c r="AD26" i="3"/>
  <c r="AD21" i="3"/>
  <c r="AD24" i="3"/>
  <c r="Z11" i="3"/>
  <c r="AD36" i="3"/>
  <c r="AJ36" i="3" s="1"/>
  <c r="AK36" i="3" s="1"/>
  <c r="Z21" i="3"/>
  <c r="AD31" i="3"/>
  <c r="AJ31" i="3" s="1"/>
  <c r="AK31" i="3" s="1"/>
  <c r="AD13" i="3"/>
  <c r="AJ13" i="3" s="1"/>
  <c r="AK13" i="3" s="1"/>
  <c r="AD33" i="3"/>
  <c r="AD42" i="3"/>
  <c r="AD8" i="3"/>
  <c r="AJ8" i="3" s="1"/>
  <c r="AK8" i="3" s="1"/>
  <c r="AD15" i="3"/>
  <c r="AJ15" i="3" s="1"/>
  <c r="AK15" i="3" s="1"/>
  <c r="AD32" i="3"/>
  <c r="AD17" i="3"/>
  <c r="AD9" i="3"/>
  <c r="AD7" i="3"/>
  <c r="AD46" i="3"/>
  <c r="AD56" i="3"/>
  <c r="Z42" i="3"/>
  <c r="Z48" i="3"/>
  <c r="Z22" i="3"/>
  <c r="Z26" i="3"/>
  <c r="Z30" i="3"/>
  <c r="AD10" i="3"/>
  <c r="AJ10" i="3" s="1"/>
  <c r="AK10" i="3" s="1"/>
  <c r="AJ17" i="3" l="1"/>
  <c r="AK17" i="3" s="1"/>
  <c r="AJ50" i="3"/>
  <c r="AK50" i="3" s="1"/>
  <c r="AJ37" i="3"/>
  <c r="AK37" i="3" s="1"/>
  <c r="AJ12" i="3"/>
  <c r="AK12" i="3" s="1"/>
  <c r="AJ35" i="3"/>
  <c r="AK35" i="3" s="1"/>
  <c r="AJ28" i="3"/>
  <c r="AK28" i="3" s="1"/>
  <c r="AJ9" i="3"/>
  <c r="AK9" i="3" s="1"/>
  <c r="AJ49" i="3"/>
  <c r="AK49" i="3" s="1"/>
  <c r="AJ54" i="3"/>
  <c r="AK54" i="3" s="1"/>
  <c r="AJ57" i="3"/>
  <c r="AK57" i="3" s="1"/>
  <c r="AJ20" i="3"/>
  <c r="AK20" i="3" s="1"/>
  <c r="AJ38" i="3"/>
  <c r="AK38" i="3" s="1"/>
  <c r="AJ19" i="3"/>
  <c r="AK19" i="3" s="1"/>
  <c r="AJ30" i="3"/>
  <c r="AK30" i="3" s="1"/>
  <c r="AJ51" i="3"/>
  <c r="AK51" i="3" s="1"/>
  <c r="AJ14" i="3"/>
  <c r="AK14" i="3" s="1"/>
  <c r="AJ58" i="3"/>
  <c r="AK58" i="3" s="1"/>
  <c r="AJ46" i="3"/>
  <c r="AK46" i="3" s="1"/>
  <c r="AJ59" i="3"/>
  <c r="AK59" i="3" s="1"/>
  <c r="AJ43" i="3"/>
  <c r="AK43" i="3" s="1"/>
  <c r="AJ7" i="3"/>
  <c r="AK7" i="3" s="1"/>
  <c r="AJ44" i="3"/>
  <c r="AK44" i="3" s="1"/>
  <c r="AJ39" i="3"/>
  <c r="AK39" i="3" s="1"/>
  <c r="AJ52" i="3"/>
  <c r="AK52" i="3" s="1"/>
  <c r="AJ55" i="3"/>
  <c r="AK55" i="3" s="1"/>
  <c r="AJ25" i="3"/>
  <c r="AK25" i="3" s="1"/>
  <c r="AJ34" i="3"/>
  <c r="AK34" i="3" s="1"/>
  <c r="AJ42" i="3"/>
  <c r="AK42" i="3" s="1"/>
  <c r="AJ24" i="3"/>
  <c r="AK24" i="3" s="1"/>
  <c r="AJ18" i="3"/>
  <c r="AK18" i="3" s="1"/>
  <c r="AJ27" i="3"/>
  <c r="AK27" i="3" s="1"/>
  <c r="AJ53" i="3"/>
  <c r="AK53" i="3" s="1"/>
  <c r="AJ16" i="3"/>
  <c r="AK16" i="3" s="1"/>
  <c r="AJ22" i="3"/>
  <c r="AK22" i="3" s="1"/>
  <c r="AJ33" i="3"/>
  <c r="AK33" i="3" s="1"/>
  <c r="AJ40" i="3"/>
  <c r="AK40" i="3" s="1"/>
  <c r="AJ23" i="3"/>
  <c r="AK23" i="3" s="1"/>
  <c r="AJ56" i="3"/>
  <c r="AK56" i="3" s="1"/>
  <c r="AJ48" i="3"/>
  <c r="AK48" i="3" s="1"/>
  <c r="AJ47" i="3"/>
  <c r="AK47" i="3" s="1"/>
  <c r="AJ32" i="3"/>
  <c r="AK32" i="3" s="1"/>
  <c r="AJ11" i="3"/>
  <c r="AK11" i="3" s="1"/>
  <c r="AJ26" i="3"/>
  <c r="AK26" i="3" s="1"/>
  <c r="AJ21" i="3"/>
  <c r="AK21" i="3" s="1"/>
  <c r="AL7" i="3" l="1"/>
</calcChain>
</file>

<file path=xl/sharedStrings.xml><?xml version="1.0" encoding="utf-8"?>
<sst xmlns="http://schemas.openxmlformats.org/spreadsheetml/2006/main" count="126" uniqueCount="31">
  <si>
    <t>molality</t>
  </si>
  <si>
    <t>osmotic coeficcient</t>
  </si>
  <si>
    <t>v</t>
  </si>
  <si>
    <t>Mw</t>
  </si>
  <si>
    <t>b</t>
  </si>
  <si>
    <t>a</t>
  </si>
  <si>
    <t>c</t>
  </si>
  <si>
    <t>d</t>
  </si>
  <si>
    <t>e</t>
  </si>
  <si>
    <t>f</t>
  </si>
  <si>
    <t>g</t>
  </si>
  <si>
    <t>h</t>
  </si>
  <si>
    <t>i</t>
  </si>
  <si>
    <t>SSD</t>
  </si>
  <si>
    <t>SUMMING UP</t>
  </si>
  <si>
    <t>SQUARED DEVIATION</t>
  </si>
  <si>
    <t xml:space="preserve"> </t>
  </si>
  <si>
    <t>molalityxMw</t>
  </si>
  <si>
    <t>aw</t>
  </si>
  <si>
    <t>W</t>
  </si>
  <si>
    <t>LiCL</t>
  </si>
  <si>
    <t>I=m</t>
  </si>
  <si>
    <t>NaCl</t>
  </si>
  <si>
    <t>CaCl2</t>
  </si>
  <si>
    <t>MgSO4</t>
  </si>
  <si>
    <t>Li2SO4</t>
  </si>
  <si>
    <t>j</t>
  </si>
  <si>
    <t>k</t>
  </si>
  <si>
    <t>l</t>
  </si>
  <si>
    <t>n=3</t>
  </si>
  <si>
    <t>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</si>
</sst>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0"/>
    <numFmt numFmtId="166" formatCode="0.000"/>
    <numFmt numFmtId="167" formatCode="0.00\$"/>
  </numFmts>
  <fonts count="17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2"/>
      <color theme="1"/>
      <name val="Times New Roman"/>
      <family val="1"/>
    </font>
    <font>
      <b/>
      <sz val="11"/>
      <color rgb="FF3F3F3F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name val="Calibri"/>
      <family val="2"/>
      <scheme val="minor"/>
    </font>
    <font>
      <sz val="11"/>
      <color rgb="FF9C5700"/>
      <name val="Calibri"/>
      <family val="2"/>
      <scheme val="minor"/>
    </font>
    <font>
      <sz val="9"/>
      <color rgb="FF000000"/>
      <name val="Calibri"/>
      <family val="2"/>
    </font>
    <font>
      <sz val="9"/>
      <color rgb="FF000000"/>
      <name val="Consolas"/>
      <family val="2"/>
    </font>
    <font>
      <sz val="9"/>
      <name val="Calibri"/>
      <family val="2"/>
    </font>
    <font>
      <sz val="10"/>
      <color rgb="FF000000"/>
      <name val="Times New Roman"/>
      <family val="1"/>
    </font>
    <font>
      <sz val="11"/>
      <color rgb="FF0070C0"/>
      <name val="Calibri"/>
      <family val="2"/>
      <scheme val="minor"/>
    </font>
    <font>
      <sz val="8.5"/>
      <color rgb="FF0070C0"/>
      <name val="Arial"/>
      <family val="2"/>
    </font>
    <font>
      <sz val="11"/>
      <color rgb="FF7030A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A5A5A5"/>
      </patternFill>
    </fill>
    <fill>
      <patternFill patternType="solid">
        <fgColor rgb="FFF2F2F2"/>
      </patternFill>
    </fill>
    <fill>
      <patternFill patternType="solid">
        <fgColor rgb="FFFFEB9C"/>
      </patternFill>
    </fill>
  </fills>
  <borders count="6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/>
      <bottom/>
      <diagonal/>
    </border>
  </borders>
  <cellStyleXfs count="7">
    <xf numFmtId="0" fontId="0" fillId="0" borderId="0"/>
    <xf numFmtId="0" fontId="2" fillId="2" borderId="0" applyNumberFormat="0" applyBorder="0" applyAlignment="0" applyProtection="0"/>
    <xf numFmtId="0" fontId="3" fillId="3" borderId="3" applyNumberFormat="0" applyAlignment="0" applyProtection="0"/>
    <xf numFmtId="0" fontId="5" fillId="4" borderId="4" applyNumberFormat="0" applyAlignment="0" applyProtection="0"/>
    <xf numFmtId="0" fontId="9" fillId="5" borderId="0" applyNumberFormat="0" applyBorder="0" applyAlignment="0" applyProtection="0"/>
    <xf numFmtId="0" fontId="13" fillId="0" borderId="0"/>
    <xf numFmtId="0" fontId="13" fillId="0" borderId="0"/>
  </cellStyleXfs>
  <cellXfs count="46">
    <xf numFmtId="0" fontId="0" fillId="0" borderId="0" xfId="0"/>
    <xf numFmtId="2" fontId="1" fillId="0" borderId="1" xfId="0" applyNumberFormat="1" applyFont="1" applyBorder="1" applyAlignment="1">
      <alignment shrinkToFit="1"/>
    </xf>
    <xf numFmtId="164" fontId="1" fillId="0" borderId="0" xfId="0" applyNumberFormat="1" applyFont="1" applyAlignment="1">
      <alignment shrinkToFit="1"/>
    </xf>
    <xf numFmtId="164" fontId="1" fillId="0" borderId="2" xfId="0" applyNumberFormat="1" applyFont="1" applyBorder="1" applyAlignment="1">
      <alignment shrinkToFit="1"/>
    </xf>
    <xf numFmtId="0" fontId="2" fillId="2" borderId="0" xfId="1"/>
    <xf numFmtId="0" fontId="0" fillId="0" borderId="0" xfId="0" quotePrefix="1"/>
    <xf numFmtId="0" fontId="3" fillId="3" borderId="3" xfId="2"/>
    <xf numFmtId="0" fontId="4" fillId="0" borderId="0" xfId="0" applyFont="1"/>
    <xf numFmtId="2" fontId="1" fillId="0" borderId="0" xfId="0" applyNumberFormat="1" applyFont="1" applyAlignment="1">
      <alignment shrinkToFit="1"/>
    </xf>
    <xf numFmtId="0" fontId="6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165" fontId="7" fillId="0" borderId="0" xfId="0" applyNumberFormat="1" applyFont="1" applyAlignment="1">
      <alignment horizontal="right" shrinkToFit="1"/>
    </xf>
    <xf numFmtId="165" fontId="7" fillId="0" borderId="2" xfId="0" applyNumberFormat="1" applyFont="1" applyBorder="1" applyAlignment="1">
      <alignment horizontal="right" shrinkToFit="1"/>
    </xf>
    <xf numFmtId="0" fontId="8" fillId="0" borderId="0" xfId="0" applyFont="1" applyAlignment="1">
      <alignment horizontal="center"/>
    </xf>
    <xf numFmtId="164" fontId="8" fillId="0" borderId="1" xfId="0" applyNumberFormat="1" applyFont="1" applyBorder="1" applyAlignment="1">
      <alignment horizontal="center" shrinkToFit="1"/>
    </xf>
    <xf numFmtId="164" fontId="8" fillId="0" borderId="0" xfId="0" applyNumberFormat="1" applyFont="1" applyAlignment="1">
      <alignment horizontal="center" shrinkToFit="1"/>
    </xf>
    <xf numFmtId="0" fontId="8" fillId="0" borderId="0" xfId="0" applyFont="1" applyAlignment="1">
      <alignment horizontal="center" wrapText="1"/>
    </xf>
    <xf numFmtId="0" fontId="8" fillId="0" borderId="2" xfId="0" applyFont="1" applyBorder="1" applyAlignment="1">
      <alignment horizontal="center" wrapText="1"/>
    </xf>
    <xf numFmtId="166" fontId="8" fillId="0" borderId="1" xfId="0" applyNumberFormat="1" applyFont="1" applyBorder="1" applyAlignment="1">
      <alignment horizontal="center" shrinkToFit="1"/>
    </xf>
    <xf numFmtId="166" fontId="8" fillId="0" borderId="0" xfId="0" applyNumberFormat="1" applyFont="1" applyAlignment="1">
      <alignment horizontal="center" shrinkToFit="1"/>
    </xf>
    <xf numFmtId="165" fontId="8" fillId="0" borderId="0" xfId="0" applyNumberFormat="1" applyFont="1" applyAlignment="1">
      <alignment horizontal="center" shrinkToFit="1"/>
    </xf>
    <xf numFmtId="167" fontId="8" fillId="0" borderId="0" xfId="0" applyNumberFormat="1" applyFont="1" applyAlignment="1">
      <alignment horizontal="center" shrinkToFit="1"/>
    </xf>
    <xf numFmtId="164" fontId="0" fillId="0" borderId="0" xfId="0" applyNumberFormat="1"/>
    <xf numFmtId="0" fontId="5" fillId="4" borderId="4" xfId="3"/>
    <xf numFmtId="165" fontId="10" fillId="0" borderId="0" xfId="0" applyNumberFormat="1" applyFont="1" applyAlignment="1">
      <alignment horizontal="center" shrinkToFit="1"/>
    </xf>
    <xf numFmtId="164" fontId="10" fillId="0" borderId="1" xfId="0" applyNumberFormat="1" applyFont="1" applyBorder="1" applyAlignment="1">
      <alignment horizontal="center" shrinkToFit="1"/>
    </xf>
    <xf numFmtId="164" fontId="10" fillId="0" borderId="0" xfId="0" applyNumberFormat="1" applyFont="1" applyAlignment="1">
      <alignment horizontal="center" shrinkToFit="1"/>
    </xf>
    <xf numFmtId="164" fontId="11" fillId="0" borderId="0" xfId="0" applyNumberFormat="1" applyFont="1" applyAlignment="1">
      <alignment horizontal="center" shrinkToFit="1"/>
    </xf>
    <xf numFmtId="165" fontId="10" fillId="0" borderId="1" xfId="0" applyNumberFormat="1" applyFont="1" applyBorder="1" applyAlignment="1">
      <alignment horizontal="center" shrinkToFit="1"/>
    </xf>
    <xf numFmtId="165" fontId="11" fillId="0" borderId="0" xfId="0" applyNumberFormat="1" applyFont="1" applyAlignment="1">
      <alignment horizontal="center" shrinkToFit="1"/>
    </xf>
    <xf numFmtId="0" fontId="12" fillId="0" borderId="0" xfId="0" applyFont="1" applyAlignment="1">
      <alignment horizontal="center" wrapText="1"/>
    </xf>
    <xf numFmtId="0" fontId="9" fillId="5" borderId="0" xfId="4"/>
    <xf numFmtId="2" fontId="6" fillId="0" borderId="0" xfId="5" applyNumberFormat="1" applyFont="1" applyAlignment="1">
      <alignment horizontal="right" shrinkToFit="1"/>
    </xf>
    <xf numFmtId="165" fontId="6" fillId="0" borderId="0" xfId="5" applyNumberFormat="1" applyFont="1" applyAlignment="1">
      <alignment horizontal="right" indent="2" shrinkToFit="1"/>
    </xf>
    <xf numFmtId="166" fontId="6" fillId="0" borderId="0" xfId="5" applyNumberFormat="1" applyFont="1" applyAlignment="1">
      <alignment horizontal="right" indent="2" shrinkToFit="1"/>
    </xf>
    <xf numFmtId="2" fontId="14" fillId="0" borderId="0" xfId="5" applyNumberFormat="1" applyFont="1" applyAlignment="1">
      <alignment horizontal="right" shrinkToFit="1"/>
    </xf>
    <xf numFmtId="164" fontId="15" fillId="0" borderId="1" xfId="6" applyNumberFormat="1" applyFont="1" applyBorder="1" applyAlignment="1">
      <alignment horizontal="center" vertical="top" shrinkToFit="1"/>
    </xf>
    <xf numFmtId="164" fontId="15" fillId="0" borderId="0" xfId="6" applyNumberFormat="1" applyFont="1" applyAlignment="1">
      <alignment horizontal="center" vertical="top" shrinkToFit="1"/>
    </xf>
    <xf numFmtId="0" fontId="15" fillId="0" borderId="0" xfId="6" applyFont="1" applyAlignment="1">
      <alignment horizontal="center" vertical="top" wrapText="1"/>
    </xf>
    <xf numFmtId="2" fontId="16" fillId="0" borderId="0" xfId="5" applyNumberFormat="1" applyFont="1" applyAlignment="1">
      <alignment horizontal="right" shrinkToFit="1"/>
    </xf>
    <xf numFmtId="164" fontId="16" fillId="0" borderId="0" xfId="5" applyNumberFormat="1" applyFont="1" applyAlignment="1">
      <alignment horizontal="right" indent="1" shrinkToFit="1"/>
    </xf>
    <xf numFmtId="165" fontId="6" fillId="0" borderId="0" xfId="5" applyNumberFormat="1" applyFont="1" applyAlignment="1">
      <alignment horizontal="right" shrinkToFit="1"/>
    </xf>
    <xf numFmtId="166" fontId="15" fillId="0" borderId="1" xfId="6" applyNumberFormat="1" applyFont="1" applyBorder="1" applyAlignment="1">
      <alignment horizontal="right" vertical="top" indent="3" shrinkToFit="1"/>
    </xf>
    <xf numFmtId="166" fontId="15" fillId="0" borderId="0" xfId="6" applyNumberFormat="1" applyFont="1" applyAlignment="1">
      <alignment horizontal="right" vertical="top" indent="3" shrinkToFit="1"/>
    </xf>
    <xf numFmtId="0" fontId="15" fillId="0" borderId="0" xfId="6" applyFont="1" applyAlignment="1">
      <alignment horizontal="right" vertical="top" wrapText="1" indent="3"/>
    </xf>
    <xf numFmtId="0" fontId="3" fillId="3" borderId="5" xfId="2" applyBorder="1"/>
  </cellXfs>
  <cellStyles count="7">
    <cellStyle name="Check Cell" xfId="2" builtinId="23"/>
    <cellStyle name="Good" xfId="1" builtinId="26"/>
    <cellStyle name="Neutral" xfId="4" builtinId="28"/>
    <cellStyle name="Normal" xfId="0" builtinId="0"/>
    <cellStyle name="Normal 2" xfId="5" xr:uid="{1C8A9CB6-AEFB-436C-AA3C-A1438F53AD74}"/>
    <cellStyle name="Normal 3" xfId="6" xr:uid="{FAC2037F-6D70-4DF5-8E56-A9BA9AC4E4EC}"/>
    <cellStyle name="Output" xfId="3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5</xdr:row>
      <xdr:rowOff>0</xdr:rowOff>
    </xdr:from>
    <xdr:to>
      <xdr:col>18</xdr:col>
      <xdr:colOff>12142</xdr:colOff>
      <xdr:row>5</xdr:row>
      <xdr:rowOff>375138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FF8BAFE-9140-4B16-96BE-4273982951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5060" y="0"/>
          <a:ext cx="621742" cy="3751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0</xdr:colOff>
      <xdr:row>5</xdr:row>
      <xdr:rowOff>0</xdr:rowOff>
    </xdr:from>
    <xdr:to>
      <xdr:col>20</xdr:col>
      <xdr:colOff>358140</xdr:colOff>
      <xdr:row>5</xdr:row>
      <xdr:rowOff>205740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289F397-09A8-487E-BE36-7137474439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33860" y="0"/>
          <a:ext cx="358140" cy="2057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21</xdr:col>
      <xdr:colOff>0</xdr:colOff>
      <xdr:row>5</xdr:row>
      <xdr:rowOff>0</xdr:rowOff>
    </xdr:from>
    <xdr:to>
      <xdr:col>21</xdr:col>
      <xdr:colOff>556260</xdr:colOff>
      <xdr:row>5</xdr:row>
      <xdr:rowOff>205740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D97C282-5A7B-4E5F-9B17-63485E09C7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43460" y="0"/>
          <a:ext cx="556260" cy="2057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23</xdr:col>
      <xdr:colOff>0</xdr:colOff>
      <xdr:row>5</xdr:row>
      <xdr:rowOff>0</xdr:rowOff>
    </xdr:from>
    <xdr:to>
      <xdr:col>23</xdr:col>
      <xdr:colOff>160020</xdr:colOff>
      <xdr:row>5</xdr:row>
      <xdr:rowOff>205740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CED1682-BBE7-4D3D-90D9-6180288F90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82700" y="0"/>
          <a:ext cx="160020" cy="2057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19</xdr:col>
      <xdr:colOff>0</xdr:colOff>
      <xdr:row>5</xdr:row>
      <xdr:rowOff>0</xdr:rowOff>
    </xdr:from>
    <xdr:to>
      <xdr:col>19</xdr:col>
      <xdr:colOff>198120</xdr:colOff>
      <xdr:row>5</xdr:row>
      <xdr:rowOff>205740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8C11A074-1FB3-4D5D-917B-2479147AA2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4260" y="0"/>
          <a:ext cx="198120" cy="2057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24</xdr:col>
      <xdr:colOff>0</xdr:colOff>
      <xdr:row>5</xdr:row>
      <xdr:rowOff>0</xdr:rowOff>
    </xdr:from>
    <xdr:to>
      <xdr:col>24</xdr:col>
      <xdr:colOff>175260</xdr:colOff>
      <xdr:row>5</xdr:row>
      <xdr:rowOff>205740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96BA94A8-AE82-4C89-BD33-71591AEB76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92300" y="0"/>
          <a:ext cx="175260" cy="2057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25</xdr:col>
      <xdr:colOff>0</xdr:colOff>
      <xdr:row>5</xdr:row>
      <xdr:rowOff>0</xdr:rowOff>
    </xdr:from>
    <xdr:to>
      <xdr:col>25</xdr:col>
      <xdr:colOff>236220</xdr:colOff>
      <xdr:row>5</xdr:row>
      <xdr:rowOff>205740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86D4799D-0C8B-478A-9523-8E4675E5A9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01900" y="0"/>
          <a:ext cx="236220" cy="2057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26</xdr:col>
      <xdr:colOff>0</xdr:colOff>
      <xdr:row>5</xdr:row>
      <xdr:rowOff>0</xdr:rowOff>
    </xdr:from>
    <xdr:to>
      <xdr:col>26</xdr:col>
      <xdr:colOff>586740</xdr:colOff>
      <xdr:row>5</xdr:row>
      <xdr:rowOff>205740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5AE5EFE0-1F59-47C4-8EFF-D52D407FEC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11500" y="0"/>
          <a:ext cx="586740" cy="2057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28</xdr:col>
      <xdr:colOff>0</xdr:colOff>
      <xdr:row>5</xdr:row>
      <xdr:rowOff>0</xdr:rowOff>
    </xdr:from>
    <xdr:to>
      <xdr:col>28</xdr:col>
      <xdr:colOff>548640</xdr:colOff>
      <xdr:row>5</xdr:row>
      <xdr:rowOff>205740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F13EFD51-D2AC-424C-BC91-380E07D88E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30700" y="0"/>
          <a:ext cx="548640" cy="2057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29</xdr:col>
      <xdr:colOff>0</xdr:colOff>
      <xdr:row>5</xdr:row>
      <xdr:rowOff>0</xdr:rowOff>
    </xdr:from>
    <xdr:to>
      <xdr:col>29</xdr:col>
      <xdr:colOff>320040</xdr:colOff>
      <xdr:row>5</xdr:row>
      <xdr:rowOff>403860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CA34D72F-6B7E-47B0-B94C-451C7A2AE8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861280" y="0"/>
          <a:ext cx="320040" cy="4038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30</xdr:col>
      <xdr:colOff>0</xdr:colOff>
      <xdr:row>5</xdr:row>
      <xdr:rowOff>0</xdr:rowOff>
    </xdr:from>
    <xdr:to>
      <xdr:col>30</xdr:col>
      <xdr:colOff>788459</xdr:colOff>
      <xdr:row>5</xdr:row>
      <xdr:rowOff>234462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8F8696B5-C913-41A0-B583-02C75BA414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91860" y="0"/>
          <a:ext cx="788459" cy="2344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0</xdr:colOff>
      <xdr:row>5</xdr:row>
      <xdr:rowOff>63878</xdr:rowOff>
    </xdr:from>
    <xdr:to>
      <xdr:col>15</xdr:col>
      <xdr:colOff>539262</xdr:colOff>
      <xdr:row>5</xdr:row>
      <xdr:rowOff>236219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8D09B50B-F5AF-4F45-8115-CC0F690000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85860" y="63878"/>
          <a:ext cx="539262" cy="1723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0</xdr:colOff>
      <xdr:row>5</xdr:row>
      <xdr:rowOff>0</xdr:rowOff>
    </xdr:from>
    <xdr:to>
      <xdr:col>13</xdr:col>
      <xdr:colOff>251460</xdr:colOff>
      <xdr:row>5</xdr:row>
      <xdr:rowOff>220980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B25E4BEB-1742-400F-BD7A-A63E9FF637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66660" y="0"/>
          <a:ext cx="251460" cy="2209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0</xdr:colOff>
      <xdr:row>5</xdr:row>
      <xdr:rowOff>0</xdr:rowOff>
    </xdr:from>
    <xdr:to>
      <xdr:col>11</xdr:col>
      <xdr:colOff>83820</xdr:colOff>
      <xdr:row>5</xdr:row>
      <xdr:rowOff>205740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2C0DB558-5980-4203-9E61-935970B6E4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7460" y="0"/>
          <a:ext cx="83820" cy="2057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0</xdr:colOff>
      <xdr:row>5</xdr:row>
      <xdr:rowOff>0</xdr:rowOff>
    </xdr:from>
    <xdr:to>
      <xdr:col>10</xdr:col>
      <xdr:colOff>60960</xdr:colOff>
      <xdr:row>5</xdr:row>
      <xdr:rowOff>205740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2039582-C9D9-45BC-8F18-46B3200FFA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37860" y="0"/>
          <a:ext cx="60960" cy="2057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0</xdr:colOff>
      <xdr:row>5</xdr:row>
      <xdr:rowOff>0</xdr:rowOff>
    </xdr:from>
    <xdr:to>
      <xdr:col>9</xdr:col>
      <xdr:colOff>167640</xdr:colOff>
      <xdr:row>5</xdr:row>
      <xdr:rowOff>205740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B56BDE89-641C-4FBB-8AE3-E350D481E0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28260" y="0"/>
          <a:ext cx="167640" cy="2057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0</xdr:colOff>
      <xdr:row>5</xdr:row>
      <xdr:rowOff>0</xdr:rowOff>
    </xdr:from>
    <xdr:to>
      <xdr:col>8</xdr:col>
      <xdr:colOff>182880</xdr:colOff>
      <xdr:row>5</xdr:row>
      <xdr:rowOff>228600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9CD27E36-2A6F-4D9D-B27C-9689BAF41B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18660" y="0"/>
          <a:ext cx="18288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0</xdr:colOff>
      <xdr:row>5</xdr:row>
      <xdr:rowOff>0</xdr:rowOff>
    </xdr:from>
    <xdr:to>
      <xdr:col>7</xdr:col>
      <xdr:colOff>342900</xdr:colOff>
      <xdr:row>5</xdr:row>
      <xdr:rowOff>205740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F0C33945-2E73-4812-B228-50E839DB5C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9060" y="0"/>
          <a:ext cx="342900" cy="2057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5</xdr:row>
      <xdr:rowOff>0</xdr:rowOff>
    </xdr:from>
    <xdr:to>
      <xdr:col>4</xdr:col>
      <xdr:colOff>243840</xdr:colOff>
      <xdr:row>5</xdr:row>
      <xdr:rowOff>205740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60CE5244-E6CB-4874-95E9-1697D6D226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9860" y="0"/>
          <a:ext cx="243840" cy="2057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5</xdr:row>
      <xdr:rowOff>0</xdr:rowOff>
    </xdr:from>
    <xdr:to>
      <xdr:col>0</xdr:col>
      <xdr:colOff>91440</xdr:colOff>
      <xdr:row>5</xdr:row>
      <xdr:rowOff>205740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7456DC82-E583-4692-8F1B-80ABC74017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1440" cy="2057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14</xdr:col>
      <xdr:colOff>0</xdr:colOff>
      <xdr:row>5</xdr:row>
      <xdr:rowOff>0</xdr:rowOff>
    </xdr:from>
    <xdr:to>
      <xdr:col>14</xdr:col>
      <xdr:colOff>251460</xdr:colOff>
      <xdr:row>5</xdr:row>
      <xdr:rowOff>220980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4F092D3B-A9D8-42D8-84FF-0EBCF72D27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6260" y="0"/>
          <a:ext cx="251460" cy="2209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5</xdr:row>
      <xdr:rowOff>0</xdr:rowOff>
    </xdr:from>
    <xdr:to>
      <xdr:col>17</xdr:col>
      <xdr:colOff>12142</xdr:colOff>
      <xdr:row>5</xdr:row>
      <xdr:rowOff>375138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B8DE53FF-CEF5-494E-920C-9F80BA0D38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0"/>
          <a:ext cx="621742" cy="3751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19</xdr:col>
      <xdr:colOff>0</xdr:colOff>
      <xdr:row>5</xdr:row>
      <xdr:rowOff>0</xdr:rowOff>
    </xdr:from>
    <xdr:to>
      <xdr:col>19</xdr:col>
      <xdr:colOff>358140</xdr:colOff>
      <xdr:row>5</xdr:row>
      <xdr:rowOff>205740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958E832E-47D2-40AE-9A38-650EA7EEA9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4000" y="0"/>
          <a:ext cx="358140" cy="2057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0</xdr:colOff>
      <xdr:row>5</xdr:row>
      <xdr:rowOff>0</xdr:rowOff>
    </xdr:from>
    <xdr:to>
      <xdr:col>20</xdr:col>
      <xdr:colOff>556260</xdr:colOff>
      <xdr:row>5</xdr:row>
      <xdr:rowOff>205740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F31E9BC8-067B-4A2F-AAC4-1F78FF442A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53600" y="0"/>
          <a:ext cx="556260" cy="2057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22</xdr:col>
      <xdr:colOff>0</xdr:colOff>
      <xdr:row>5</xdr:row>
      <xdr:rowOff>0</xdr:rowOff>
    </xdr:from>
    <xdr:to>
      <xdr:col>22</xdr:col>
      <xdr:colOff>160020</xdr:colOff>
      <xdr:row>5</xdr:row>
      <xdr:rowOff>205740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7CAA498F-9933-48DA-B6B4-79E960A360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0"/>
          <a:ext cx="160020" cy="2057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18</xdr:col>
      <xdr:colOff>0</xdr:colOff>
      <xdr:row>5</xdr:row>
      <xdr:rowOff>0</xdr:rowOff>
    </xdr:from>
    <xdr:to>
      <xdr:col>18</xdr:col>
      <xdr:colOff>198120</xdr:colOff>
      <xdr:row>5</xdr:row>
      <xdr:rowOff>205740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E2A80D4F-DB4A-4F7D-970A-CC1CDAFAF7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0" y="0"/>
          <a:ext cx="198120" cy="2057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23</xdr:col>
      <xdr:colOff>0</xdr:colOff>
      <xdr:row>5</xdr:row>
      <xdr:rowOff>0</xdr:rowOff>
    </xdr:from>
    <xdr:to>
      <xdr:col>23</xdr:col>
      <xdr:colOff>175260</xdr:colOff>
      <xdr:row>5</xdr:row>
      <xdr:rowOff>205740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5F24444C-4031-476A-B87E-9586C96883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82400" y="0"/>
          <a:ext cx="175260" cy="2057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24</xdr:col>
      <xdr:colOff>0</xdr:colOff>
      <xdr:row>5</xdr:row>
      <xdr:rowOff>0</xdr:rowOff>
    </xdr:from>
    <xdr:to>
      <xdr:col>24</xdr:col>
      <xdr:colOff>236220</xdr:colOff>
      <xdr:row>5</xdr:row>
      <xdr:rowOff>205740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320C9EBD-D627-468F-82A0-E8013286F0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0" y="0"/>
          <a:ext cx="236220" cy="2057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25</xdr:col>
      <xdr:colOff>0</xdr:colOff>
      <xdr:row>5</xdr:row>
      <xdr:rowOff>0</xdr:rowOff>
    </xdr:from>
    <xdr:to>
      <xdr:col>25</xdr:col>
      <xdr:colOff>586740</xdr:colOff>
      <xdr:row>5</xdr:row>
      <xdr:rowOff>205740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29D1916B-5658-4C4F-9856-CCF4833369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01600" y="0"/>
          <a:ext cx="586740" cy="2057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27</xdr:col>
      <xdr:colOff>0</xdr:colOff>
      <xdr:row>5</xdr:row>
      <xdr:rowOff>0</xdr:rowOff>
    </xdr:from>
    <xdr:to>
      <xdr:col>27</xdr:col>
      <xdr:colOff>548640</xdr:colOff>
      <xdr:row>5</xdr:row>
      <xdr:rowOff>205740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A9618783-CCB7-41A1-A960-E63F6B1BD8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20800" y="0"/>
          <a:ext cx="548640" cy="2057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28</xdr:col>
      <xdr:colOff>0</xdr:colOff>
      <xdr:row>5</xdr:row>
      <xdr:rowOff>0</xdr:rowOff>
    </xdr:from>
    <xdr:to>
      <xdr:col>28</xdr:col>
      <xdr:colOff>320040</xdr:colOff>
      <xdr:row>5</xdr:row>
      <xdr:rowOff>403860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7A151EEC-4FAE-48C0-81F9-2A46EBC58E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51380" y="0"/>
          <a:ext cx="320040" cy="4038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29</xdr:col>
      <xdr:colOff>0</xdr:colOff>
      <xdr:row>5</xdr:row>
      <xdr:rowOff>0</xdr:rowOff>
    </xdr:from>
    <xdr:to>
      <xdr:col>29</xdr:col>
      <xdr:colOff>788459</xdr:colOff>
      <xdr:row>5</xdr:row>
      <xdr:rowOff>234462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DA4DE6BA-5C25-4A16-B603-EE136939A2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85477" y="0"/>
          <a:ext cx="788459" cy="2344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14</xdr:col>
      <xdr:colOff>0</xdr:colOff>
      <xdr:row>5</xdr:row>
      <xdr:rowOff>63878</xdr:rowOff>
    </xdr:from>
    <xdr:to>
      <xdr:col>14</xdr:col>
      <xdr:colOff>539262</xdr:colOff>
      <xdr:row>5</xdr:row>
      <xdr:rowOff>236219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13297E04-E9C4-4B48-802B-F5D3AA2794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63878"/>
          <a:ext cx="539262" cy="1723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0</xdr:colOff>
      <xdr:row>5</xdr:row>
      <xdr:rowOff>0</xdr:rowOff>
    </xdr:from>
    <xdr:to>
      <xdr:col>12</xdr:col>
      <xdr:colOff>251460</xdr:colOff>
      <xdr:row>5</xdr:row>
      <xdr:rowOff>220980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1831FD15-21D8-4998-9AB7-2AF1669CCB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0"/>
          <a:ext cx="251460" cy="2209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0</xdr:colOff>
      <xdr:row>5</xdr:row>
      <xdr:rowOff>0</xdr:rowOff>
    </xdr:from>
    <xdr:to>
      <xdr:col>10</xdr:col>
      <xdr:colOff>83820</xdr:colOff>
      <xdr:row>5</xdr:row>
      <xdr:rowOff>205740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E33462A3-9246-4CE5-9CF7-5C1295ED7F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0"/>
          <a:ext cx="83820" cy="2057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0</xdr:colOff>
      <xdr:row>5</xdr:row>
      <xdr:rowOff>0</xdr:rowOff>
    </xdr:from>
    <xdr:to>
      <xdr:col>9</xdr:col>
      <xdr:colOff>60960</xdr:colOff>
      <xdr:row>5</xdr:row>
      <xdr:rowOff>205740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F14E146-6C6C-4083-A027-699CB1B193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0"/>
          <a:ext cx="60960" cy="2057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0</xdr:colOff>
      <xdr:row>5</xdr:row>
      <xdr:rowOff>0</xdr:rowOff>
    </xdr:from>
    <xdr:to>
      <xdr:col>8</xdr:col>
      <xdr:colOff>167640</xdr:colOff>
      <xdr:row>5</xdr:row>
      <xdr:rowOff>205740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254939E7-2587-4625-BC9C-3028E3E2C8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0"/>
          <a:ext cx="167640" cy="2057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0</xdr:colOff>
      <xdr:row>5</xdr:row>
      <xdr:rowOff>0</xdr:rowOff>
    </xdr:from>
    <xdr:to>
      <xdr:col>7</xdr:col>
      <xdr:colOff>182880</xdr:colOff>
      <xdr:row>5</xdr:row>
      <xdr:rowOff>228600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6784139E-DA0D-4517-B3D4-05677F73A7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0"/>
          <a:ext cx="18288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5</xdr:row>
      <xdr:rowOff>0</xdr:rowOff>
    </xdr:from>
    <xdr:to>
      <xdr:col>6</xdr:col>
      <xdr:colOff>342900</xdr:colOff>
      <xdr:row>5</xdr:row>
      <xdr:rowOff>205740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256E505A-DD76-4DC9-A67A-E1C4E8000B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0"/>
          <a:ext cx="342900" cy="2057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5</xdr:row>
      <xdr:rowOff>0</xdr:rowOff>
    </xdr:from>
    <xdr:to>
      <xdr:col>4</xdr:col>
      <xdr:colOff>243840</xdr:colOff>
      <xdr:row>5</xdr:row>
      <xdr:rowOff>205740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A691F022-1D67-419B-944E-51BEED8654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243840" cy="2057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5</xdr:row>
      <xdr:rowOff>0</xdr:rowOff>
    </xdr:from>
    <xdr:to>
      <xdr:col>0</xdr:col>
      <xdr:colOff>91440</xdr:colOff>
      <xdr:row>5</xdr:row>
      <xdr:rowOff>205740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F1AB817C-CB4E-4065-B1AB-F097866A6B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1440" cy="2057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0</xdr:colOff>
      <xdr:row>5</xdr:row>
      <xdr:rowOff>0</xdr:rowOff>
    </xdr:from>
    <xdr:to>
      <xdr:col>13</xdr:col>
      <xdr:colOff>251460</xdr:colOff>
      <xdr:row>5</xdr:row>
      <xdr:rowOff>220980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A68BEDAC-88F1-4341-93AC-D721A069CF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0"/>
          <a:ext cx="251460" cy="2209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5</xdr:row>
      <xdr:rowOff>0</xdr:rowOff>
    </xdr:from>
    <xdr:to>
      <xdr:col>18</xdr:col>
      <xdr:colOff>12142</xdr:colOff>
      <xdr:row>5</xdr:row>
      <xdr:rowOff>375138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B1184D3-09FF-42BA-811B-E398F8FDDA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8560" y="914400"/>
          <a:ext cx="621742" cy="3751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0</xdr:colOff>
      <xdr:row>5</xdr:row>
      <xdr:rowOff>0</xdr:rowOff>
    </xdr:from>
    <xdr:to>
      <xdr:col>20</xdr:col>
      <xdr:colOff>358140</xdr:colOff>
      <xdr:row>5</xdr:row>
      <xdr:rowOff>205740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C9961D1-0D4B-4BAC-8DCC-2D018AADD1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67360" y="914400"/>
          <a:ext cx="358140" cy="2057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21</xdr:col>
      <xdr:colOff>0</xdr:colOff>
      <xdr:row>5</xdr:row>
      <xdr:rowOff>0</xdr:rowOff>
    </xdr:from>
    <xdr:to>
      <xdr:col>21</xdr:col>
      <xdr:colOff>556260</xdr:colOff>
      <xdr:row>5</xdr:row>
      <xdr:rowOff>205740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8D8BCDE-DB2F-40BA-BEBD-A33A148A71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76960" y="914400"/>
          <a:ext cx="556260" cy="2057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23</xdr:col>
      <xdr:colOff>0</xdr:colOff>
      <xdr:row>5</xdr:row>
      <xdr:rowOff>0</xdr:rowOff>
    </xdr:from>
    <xdr:to>
      <xdr:col>23</xdr:col>
      <xdr:colOff>160020</xdr:colOff>
      <xdr:row>5</xdr:row>
      <xdr:rowOff>205740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6BB6092-06A0-4C4D-8E4A-3DAF9C4AD4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16200" y="914400"/>
          <a:ext cx="160020" cy="2057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19</xdr:col>
      <xdr:colOff>0</xdr:colOff>
      <xdr:row>5</xdr:row>
      <xdr:rowOff>0</xdr:rowOff>
    </xdr:from>
    <xdr:to>
      <xdr:col>19</xdr:col>
      <xdr:colOff>198120</xdr:colOff>
      <xdr:row>5</xdr:row>
      <xdr:rowOff>205740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A3C3ADE-98E3-4277-83F9-829C52F674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57760" y="914400"/>
          <a:ext cx="198120" cy="2057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24</xdr:col>
      <xdr:colOff>0</xdr:colOff>
      <xdr:row>5</xdr:row>
      <xdr:rowOff>0</xdr:rowOff>
    </xdr:from>
    <xdr:to>
      <xdr:col>24</xdr:col>
      <xdr:colOff>175260</xdr:colOff>
      <xdr:row>5</xdr:row>
      <xdr:rowOff>205740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1E5C41-4892-4246-A948-29305661E4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0" y="914400"/>
          <a:ext cx="175260" cy="2057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25</xdr:col>
      <xdr:colOff>0</xdr:colOff>
      <xdr:row>5</xdr:row>
      <xdr:rowOff>0</xdr:rowOff>
    </xdr:from>
    <xdr:to>
      <xdr:col>25</xdr:col>
      <xdr:colOff>236220</xdr:colOff>
      <xdr:row>5</xdr:row>
      <xdr:rowOff>205740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FE48FC22-1446-47BC-B548-B3CF2EA95A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35400" y="914400"/>
          <a:ext cx="236220" cy="2057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26</xdr:col>
      <xdr:colOff>0</xdr:colOff>
      <xdr:row>5</xdr:row>
      <xdr:rowOff>0</xdr:rowOff>
    </xdr:from>
    <xdr:to>
      <xdr:col>26</xdr:col>
      <xdr:colOff>586740</xdr:colOff>
      <xdr:row>5</xdr:row>
      <xdr:rowOff>205740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7D47A57B-2DB8-4C8E-BDC4-731A706298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00" y="914400"/>
          <a:ext cx="586740" cy="2057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28</xdr:col>
      <xdr:colOff>0</xdr:colOff>
      <xdr:row>5</xdr:row>
      <xdr:rowOff>0</xdr:rowOff>
    </xdr:from>
    <xdr:to>
      <xdr:col>28</xdr:col>
      <xdr:colOff>548640</xdr:colOff>
      <xdr:row>5</xdr:row>
      <xdr:rowOff>205740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7B9B9965-3CB0-4DAA-83A1-7A1816777C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64200" y="914400"/>
          <a:ext cx="548640" cy="2057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29</xdr:col>
      <xdr:colOff>0</xdr:colOff>
      <xdr:row>5</xdr:row>
      <xdr:rowOff>0</xdr:rowOff>
    </xdr:from>
    <xdr:to>
      <xdr:col>29</xdr:col>
      <xdr:colOff>320040</xdr:colOff>
      <xdr:row>5</xdr:row>
      <xdr:rowOff>403860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1F4BBA4A-C270-4FA8-BD12-BF535835EE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194780" y="914400"/>
          <a:ext cx="320040" cy="4038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30</xdr:col>
      <xdr:colOff>0</xdr:colOff>
      <xdr:row>5</xdr:row>
      <xdr:rowOff>0</xdr:rowOff>
    </xdr:from>
    <xdr:to>
      <xdr:col>30</xdr:col>
      <xdr:colOff>788459</xdr:colOff>
      <xdr:row>5</xdr:row>
      <xdr:rowOff>234462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861B213-93B0-4EC5-8198-628867602C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25360" y="914400"/>
          <a:ext cx="788459" cy="2344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0</xdr:colOff>
      <xdr:row>5</xdr:row>
      <xdr:rowOff>63878</xdr:rowOff>
    </xdr:from>
    <xdr:to>
      <xdr:col>15</xdr:col>
      <xdr:colOff>539262</xdr:colOff>
      <xdr:row>5</xdr:row>
      <xdr:rowOff>236219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117D47DE-BED2-4B44-84D4-B64454F631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19360" y="978278"/>
          <a:ext cx="539262" cy="1723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0</xdr:colOff>
      <xdr:row>5</xdr:row>
      <xdr:rowOff>0</xdr:rowOff>
    </xdr:from>
    <xdr:to>
      <xdr:col>13</xdr:col>
      <xdr:colOff>251460</xdr:colOff>
      <xdr:row>5</xdr:row>
      <xdr:rowOff>220980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41EE0054-6913-47A5-ABDA-DC2D2C98AA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00160" y="914400"/>
          <a:ext cx="251460" cy="2209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0</xdr:colOff>
      <xdr:row>5</xdr:row>
      <xdr:rowOff>0</xdr:rowOff>
    </xdr:from>
    <xdr:to>
      <xdr:col>11</xdr:col>
      <xdr:colOff>83820</xdr:colOff>
      <xdr:row>5</xdr:row>
      <xdr:rowOff>205740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CE4F8F43-F62F-4524-A249-232B48F12E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80960" y="914400"/>
          <a:ext cx="83820" cy="2057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0</xdr:colOff>
      <xdr:row>5</xdr:row>
      <xdr:rowOff>0</xdr:rowOff>
    </xdr:from>
    <xdr:to>
      <xdr:col>10</xdr:col>
      <xdr:colOff>60960</xdr:colOff>
      <xdr:row>5</xdr:row>
      <xdr:rowOff>205740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348D28FF-5FB9-468B-B2E2-EAB6BDF517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71360" y="914400"/>
          <a:ext cx="60960" cy="2057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0</xdr:colOff>
      <xdr:row>5</xdr:row>
      <xdr:rowOff>0</xdr:rowOff>
    </xdr:from>
    <xdr:to>
      <xdr:col>9</xdr:col>
      <xdr:colOff>167640</xdr:colOff>
      <xdr:row>5</xdr:row>
      <xdr:rowOff>205740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B8782B6D-A5C3-47CB-ACE3-E9789C68DA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61760" y="914400"/>
          <a:ext cx="167640" cy="2057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0</xdr:colOff>
      <xdr:row>5</xdr:row>
      <xdr:rowOff>0</xdr:rowOff>
    </xdr:from>
    <xdr:to>
      <xdr:col>8</xdr:col>
      <xdr:colOff>182880</xdr:colOff>
      <xdr:row>5</xdr:row>
      <xdr:rowOff>228600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30CD5CC8-61A3-49EE-9F9C-5AB8D68CFD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52160" y="914400"/>
          <a:ext cx="18288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0</xdr:colOff>
      <xdr:row>5</xdr:row>
      <xdr:rowOff>0</xdr:rowOff>
    </xdr:from>
    <xdr:to>
      <xdr:col>7</xdr:col>
      <xdr:colOff>342900</xdr:colOff>
      <xdr:row>5</xdr:row>
      <xdr:rowOff>205740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BAE685D1-85EC-4FA9-89C6-7F50CB7C6A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42560" y="914400"/>
          <a:ext cx="342900" cy="2057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5</xdr:row>
      <xdr:rowOff>0</xdr:rowOff>
    </xdr:from>
    <xdr:to>
      <xdr:col>4</xdr:col>
      <xdr:colOff>243840</xdr:colOff>
      <xdr:row>5</xdr:row>
      <xdr:rowOff>205740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E462957-C7F6-4482-87B6-A3EF44CF92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9860" y="914400"/>
          <a:ext cx="243840" cy="2057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5</xdr:row>
      <xdr:rowOff>0</xdr:rowOff>
    </xdr:from>
    <xdr:to>
      <xdr:col>0</xdr:col>
      <xdr:colOff>91440</xdr:colOff>
      <xdr:row>5</xdr:row>
      <xdr:rowOff>205740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75E8F138-87BC-47A3-9828-454903E21C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4400"/>
          <a:ext cx="91440" cy="2057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14</xdr:col>
      <xdr:colOff>0</xdr:colOff>
      <xdr:row>5</xdr:row>
      <xdr:rowOff>0</xdr:rowOff>
    </xdr:from>
    <xdr:to>
      <xdr:col>14</xdr:col>
      <xdr:colOff>251460</xdr:colOff>
      <xdr:row>5</xdr:row>
      <xdr:rowOff>220980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E6873EA3-6E4F-46BD-9256-67187F419F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09760" y="914400"/>
          <a:ext cx="251460" cy="2209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5</xdr:row>
      <xdr:rowOff>0</xdr:rowOff>
    </xdr:from>
    <xdr:to>
      <xdr:col>18</xdr:col>
      <xdr:colOff>12142</xdr:colOff>
      <xdr:row>5</xdr:row>
      <xdr:rowOff>375138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C599543-8E5C-4E7C-A97F-9A3A05580A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8560" y="914400"/>
          <a:ext cx="621742" cy="3751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0</xdr:colOff>
      <xdr:row>5</xdr:row>
      <xdr:rowOff>0</xdr:rowOff>
    </xdr:from>
    <xdr:to>
      <xdr:col>20</xdr:col>
      <xdr:colOff>358140</xdr:colOff>
      <xdr:row>5</xdr:row>
      <xdr:rowOff>205740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59954DA-F028-422B-BFBE-303B1A247A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67360" y="914400"/>
          <a:ext cx="358140" cy="2057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21</xdr:col>
      <xdr:colOff>0</xdr:colOff>
      <xdr:row>5</xdr:row>
      <xdr:rowOff>0</xdr:rowOff>
    </xdr:from>
    <xdr:to>
      <xdr:col>21</xdr:col>
      <xdr:colOff>556260</xdr:colOff>
      <xdr:row>5</xdr:row>
      <xdr:rowOff>205740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EF298F9-959E-452A-B979-F4998BBB75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76960" y="914400"/>
          <a:ext cx="556260" cy="2057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23</xdr:col>
      <xdr:colOff>0</xdr:colOff>
      <xdr:row>5</xdr:row>
      <xdr:rowOff>0</xdr:rowOff>
    </xdr:from>
    <xdr:to>
      <xdr:col>23</xdr:col>
      <xdr:colOff>160020</xdr:colOff>
      <xdr:row>5</xdr:row>
      <xdr:rowOff>205740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A854920-E93E-4B13-855D-4F92C42CA1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16200" y="914400"/>
          <a:ext cx="160020" cy="2057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19</xdr:col>
      <xdr:colOff>0</xdr:colOff>
      <xdr:row>5</xdr:row>
      <xdr:rowOff>0</xdr:rowOff>
    </xdr:from>
    <xdr:to>
      <xdr:col>19</xdr:col>
      <xdr:colOff>198120</xdr:colOff>
      <xdr:row>5</xdr:row>
      <xdr:rowOff>205740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90C0523-B49B-498B-8D80-E525F613EC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57760" y="914400"/>
          <a:ext cx="198120" cy="2057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24</xdr:col>
      <xdr:colOff>0</xdr:colOff>
      <xdr:row>5</xdr:row>
      <xdr:rowOff>0</xdr:rowOff>
    </xdr:from>
    <xdr:to>
      <xdr:col>24</xdr:col>
      <xdr:colOff>175260</xdr:colOff>
      <xdr:row>5</xdr:row>
      <xdr:rowOff>205740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DC12C4C-24B5-4397-9BE7-BC0E5487F9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0" y="914400"/>
          <a:ext cx="175260" cy="2057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25</xdr:col>
      <xdr:colOff>0</xdr:colOff>
      <xdr:row>5</xdr:row>
      <xdr:rowOff>0</xdr:rowOff>
    </xdr:from>
    <xdr:to>
      <xdr:col>25</xdr:col>
      <xdr:colOff>236220</xdr:colOff>
      <xdr:row>5</xdr:row>
      <xdr:rowOff>205740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7F914817-B042-49FA-83F9-D563FC02B5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35400" y="914400"/>
          <a:ext cx="236220" cy="2057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26</xdr:col>
      <xdr:colOff>0</xdr:colOff>
      <xdr:row>5</xdr:row>
      <xdr:rowOff>0</xdr:rowOff>
    </xdr:from>
    <xdr:to>
      <xdr:col>26</xdr:col>
      <xdr:colOff>586740</xdr:colOff>
      <xdr:row>5</xdr:row>
      <xdr:rowOff>205740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D3DC61F8-8B5E-4923-8364-C257BA35C4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00" y="914400"/>
          <a:ext cx="586740" cy="2057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28</xdr:col>
      <xdr:colOff>0</xdr:colOff>
      <xdr:row>5</xdr:row>
      <xdr:rowOff>0</xdr:rowOff>
    </xdr:from>
    <xdr:to>
      <xdr:col>28</xdr:col>
      <xdr:colOff>548640</xdr:colOff>
      <xdr:row>5</xdr:row>
      <xdr:rowOff>205740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40F0B69C-F168-4BCC-A030-E717DF40A8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64200" y="914400"/>
          <a:ext cx="548640" cy="2057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29</xdr:col>
      <xdr:colOff>0</xdr:colOff>
      <xdr:row>5</xdr:row>
      <xdr:rowOff>0</xdr:rowOff>
    </xdr:from>
    <xdr:to>
      <xdr:col>29</xdr:col>
      <xdr:colOff>320040</xdr:colOff>
      <xdr:row>5</xdr:row>
      <xdr:rowOff>403860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489ECD30-6B0E-47FA-86B2-F75B404F08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194780" y="914400"/>
          <a:ext cx="320040" cy="4038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30</xdr:col>
      <xdr:colOff>0</xdr:colOff>
      <xdr:row>5</xdr:row>
      <xdr:rowOff>0</xdr:rowOff>
    </xdr:from>
    <xdr:to>
      <xdr:col>30</xdr:col>
      <xdr:colOff>788459</xdr:colOff>
      <xdr:row>5</xdr:row>
      <xdr:rowOff>234462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18FCD250-9F3B-40EA-A2AF-09E330AE14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25360" y="914400"/>
          <a:ext cx="788459" cy="2344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0</xdr:colOff>
      <xdr:row>5</xdr:row>
      <xdr:rowOff>63878</xdr:rowOff>
    </xdr:from>
    <xdr:to>
      <xdr:col>15</xdr:col>
      <xdr:colOff>539262</xdr:colOff>
      <xdr:row>5</xdr:row>
      <xdr:rowOff>236219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66BEF9AB-18DD-4AD8-AD11-302830052C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19360" y="978278"/>
          <a:ext cx="539262" cy="1723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0</xdr:colOff>
      <xdr:row>5</xdr:row>
      <xdr:rowOff>0</xdr:rowOff>
    </xdr:from>
    <xdr:to>
      <xdr:col>13</xdr:col>
      <xdr:colOff>251460</xdr:colOff>
      <xdr:row>5</xdr:row>
      <xdr:rowOff>220980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5E37337A-4BBB-4950-AF0E-FA4992DD90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00160" y="914400"/>
          <a:ext cx="251460" cy="2209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0</xdr:colOff>
      <xdr:row>5</xdr:row>
      <xdr:rowOff>0</xdr:rowOff>
    </xdr:from>
    <xdr:to>
      <xdr:col>11</xdr:col>
      <xdr:colOff>83820</xdr:colOff>
      <xdr:row>5</xdr:row>
      <xdr:rowOff>205740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F9DF5CF2-6B17-4CBF-A316-C6FE377B95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80960" y="914400"/>
          <a:ext cx="83820" cy="2057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0</xdr:colOff>
      <xdr:row>5</xdr:row>
      <xdr:rowOff>0</xdr:rowOff>
    </xdr:from>
    <xdr:to>
      <xdr:col>10</xdr:col>
      <xdr:colOff>60960</xdr:colOff>
      <xdr:row>5</xdr:row>
      <xdr:rowOff>205740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AE363975-5E84-4C0F-A2E6-3B83F6C306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71360" y="914400"/>
          <a:ext cx="60960" cy="2057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0</xdr:colOff>
      <xdr:row>5</xdr:row>
      <xdr:rowOff>0</xdr:rowOff>
    </xdr:from>
    <xdr:to>
      <xdr:col>9</xdr:col>
      <xdr:colOff>167640</xdr:colOff>
      <xdr:row>5</xdr:row>
      <xdr:rowOff>205740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12AB0380-0F6C-4653-91F1-956E9BE7E1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61760" y="914400"/>
          <a:ext cx="167640" cy="2057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0</xdr:colOff>
      <xdr:row>5</xdr:row>
      <xdr:rowOff>0</xdr:rowOff>
    </xdr:from>
    <xdr:to>
      <xdr:col>8</xdr:col>
      <xdr:colOff>182880</xdr:colOff>
      <xdr:row>5</xdr:row>
      <xdr:rowOff>228600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09A40828-F457-45B2-A0A6-D41196632D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52160" y="914400"/>
          <a:ext cx="18288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0</xdr:colOff>
      <xdr:row>5</xdr:row>
      <xdr:rowOff>0</xdr:rowOff>
    </xdr:from>
    <xdr:to>
      <xdr:col>7</xdr:col>
      <xdr:colOff>342900</xdr:colOff>
      <xdr:row>5</xdr:row>
      <xdr:rowOff>205740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E0896D39-CF2E-454E-B2FE-54377B5225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42560" y="914400"/>
          <a:ext cx="342900" cy="2057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5</xdr:row>
      <xdr:rowOff>0</xdr:rowOff>
    </xdr:from>
    <xdr:to>
      <xdr:col>4</xdr:col>
      <xdr:colOff>243840</xdr:colOff>
      <xdr:row>5</xdr:row>
      <xdr:rowOff>205740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897A880A-5D00-4D05-B8F7-58A949A077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9860" y="914400"/>
          <a:ext cx="243840" cy="2057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5</xdr:row>
      <xdr:rowOff>0</xdr:rowOff>
    </xdr:from>
    <xdr:to>
      <xdr:col>0</xdr:col>
      <xdr:colOff>91440</xdr:colOff>
      <xdr:row>5</xdr:row>
      <xdr:rowOff>205740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0E77C9D-E3AF-4EA7-A299-CA8FC18A8D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4400"/>
          <a:ext cx="91440" cy="2057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14</xdr:col>
      <xdr:colOff>0</xdr:colOff>
      <xdr:row>5</xdr:row>
      <xdr:rowOff>0</xdr:rowOff>
    </xdr:from>
    <xdr:to>
      <xdr:col>14</xdr:col>
      <xdr:colOff>251460</xdr:colOff>
      <xdr:row>5</xdr:row>
      <xdr:rowOff>220980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D1A134BA-DDB5-4B07-BCFC-3994408C53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09760" y="914400"/>
          <a:ext cx="251460" cy="2209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5</xdr:row>
      <xdr:rowOff>0</xdr:rowOff>
    </xdr:from>
    <xdr:to>
      <xdr:col>18</xdr:col>
      <xdr:colOff>12142</xdr:colOff>
      <xdr:row>5</xdr:row>
      <xdr:rowOff>375138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EE2EB1A-FC82-46B3-8C93-545A4861D2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8560" y="914400"/>
          <a:ext cx="621742" cy="3751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0</xdr:colOff>
      <xdr:row>5</xdr:row>
      <xdr:rowOff>0</xdr:rowOff>
    </xdr:from>
    <xdr:to>
      <xdr:col>20</xdr:col>
      <xdr:colOff>358140</xdr:colOff>
      <xdr:row>5</xdr:row>
      <xdr:rowOff>205740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02E4F9D-4ED6-4D48-9737-503AA19ACA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67360" y="914400"/>
          <a:ext cx="358140" cy="2057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21</xdr:col>
      <xdr:colOff>0</xdr:colOff>
      <xdr:row>5</xdr:row>
      <xdr:rowOff>0</xdr:rowOff>
    </xdr:from>
    <xdr:to>
      <xdr:col>21</xdr:col>
      <xdr:colOff>556260</xdr:colOff>
      <xdr:row>5</xdr:row>
      <xdr:rowOff>205740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A14F267-161D-4656-AE76-0FCA521CCE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76960" y="914400"/>
          <a:ext cx="556260" cy="2057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23</xdr:col>
      <xdr:colOff>0</xdr:colOff>
      <xdr:row>5</xdr:row>
      <xdr:rowOff>0</xdr:rowOff>
    </xdr:from>
    <xdr:to>
      <xdr:col>23</xdr:col>
      <xdr:colOff>160020</xdr:colOff>
      <xdr:row>5</xdr:row>
      <xdr:rowOff>205740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5068005-7142-4E3D-8EDE-884DBD2654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16200" y="914400"/>
          <a:ext cx="160020" cy="2057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19</xdr:col>
      <xdr:colOff>0</xdr:colOff>
      <xdr:row>5</xdr:row>
      <xdr:rowOff>0</xdr:rowOff>
    </xdr:from>
    <xdr:to>
      <xdr:col>19</xdr:col>
      <xdr:colOff>198120</xdr:colOff>
      <xdr:row>5</xdr:row>
      <xdr:rowOff>205740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A54B2E5-DD58-4AF0-9B44-1FF8A34A04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57760" y="914400"/>
          <a:ext cx="198120" cy="2057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24</xdr:col>
      <xdr:colOff>0</xdr:colOff>
      <xdr:row>5</xdr:row>
      <xdr:rowOff>0</xdr:rowOff>
    </xdr:from>
    <xdr:to>
      <xdr:col>24</xdr:col>
      <xdr:colOff>175260</xdr:colOff>
      <xdr:row>5</xdr:row>
      <xdr:rowOff>205740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98326DA1-8FAB-45F8-A936-6A5EB35D0C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25800" y="914400"/>
          <a:ext cx="175260" cy="2057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25</xdr:col>
      <xdr:colOff>0</xdr:colOff>
      <xdr:row>5</xdr:row>
      <xdr:rowOff>0</xdr:rowOff>
    </xdr:from>
    <xdr:to>
      <xdr:col>25</xdr:col>
      <xdr:colOff>236220</xdr:colOff>
      <xdr:row>5</xdr:row>
      <xdr:rowOff>205740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E42D48CB-DE4F-44F0-BFF2-AF392496FD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35400" y="914400"/>
          <a:ext cx="236220" cy="2057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26</xdr:col>
      <xdr:colOff>0</xdr:colOff>
      <xdr:row>5</xdr:row>
      <xdr:rowOff>0</xdr:rowOff>
    </xdr:from>
    <xdr:to>
      <xdr:col>26</xdr:col>
      <xdr:colOff>586740</xdr:colOff>
      <xdr:row>5</xdr:row>
      <xdr:rowOff>205740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1C881D6E-9B66-4DB0-9D0C-C5F0EF7623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00" y="914400"/>
          <a:ext cx="586740" cy="2057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28</xdr:col>
      <xdr:colOff>0</xdr:colOff>
      <xdr:row>5</xdr:row>
      <xdr:rowOff>0</xdr:rowOff>
    </xdr:from>
    <xdr:to>
      <xdr:col>28</xdr:col>
      <xdr:colOff>548640</xdr:colOff>
      <xdr:row>5</xdr:row>
      <xdr:rowOff>205740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1E21B281-EF4A-4B65-8576-9DA04BC3CB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64200" y="914400"/>
          <a:ext cx="548640" cy="2057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29</xdr:col>
      <xdr:colOff>0</xdr:colOff>
      <xdr:row>5</xdr:row>
      <xdr:rowOff>0</xdr:rowOff>
    </xdr:from>
    <xdr:to>
      <xdr:col>29</xdr:col>
      <xdr:colOff>320040</xdr:colOff>
      <xdr:row>5</xdr:row>
      <xdr:rowOff>403860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1294BACC-048E-4884-A2B4-6BBDE4E909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194780" y="914400"/>
          <a:ext cx="320040" cy="4038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30</xdr:col>
      <xdr:colOff>0</xdr:colOff>
      <xdr:row>5</xdr:row>
      <xdr:rowOff>0</xdr:rowOff>
    </xdr:from>
    <xdr:to>
      <xdr:col>30</xdr:col>
      <xdr:colOff>788459</xdr:colOff>
      <xdr:row>5</xdr:row>
      <xdr:rowOff>234462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9B21EF34-8B9E-4D16-BE79-D783CB25B3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25360" y="914400"/>
          <a:ext cx="788459" cy="2344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0</xdr:colOff>
      <xdr:row>5</xdr:row>
      <xdr:rowOff>63878</xdr:rowOff>
    </xdr:from>
    <xdr:to>
      <xdr:col>15</xdr:col>
      <xdr:colOff>539262</xdr:colOff>
      <xdr:row>5</xdr:row>
      <xdr:rowOff>236219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A3902A66-5908-46ED-B2F6-226E853279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19360" y="978278"/>
          <a:ext cx="539262" cy="1723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0</xdr:colOff>
      <xdr:row>5</xdr:row>
      <xdr:rowOff>0</xdr:rowOff>
    </xdr:from>
    <xdr:to>
      <xdr:col>13</xdr:col>
      <xdr:colOff>251460</xdr:colOff>
      <xdr:row>5</xdr:row>
      <xdr:rowOff>220980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18BE5CD2-6839-4069-B4D0-345E9BB7E9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00160" y="914400"/>
          <a:ext cx="251460" cy="2209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0</xdr:colOff>
      <xdr:row>5</xdr:row>
      <xdr:rowOff>0</xdr:rowOff>
    </xdr:from>
    <xdr:to>
      <xdr:col>11</xdr:col>
      <xdr:colOff>83820</xdr:colOff>
      <xdr:row>5</xdr:row>
      <xdr:rowOff>205740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E059B440-422F-40D7-8A71-0B61E89855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80960" y="914400"/>
          <a:ext cx="83820" cy="2057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0</xdr:colOff>
      <xdr:row>5</xdr:row>
      <xdr:rowOff>0</xdr:rowOff>
    </xdr:from>
    <xdr:to>
      <xdr:col>10</xdr:col>
      <xdr:colOff>60960</xdr:colOff>
      <xdr:row>5</xdr:row>
      <xdr:rowOff>205740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AD4BC862-FE2E-42E3-ABFE-D9C39C7A49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71360" y="914400"/>
          <a:ext cx="60960" cy="2057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0</xdr:colOff>
      <xdr:row>5</xdr:row>
      <xdr:rowOff>0</xdr:rowOff>
    </xdr:from>
    <xdr:to>
      <xdr:col>9</xdr:col>
      <xdr:colOff>167640</xdr:colOff>
      <xdr:row>5</xdr:row>
      <xdr:rowOff>205740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83B6132C-955E-4F66-8D3C-61CB64D263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61760" y="914400"/>
          <a:ext cx="167640" cy="2057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0</xdr:colOff>
      <xdr:row>5</xdr:row>
      <xdr:rowOff>0</xdr:rowOff>
    </xdr:from>
    <xdr:to>
      <xdr:col>8</xdr:col>
      <xdr:colOff>182880</xdr:colOff>
      <xdr:row>5</xdr:row>
      <xdr:rowOff>228600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D554BDB3-D3ED-4443-BCC4-999C6041B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52160" y="914400"/>
          <a:ext cx="18288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0</xdr:colOff>
      <xdr:row>5</xdr:row>
      <xdr:rowOff>0</xdr:rowOff>
    </xdr:from>
    <xdr:to>
      <xdr:col>7</xdr:col>
      <xdr:colOff>342900</xdr:colOff>
      <xdr:row>5</xdr:row>
      <xdr:rowOff>205740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7C7ECF1-0534-4699-A7D0-58137C3B69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42560" y="914400"/>
          <a:ext cx="342900" cy="2057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5</xdr:row>
      <xdr:rowOff>0</xdr:rowOff>
    </xdr:from>
    <xdr:to>
      <xdr:col>4</xdr:col>
      <xdr:colOff>243840</xdr:colOff>
      <xdr:row>5</xdr:row>
      <xdr:rowOff>205740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65C42676-FA6C-4ED2-A30E-AA0BC79B32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9860" y="914400"/>
          <a:ext cx="243840" cy="2057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5</xdr:row>
      <xdr:rowOff>0</xdr:rowOff>
    </xdr:from>
    <xdr:to>
      <xdr:col>0</xdr:col>
      <xdr:colOff>91440</xdr:colOff>
      <xdr:row>5</xdr:row>
      <xdr:rowOff>205740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37E5D743-2B56-45FE-A0F2-C3D17996ED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4400"/>
          <a:ext cx="91440" cy="2057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14</xdr:col>
      <xdr:colOff>0</xdr:colOff>
      <xdr:row>5</xdr:row>
      <xdr:rowOff>0</xdr:rowOff>
    </xdr:from>
    <xdr:to>
      <xdr:col>14</xdr:col>
      <xdr:colOff>251460</xdr:colOff>
      <xdr:row>5</xdr:row>
      <xdr:rowOff>220980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A7560D37-DD27-4916-A25A-72DC6C0317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09760" y="914400"/>
          <a:ext cx="251460" cy="2209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A3882-D34A-4EAE-8B12-0C0EB2D41F27}">
  <dimension ref="A2:AN191"/>
  <sheetViews>
    <sheetView tabSelected="1" topLeftCell="AB1" zoomScale="91" zoomScaleNormal="91" workbookViewId="0">
      <selection activeCell="AH8" sqref="AH8:AH19"/>
    </sheetView>
  </sheetViews>
  <sheetFormatPr defaultRowHeight="14.4" x14ac:dyDescent="0.3"/>
  <cols>
    <col min="4" max="4" width="12.5546875" customWidth="1"/>
    <col min="6" max="6" width="19.44140625" customWidth="1"/>
    <col min="22" max="22" width="13.5546875" bestFit="1" customWidth="1"/>
    <col min="29" max="31" width="12.109375" customWidth="1"/>
    <col min="37" max="37" width="13.109375" customWidth="1"/>
    <col min="38" max="38" width="17.44140625" customWidth="1"/>
    <col min="39" max="39" width="12" bestFit="1" customWidth="1"/>
  </cols>
  <sheetData>
    <row r="2" spans="1:40" x14ac:dyDescent="0.3">
      <c r="B2" s="31" t="s">
        <v>22</v>
      </c>
      <c r="J2" s="23" t="s">
        <v>2</v>
      </c>
      <c r="K2" s="23">
        <v>2</v>
      </c>
      <c r="M2" t="s">
        <v>21</v>
      </c>
    </row>
    <row r="3" spans="1:40" x14ac:dyDescent="0.3">
      <c r="J3" s="23" t="s">
        <v>19</v>
      </c>
      <c r="K3" s="23">
        <v>1.7999999999999999E-2</v>
      </c>
    </row>
    <row r="6" spans="1:40" ht="34.200000000000003" customHeight="1" x14ac:dyDescent="0.3">
      <c r="B6" t="s">
        <v>0</v>
      </c>
      <c r="C6" t="s">
        <v>3</v>
      </c>
      <c r="D6" t="s">
        <v>17</v>
      </c>
      <c r="F6" t="s">
        <v>1</v>
      </c>
      <c r="G6" t="s">
        <v>18</v>
      </c>
      <c r="H6" s="7" t="s">
        <v>16</v>
      </c>
      <c r="S6" s="4"/>
      <c r="W6" s="4"/>
      <c r="AB6" s="4"/>
      <c r="AF6" s="4"/>
      <c r="AK6" t="s">
        <v>14</v>
      </c>
      <c r="AL6" t="s">
        <v>15</v>
      </c>
      <c r="AM6" t="s">
        <v>13</v>
      </c>
      <c r="AN6" t="s">
        <v>16</v>
      </c>
    </row>
    <row r="7" spans="1:40" ht="15" thickBot="1" x14ac:dyDescent="0.35">
      <c r="A7" s="13">
        <v>273.14999999999998</v>
      </c>
      <c r="B7" s="14">
        <v>0.1</v>
      </c>
      <c r="C7" s="8">
        <v>58.44</v>
      </c>
      <c r="D7" s="8">
        <f>B7*C7</f>
        <v>5.8440000000000003</v>
      </c>
      <c r="E7">
        <f>LN(A7)</f>
        <v>5.6100210948417262</v>
      </c>
      <c r="F7" s="18">
        <v>0.93100000000000005</v>
      </c>
      <c r="H7">
        <f>-F7*$K$2*$K$3/1000</f>
        <v>-3.3515999999999996E-5</v>
      </c>
      <c r="I7" s="13">
        <v>0.37689116477295742</v>
      </c>
      <c r="J7">
        <v>1.7999999999999999E-2</v>
      </c>
      <c r="K7" s="22">
        <f>B7</f>
        <v>0.1</v>
      </c>
      <c r="L7">
        <v>0.2</v>
      </c>
      <c r="N7">
        <f>K7^(3/2)</f>
        <v>3.1622776601683798E-2</v>
      </c>
      <c r="O7">
        <f>K7^(1/2)</f>
        <v>0.31622776601683794</v>
      </c>
      <c r="P7">
        <f>1+(L7*O7)</f>
        <v>1.0632455532033676</v>
      </c>
      <c r="R7">
        <f>(2*J7*I7*N7)/(P7)</f>
        <v>4.0353841363437523E-4</v>
      </c>
      <c r="S7" s="4"/>
      <c r="T7">
        <f>1-X7</f>
        <v>0.99418995390935372</v>
      </c>
      <c r="U7">
        <f>LN(T7)</f>
        <v>-5.8269900705116943E-3</v>
      </c>
      <c r="V7">
        <f>J7*U7</f>
        <v>-1.0488582126921048E-4</v>
      </c>
      <c r="W7" s="4"/>
      <c r="X7">
        <f>D7/(1000+D7)</f>
        <v>5.8100460906462632E-3</v>
      </c>
      <c r="Y7">
        <f>X7^2</f>
        <v>3.3756635575433924E-5</v>
      </c>
      <c r="Z7" s="5">
        <f>$AH$8+($AH$9/A7)+($AH$10 *(LOG(A7 )))+(($AH$11+($AH$12/A7)+($AH$13 *(LOG(A7)))*X7))+(($AH$14+($AH$15/A7)+($AH$16 *(LOG(A7)))*(X7^2)))+(($AH$17+($AH$18/A7)+($AH$19 *(LOG(A7)))*(X7^3)))</f>
        <v>515.36950852564075</v>
      </c>
      <c r="AA7">
        <f>J7*Z7*Y7</f>
        <v>3.1314853234782974E-4</v>
      </c>
      <c r="AB7" s="4"/>
      <c r="AC7">
        <f>(1-X7)</f>
        <v>0.99418995390935372</v>
      </c>
      <c r="AD7" s="5">
        <f>$AH$11+($AH$12/A7)+($AH$13*(LOG(A7)))+(($AH$14+($AH$15/A7)+($AH$16*(LOG(A7)))*X7*2))+($AH$17+($AH$18/A7)+($AH$19*LOG(A7))*3*(X7^2))</f>
        <v>618.56176581217983</v>
      </c>
      <c r="AE7">
        <f>-1*AC7*Y7*J7*AD7</f>
        <v>-3.7366644725179629E-4</v>
      </c>
      <c r="AF7" s="4"/>
      <c r="AK7">
        <f>R7+V7+AA7+AE7</f>
        <v>2.3813467746119812E-4</v>
      </c>
      <c r="AL7">
        <f>(H7-AK7)^2</f>
        <v>7.379409056512789E-8</v>
      </c>
      <c r="AM7">
        <f>STDEV(AL7:AL190)</f>
        <v>9.2991238065417434E-6</v>
      </c>
    </row>
    <row r="8" spans="1:40" ht="15.6" thickTop="1" thickBot="1" x14ac:dyDescent="0.35">
      <c r="A8" s="13">
        <v>273.14999999999998</v>
      </c>
      <c r="B8" s="15">
        <v>0.2</v>
      </c>
      <c r="C8" s="8">
        <v>58.44</v>
      </c>
      <c r="D8" s="8">
        <f t="shared" ref="D8:D71" si="0">B8*C8</f>
        <v>11.688000000000001</v>
      </c>
      <c r="E8">
        <f t="shared" ref="E8:E71" si="1">LN(A8)</f>
        <v>5.6100210948417262</v>
      </c>
      <c r="F8" s="19">
        <v>0.92300000000000004</v>
      </c>
      <c r="H8">
        <f t="shared" ref="H8:H71" si="2">-F8*$K$2*$K$3/1000</f>
        <v>-3.3228000000000001E-5</v>
      </c>
      <c r="I8" s="13">
        <v>0.37689116477295742</v>
      </c>
      <c r="J8">
        <v>1.7999999999999999E-2</v>
      </c>
      <c r="K8" s="22">
        <f t="shared" ref="K8:K71" si="3">B8</f>
        <v>0.2</v>
      </c>
      <c r="L8">
        <v>0.2</v>
      </c>
      <c r="N8">
        <f t="shared" ref="N8:N71" si="4">K8^(3/2)</f>
        <v>8.9442719099991616E-2</v>
      </c>
      <c r="O8">
        <f t="shared" ref="O8:O71" si="5">K8^(1/2)</f>
        <v>0.44721359549995793</v>
      </c>
      <c r="P8">
        <f t="shared" ref="P8:P71" si="6">1+(L8*O8)</f>
        <v>1.0894427190999916</v>
      </c>
      <c r="R8">
        <f t="shared" ref="R8:R71" si="7">(2*J8*I8*N8)/(P8)</f>
        <v>1.1139329490921516E-3</v>
      </c>
      <c r="S8" s="4"/>
      <c r="T8">
        <f t="shared" ref="T8:T71" si="8">1-X8</f>
        <v>0.98844703110049736</v>
      </c>
      <c r="U8">
        <f t="shared" ref="U8:U71" si="9">LN(T8)</f>
        <v>-1.1620222935679896E-2</v>
      </c>
      <c r="V8">
        <f t="shared" ref="V8:V71" si="10">J8*U8</f>
        <v>-2.0916401284223812E-4</v>
      </c>
      <c r="W8" s="4"/>
      <c r="X8">
        <f t="shared" ref="X8:X71" si="11">D8/(1000+D8)</f>
        <v>1.1552968899502615E-2</v>
      </c>
      <c r="Y8">
        <f t="shared" ref="Y8:Y71" si="12">X8^2</f>
        <v>1.3347109039287466E-4</v>
      </c>
      <c r="Z8" s="5">
        <f t="shared" ref="Z8:Z71" si="13">$AH$8+($AH$9/A8)+($AH$10 *(LOG(A8 )))+(($AH$11+($AH$12/A8)+($AH$13 *(LOG(A8)))*X8))+(($AH$14+($AH$15/A8)+($AH$16 *(LOG(A8)))*(X8^2)))+(($AH$17+($AH$18/A8)+($AH$19 *(LOG(A8)))*(X8^3)))</f>
        <v>515.98504749725305</v>
      </c>
      <c r="AA8">
        <f t="shared" ref="AA8:AA71" si="14">J8*Z8*Y8</f>
        <v>1.2396435644857966E-3</v>
      </c>
      <c r="AB8" s="4"/>
      <c r="AC8">
        <f t="shared" ref="AC8:AC71" si="15">(1-X8)</f>
        <v>0.98844703110049736</v>
      </c>
      <c r="AD8" s="5">
        <f t="shared" ref="AD8:AD71" si="16">$AH$11+($AH$12/A8)+($AH$13*(LOG(A8)))+(($AH$14+($AH$15/A8)+($AH$16*(LOG(A8)))*X8*2))+($AH$17+($AH$18/A8)+($AH$19*LOG(A8))*3*(X8^2))</f>
        <v>625.37578158427675</v>
      </c>
      <c r="AE8">
        <f t="shared" ref="AE8:AE71" si="17">-1*AC8*Y8*J8*AD8</f>
        <v>-1.4850947866538828E-3</v>
      </c>
      <c r="AF8" s="4"/>
      <c r="AG8" s="6" t="s">
        <v>5</v>
      </c>
      <c r="AH8">
        <v>0</v>
      </c>
      <c r="AK8">
        <f t="shared" ref="AK8:AK71" si="18">R8+V8+AA8+AE8</f>
        <v>6.5931771408182707E-4</v>
      </c>
      <c r="AL8">
        <f t="shared" ref="AL8:AL71" si="19">(H8-AK8)^2</f>
        <v>4.7961956609310773E-7</v>
      </c>
    </row>
    <row r="9" spans="1:40" ht="15.6" thickTop="1" thickBot="1" x14ac:dyDescent="0.35">
      <c r="A9" s="13">
        <v>273.14999999999998</v>
      </c>
      <c r="B9" s="15">
        <v>0.3</v>
      </c>
      <c r="C9" s="8">
        <v>58.44</v>
      </c>
      <c r="D9" s="8">
        <f t="shared" si="0"/>
        <v>17.532</v>
      </c>
      <c r="E9">
        <f t="shared" si="1"/>
        <v>5.6100210948417262</v>
      </c>
      <c r="F9" s="19">
        <v>0.91700000000000004</v>
      </c>
      <c r="H9">
        <f t="shared" si="2"/>
        <v>-3.3012000000000002E-5</v>
      </c>
      <c r="I9" s="13">
        <v>0.37689116477295742</v>
      </c>
      <c r="J9">
        <v>1.7999999999999999E-2</v>
      </c>
      <c r="K9" s="22">
        <f t="shared" si="3"/>
        <v>0.3</v>
      </c>
      <c r="L9">
        <v>0.2</v>
      </c>
      <c r="N9">
        <f t="shared" si="4"/>
        <v>0.16431676725154978</v>
      </c>
      <c r="O9">
        <f t="shared" si="5"/>
        <v>0.54772255750516607</v>
      </c>
      <c r="P9">
        <f t="shared" si="6"/>
        <v>1.1095445115010332</v>
      </c>
      <c r="R9">
        <f t="shared" si="7"/>
        <v>2.0093500871143839E-3</v>
      </c>
      <c r="S9" s="4"/>
      <c r="T9">
        <f t="shared" si="8"/>
        <v>0.9827700750443229</v>
      </c>
      <c r="U9">
        <f t="shared" si="9"/>
        <v>-1.7380087471533374E-2</v>
      </c>
      <c r="V9">
        <f t="shared" si="10"/>
        <v>-3.1284157448760073E-4</v>
      </c>
      <c r="W9" s="4"/>
      <c r="X9">
        <f t="shared" si="11"/>
        <v>1.7229924955677069E-2</v>
      </c>
      <c r="Y9">
        <f t="shared" si="12"/>
        <v>2.9687031397826344E-4</v>
      </c>
      <c r="Z9" s="5">
        <f t="shared" si="13"/>
        <v>516.63197670913928</v>
      </c>
      <c r="AA9">
        <f t="shared" si="14"/>
        <v>2.7607085484633548E-3</v>
      </c>
      <c r="AB9" s="4"/>
      <c r="AC9">
        <f t="shared" si="15"/>
        <v>0.9827700750443229</v>
      </c>
      <c r="AD9" s="5">
        <f t="shared" si="16"/>
        <v>632.11152736944018</v>
      </c>
      <c r="AE9">
        <f t="shared" si="17"/>
        <v>-3.3195935427976875E-3</v>
      </c>
      <c r="AF9" s="4"/>
      <c r="AG9" s="6" t="s">
        <v>4</v>
      </c>
      <c r="AH9">
        <v>0</v>
      </c>
      <c r="AK9">
        <f t="shared" si="18"/>
        <v>1.1376235182924501E-3</v>
      </c>
      <c r="AL9">
        <f t="shared" si="19"/>
        <v>1.3703875166878334E-6</v>
      </c>
    </row>
    <row r="10" spans="1:40" ht="15.6" thickTop="1" thickBot="1" x14ac:dyDescent="0.35">
      <c r="A10" s="13">
        <v>273.14999999999998</v>
      </c>
      <c r="B10" s="16">
        <v>0.4</v>
      </c>
      <c r="C10" s="8">
        <v>58.44</v>
      </c>
      <c r="D10" s="8">
        <f t="shared" si="0"/>
        <v>23.376000000000001</v>
      </c>
      <c r="E10">
        <f t="shared" si="1"/>
        <v>5.6100210948417262</v>
      </c>
      <c r="F10" s="19">
        <v>0.91300000000000003</v>
      </c>
      <c r="H10">
        <f t="shared" si="2"/>
        <v>-3.2868000000000004E-5</v>
      </c>
      <c r="I10" s="13">
        <v>0.37689116477295742</v>
      </c>
      <c r="J10">
        <v>1.7999999999999999E-2</v>
      </c>
      <c r="K10" s="22">
        <f t="shared" si="3"/>
        <v>0.4</v>
      </c>
      <c r="L10">
        <v>0.2</v>
      </c>
      <c r="N10">
        <f t="shared" si="4"/>
        <v>0.25298221281347039</v>
      </c>
      <c r="O10">
        <f t="shared" si="5"/>
        <v>0.63245553203367588</v>
      </c>
      <c r="P10">
        <f t="shared" si="6"/>
        <v>1.1264911064067351</v>
      </c>
      <c r="R10">
        <f>(2*J10*I10*N10)/(P10)</f>
        <v>3.0470576920015027E-3</v>
      </c>
      <c r="S10" s="4"/>
      <c r="T10">
        <f t="shared" si="8"/>
        <v>0.97715795562921159</v>
      </c>
      <c r="U10">
        <f t="shared" si="9"/>
        <v>-2.3106965872908187E-2</v>
      </c>
      <c r="V10">
        <f t="shared" si="10"/>
        <v>-4.1592538571234736E-4</v>
      </c>
      <c r="W10" s="4"/>
      <c r="X10">
        <f t="shared" si="11"/>
        <v>2.2842044370788451E-2</v>
      </c>
      <c r="Y10">
        <f t="shared" si="12"/>
        <v>5.2175899103706837E-4</v>
      </c>
      <c r="Z10" s="5">
        <f t="shared" si="13"/>
        <v>517.30910327018671</v>
      </c>
      <c r="AA10">
        <f t="shared" si="14"/>
        <v>4.858392163977778E-3</v>
      </c>
      <c r="AB10" s="4"/>
      <c r="AC10">
        <f t="shared" si="15"/>
        <v>0.97715795562921159</v>
      </c>
      <c r="AD10" s="5">
        <f t="shared" si="16"/>
        <v>638.7703440525562</v>
      </c>
      <c r="AE10">
        <f t="shared" si="17"/>
        <v>-5.8620830114354148E-3</v>
      </c>
      <c r="AF10" s="4"/>
      <c r="AG10" s="6" t="s">
        <v>6</v>
      </c>
      <c r="AH10">
        <v>0</v>
      </c>
      <c r="AK10">
        <f t="shared" si="18"/>
        <v>1.6274414588315191E-3</v>
      </c>
      <c r="AL10">
        <f t="shared" si="19"/>
        <v>2.7566274990854113E-6</v>
      </c>
    </row>
    <row r="11" spans="1:40" ht="15.6" thickTop="1" thickBot="1" x14ac:dyDescent="0.35">
      <c r="A11" s="13">
        <v>273.14999999999998</v>
      </c>
      <c r="B11" s="15">
        <v>0.5</v>
      </c>
      <c r="C11" s="8">
        <v>58.44</v>
      </c>
      <c r="D11" s="8">
        <f t="shared" si="0"/>
        <v>29.22</v>
      </c>
      <c r="E11">
        <f t="shared" si="1"/>
        <v>5.6100210948417262</v>
      </c>
      <c r="F11" s="16">
        <v>0.91200000000000003</v>
      </c>
      <c r="H11">
        <f t="shared" si="2"/>
        <v>-3.2832E-5</v>
      </c>
      <c r="I11" s="13">
        <v>0.37689116477295742</v>
      </c>
      <c r="J11">
        <v>1.7999999999999999E-2</v>
      </c>
      <c r="K11" s="22">
        <f t="shared" si="3"/>
        <v>0.5</v>
      </c>
      <c r="L11">
        <v>0.2</v>
      </c>
      <c r="N11">
        <f t="shared" si="4"/>
        <v>0.35355339059327379</v>
      </c>
      <c r="O11">
        <f t="shared" si="5"/>
        <v>0.70710678118654757</v>
      </c>
      <c r="P11">
        <f t="shared" si="6"/>
        <v>1.1414213562373094</v>
      </c>
      <c r="R11">
        <f t="shared" si="7"/>
        <v>4.2026910961767963E-3</v>
      </c>
      <c r="S11" s="4"/>
      <c r="T11">
        <f t="shared" si="8"/>
        <v>0.97160956841102974</v>
      </c>
      <c r="U11">
        <f t="shared" si="9"/>
        <v>-2.8801233805627716E-2</v>
      </c>
      <c r="V11">
        <f t="shared" si="10"/>
        <v>-5.1842220850129885E-4</v>
      </c>
      <c r="W11" s="4"/>
      <c r="X11">
        <f t="shared" si="11"/>
        <v>2.8390431588970286E-2</v>
      </c>
      <c r="Y11">
        <f t="shared" si="12"/>
        <v>8.0601660580800186E-4</v>
      </c>
      <c r="Z11" s="5">
        <f t="shared" si="13"/>
        <v>518.01527617764759</v>
      </c>
      <c r="AA11">
        <f t="shared" si="14"/>
        <v>7.5155204639052392E-3</v>
      </c>
      <c r="AB11" s="4"/>
      <c r="AC11">
        <f t="shared" si="15"/>
        <v>0.97160956841102974</v>
      </c>
      <c r="AD11" s="5">
        <f t="shared" si="16"/>
        <v>645.35354206387001</v>
      </c>
      <c r="AE11">
        <f t="shared" si="17"/>
        <v>-9.0971629849486563E-3</v>
      </c>
      <c r="AF11" s="4"/>
      <c r="AG11" s="6" t="s">
        <v>7</v>
      </c>
      <c r="AH11">
        <v>0</v>
      </c>
      <c r="AK11">
        <f t="shared" si="18"/>
        <v>2.1026263666320804E-3</v>
      </c>
      <c r="AL11">
        <f t="shared" si="19"/>
        <v>4.5601824356189531E-6</v>
      </c>
    </row>
    <row r="12" spans="1:40" ht="15.6" thickTop="1" thickBot="1" x14ac:dyDescent="0.35">
      <c r="A12" s="13">
        <v>273.14999999999998</v>
      </c>
      <c r="B12" s="15">
        <v>0.6</v>
      </c>
      <c r="C12" s="8">
        <v>58.44</v>
      </c>
      <c r="D12" s="8">
        <f t="shared" si="0"/>
        <v>35.064</v>
      </c>
      <c r="E12">
        <f t="shared" si="1"/>
        <v>5.6100210948417262</v>
      </c>
      <c r="F12" s="19">
        <v>0.91100000000000003</v>
      </c>
      <c r="H12">
        <f t="shared" si="2"/>
        <v>-3.2795999999999996E-5</v>
      </c>
      <c r="I12" s="13">
        <v>0.37689116477295742</v>
      </c>
      <c r="J12">
        <v>1.7999999999999999E-2</v>
      </c>
      <c r="K12" s="22">
        <f t="shared" si="3"/>
        <v>0.6</v>
      </c>
      <c r="L12">
        <v>0.2</v>
      </c>
      <c r="N12">
        <f t="shared" si="4"/>
        <v>0.46475800154489</v>
      </c>
      <c r="O12">
        <f t="shared" si="5"/>
        <v>0.7745966692414834</v>
      </c>
      <c r="P12">
        <f t="shared" si="6"/>
        <v>1.1549193338482966</v>
      </c>
      <c r="R12">
        <f t="shared" si="7"/>
        <v>5.4600130577269401E-3</v>
      </c>
      <c r="S12" s="4"/>
      <c r="T12">
        <f t="shared" si="8"/>
        <v>0.96612383388853251</v>
      </c>
      <c r="U12">
        <f t="shared" si="9"/>
        <v>-3.4463260554373543E-2</v>
      </c>
      <c r="V12">
        <f t="shared" si="10"/>
        <v>-6.2033868997872369E-4</v>
      </c>
      <c r="W12" s="4"/>
      <c r="X12">
        <f t="shared" si="11"/>
        <v>3.3876166111467501E-2</v>
      </c>
      <c r="Y12">
        <f t="shared" si="12"/>
        <v>1.1475946304117391E-3</v>
      </c>
      <c r="Z12" s="5">
        <f t="shared" si="13"/>
        <v>518.74938471931739</v>
      </c>
      <c r="AA12">
        <f t="shared" si="14"/>
        <v>1.0715652151799076E-2</v>
      </c>
      <c r="AB12" s="4"/>
      <c r="AC12">
        <f t="shared" si="15"/>
        <v>0.96612383388853251</v>
      </c>
      <c r="AD12" s="5">
        <f t="shared" si="16"/>
        <v>651.86240223872517</v>
      </c>
      <c r="AE12">
        <f t="shared" si="17"/>
        <v>-1.3009174569279048E-2</v>
      </c>
      <c r="AF12" s="4"/>
      <c r="AG12" s="6" t="s">
        <v>8</v>
      </c>
      <c r="AH12">
        <v>18.31729662824878</v>
      </c>
      <c r="AK12">
        <f t="shared" si="18"/>
        <v>2.5461519502682443E-3</v>
      </c>
      <c r="AL12">
        <f t="shared" si="19"/>
        <v>6.6509725301927775E-6</v>
      </c>
    </row>
    <row r="13" spans="1:40" ht="15.6" thickTop="1" thickBot="1" x14ac:dyDescent="0.35">
      <c r="A13" s="13">
        <v>273.14999999999998</v>
      </c>
      <c r="B13" s="15">
        <v>0.7</v>
      </c>
      <c r="C13" s="8">
        <v>58.44</v>
      </c>
      <c r="D13" s="8">
        <f t="shared" si="0"/>
        <v>40.907999999999994</v>
      </c>
      <c r="E13">
        <f t="shared" si="1"/>
        <v>5.6100210948417262</v>
      </c>
      <c r="F13" s="19">
        <v>0.91100000000000003</v>
      </c>
      <c r="H13">
        <f t="shared" si="2"/>
        <v>-3.2795999999999996E-5</v>
      </c>
      <c r="I13" s="13">
        <v>0.37689116477295742</v>
      </c>
      <c r="J13">
        <v>1.7999999999999999E-2</v>
      </c>
      <c r="K13" s="22">
        <f t="shared" si="3"/>
        <v>0.7</v>
      </c>
      <c r="L13">
        <v>0.2</v>
      </c>
      <c r="N13">
        <f t="shared" si="4"/>
        <v>0.58566201857385281</v>
      </c>
      <c r="O13">
        <f t="shared" si="5"/>
        <v>0.83666002653407556</v>
      </c>
      <c r="P13">
        <f t="shared" si="6"/>
        <v>1.167332005306815</v>
      </c>
      <c r="R13">
        <f t="shared" si="7"/>
        <v>6.8072409702159623E-3</v>
      </c>
      <c r="S13" s="4"/>
      <c r="T13">
        <f t="shared" si="8"/>
        <v>0.96069969680317568</v>
      </c>
      <c r="U13">
        <f t="shared" si="9"/>
        <v>-4.0093409166394429E-2</v>
      </c>
      <c r="V13">
        <f t="shared" si="10"/>
        <v>-7.2168136499509963E-4</v>
      </c>
      <c r="W13" s="4"/>
      <c r="X13">
        <f t="shared" si="11"/>
        <v>3.9300303196824309E-2</v>
      </c>
      <c r="Y13">
        <f t="shared" si="12"/>
        <v>1.544513831362319E-3</v>
      </c>
      <c r="Z13" s="5">
        <f t="shared" si="13"/>
        <v>519.51035694344978</v>
      </c>
      <c r="AA13">
        <f t="shared" si="14"/>
        <v>1.4443036773032403E-2</v>
      </c>
      <c r="AB13" s="4"/>
      <c r="AC13">
        <f t="shared" si="15"/>
        <v>0.96069969680317568</v>
      </c>
      <c r="AD13" s="5">
        <f t="shared" si="16"/>
        <v>658.29817664834104</v>
      </c>
      <c r="AE13">
        <f t="shared" si="17"/>
        <v>-1.7582256550906748E-2</v>
      </c>
      <c r="AF13" s="4"/>
      <c r="AG13" s="6" t="s">
        <v>9</v>
      </c>
      <c r="AH13">
        <v>39.764186369698919</v>
      </c>
      <c r="AK13">
        <f t="shared" si="18"/>
        <v>2.9463398273465169E-3</v>
      </c>
      <c r="AL13">
        <f t="shared" si="19"/>
        <v>8.8752502777796145E-6</v>
      </c>
    </row>
    <row r="14" spans="1:40" ht="15.6" thickTop="1" thickBot="1" x14ac:dyDescent="0.35">
      <c r="A14" s="13">
        <v>273.14999999999998</v>
      </c>
      <c r="B14" s="15">
        <v>0.8</v>
      </c>
      <c r="C14" s="8">
        <v>58.44</v>
      </c>
      <c r="D14" s="8">
        <f t="shared" si="0"/>
        <v>46.752000000000002</v>
      </c>
      <c r="E14">
        <f t="shared" si="1"/>
        <v>5.6100210948417262</v>
      </c>
      <c r="F14" s="16">
        <v>0.91200000000000003</v>
      </c>
      <c r="H14">
        <f t="shared" si="2"/>
        <v>-3.2832E-5</v>
      </c>
      <c r="I14" s="13">
        <v>0.37689116477295742</v>
      </c>
      <c r="J14">
        <v>1.7999999999999999E-2</v>
      </c>
      <c r="K14" s="22">
        <f t="shared" si="3"/>
        <v>0.8</v>
      </c>
      <c r="L14">
        <v>0.2</v>
      </c>
      <c r="N14">
        <f t="shared" si="4"/>
        <v>0.71554175279993271</v>
      </c>
      <c r="O14">
        <f t="shared" si="5"/>
        <v>0.89442719099991586</v>
      </c>
      <c r="P14">
        <f t="shared" si="6"/>
        <v>1.1788854381999831</v>
      </c>
      <c r="R14">
        <f t="shared" si="7"/>
        <v>8.2353457028496065E-3</v>
      </c>
      <c r="S14" s="4"/>
      <c r="T14">
        <f t="shared" si="8"/>
        <v>0.95533612546238267</v>
      </c>
      <c r="U14">
        <f t="shared" si="9"/>
        <v>-4.5692036591191934E-2</v>
      </c>
      <c r="V14">
        <f t="shared" si="10"/>
        <v>-8.224566586414548E-4</v>
      </c>
      <c r="W14" s="4"/>
      <c r="X14">
        <f t="shared" si="11"/>
        <v>4.4663874537617318E-2</v>
      </c>
      <c r="Y14">
        <f t="shared" si="12"/>
        <v>1.9948616887120207E-3</v>
      </c>
      <c r="Z14" s="5">
        <f t="shared" si="13"/>
        <v>520.2971581932178</v>
      </c>
      <c r="AA14">
        <f t="shared" si="14"/>
        <v>1.8682575617256982E-2</v>
      </c>
      <c r="AB14" s="4"/>
      <c r="AC14">
        <f t="shared" si="15"/>
        <v>0.95533612546238267</v>
      </c>
      <c r="AD14" s="5">
        <f t="shared" si="16"/>
        <v>664.6620894027609</v>
      </c>
      <c r="AE14">
        <f t="shared" si="17"/>
        <v>-2.2800396737335422E-2</v>
      </c>
      <c r="AF14" s="4"/>
      <c r="AG14" s="6" t="s">
        <v>10</v>
      </c>
      <c r="AH14">
        <v>8.5916590282275411</v>
      </c>
      <c r="AK14">
        <f t="shared" si="18"/>
        <v>3.295067924129709E-3</v>
      </c>
      <c r="AL14">
        <f t="shared" si="19"/>
        <v>1.1074917905022523E-5</v>
      </c>
    </row>
    <row r="15" spans="1:40" ht="15.6" thickTop="1" thickBot="1" x14ac:dyDescent="0.35">
      <c r="A15" s="13">
        <v>273.14999999999998</v>
      </c>
      <c r="B15" s="15">
        <v>0.9</v>
      </c>
      <c r="C15" s="8">
        <v>58.44</v>
      </c>
      <c r="D15" s="8">
        <f t="shared" si="0"/>
        <v>52.595999999999997</v>
      </c>
      <c r="E15">
        <f t="shared" si="1"/>
        <v>5.6100210948417262</v>
      </c>
      <c r="F15" s="19">
        <v>0.91400000000000003</v>
      </c>
      <c r="H15">
        <f t="shared" si="2"/>
        <v>-3.2903999999999995E-5</v>
      </c>
      <c r="I15" s="13">
        <v>0.37689116477295742</v>
      </c>
      <c r="J15">
        <v>1.7999999999999999E-2</v>
      </c>
      <c r="K15" s="22">
        <f t="shared" si="3"/>
        <v>0.9</v>
      </c>
      <c r="L15">
        <v>0.2</v>
      </c>
      <c r="N15">
        <f t="shared" si="4"/>
        <v>0.85381496824546244</v>
      </c>
      <c r="O15">
        <f t="shared" si="5"/>
        <v>0.94868329805051377</v>
      </c>
      <c r="P15">
        <f t="shared" si="6"/>
        <v>1.1897366596101029</v>
      </c>
      <c r="R15">
        <f t="shared" si="7"/>
        <v>9.7371391813468443E-3</v>
      </c>
      <c r="S15" s="4"/>
      <c r="T15">
        <f t="shared" si="8"/>
        <v>0.95003211108535468</v>
      </c>
      <c r="U15">
        <f t="shared" si="9"/>
        <v>-5.1259493816317669E-2</v>
      </c>
      <c r="V15">
        <f t="shared" si="10"/>
        <v>-9.2267088869371801E-4</v>
      </c>
      <c r="W15" s="4"/>
      <c r="X15">
        <f t="shared" si="11"/>
        <v>4.9967888914645313E-2</v>
      </c>
      <c r="Y15">
        <f t="shared" si="12"/>
        <v>2.4967899225863338E-3</v>
      </c>
      <c r="Z15" s="5">
        <f t="shared" si="13"/>
        <v>521.10878970270244</v>
      </c>
      <c r="AA15">
        <f t="shared" si="14"/>
        <v>2.3419785144615634E-2</v>
      </c>
      <c r="AB15" s="4"/>
      <c r="AC15">
        <f t="shared" si="15"/>
        <v>0.95003211108535468</v>
      </c>
      <c r="AD15" s="5">
        <f t="shared" si="16"/>
        <v>670.95533742705311</v>
      </c>
      <c r="AE15">
        <f t="shared" si="17"/>
        <v>-2.8647478662165569E-2</v>
      </c>
      <c r="AF15" s="4"/>
      <c r="AG15" s="6" t="s">
        <v>11</v>
      </c>
      <c r="AH15">
        <v>0</v>
      </c>
      <c r="AK15">
        <f t="shared" si="18"/>
        <v>3.5867747751031909E-3</v>
      </c>
      <c r="AL15">
        <f t="shared" si="19"/>
        <v>1.3102074434932535E-5</v>
      </c>
    </row>
    <row r="16" spans="1:40" ht="15.6" thickTop="1" thickBot="1" x14ac:dyDescent="0.35">
      <c r="A16" s="13">
        <v>273.14999999999998</v>
      </c>
      <c r="B16" s="15">
        <v>1</v>
      </c>
      <c r="C16" s="8">
        <v>58.44</v>
      </c>
      <c r="D16" s="8">
        <f t="shared" si="0"/>
        <v>58.44</v>
      </c>
      <c r="E16">
        <f t="shared" si="1"/>
        <v>5.6100210948417262</v>
      </c>
      <c r="F16" s="19">
        <v>0.91500000000000004</v>
      </c>
      <c r="H16">
        <f t="shared" si="2"/>
        <v>-3.294E-5</v>
      </c>
      <c r="I16" s="13">
        <v>0.37689116477295742</v>
      </c>
      <c r="J16">
        <v>1.7999999999999999E-2</v>
      </c>
      <c r="K16" s="22">
        <f t="shared" si="3"/>
        <v>1</v>
      </c>
      <c r="L16">
        <v>0.2</v>
      </c>
      <c r="N16">
        <f t="shared" si="4"/>
        <v>1</v>
      </c>
      <c r="O16">
        <f t="shared" si="5"/>
        <v>1</v>
      </c>
      <c r="P16">
        <f t="shared" si="6"/>
        <v>1.2</v>
      </c>
      <c r="R16">
        <f t="shared" si="7"/>
        <v>1.1306734943188722E-2</v>
      </c>
      <c r="S16" s="4"/>
      <c r="T16">
        <f t="shared" si="8"/>
        <v>0.94478666717055293</v>
      </c>
      <c r="U16">
        <f t="shared" si="9"/>
        <v>-5.6796125999411126E-2</v>
      </c>
      <c r="V16">
        <f t="shared" si="10"/>
        <v>-1.0223302679894001E-3</v>
      </c>
      <c r="W16" s="4"/>
      <c r="X16">
        <f t="shared" si="11"/>
        <v>5.5213332829447105E-2</v>
      </c>
      <c r="Y16">
        <f t="shared" si="12"/>
        <v>3.0485121221353016E-3</v>
      </c>
      <c r="Z16" s="5">
        <f t="shared" si="13"/>
        <v>521.94428725153887</v>
      </c>
      <c r="AA16">
        <f t="shared" si="14"/>
        <v>2.8640762761780549E-2</v>
      </c>
      <c r="AB16" s="4"/>
      <c r="AC16">
        <f t="shared" si="15"/>
        <v>0.94478666717055293</v>
      </c>
      <c r="AD16" s="5">
        <f t="shared" si="16"/>
        <v>677.1790912117965</v>
      </c>
      <c r="AE16">
        <f t="shared" si="17"/>
        <v>-3.510732401598874E-2</v>
      </c>
      <c r="AF16" s="4"/>
      <c r="AG16" s="6" t="s">
        <v>12</v>
      </c>
      <c r="AH16">
        <v>243.49573255695833</v>
      </c>
      <c r="AK16">
        <f t="shared" si="18"/>
        <v>3.8178434209911322E-3</v>
      </c>
      <c r="AL16">
        <f t="shared" si="19"/>
        <v>1.4828532955380167E-5</v>
      </c>
    </row>
    <row r="17" spans="1:38" ht="15.6" thickTop="1" thickBot="1" x14ac:dyDescent="0.35">
      <c r="A17" s="13">
        <v>273.14999999999998</v>
      </c>
      <c r="B17" s="15">
        <v>1.5</v>
      </c>
      <c r="C17" s="8">
        <v>58.44</v>
      </c>
      <c r="D17" s="8">
        <f t="shared" si="0"/>
        <v>87.66</v>
      </c>
      <c r="E17">
        <f t="shared" si="1"/>
        <v>5.6100210948417262</v>
      </c>
      <c r="F17" s="19">
        <v>0.92800000000000005</v>
      </c>
      <c r="H17">
        <f t="shared" si="2"/>
        <v>-3.3408000000000003E-5</v>
      </c>
      <c r="I17" s="13">
        <v>0.37689116477295742</v>
      </c>
      <c r="J17">
        <v>1.7999999999999999E-2</v>
      </c>
      <c r="K17" s="22">
        <f t="shared" si="3"/>
        <v>1.5</v>
      </c>
      <c r="L17">
        <v>0.2</v>
      </c>
      <c r="N17">
        <f t="shared" si="4"/>
        <v>1.8371173070873836</v>
      </c>
      <c r="O17">
        <f t="shared" si="5"/>
        <v>1.2247448713915889</v>
      </c>
      <c r="P17">
        <f t="shared" si="6"/>
        <v>1.2449489742783177</v>
      </c>
      <c r="R17">
        <f t="shared" si="7"/>
        <v>2.0021831140017141E-2</v>
      </c>
      <c r="S17" s="4"/>
      <c r="T17">
        <f t="shared" si="8"/>
        <v>0.91940496110917014</v>
      </c>
      <c r="U17">
        <f t="shared" si="9"/>
        <v>-8.4028599595450976E-2</v>
      </c>
      <c r="V17">
        <f t="shared" si="10"/>
        <v>-1.5125147927181175E-3</v>
      </c>
      <c r="W17" s="4"/>
      <c r="X17">
        <f t="shared" si="11"/>
        <v>8.0595038890829848E-2</v>
      </c>
      <c r="Y17">
        <f t="shared" si="12"/>
        <v>6.4955602938143757E-3</v>
      </c>
      <c r="Z17" s="5">
        <f t="shared" si="13"/>
        <v>526.44827799120333</v>
      </c>
      <c r="AA17">
        <f t="shared" si="14"/>
        <v>6.1552377562799021E-2</v>
      </c>
      <c r="AB17" s="4"/>
      <c r="AC17">
        <f t="shared" si="15"/>
        <v>0.91940496110917014</v>
      </c>
      <c r="AD17" s="5">
        <f t="shared" si="16"/>
        <v>707.29465277885674</v>
      </c>
      <c r="AE17">
        <f t="shared" si="17"/>
        <v>-7.6031987134873219E-2</v>
      </c>
      <c r="AF17" s="4"/>
      <c r="AG17" s="6" t="s">
        <v>26</v>
      </c>
      <c r="AH17">
        <v>502.27159032769117</v>
      </c>
      <c r="AK17">
        <f t="shared" si="18"/>
        <v>4.0297067752248228E-3</v>
      </c>
      <c r="AL17">
        <f t="shared" si="19"/>
        <v>1.6508901676650264E-5</v>
      </c>
    </row>
    <row r="18" spans="1:38" ht="15" thickTop="1" x14ac:dyDescent="0.3">
      <c r="A18" s="13">
        <v>273.14999999999998</v>
      </c>
      <c r="B18" s="15">
        <v>2</v>
      </c>
      <c r="C18" s="8">
        <v>58.44</v>
      </c>
      <c r="D18" s="8">
        <f t="shared" si="0"/>
        <v>116.88</v>
      </c>
      <c r="E18">
        <f t="shared" si="1"/>
        <v>5.6100210948417262</v>
      </c>
      <c r="F18" s="19">
        <v>0.95</v>
      </c>
      <c r="H18">
        <f t="shared" si="2"/>
        <v>-3.4199999999999991E-5</v>
      </c>
      <c r="I18" s="13">
        <v>0.37689116477295742</v>
      </c>
      <c r="J18">
        <v>1.7999999999999999E-2</v>
      </c>
      <c r="K18" s="22">
        <f t="shared" si="3"/>
        <v>2</v>
      </c>
      <c r="L18">
        <v>0.2</v>
      </c>
      <c r="N18">
        <f t="shared" si="4"/>
        <v>2.8284271247461898</v>
      </c>
      <c r="O18">
        <f t="shared" si="5"/>
        <v>1.4142135623730951</v>
      </c>
      <c r="P18">
        <f t="shared" si="6"/>
        <v>1.2828427124746191</v>
      </c>
      <c r="R18">
        <f t="shared" si="7"/>
        <v>2.9915071110103789E-2</v>
      </c>
      <c r="S18" s="4"/>
      <c r="T18">
        <f t="shared" si="8"/>
        <v>0.89535133586419313</v>
      </c>
      <c r="U18">
        <f t="shared" si="9"/>
        <v>-0.11053908369825544</v>
      </c>
      <c r="V18">
        <f t="shared" si="10"/>
        <v>-1.9897035065685976E-3</v>
      </c>
      <c r="W18" s="4"/>
      <c r="X18">
        <f t="shared" si="11"/>
        <v>0.10464866413580688</v>
      </c>
      <c r="Y18">
        <f t="shared" si="12"/>
        <v>1.0951342905408914E-2</v>
      </c>
      <c r="Z18" s="5">
        <f t="shared" si="13"/>
        <v>531.42203728532047</v>
      </c>
      <c r="AA18">
        <f t="shared" si="14"/>
        <v>0.10475612924044582</v>
      </c>
      <c r="AB18" s="4"/>
      <c r="AC18">
        <f t="shared" si="15"/>
        <v>0.89535133586419313</v>
      </c>
      <c r="AD18" s="5">
        <f t="shared" si="16"/>
        <v>735.83443770207077</v>
      </c>
      <c r="AE18">
        <f t="shared" si="17"/>
        <v>-0.12987138679170038</v>
      </c>
      <c r="AF18" s="4"/>
      <c r="AG18" s="45" t="s">
        <v>27</v>
      </c>
      <c r="AH18">
        <v>1053.3449054961852</v>
      </c>
      <c r="AK18">
        <f t="shared" si="18"/>
        <v>2.8101100522806288E-3</v>
      </c>
      <c r="AL18">
        <f t="shared" si="19"/>
        <v>8.0900996735046324E-6</v>
      </c>
    </row>
    <row r="19" spans="1:38" x14ac:dyDescent="0.3">
      <c r="A19" s="13">
        <v>273.14999999999998</v>
      </c>
      <c r="B19" s="15">
        <v>2.5</v>
      </c>
      <c r="C19" s="8">
        <v>58.44</v>
      </c>
      <c r="D19" s="8">
        <f t="shared" si="0"/>
        <v>146.1</v>
      </c>
      <c r="E19">
        <f t="shared" si="1"/>
        <v>5.6100210948417262</v>
      </c>
      <c r="F19" s="19">
        <v>0.97699999999999998</v>
      </c>
      <c r="H19">
        <f t="shared" si="2"/>
        <v>-3.5171999999999995E-5</v>
      </c>
      <c r="I19" s="13">
        <v>0.37689116477295742</v>
      </c>
      <c r="J19">
        <v>1.7999999999999999E-2</v>
      </c>
      <c r="K19" s="22">
        <f t="shared" si="3"/>
        <v>2.5</v>
      </c>
      <c r="L19">
        <v>0.2</v>
      </c>
      <c r="N19">
        <f t="shared" si="4"/>
        <v>3.9528470752104745</v>
      </c>
      <c r="O19">
        <f t="shared" si="5"/>
        <v>1.5811388300841898</v>
      </c>
      <c r="P19">
        <f t="shared" si="6"/>
        <v>1.316227766016838</v>
      </c>
      <c r="R19">
        <f t="shared" si="7"/>
        <v>4.0747167295170271E-2</v>
      </c>
      <c r="S19" s="4"/>
      <c r="T19">
        <f t="shared" si="8"/>
        <v>0.87252421254689816</v>
      </c>
      <c r="U19">
        <f t="shared" si="9"/>
        <v>-0.13636487452051646</v>
      </c>
      <c r="V19">
        <f t="shared" si="10"/>
        <v>-2.4545677413692962E-3</v>
      </c>
      <c r="W19" s="4"/>
      <c r="X19">
        <f t="shared" si="11"/>
        <v>0.12747578745310184</v>
      </c>
      <c r="Y19">
        <f t="shared" si="12"/>
        <v>1.6250076386788395E-2</v>
      </c>
      <c r="Z19" s="5">
        <f t="shared" si="13"/>
        <v>536.77705460074264</v>
      </c>
      <c r="AA19">
        <f t="shared" si="14"/>
        <v>0.15700802651887236</v>
      </c>
      <c r="AB19" s="4"/>
      <c r="AC19">
        <f t="shared" si="15"/>
        <v>0.87252421254689816</v>
      </c>
      <c r="AD19" s="5">
        <f t="shared" si="16"/>
        <v>762.91897000255335</v>
      </c>
      <c r="AE19">
        <f t="shared" si="17"/>
        <v>-0.19470800777461433</v>
      </c>
      <c r="AF19" s="4"/>
      <c r="AG19" s="45" t="s">
        <v>28</v>
      </c>
      <c r="AH19">
        <v>0</v>
      </c>
      <c r="AK19">
        <f t="shared" si="18"/>
        <v>5.9261829805901112E-4</v>
      </c>
      <c r="AL19">
        <f t="shared" si="19"/>
        <v>3.9412065833702201E-7</v>
      </c>
    </row>
    <row r="20" spans="1:38" x14ac:dyDescent="0.3">
      <c r="A20" s="13">
        <v>273.14999999999998</v>
      </c>
      <c r="B20" s="15">
        <v>3</v>
      </c>
      <c r="C20" s="8">
        <v>58.44</v>
      </c>
      <c r="D20" s="8">
        <f t="shared" si="0"/>
        <v>175.32</v>
      </c>
      <c r="E20">
        <f t="shared" si="1"/>
        <v>5.6100210948417262</v>
      </c>
      <c r="F20" s="19">
        <v>1.0049999999999999</v>
      </c>
      <c r="H20">
        <f t="shared" si="2"/>
        <v>-3.6179999999999996E-5</v>
      </c>
      <c r="I20" s="13">
        <v>0.37689116477295742</v>
      </c>
      <c r="J20">
        <v>1.7999999999999999E-2</v>
      </c>
      <c r="K20" s="22">
        <f t="shared" si="3"/>
        <v>3</v>
      </c>
      <c r="L20">
        <v>0.2</v>
      </c>
      <c r="N20">
        <f t="shared" si="4"/>
        <v>5.196152422706632</v>
      </c>
      <c r="O20">
        <f t="shared" si="5"/>
        <v>1.7320508075688772</v>
      </c>
      <c r="P20">
        <f t="shared" si="6"/>
        <v>1.3464101615137753</v>
      </c>
      <c r="R20">
        <f t="shared" si="7"/>
        <v>5.2362811732107425E-2</v>
      </c>
      <c r="S20" s="4"/>
      <c r="T20">
        <f t="shared" si="8"/>
        <v>0.8508321138073035</v>
      </c>
      <c r="U20">
        <f t="shared" si="9"/>
        <v>-0.16154045094373229</v>
      </c>
      <c r="V20">
        <f t="shared" si="10"/>
        <v>-2.9077281169871808E-3</v>
      </c>
      <c r="W20" s="4"/>
      <c r="X20">
        <f t="shared" si="11"/>
        <v>0.14916788619269647</v>
      </c>
      <c r="Y20">
        <f t="shared" si="12"/>
        <v>2.2251058271197246E-2</v>
      </c>
      <c r="Z20" s="5">
        <f t="shared" si="13"/>
        <v>542.43872019922821</v>
      </c>
      <c r="AA20">
        <f t="shared" si="14"/>
        <v>0.21725704029072035</v>
      </c>
      <c r="AB20" s="4"/>
      <c r="AC20">
        <f t="shared" si="15"/>
        <v>0.8508321138073035</v>
      </c>
      <c r="AD20" s="5">
        <f t="shared" si="16"/>
        <v>788.65678815910906</v>
      </c>
      <c r="AE20">
        <f t="shared" si="17"/>
        <v>-0.26875409819237717</v>
      </c>
      <c r="AF20" s="4"/>
      <c r="AK20">
        <f t="shared" si="18"/>
        <v>-2.0419742865365742E-3</v>
      </c>
      <c r="AL20">
        <f t="shared" si="19"/>
        <v>4.0232107199027655E-6</v>
      </c>
    </row>
    <row r="21" spans="1:38" x14ac:dyDescent="0.3">
      <c r="A21" s="13">
        <v>273.14999999999998</v>
      </c>
      <c r="B21" s="15">
        <v>3.5</v>
      </c>
      <c r="C21" s="8">
        <v>58.44</v>
      </c>
      <c r="D21" s="8">
        <f t="shared" si="0"/>
        <v>204.54</v>
      </c>
      <c r="E21">
        <f t="shared" si="1"/>
        <v>5.6100210948417262</v>
      </c>
      <c r="F21" s="19">
        <v>1.04</v>
      </c>
      <c r="H21">
        <f t="shared" si="2"/>
        <v>-3.7440000000000001E-5</v>
      </c>
      <c r="I21" s="13">
        <v>0.37689116477295742</v>
      </c>
      <c r="J21">
        <v>1.7999999999999999E-2</v>
      </c>
      <c r="K21" s="22">
        <f t="shared" si="3"/>
        <v>3.5</v>
      </c>
      <c r="L21">
        <v>0.2</v>
      </c>
      <c r="N21">
        <f t="shared" si="4"/>
        <v>6.5479004268543983</v>
      </c>
      <c r="O21">
        <f t="shared" si="5"/>
        <v>1.8708286933869707</v>
      </c>
      <c r="P21">
        <f t="shared" si="6"/>
        <v>1.3741657386773942</v>
      </c>
      <c r="R21">
        <f t="shared" si="7"/>
        <v>6.4651917139566417E-2</v>
      </c>
      <c r="S21" s="4"/>
      <c r="T21">
        <f t="shared" si="8"/>
        <v>0.83019243860726921</v>
      </c>
      <c r="U21">
        <f t="shared" si="9"/>
        <v>-0.18609775132172104</v>
      </c>
      <c r="V21">
        <f t="shared" si="10"/>
        <v>-3.3497595237909784E-3</v>
      </c>
      <c r="W21" s="4"/>
      <c r="X21">
        <f t="shared" si="11"/>
        <v>0.16980756139273084</v>
      </c>
      <c r="Y21">
        <f t="shared" si="12"/>
        <v>2.8834607906146056E-2</v>
      </c>
      <c r="Z21" s="5">
        <f t="shared" si="13"/>
        <v>548.34403565263244</v>
      </c>
      <c r="AA21">
        <f t="shared" si="14"/>
        <v>0.28460313478291371</v>
      </c>
      <c r="AB21" s="4"/>
      <c r="AC21">
        <f t="shared" si="15"/>
        <v>0.83019243860726921</v>
      </c>
      <c r="AD21" s="5">
        <f t="shared" si="16"/>
        <v>813.14589884802626</v>
      </c>
      <c r="AE21">
        <f t="shared" si="17"/>
        <v>-0.35037555992156649</v>
      </c>
      <c r="AF21" s="4"/>
      <c r="AK21">
        <f t="shared" si="18"/>
        <v>-4.4702675228773248E-3</v>
      </c>
      <c r="AL21">
        <f t="shared" si="19"/>
        <v>1.9649959847578722E-5</v>
      </c>
    </row>
    <row r="22" spans="1:38" x14ac:dyDescent="0.3">
      <c r="A22" s="13">
        <v>273.14999999999998</v>
      </c>
      <c r="B22" s="16">
        <v>4</v>
      </c>
      <c r="C22" s="8">
        <v>58.44</v>
      </c>
      <c r="D22" s="8">
        <f t="shared" si="0"/>
        <v>233.76</v>
      </c>
      <c r="E22">
        <f t="shared" si="1"/>
        <v>5.6100210948417262</v>
      </c>
      <c r="F22" s="19">
        <v>1.08</v>
      </c>
      <c r="H22">
        <f t="shared" si="2"/>
        <v>-3.888E-5</v>
      </c>
      <c r="I22" s="13">
        <v>0.37689116477295742</v>
      </c>
      <c r="J22">
        <v>1.7999999999999999E-2</v>
      </c>
      <c r="K22" s="22">
        <f t="shared" si="3"/>
        <v>4</v>
      </c>
      <c r="L22">
        <v>0.2</v>
      </c>
      <c r="N22">
        <f t="shared" si="4"/>
        <v>7.9999999999999982</v>
      </c>
      <c r="O22">
        <f t="shared" si="5"/>
        <v>2</v>
      </c>
      <c r="P22">
        <f t="shared" si="6"/>
        <v>1.4</v>
      </c>
      <c r="R22">
        <f t="shared" si="7"/>
        <v>7.7531896753294069E-2</v>
      </c>
      <c r="S22" s="4"/>
      <c r="T22">
        <f t="shared" si="8"/>
        <v>0.81053041110102453</v>
      </c>
      <c r="U22">
        <f t="shared" si="9"/>
        <v>-0.21006641710251342</v>
      </c>
      <c r="V22">
        <f t="shared" si="10"/>
        <v>-3.7811955078452413E-3</v>
      </c>
      <c r="W22" s="4"/>
      <c r="X22">
        <f t="shared" si="11"/>
        <v>0.18946958889897547</v>
      </c>
      <c r="Y22">
        <f t="shared" si="12"/>
        <v>3.589872511754677E-2</v>
      </c>
      <c r="Z22" s="5">
        <f t="shared" si="13"/>
        <v>554.4397334184348</v>
      </c>
      <c r="AA22">
        <f t="shared" si="14"/>
        <v>0.35826623251621742</v>
      </c>
      <c r="AB22" s="4"/>
      <c r="AC22">
        <f t="shared" si="15"/>
        <v>0.81053041110102453</v>
      </c>
      <c r="AD22" s="5">
        <f t="shared" si="16"/>
        <v>836.47502410326081</v>
      </c>
      <c r="AE22">
        <f t="shared" si="17"/>
        <v>-0.43810057486348464</v>
      </c>
      <c r="AF22" s="4"/>
      <c r="AK22">
        <f t="shared" si="18"/>
        <v>-6.08364110181836E-3</v>
      </c>
      <c r="AL22">
        <f t="shared" si="19"/>
        <v>3.6539136778056319E-5</v>
      </c>
    </row>
    <row r="23" spans="1:38" x14ac:dyDescent="0.3">
      <c r="A23" s="13">
        <v>273.14999999999998</v>
      </c>
      <c r="B23" s="16">
        <v>4.5</v>
      </c>
      <c r="C23" s="8">
        <v>58.44</v>
      </c>
      <c r="D23" s="8">
        <f t="shared" si="0"/>
        <v>262.98</v>
      </c>
      <c r="E23">
        <f t="shared" si="1"/>
        <v>5.6100210948417262</v>
      </c>
      <c r="F23" s="19">
        <v>1.1180000000000001</v>
      </c>
      <c r="H23">
        <f t="shared" si="2"/>
        <v>-4.0247999999999998E-5</v>
      </c>
      <c r="I23" s="13">
        <v>0.37689116477295742</v>
      </c>
      <c r="J23">
        <v>1.7999999999999999E-2</v>
      </c>
      <c r="K23" s="22">
        <f t="shared" si="3"/>
        <v>4.5</v>
      </c>
      <c r="L23">
        <v>0.2</v>
      </c>
      <c r="N23">
        <f t="shared" si="4"/>
        <v>9.5459415460183905</v>
      </c>
      <c r="O23">
        <f t="shared" si="5"/>
        <v>2.1213203435596424</v>
      </c>
      <c r="P23">
        <f t="shared" si="6"/>
        <v>1.4242640687119286</v>
      </c>
      <c r="R23">
        <f t="shared" si="7"/>
        <v>9.0938274620617723E-2</v>
      </c>
      <c r="S23" s="4"/>
      <c r="T23">
        <f t="shared" si="8"/>
        <v>0.79177817542637252</v>
      </c>
      <c r="U23">
        <f t="shared" si="9"/>
        <v>-0.23347400793022677</v>
      </c>
      <c r="V23">
        <f t="shared" si="10"/>
        <v>-4.2025321427440815E-3</v>
      </c>
      <c r="W23" s="4"/>
      <c r="X23">
        <f t="shared" si="11"/>
        <v>0.20822182457362745</v>
      </c>
      <c r="Y23">
        <f t="shared" si="12"/>
        <v>4.3356328228770481E-2</v>
      </c>
      <c r="Z23" s="5">
        <f t="shared" si="13"/>
        <v>560.68072598343792</v>
      </c>
      <c r="AA23">
        <f t="shared" si="14"/>
        <v>0.43756303657109863</v>
      </c>
      <c r="AB23" s="4"/>
      <c r="AC23">
        <f t="shared" si="15"/>
        <v>0.79177817542637252</v>
      </c>
      <c r="AD23" s="5">
        <f t="shared" si="16"/>
        <v>858.72467535263945</v>
      </c>
      <c r="AE23">
        <f t="shared" si="17"/>
        <v>-0.53061860036516917</v>
      </c>
      <c r="AF23" s="4"/>
      <c r="AK23">
        <f t="shared" si="18"/>
        <v>-6.3198213161969052E-3</v>
      </c>
      <c r="AL23">
        <f t="shared" si="19"/>
        <v>3.9433041033492203E-5</v>
      </c>
    </row>
    <row r="24" spans="1:38" x14ac:dyDescent="0.3">
      <c r="A24" s="13">
        <v>273.14999999999998</v>
      </c>
      <c r="B24" s="16">
        <v>5</v>
      </c>
      <c r="C24" s="8">
        <v>58.44</v>
      </c>
      <c r="D24" s="8">
        <f t="shared" si="0"/>
        <v>292.2</v>
      </c>
      <c r="E24">
        <f t="shared" si="1"/>
        <v>5.6100210948417262</v>
      </c>
      <c r="F24" s="19">
        <v>1.1579999999999999</v>
      </c>
      <c r="H24">
        <f t="shared" si="2"/>
        <v>-4.1687999999999998E-5</v>
      </c>
      <c r="I24" s="13">
        <v>0.37689116477295742</v>
      </c>
      <c r="J24">
        <v>1.7999999999999999E-2</v>
      </c>
      <c r="K24" s="22">
        <f t="shared" si="3"/>
        <v>5</v>
      </c>
      <c r="L24">
        <v>0.2</v>
      </c>
      <c r="N24">
        <f t="shared" si="4"/>
        <v>11.180339887498945</v>
      </c>
      <c r="O24">
        <f t="shared" si="5"/>
        <v>2.2360679774997898</v>
      </c>
      <c r="P24">
        <f t="shared" si="6"/>
        <v>1.4472135954999579</v>
      </c>
      <c r="R24">
        <f t="shared" si="7"/>
        <v>0.1048191974501511</v>
      </c>
      <c r="S24" s="4"/>
      <c r="T24">
        <f t="shared" si="8"/>
        <v>0.77387401331063299</v>
      </c>
      <c r="U24">
        <f t="shared" si="9"/>
        <v>-0.25634619214192811</v>
      </c>
      <c r="V24">
        <f t="shared" si="10"/>
        <v>-4.6142314585547054E-3</v>
      </c>
      <c r="W24" s="4"/>
      <c r="X24">
        <f t="shared" si="11"/>
        <v>0.22612598668936695</v>
      </c>
      <c r="Y24">
        <f t="shared" si="12"/>
        <v>5.1132961856239757E-2</v>
      </c>
      <c r="Z24" s="5">
        <f t="shared" si="13"/>
        <v>567.02882180546567</v>
      </c>
      <c r="AA24">
        <f t="shared" si="14"/>
        <v>0.52188953610181399</v>
      </c>
      <c r="AB24" s="4"/>
      <c r="AC24">
        <f t="shared" si="15"/>
        <v>0.77387401331063299</v>
      </c>
      <c r="AD24" s="5">
        <f t="shared" si="16"/>
        <v>879.96808173356612</v>
      </c>
      <c r="AE24">
        <f t="shared" si="17"/>
        <v>-0.62677351682698978</v>
      </c>
      <c r="AF24" s="4"/>
      <c r="AK24">
        <f t="shared" si="18"/>
        <v>-4.6790147335794563E-3</v>
      </c>
      <c r="AL24">
        <f t="shared" si="19"/>
        <v>2.1504799233970712E-5</v>
      </c>
    </row>
    <row r="25" spans="1:38" x14ac:dyDescent="0.3">
      <c r="A25" s="13">
        <v>273.14999999999998</v>
      </c>
      <c r="B25" s="15">
        <v>5.5</v>
      </c>
      <c r="C25" s="8">
        <v>58.44</v>
      </c>
      <c r="D25" s="8">
        <f t="shared" si="0"/>
        <v>321.41999999999996</v>
      </c>
      <c r="E25">
        <f t="shared" si="1"/>
        <v>5.6100210948417262</v>
      </c>
      <c r="F25" s="16">
        <v>1.2</v>
      </c>
      <c r="H25">
        <f t="shared" si="2"/>
        <v>-4.3199999999999993E-5</v>
      </c>
      <c r="I25" s="13">
        <v>0.37689116477295742</v>
      </c>
      <c r="J25">
        <v>1.7999999999999999E-2</v>
      </c>
      <c r="K25" s="22">
        <f t="shared" si="3"/>
        <v>5.5</v>
      </c>
      <c r="L25">
        <v>0.2</v>
      </c>
      <c r="N25">
        <f t="shared" si="4"/>
        <v>12.898643339514432</v>
      </c>
      <c r="O25">
        <f t="shared" si="5"/>
        <v>2.3452078799117149</v>
      </c>
      <c r="P25">
        <f t="shared" si="6"/>
        <v>1.469041575982343</v>
      </c>
      <c r="R25">
        <f t="shared" si="7"/>
        <v>0.11913199224665312</v>
      </c>
      <c r="S25" s="4"/>
      <c r="T25">
        <f t="shared" si="8"/>
        <v>0.75676166548107338</v>
      </c>
      <c r="U25">
        <f t="shared" si="9"/>
        <v>-0.27870691596149672</v>
      </c>
      <c r="V25">
        <f t="shared" si="10"/>
        <v>-5.0167244873069406E-3</v>
      </c>
      <c r="W25" s="4"/>
      <c r="X25">
        <f t="shared" si="11"/>
        <v>0.24323833451892657</v>
      </c>
      <c r="Y25">
        <f t="shared" si="12"/>
        <v>5.9164887379541224E-2</v>
      </c>
      <c r="Z25" s="5">
        <f t="shared" si="13"/>
        <v>573.4516582212467</v>
      </c>
      <c r="AA25">
        <f t="shared" si="14"/>
        <v>0.61070764997288207</v>
      </c>
      <c r="AB25" s="4"/>
      <c r="AC25">
        <f t="shared" si="15"/>
        <v>0.75676166548107338</v>
      </c>
      <c r="AD25" s="5">
        <f t="shared" si="16"/>
        <v>900.27199524401908</v>
      </c>
      <c r="AE25">
        <f t="shared" si="17"/>
        <v>-0.72555345141757399</v>
      </c>
      <c r="AF25" s="4"/>
      <c r="AK25">
        <f t="shared" si="18"/>
        <v>-7.3053368534570229E-4</v>
      </c>
      <c r="AL25">
        <f t="shared" si="19"/>
        <v>4.7242759501090493E-7</v>
      </c>
    </row>
    <row r="26" spans="1:38" x14ac:dyDescent="0.3">
      <c r="A26" s="13">
        <v>273.14999999999998</v>
      </c>
      <c r="B26" s="15">
        <v>6</v>
      </c>
      <c r="C26" s="8">
        <v>58.44</v>
      </c>
      <c r="D26" s="8">
        <f t="shared" si="0"/>
        <v>350.64</v>
      </c>
      <c r="E26">
        <f t="shared" si="1"/>
        <v>5.6100210948417262</v>
      </c>
      <c r="F26" s="19">
        <v>1.2450000000000001</v>
      </c>
      <c r="H26">
        <f t="shared" si="2"/>
        <v>-4.4820000000000001E-5</v>
      </c>
      <c r="I26" s="13">
        <v>0.37689116477295742</v>
      </c>
      <c r="J26">
        <v>1.7999999999999999E-2</v>
      </c>
      <c r="K26" s="22">
        <f t="shared" si="3"/>
        <v>6</v>
      </c>
      <c r="L26">
        <v>0.2</v>
      </c>
      <c r="N26">
        <f t="shared" si="4"/>
        <v>14.696938456699071</v>
      </c>
      <c r="O26">
        <f t="shared" si="5"/>
        <v>2.4494897427831779</v>
      </c>
      <c r="P26">
        <f t="shared" si="6"/>
        <v>1.4898979485566355</v>
      </c>
      <c r="R26">
        <f t="shared" si="7"/>
        <v>0.13384088844520217</v>
      </c>
      <c r="S26" s="4"/>
      <c r="T26">
        <f t="shared" si="8"/>
        <v>0.74038974115974643</v>
      </c>
      <c r="U26">
        <f t="shared" si="9"/>
        <v>-0.30057855418680124</v>
      </c>
      <c r="V26">
        <f t="shared" si="10"/>
        <v>-5.4104139753624221E-3</v>
      </c>
      <c r="W26" s="4"/>
      <c r="X26">
        <f t="shared" si="11"/>
        <v>0.25961025884025352</v>
      </c>
      <c r="Y26">
        <f t="shared" si="12"/>
        <v>6.7397486495103423E-2</v>
      </c>
      <c r="Z26" s="5">
        <f t="shared" si="13"/>
        <v>579.92181155840456</v>
      </c>
      <c r="AA26">
        <f t="shared" si="14"/>
        <v>0.70353490432902266</v>
      </c>
      <c r="AB26" s="4"/>
      <c r="AC26">
        <f t="shared" si="15"/>
        <v>0.74038974115974643</v>
      </c>
      <c r="AD26" s="5">
        <f t="shared" si="16"/>
        <v>919.69739138081889</v>
      </c>
      <c r="AE26">
        <f t="shared" si="17"/>
        <v>-0.82607894425832962</v>
      </c>
      <c r="AF26" s="4"/>
      <c r="AK26">
        <f t="shared" si="18"/>
        <v>5.8864345405327256E-3</v>
      </c>
      <c r="AL26">
        <f t="shared" si="19"/>
        <v>3.5179780424590074E-5</v>
      </c>
    </row>
    <row r="27" spans="1:38" x14ac:dyDescent="0.3">
      <c r="A27" s="13">
        <v>298.14999999999998</v>
      </c>
      <c r="B27" s="16">
        <v>1.0801000000000001</v>
      </c>
      <c r="C27" s="8">
        <v>58.44</v>
      </c>
      <c r="D27" s="8">
        <f t="shared" si="0"/>
        <v>63.121043999999998</v>
      </c>
      <c r="E27">
        <f t="shared" si="1"/>
        <v>5.697596715569115</v>
      </c>
      <c r="F27" s="20">
        <v>0.64190000000000003</v>
      </c>
      <c r="H27">
        <f t="shared" si="2"/>
        <v>-2.3108399999999997E-5</v>
      </c>
      <c r="I27" s="13">
        <v>0.39200000000000002</v>
      </c>
      <c r="J27">
        <v>1.7999999999999999E-2</v>
      </c>
      <c r="K27" s="22">
        <f t="shared" si="3"/>
        <v>1.0801000000000001</v>
      </c>
      <c r="L27">
        <v>0.2</v>
      </c>
      <c r="N27">
        <f t="shared" si="4"/>
        <v>1.1225248114856974</v>
      </c>
      <c r="O27">
        <f t="shared" si="5"/>
        <v>1.0392785959500945</v>
      </c>
      <c r="P27">
        <f t="shared" si="6"/>
        <v>1.207855719190019</v>
      </c>
      <c r="R27">
        <f t="shared" si="7"/>
        <v>1.3115035089049452E-2</v>
      </c>
      <c r="S27" s="4"/>
      <c r="T27">
        <f t="shared" si="8"/>
        <v>0.94062666301618236</v>
      </c>
      <c r="U27">
        <f t="shared" si="9"/>
        <v>-6.1208963055833628E-2</v>
      </c>
      <c r="V27">
        <f t="shared" si="10"/>
        <v>-1.1017613350050052E-3</v>
      </c>
      <c r="W27" s="4"/>
      <c r="X27">
        <f t="shared" si="11"/>
        <v>5.9373336983817616E-2</v>
      </c>
      <c r="Y27">
        <f t="shared" si="12"/>
        <v>3.5251931445939647E-3</v>
      </c>
      <c r="Z27" s="5">
        <f t="shared" si="13"/>
        <v>522.42357475166682</v>
      </c>
      <c r="AA27">
        <f t="shared" si="14"/>
        <v>3.3149592077199266E-2</v>
      </c>
      <c r="AB27" s="4"/>
      <c r="AC27">
        <f t="shared" si="15"/>
        <v>0.94062666301618236</v>
      </c>
      <c r="AD27" s="5">
        <f t="shared" si="16"/>
        <v>684.39808032066026</v>
      </c>
      <c r="AE27">
        <f t="shared" si="17"/>
        <v>-4.0849005690977463E-2</v>
      </c>
      <c r="AF27" s="4"/>
      <c r="AK27">
        <f t="shared" si="18"/>
        <v>4.3138601402662458E-3</v>
      </c>
      <c r="AL27">
        <f t="shared" si="19"/>
        <v>1.8809296119259131E-5</v>
      </c>
    </row>
    <row r="28" spans="1:38" x14ac:dyDescent="0.3">
      <c r="A28" s="13">
        <v>298.14999999999998</v>
      </c>
      <c r="B28" s="16">
        <v>0.92479999999999996</v>
      </c>
      <c r="C28" s="8">
        <v>58.44</v>
      </c>
      <c r="D28" s="8">
        <f t="shared" si="0"/>
        <v>54.045311999999996</v>
      </c>
      <c r="E28">
        <f t="shared" si="1"/>
        <v>5.697596715569115</v>
      </c>
      <c r="F28" s="20">
        <v>0.65290000000000004</v>
      </c>
      <c r="H28">
        <f t="shared" si="2"/>
        <v>-2.3504399999999998E-5</v>
      </c>
      <c r="I28" s="13">
        <v>0.39200000000000002</v>
      </c>
      <c r="J28">
        <v>1.7999999999999999E-2</v>
      </c>
      <c r="K28" s="22">
        <f t="shared" si="3"/>
        <v>0.92479999999999996</v>
      </c>
      <c r="L28">
        <v>0.2</v>
      </c>
      <c r="N28">
        <f t="shared" si="4"/>
        <v>0.88934799768819395</v>
      </c>
      <c r="O28">
        <f t="shared" si="5"/>
        <v>0.96166522241370456</v>
      </c>
      <c r="P28">
        <f t="shared" si="6"/>
        <v>1.1923330444827409</v>
      </c>
      <c r="R28">
        <f t="shared" si="7"/>
        <v>1.0525984330846465E-2</v>
      </c>
      <c r="S28" s="4"/>
      <c r="T28">
        <f t="shared" si="8"/>
        <v>0.94872581720661364</v>
      </c>
      <c r="U28">
        <f t="shared" si="9"/>
        <v>-5.2635439707438912E-2</v>
      </c>
      <c r="V28">
        <f t="shared" si="10"/>
        <v>-9.4743791473390036E-4</v>
      </c>
      <c r="W28" s="4"/>
      <c r="X28">
        <f t="shared" si="11"/>
        <v>5.12741827933864E-2</v>
      </c>
      <c r="Y28">
        <f t="shared" si="12"/>
        <v>2.6290418211296017E-3</v>
      </c>
      <c r="Z28" s="5">
        <f t="shared" si="13"/>
        <v>521.08672348557855</v>
      </c>
      <c r="AA28">
        <f t="shared" si="14"/>
        <v>2.4659258192621686E-2</v>
      </c>
      <c r="AB28" s="4"/>
      <c r="AC28">
        <f t="shared" si="15"/>
        <v>0.94872581720661364</v>
      </c>
      <c r="AD28" s="5">
        <f t="shared" si="16"/>
        <v>674.63836759993615</v>
      </c>
      <c r="AE28">
        <f t="shared" si="17"/>
        <v>-3.0288778217211102E-2</v>
      </c>
      <c r="AF28" s="4"/>
      <c r="AK28">
        <f t="shared" si="18"/>
        <v>3.949026391523152E-3</v>
      </c>
      <c r="AL28">
        <f t="shared" si="19"/>
        <v>1.5781000889599558E-5</v>
      </c>
    </row>
    <row r="29" spans="1:38" x14ac:dyDescent="0.3">
      <c r="A29" s="13">
        <v>298.14999999999998</v>
      </c>
      <c r="B29" s="16">
        <v>0.76719999999999999</v>
      </c>
      <c r="C29" s="8">
        <v>58.44</v>
      </c>
      <c r="D29" s="8">
        <f t="shared" si="0"/>
        <v>44.835167999999996</v>
      </c>
      <c r="E29">
        <f t="shared" si="1"/>
        <v>5.697596715569115</v>
      </c>
      <c r="F29" s="20">
        <v>0.66810000000000003</v>
      </c>
      <c r="H29">
        <f t="shared" si="2"/>
        <v>-2.4051599999999999E-5</v>
      </c>
      <c r="I29" s="13">
        <v>0.39200000000000002</v>
      </c>
      <c r="J29">
        <v>1.7999999999999999E-2</v>
      </c>
      <c r="K29" s="22">
        <f t="shared" si="3"/>
        <v>0.76719999999999999</v>
      </c>
      <c r="L29">
        <v>0.2</v>
      </c>
      <c r="N29">
        <f t="shared" si="4"/>
        <v>0.67199012526078095</v>
      </c>
      <c r="O29">
        <f t="shared" si="5"/>
        <v>0.87589953761832751</v>
      </c>
      <c r="P29">
        <f t="shared" si="6"/>
        <v>1.1751799075236655</v>
      </c>
      <c r="R29">
        <f t="shared" si="7"/>
        <v>8.0695088360240464E-3</v>
      </c>
      <c r="S29" s="4"/>
      <c r="T29">
        <f t="shared" si="8"/>
        <v>0.95708876445475843</v>
      </c>
      <c r="U29">
        <f t="shared" si="9"/>
        <v>-4.3859139004171356E-2</v>
      </c>
      <c r="V29">
        <f t="shared" si="10"/>
        <v>-7.8946450207508434E-4</v>
      </c>
      <c r="W29" s="4"/>
      <c r="X29">
        <f t="shared" si="11"/>
        <v>4.2911235545241518E-2</v>
      </c>
      <c r="Y29">
        <f t="shared" si="12"/>
        <v>1.8413741360191992E-3</v>
      </c>
      <c r="Z29" s="5">
        <f t="shared" si="13"/>
        <v>519.78927954049027</v>
      </c>
      <c r="AA29">
        <f t="shared" si="14"/>
        <v>1.7228277639466417E-2</v>
      </c>
      <c r="AB29" s="4"/>
      <c r="AC29">
        <f t="shared" si="15"/>
        <v>0.95708876445475843</v>
      </c>
      <c r="AD29" s="5">
        <f t="shared" si="16"/>
        <v>664.56077669088859</v>
      </c>
      <c r="AE29">
        <f t="shared" si="17"/>
        <v>-2.1081497965242484E-2</v>
      </c>
      <c r="AF29" s="4"/>
      <c r="AK29">
        <f t="shared" si="18"/>
        <v>3.4268240081728948E-3</v>
      </c>
      <c r="AL29">
        <f t="shared" si="19"/>
        <v>1.1908542463082646E-5</v>
      </c>
    </row>
    <row r="30" spans="1:38" x14ac:dyDescent="0.3">
      <c r="A30" s="13">
        <v>298.14999999999998</v>
      </c>
      <c r="B30" s="16">
        <v>0.73599999999999999</v>
      </c>
      <c r="C30" s="8">
        <v>58.44</v>
      </c>
      <c r="D30" s="8">
        <f t="shared" si="0"/>
        <v>43.011839999999999</v>
      </c>
      <c r="E30">
        <f t="shared" si="1"/>
        <v>5.697596715569115</v>
      </c>
      <c r="F30" s="20">
        <v>0.67120000000000002</v>
      </c>
      <c r="H30">
        <f t="shared" si="2"/>
        <v>-2.4163199999999999E-5</v>
      </c>
      <c r="I30" s="13">
        <v>0.39200000000000002</v>
      </c>
      <c r="J30">
        <v>1.7999999999999999E-2</v>
      </c>
      <c r="K30" s="22">
        <f t="shared" si="3"/>
        <v>0.73599999999999999</v>
      </c>
      <c r="L30">
        <v>0.2</v>
      </c>
      <c r="N30">
        <f t="shared" si="4"/>
        <v>0.63141765575568121</v>
      </c>
      <c r="O30">
        <f t="shared" si="5"/>
        <v>0.85790442358108865</v>
      </c>
      <c r="P30">
        <f t="shared" si="6"/>
        <v>1.1715808847162177</v>
      </c>
      <c r="R30">
        <f t="shared" si="7"/>
        <v>7.6055917899193999E-3</v>
      </c>
      <c r="S30" s="4"/>
      <c r="T30">
        <f t="shared" si="8"/>
        <v>0.95876188711338117</v>
      </c>
      <c r="U30">
        <f t="shared" si="9"/>
        <v>-4.2112527823810329E-2</v>
      </c>
      <c r="V30">
        <f t="shared" si="10"/>
        <v>-7.5802550082858591E-4</v>
      </c>
      <c r="W30" s="4"/>
      <c r="X30">
        <f t="shared" si="11"/>
        <v>4.123811288661882E-2</v>
      </c>
      <c r="Y30">
        <f t="shared" si="12"/>
        <v>1.7005819544495173E-3</v>
      </c>
      <c r="Z30" s="5">
        <f t="shared" si="13"/>
        <v>519.53982519332351</v>
      </c>
      <c r="AA30">
        <f t="shared" si="14"/>
        <v>1.5903360924149207E-2</v>
      </c>
      <c r="AB30" s="4"/>
      <c r="AC30">
        <f t="shared" si="15"/>
        <v>0.95876188711338117</v>
      </c>
      <c r="AD30" s="5">
        <f t="shared" si="16"/>
        <v>662.54461597697309</v>
      </c>
      <c r="AE30">
        <f t="shared" si="17"/>
        <v>-1.9444463375474494E-2</v>
      </c>
      <c r="AF30" s="4"/>
      <c r="AK30">
        <f t="shared" si="18"/>
        <v>3.3064638377655262E-3</v>
      </c>
      <c r="AL30">
        <f t="shared" si="19"/>
        <v>1.1093076464694763E-5</v>
      </c>
    </row>
    <row r="31" spans="1:38" x14ac:dyDescent="0.3">
      <c r="A31" s="13">
        <v>298.14999999999998</v>
      </c>
      <c r="B31" s="16">
        <v>0.6915</v>
      </c>
      <c r="C31" s="8">
        <v>58.44</v>
      </c>
      <c r="D31" s="8">
        <f t="shared" si="0"/>
        <v>40.411259999999999</v>
      </c>
      <c r="E31">
        <f t="shared" si="1"/>
        <v>5.697596715569115</v>
      </c>
      <c r="F31" s="20">
        <v>0.67530000000000001</v>
      </c>
      <c r="H31">
        <f t="shared" si="2"/>
        <v>-2.4310799999999998E-5</v>
      </c>
      <c r="I31" s="13">
        <v>0.39200000000000002</v>
      </c>
      <c r="J31">
        <v>1.7999999999999999E-2</v>
      </c>
      <c r="K31" s="22">
        <f t="shared" si="3"/>
        <v>0.6915</v>
      </c>
      <c r="L31">
        <v>0.2</v>
      </c>
      <c r="N31">
        <f t="shared" si="4"/>
        <v>0.57502705229841133</v>
      </c>
      <c r="O31">
        <f t="shared" si="5"/>
        <v>0.83156479001939465</v>
      </c>
      <c r="P31">
        <f t="shared" si="6"/>
        <v>1.1663129580038789</v>
      </c>
      <c r="R31">
        <f t="shared" si="7"/>
        <v>6.9576366329012294E-3</v>
      </c>
      <c r="S31" s="4"/>
      <c r="T31">
        <f t="shared" si="8"/>
        <v>0.96115837885107092</v>
      </c>
      <c r="U31">
        <f t="shared" si="9"/>
        <v>-3.9616077294270476E-2</v>
      </c>
      <c r="V31">
        <f t="shared" si="10"/>
        <v>-7.1308939129686847E-4</v>
      </c>
      <c r="W31" s="4"/>
      <c r="X31">
        <f t="shared" si="11"/>
        <v>3.8841621148929119E-2</v>
      </c>
      <c r="Y31">
        <f t="shared" si="12"/>
        <v>1.5086715334769378E-3</v>
      </c>
      <c r="Z31" s="5">
        <f t="shared" si="13"/>
        <v>519.18839627953412</v>
      </c>
      <c r="AA31">
        <f t="shared" si="14"/>
        <v>1.4099125571612582E-2</v>
      </c>
      <c r="AB31" s="4"/>
      <c r="AC31">
        <f t="shared" si="15"/>
        <v>0.96115837885107092</v>
      </c>
      <c r="AD31" s="5">
        <f t="shared" si="16"/>
        <v>659.65677480893191</v>
      </c>
      <c r="AE31">
        <f t="shared" si="17"/>
        <v>-1.7217900125715634E-2</v>
      </c>
      <c r="AF31" s="4"/>
      <c r="AK31">
        <f t="shared" si="18"/>
        <v>3.1257726875013117E-3</v>
      </c>
      <c r="AL31">
        <f t="shared" si="19"/>
        <v>9.9230259782284267E-6</v>
      </c>
    </row>
    <row r="32" spans="1:38" x14ac:dyDescent="0.3">
      <c r="A32" s="13">
        <v>298.14999999999998</v>
      </c>
      <c r="B32" s="16">
        <v>0.66859999999999997</v>
      </c>
      <c r="C32" s="8">
        <v>58.44</v>
      </c>
      <c r="D32" s="8">
        <f t="shared" si="0"/>
        <v>39.072983999999998</v>
      </c>
      <c r="E32">
        <f t="shared" si="1"/>
        <v>5.697596715569115</v>
      </c>
      <c r="F32" s="20">
        <v>0.67900000000000005</v>
      </c>
      <c r="H32">
        <f t="shared" si="2"/>
        <v>-2.4444000000000002E-5</v>
      </c>
      <c r="I32" s="13">
        <v>0.39200000000000002</v>
      </c>
      <c r="J32">
        <v>1.7999999999999999E-2</v>
      </c>
      <c r="K32" s="22">
        <f t="shared" si="3"/>
        <v>0.66859999999999997</v>
      </c>
      <c r="L32">
        <v>0.2</v>
      </c>
      <c r="N32">
        <f t="shared" si="4"/>
        <v>0.54670060989173952</v>
      </c>
      <c r="O32">
        <f t="shared" si="5"/>
        <v>0.81767964387038516</v>
      </c>
      <c r="P32">
        <f t="shared" si="6"/>
        <v>1.163535928774077</v>
      </c>
      <c r="R32">
        <f t="shared" si="7"/>
        <v>6.6306839488153467E-3</v>
      </c>
      <c r="S32" s="4"/>
      <c r="T32">
        <f t="shared" si="8"/>
        <v>0.96239630458912984</v>
      </c>
      <c r="U32">
        <f t="shared" si="9"/>
        <v>-3.8328954115895882E-2</v>
      </c>
      <c r="V32">
        <f t="shared" si="10"/>
        <v>-6.8992117408612586E-4</v>
      </c>
      <c r="W32" s="4"/>
      <c r="X32">
        <f t="shared" si="11"/>
        <v>3.7603695410870198E-2</v>
      </c>
      <c r="Y32">
        <f t="shared" si="12"/>
        <v>1.4140379085535004E-3</v>
      </c>
      <c r="Z32" s="5">
        <f t="shared" si="13"/>
        <v>519.00957384029175</v>
      </c>
      <c r="AA32">
        <f t="shared" si="14"/>
        <v>1.3210185821622653E-2</v>
      </c>
      <c r="AB32" s="4"/>
      <c r="AC32">
        <f t="shared" si="15"/>
        <v>0.96239630458912984</v>
      </c>
      <c r="AD32" s="5">
        <f t="shared" si="16"/>
        <v>658.16503884626559</v>
      </c>
      <c r="AE32">
        <f t="shared" si="17"/>
        <v>-1.6122126095271205E-2</v>
      </c>
      <c r="AF32" s="4"/>
      <c r="AK32">
        <f t="shared" si="18"/>
        <v>3.028822501080667E-3</v>
      </c>
      <c r="AL32">
        <f t="shared" si="19"/>
        <v>9.3224363266213806E-6</v>
      </c>
    </row>
    <row r="33" spans="1:38" x14ac:dyDescent="0.3">
      <c r="A33" s="13">
        <v>298.14999999999998</v>
      </c>
      <c r="B33" s="16">
        <v>0.49390000000000001</v>
      </c>
      <c r="C33" s="8">
        <v>58.44</v>
      </c>
      <c r="D33" s="8">
        <f t="shared" si="0"/>
        <v>28.863516000000001</v>
      </c>
      <c r="E33">
        <f t="shared" si="1"/>
        <v>5.697596715569115</v>
      </c>
      <c r="F33" s="20">
        <v>0.70299999999999996</v>
      </c>
      <c r="H33">
        <f t="shared" si="2"/>
        <v>-2.5307999999999996E-5</v>
      </c>
      <c r="I33" s="13">
        <v>0.39200000000000002</v>
      </c>
      <c r="J33">
        <v>1.7999999999999999E-2</v>
      </c>
      <c r="K33" s="22">
        <f t="shared" si="3"/>
        <v>0.49390000000000001</v>
      </c>
      <c r="L33">
        <v>0.2</v>
      </c>
      <c r="N33">
        <f t="shared" si="4"/>
        <v>0.34710313743756344</v>
      </c>
      <c r="O33">
        <f t="shared" si="5"/>
        <v>0.70278019323256402</v>
      </c>
      <c r="P33">
        <f t="shared" si="6"/>
        <v>1.1405560386465128</v>
      </c>
      <c r="R33">
        <f t="shared" si="7"/>
        <v>4.2946767274422443E-3</v>
      </c>
      <c r="S33" s="4"/>
      <c r="T33">
        <f t="shared" si="8"/>
        <v>0.97194621487579314</v>
      </c>
      <c r="U33">
        <f t="shared" si="9"/>
        <v>-2.8454810542632099E-2</v>
      </c>
      <c r="V33">
        <f t="shared" si="10"/>
        <v>-5.1218658976737771E-4</v>
      </c>
      <c r="W33" s="4"/>
      <c r="X33">
        <f t="shared" si="11"/>
        <v>2.8053785124206896E-2</v>
      </c>
      <c r="Y33">
        <f t="shared" si="12"/>
        <v>7.8701485979517218E-4</v>
      </c>
      <c r="Z33" s="5">
        <f t="shared" si="13"/>
        <v>517.69213068146166</v>
      </c>
      <c r="AA33">
        <f t="shared" si="14"/>
        <v>7.3337651936160216E-3</v>
      </c>
      <c r="AB33" s="4"/>
      <c r="AC33">
        <f t="shared" si="15"/>
        <v>0.97194621487579314</v>
      </c>
      <c r="AD33" s="5">
        <f t="shared" si="16"/>
        <v>646.65712348682735</v>
      </c>
      <c r="AE33">
        <f t="shared" si="17"/>
        <v>-8.9037249686844035E-3</v>
      </c>
      <c r="AF33" s="4"/>
      <c r="AK33">
        <f t="shared" si="18"/>
        <v>2.2125303626064855E-3</v>
      </c>
      <c r="AL33">
        <f t="shared" si="19"/>
        <v>5.0079205371532759E-6</v>
      </c>
    </row>
    <row r="34" spans="1:38" x14ac:dyDescent="0.3">
      <c r="A34" s="13">
        <v>298.14999999999998</v>
      </c>
      <c r="B34" s="16">
        <v>0.40860000000000002</v>
      </c>
      <c r="C34" s="8">
        <v>58.44</v>
      </c>
      <c r="D34" s="8">
        <f t="shared" si="0"/>
        <v>23.878584</v>
      </c>
      <c r="E34">
        <f t="shared" si="1"/>
        <v>5.697596715569115</v>
      </c>
      <c r="F34" s="20">
        <v>0.71679999999999999</v>
      </c>
      <c r="H34">
        <f t="shared" si="2"/>
        <v>-2.5804800000000001E-5</v>
      </c>
      <c r="I34" s="13">
        <v>0.39200000000000002</v>
      </c>
      <c r="J34">
        <v>1.7999999999999999E-2</v>
      </c>
      <c r="K34" s="22">
        <f t="shared" si="3"/>
        <v>0.40860000000000002</v>
      </c>
      <c r="L34">
        <v>0.2</v>
      </c>
      <c r="N34">
        <f t="shared" si="4"/>
        <v>0.26118458617613716</v>
      </c>
      <c r="O34">
        <f t="shared" si="5"/>
        <v>0.63921827257987551</v>
      </c>
      <c r="P34">
        <f t="shared" si="6"/>
        <v>1.1278436545159751</v>
      </c>
      <c r="R34">
        <f t="shared" si="7"/>
        <v>3.2680388503843285E-3</v>
      </c>
      <c r="S34" s="4"/>
      <c r="T34">
        <f t="shared" si="8"/>
        <v>0.97667830505184194</v>
      </c>
      <c r="U34">
        <f t="shared" si="9"/>
        <v>-2.3597949274800856E-2</v>
      </c>
      <c r="V34">
        <f t="shared" si="10"/>
        <v>-4.2476308694641538E-4</v>
      </c>
      <c r="W34" s="4"/>
      <c r="X34">
        <f t="shared" si="11"/>
        <v>2.3321694948158032E-2</v>
      </c>
      <c r="Y34">
        <f t="shared" si="12"/>
        <v>5.4390145525493982E-4</v>
      </c>
      <c r="Z34" s="5">
        <f t="shared" si="13"/>
        <v>517.08004262793429</v>
      </c>
      <c r="AA34">
        <f t="shared" si="14"/>
        <v>5.0623305780351556E-3</v>
      </c>
      <c r="AB34" s="4"/>
      <c r="AC34">
        <f t="shared" si="15"/>
        <v>0.97667830505184194</v>
      </c>
      <c r="AD34" s="5">
        <f t="shared" si="16"/>
        <v>640.95481932013286</v>
      </c>
      <c r="AE34">
        <f t="shared" si="17"/>
        <v>-6.1287468648294052E-3</v>
      </c>
      <c r="AF34" s="4"/>
      <c r="AK34">
        <f t="shared" si="18"/>
        <v>1.7768594766436642E-3</v>
      </c>
      <c r="AL34">
        <f t="shared" si="19"/>
        <v>3.2495984942872251E-6</v>
      </c>
    </row>
    <row r="35" spans="1:38" x14ac:dyDescent="0.3">
      <c r="A35" s="13">
        <v>298.14999999999998</v>
      </c>
      <c r="B35" s="16">
        <v>0.34329999999999999</v>
      </c>
      <c r="C35" s="8">
        <v>58.44</v>
      </c>
      <c r="D35" s="8">
        <f t="shared" si="0"/>
        <v>20.062452</v>
      </c>
      <c r="E35">
        <f t="shared" si="1"/>
        <v>5.697596715569115</v>
      </c>
      <c r="F35" s="20">
        <v>0.72950000000000004</v>
      </c>
      <c r="H35">
        <f t="shared" si="2"/>
        <v>-2.6262E-5</v>
      </c>
      <c r="I35" s="13">
        <v>0.39200000000000002</v>
      </c>
      <c r="J35">
        <v>1.7999999999999999E-2</v>
      </c>
      <c r="K35" s="22">
        <f t="shared" si="3"/>
        <v>0.34329999999999999</v>
      </c>
      <c r="L35">
        <v>0.2</v>
      </c>
      <c r="N35">
        <f t="shared" si="4"/>
        <v>0.20114567789788571</v>
      </c>
      <c r="O35">
        <f t="shared" si="5"/>
        <v>0.58591808301161008</v>
      </c>
      <c r="P35">
        <f t="shared" si="6"/>
        <v>1.1171836166023219</v>
      </c>
      <c r="R35">
        <f t="shared" si="7"/>
        <v>2.5408247707103581E-3</v>
      </c>
      <c r="S35" s="4"/>
      <c r="T35">
        <f t="shared" si="8"/>
        <v>0.98033213362508909</v>
      </c>
      <c r="U35">
        <f t="shared" si="9"/>
        <v>-1.9863852872836214E-2</v>
      </c>
      <c r="V35">
        <f t="shared" si="10"/>
        <v>-3.575493517110518E-4</v>
      </c>
      <c r="W35" s="4"/>
      <c r="X35">
        <f t="shared" si="11"/>
        <v>1.9667866374910935E-2</v>
      </c>
      <c r="Y35">
        <f t="shared" si="12"/>
        <v>3.8682496774135219E-4</v>
      </c>
      <c r="Z35" s="5">
        <f t="shared" si="13"/>
        <v>516.62588739915986</v>
      </c>
      <c r="AA35">
        <f t="shared" si="14"/>
        <v>3.597188260095494E-3</v>
      </c>
      <c r="AB35" s="4"/>
      <c r="AC35">
        <f t="shared" si="15"/>
        <v>0.98033213362508909</v>
      </c>
      <c r="AD35" s="5">
        <f t="shared" si="16"/>
        <v>636.55185126109814</v>
      </c>
      <c r="AE35">
        <f t="shared" si="17"/>
        <v>-4.3450424817086603E-3</v>
      </c>
      <c r="AF35" s="4"/>
      <c r="AK35">
        <f t="shared" si="18"/>
        <v>1.4354211973861405E-3</v>
      </c>
      <c r="AL35">
        <f t="shared" si="19"/>
        <v>2.1365177695209708E-6</v>
      </c>
    </row>
    <row r="36" spans="1:38" x14ac:dyDescent="0.3">
      <c r="A36" s="13">
        <v>298.14999999999998</v>
      </c>
      <c r="B36" s="16">
        <v>1.5580000000000001</v>
      </c>
      <c r="C36" s="8">
        <v>58.44</v>
      </c>
      <c r="D36" s="8">
        <f t="shared" si="0"/>
        <v>91.049520000000001</v>
      </c>
      <c r="E36">
        <f t="shared" si="1"/>
        <v>5.697596715569115</v>
      </c>
      <c r="F36" s="20">
        <v>0.62260000000000004</v>
      </c>
      <c r="H36">
        <f t="shared" si="2"/>
        <v>-2.2413599999999998E-5</v>
      </c>
      <c r="I36" s="13">
        <v>0.39200000000000002</v>
      </c>
      <c r="J36">
        <v>1.7999999999999999E-2</v>
      </c>
      <c r="K36" s="22">
        <f t="shared" si="3"/>
        <v>1.5580000000000001</v>
      </c>
      <c r="L36">
        <v>0.2</v>
      </c>
      <c r="N36">
        <f t="shared" si="4"/>
        <v>1.9446935779191539</v>
      </c>
      <c r="O36">
        <f t="shared" si="5"/>
        <v>1.248198702130394</v>
      </c>
      <c r="P36">
        <f t="shared" si="6"/>
        <v>1.2496397404260788</v>
      </c>
      <c r="R36">
        <f t="shared" si="7"/>
        <v>2.196114198660001E-2</v>
      </c>
      <c r="S36" s="4"/>
      <c r="T36">
        <f t="shared" si="8"/>
        <v>0.91654868240994225</v>
      </c>
      <c r="U36">
        <f t="shared" si="9"/>
        <v>-8.7140095371730092E-2</v>
      </c>
      <c r="V36">
        <f t="shared" si="10"/>
        <v>-1.5685217166911416E-3</v>
      </c>
      <c r="W36" s="4"/>
      <c r="X36">
        <f t="shared" si="11"/>
        <v>8.3451317590057694E-2</v>
      </c>
      <c r="Y36">
        <f t="shared" si="12"/>
        <v>6.9641224075166729E-3</v>
      </c>
      <c r="Z36" s="5">
        <f t="shared" si="13"/>
        <v>526.86470497501421</v>
      </c>
      <c r="AA36">
        <f t="shared" si="14"/>
        <v>6.6044705357630823E-2</v>
      </c>
      <c r="AB36" s="4"/>
      <c r="AC36">
        <f t="shared" si="15"/>
        <v>0.91654868240994225</v>
      </c>
      <c r="AD36" s="5">
        <f t="shared" si="16"/>
        <v>713.41273643002341</v>
      </c>
      <c r="AE36">
        <f t="shared" si="17"/>
        <v>-8.1966293541325244E-2</v>
      </c>
      <c r="AF36" s="4"/>
      <c r="AK36">
        <f t="shared" si="18"/>
        <v>4.471032086214452E-3</v>
      </c>
      <c r="AL36">
        <f t="shared" si="19"/>
        <v>2.0191054134959269E-5</v>
      </c>
    </row>
    <row r="37" spans="1:38" x14ac:dyDescent="0.3">
      <c r="A37" s="13">
        <v>298.14999999999998</v>
      </c>
      <c r="B37" s="16">
        <v>1.3052999999999999</v>
      </c>
      <c r="C37" s="8">
        <v>58.44</v>
      </c>
      <c r="D37" s="8">
        <f t="shared" si="0"/>
        <v>76.281731999999991</v>
      </c>
      <c r="E37">
        <f t="shared" si="1"/>
        <v>5.697596715569115</v>
      </c>
      <c r="F37" s="20">
        <v>0.63080000000000003</v>
      </c>
      <c r="H37">
        <f t="shared" si="2"/>
        <v>-2.2708799999999998E-5</v>
      </c>
      <c r="I37" s="13">
        <v>0.39200000000000002</v>
      </c>
      <c r="J37">
        <v>1.7999999999999999E-2</v>
      </c>
      <c r="K37" s="22">
        <f t="shared" si="3"/>
        <v>1.3052999999999999</v>
      </c>
      <c r="L37">
        <v>0.2</v>
      </c>
      <c r="N37">
        <f t="shared" si="4"/>
        <v>1.4913016797003211</v>
      </c>
      <c r="O37">
        <f t="shared" si="5"/>
        <v>1.1424972647669664</v>
      </c>
      <c r="P37">
        <f t="shared" si="6"/>
        <v>1.2284994529533932</v>
      </c>
      <c r="R37">
        <f t="shared" si="7"/>
        <v>1.7130857692558815E-2</v>
      </c>
      <c r="S37" s="4"/>
      <c r="T37">
        <f t="shared" si="8"/>
        <v>0.92912475448389387</v>
      </c>
      <c r="U37">
        <f t="shared" si="9"/>
        <v>-7.3512260181144526E-2</v>
      </c>
      <c r="V37">
        <f t="shared" si="10"/>
        <v>-1.3232206832606013E-3</v>
      </c>
      <c r="W37" s="4"/>
      <c r="X37">
        <f t="shared" si="11"/>
        <v>7.0875245516106189E-2</v>
      </c>
      <c r="Y37">
        <f t="shared" si="12"/>
        <v>5.0233004269683301E-3</v>
      </c>
      <c r="Z37" s="5">
        <f t="shared" si="13"/>
        <v>524.45792332808696</v>
      </c>
      <c r="AA37">
        <f t="shared" si="14"/>
        <v>4.7421174783256248E-2</v>
      </c>
      <c r="AB37" s="4"/>
      <c r="AC37">
        <f t="shared" si="15"/>
        <v>0.92912475448389387</v>
      </c>
      <c r="AD37" s="5">
        <f t="shared" si="16"/>
        <v>698.25820946202248</v>
      </c>
      <c r="AE37">
        <f t="shared" si="17"/>
        <v>-5.8661307568346754E-2</v>
      </c>
      <c r="AF37" s="4"/>
      <c r="AK37">
        <f t="shared" si="18"/>
        <v>4.567504224207708E-3</v>
      </c>
      <c r="AL37">
        <f t="shared" si="19"/>
        <v>2.1070055607606071E-5</v>
      </c>
    </row>
    <row r="38" spans="1:38" x14ac:dyDescent="0.3">
      <c r="A38" s="13">
        <v>298.14999999999998</v>
      </c>
      <c r="B38" s="16">
        <v>1.2020999999999999</v>
      </c>
      <c r="C38" s="8">
        <v>58.44</v>
      </c>
      <c r="D38" s="8">
        <f t="shared" si="0"/>
        <v>70.250723999999991</v>
      </c>
      <c r="E38">
        <f t="shared" si="1"/>
        <v>5.697596715569115</v>
      </c>
      <c r="F38" s="20">
        <v>0.6351</v>
      </c>
      <c r="H38">
        <f t="shared" si="2"/>
        <v>-2.2863599999999999E-5</v>
      </c>
      <c r="I38" s="13">
        <v>0.39200000000000002</v>
      </c>
      <c r="J38">
        <v>1.7999999999999999E-2</v>
      </c>
      <c r="K38" s="22">
        <f t="shared" si="3"/>
        <v>1.2020999999999999</v>
      </c>
      <c r="L38">
        <v>0.2</v>
      </c>
      <c r="N38">
        <f t="shared" si="4"/>
        <v>1.3179862993449514</v>
      </c>
      <c r="O38">
        <f t="shared" si="5"/>
        <v>1.0964032105024137</v>
      </c>
      <c r="P38">
        <f t="shared" si="6"/>
        <v>1.2192806421004827</v>
      </c>
      <c r="R38">
        <f t="shared" si="7"/>
        <v>1.5254422988553564E-2</v>
      </c>
      <c r="S38" s="4"/>
      <c r="T38">
        <f t="shared" si="8"/>
        <v>0.93436049850315261</v>
      </c>
      <c r="U38">
        <f t="shared" si="9"/>
        <v>-6.7892942520148158E-2</v>
      </c>
      <c r="V38">
        <f t="shared" si="10"/>
        <v>-1.2220729653626668E-3</v>
      </c>
      <c r="W38" s="4"/>
      <c r="X38">
        <f t="shared" si="11"/>
        <v>6.5639501496847386E-2</v>
      </c>
      <c r="Y38">
        <f t="shared" si="12"/>
        <v>4.3085441567546302E-3</v>
      </c>
      <c r="Z38" s="5">
        <f t="shared" si="13"/>
        <v>523.51210723580539</v>
      </c>
      <c r="AA38">
        <f t="shared" si="14"/>
        <v>4.0600350551180386E-2</v>
      </c>
      <c r="AB38" s="4"/>
      <c r="AC38">
        <f t="shared" si="15"/>
        <v>0.93436049850315261</v>
      </c>
      <c r="AD38" s="5">
        <f t="shared" si="16"/>
        <v>691.94898799200939</v>
      </c>
      <c r="AE38">
        <f t="shared" si="17"/>
        <v>-5.0140839560632269E-2</v>
      </c>
      <c r="AF38" s="4"/>
      <c r="AK38">
        <f t="shared" si="18"/>
        <v>4.4918610137390097E-3</v>
      </c>
      <c r="AL38">
        <f t="shared" si="19"/>
        <v>2.0382738337900851E-5</v>
      </c>
    </row>
    <row r="39" spans="1:38" x14ac:dyDescent="0.3">
      <c r="A39" s="13">
        <v>298.14999999999998</v>
      </c>
      <c r="B39" s="16">
        <v>3.6732</v>
      </c>
      <c r="C39" s="8">
        <v>58.44</v>
      </c>
      <c r="D39" s="8">
        <f t="shared" si="0"/>
        <v>214.66180799999998</v>
      </c>
      <c r="E39">
        <f t="shared" si="1"/>
        <v>5.697596715569115</v>
      </c>
      <c r="F39" s="20">
        <v>0.72440000000000004</v>
      </c>
      <c r="H39">
        <f t="shared" si="2"/>
        <v>-2.6078399999999998E-5</v>
      </c>
      <c r="I39" s="13">
        <v>0.39200000000000002</v>
      </c>
      <c r="J39">
        <v>1.7999999999999999E-2</v>
      </c>
      <c r="K39" s="22">
        <f t="shared" si="3"/>
        <v>3.6732</v>
      </c>
      <c r="L39">
        <v>0.2</v>
      </c>
      <c r="N39">
        <f t="shared" si="4"/>
        <v>7.039906051586768</v>
      </c>
      <c r="O39">
        <f t="shared" si="5"/>
        <v>1.9165594172892215</v>
      </c>
      <c r="P39">
        <f t="shared" si="6"/>
        <v>1.3833118834578444</v>
      </c>
      <c r="R39">
        <f t="shared" si="7"/>
        <v>7.1818333513954807E-2</v>
      </c>
      <c r="S39" s="4"/>
      <c r="T39">
        <f t="shared" si="8"/>
        <v>0.823274423723381</v>
      </c>
      <c r="U39">
        <f t="shared" si="9"/>
        <v>-0.19446569072160211</v>
      </c>
      <c r="V39">
        <f t="shared" si="10"/>
        <v>-3.5003824329888377E-3</v>
      </c>
      <c r="W39" s="4"/>
      <c r="X39">
        <f t="shared" si="11"/>
        <v>0.17672557627661903</v>
      </c>
      <c r="Y39">
        <f t="shared" si="12"/>
        <v>3.1231929310303091E-2</v>
      </c>
      <c r="Z39" s="5">
        <f t="shared" si="13"/>
        <v>550.66402296892022</v>
      </c>
      <c r="AA39">
        <f t="shared" si="14"/>
        <v>0.30956939710366377</v>
      </c>
      <c r="AB39" s="4"/>
      <c r="AC39">
        <f t="shared" si="15"/>
        <v>0.823274423723381</v>
      </c>
      <c r="AD39" s="5">
        <f t="shared" si="16"/>
        <v>825.81088907846402</v>
      </c>
      <c r="AE39">
        <f t="shared" si="17"/>
        <v>-0.3822051607675051</v>
      </c>
      <c r="AF39" s="4"/>
      <c r="AK39">
        <f t="shared" si="18"/>
        <v>-4.3178125828753355E-3</v>
      </c>
      <c r="AL39">
        <f t="shared" si="19"/>
        <v>1.8418982296460625E-5</v>
      </c>
    </row>
    <row r="40" spans="1:38" x14ac:dyDescent="0.3">
      <c r="A40" s="13">
        <v>298.14999999999998</v>
      </c>
      <c r="B40" s="16">
        <v>3.5148000000000001</v>
      </c>
      <c r="C40" s="8">
        <v>58.44</v>
      </c>
      <c r="D40" s="8">
        <f t="shared" si="0"/>
        <v>205.404912</v>
      </c>
      <c r="E40">
        <f t="shared" si="1"/>
        <v>5.697596715569115</v>
      </c>
      <c r="F40" s="20">
        <v>0.71209999999999996</v>
      </c>
      <c r="H40">
        <f t="shared" si="2"/>
        <v>-2.5635599999999999E-5</v>
      </c>
      <c r="I40" s="13">
        <v>0.39200000000000002</v>
      </c>
      <c r="J40">
        <v>1.7999999999999999E-2</v>
      </c>
      <c r="K40" s="22">
        <f t="shared" si="3"/>
        <v>3.5148000000000001</v>
      </c>
      <c r="L40">
        <v>0.2</v>
      </c>
      <c r="N40">
        <f t="shared" si="4"/>
        <v>6.5894766986303237</v>
      </c>
      <c r="O40">
        <f t="shared" si="5"/>
        <v>1.8747799870918187</v>
      </c>
      <c r="P40">
        <f t="shared" si="6"/>
        <v>1.3749559974183638</v>
      </c>
      <c r="R40">
        <f t="shared" si="7"/>
        <v>6.7631760831380588E-2</v>
      </c>
      <c r="S40" s="4"/>
      <c r="T40">
        <f t="shared" si="8"/>
        <v>0.82959675213269746</v>
      </c>
      <c r="U40">
        <f t="shared" si="9"/>
        <v>-0.18681553705435591</v>
      </c>
      <c r="V40">
        <f t="shared" si="10"/>
        <v>-3.362679666978406E-3</v>
      </c>
      <c r="W40" s="4"/>
      <c r="X40">
        <f t="shared" si="11"/>
        <v>0.17040324786730254</v>
      </c>
      <c r="Y40">
        <f t="shared" si="12"/>
        <v>2.9037266883725349E-2</v>
      </c>
      <c r="Z40" s="5">
        <f t="shared" si="13"/>
        <v>548.71962896690241</v>
      </c>
      <c r="AA40">
        <f t="shared" si="14"/>
        <v>0.28679972959171252</v>
      </c>
      <c r="AB40" s="4"/>
      <c r="AC40">
        <f t="shared" si="15"/>
        <v>0.82959675213269746</v>
      </c>
      <c r="AD40" s="5">
        <f t="shared" si="16"/>
        <v>818.19230230382254</v>
      </c>
      <c r="AE40">
        <f t="shared" si="17"/>
        <v>-0.35477309254212169</v>
      </c>
      <c r="AF40" s="4"/>
      <c r="AK40">
        <f t="shared" si="18"/>
        <v>-3.7042817860070132E-3</v>
      </c>
      <c r="AL40">
        <f t="shared" si="19"/>
        <v>1.3532437761823944E-5</v>
      </c>
    </row>
    <row r="41" spans="1:38" x14ac:dyDescent="0.3">
      <c r="A41" s="13">
        <v>298.14999999999998</v>
      </c>
      <c r="B41" s="16">
        <v>3.0707</v>
      </c>
      <c r="C41" s="8">
        <v>58.44</v>
      </c>
      <c r="D41" s="8">
        <f t="shared" si="0"/>
        <v>179.451708</v>
      </c>
      <c r="E41">
        <f t="shared" si="1"/>
        <v>5.697596715569115</v>
      </c>
      <c r="F41" s="20">
        <v>0.68049999999999999</v>
      </c>
      <c r="H41">
        <f t="shared" si="2"/>
        <v>-2.4497999999999998E-5</v>
      </c>
      <c r="I41" s="13">
        <v>0.39200000000000002</v>
      </c>
      <c r="J41">
        <v>1.7999999999999999E-2</v>
      </c>
      <c r="K41" s="22">
        <f t="shared" si="3"/>
        <v>3.0707</v>
      </c>
      <c r="L41">
        <v>0.2</v>
      </c>
      <c r="N41">
        <f t="shared" si="4"/>
        <v>5.380914402147928</v>
      </c>
      <c r="O41">
        <f t="shared" si="5"/>
        <v>1.7523412909590415</v>
      </c>
      <c r="P41">
        <f t="shared" si="6"/>
        <v>1.3504682581918084</v>
      </c>
      <c r="R41">
        <f t="shared" si="7"/>
        <v>5.6228988413829402E-2</v>
      </c>
      <c r="S41" s="4"/>
      <c r="T41">
        <f t="shared" si="8"/>
        <v>0.84785158495018265</v>
      </c>
      <c r="U41">
        <f t="shared" si="9"/>
        <v>-0.16504967625505329</v>
      </c>
      <c r="V41">
        <f t="shared" si="10"/>
        <v>-2.9708941725909589E-3</v>
      </c>
      <c r="W41" s="4"/>
      <c r="X41">
        <f t="shared" si="11"/>
        <v>0.15214841504981735</v>
      </c>
      <c r="Y41">
        <f t="shared" si="12"/>
        <v>2.3149140202171486E-2</v>
      </c>
      <c r="Z41" s="5">
        <f t="shared" si="13"/>
        <v>543.37578437818763</v>
      </c>
      <c r="AA41">
        <f t="shared" si="14"/>
        <v>0.2264162798706402</v>
      </c>
      <c r="AB41" s="4"/>
      <c r="AC41">
        <f t="shared" si="15"/>
        <v>0.84785158495018265</v>
      </c>
      <c r="AD41" s="5">
        <f t="shared" si="16"/>
        <v>796.19470602716524</v>
      </c>
      <c r="AE41">
        <f t="shared" si="17"/>
        <v>-0.28128494753503891</v>
      </c>
      <c r="AF41" s="4"/>
      <c r="AK41">
        <f t="shared" si="18"/>
        <v>-1.6105734231602886E-3</v>
      </c>
      <c r="AL41">
        <f t="shared" si="19"/>
        <v>2.5156352479530888E-6</v>
      </c>
    </row>
    <row r="42" spans="1:38" x14ac:dyDescent="0.3">
      <c r="A42" s="13">
        <v>298.14999999999998</v>
      </c>
      <c r="B42" s="16">
        <v>2.9137</v>
      </c>
      <c r="C42" s="8">
        <v>58.44</v>
      </c>
      <c r="D42" s="8">
        <f t="shared" si="0"/>
        <v>170.27662799999999</v>
      </c>
      <c r="E42">
        <f t="shared" si="1"/>
        <v>5.697596715569115</v>
      </c>
      <c r="F42" s="20">
        <v>0.67049999999999998</v>
      </c>
      <c r="H42">
        <f t="shared" si="2"/>
        <v>-2.4137999999999995E-5</v>
      </c>
      <c r="I42" s="13">
        <v>0.39200000000000002</v>
      </c>
      <c r="J42">
        <v>1.7999999999999999E-2</v>
      </c>
      <c r="K42" s="22">
        <f t="shared" si="3"/>
        <v>2.9137</v>
      </c>
      <c r="L42">
        <v>0.2</v>
      </c>
      <c r="N42">
        <f t="shared" si="4"/>
        <v>4.9735587333772386</v>
      </c>
      <c r="O42">
        <f t="shared" si="5"/>
        <v>1.7069563556224863</v>
      </c>
      <c r="P42">
        <f t="shared" si="6"/>
        <v>1.3413912711244973</v>
      </c>
      <c r="R42">
        <f t="shared" si="7"/>
        <v>5.2323928413952975E-2</v>
      </c>
      <c r="S42" s="4"/>
      <c r="T42">
        <f t="shared" si="8"/>
        <v>0.85449882196570703</v>
      </c>
      <c r="U42">
        <f t="shared" si="9"/>
        <v>-0.15724015505154121</v>
      </c>
      <c r="V42">
        <f t="shared" si="10"/>
        <v>-2.8303227909277414E-3</v>
      </c>
      <c r="W42" s="4"/>
      <c r="X42">
        <f t="shared" si="11"/>
        <v>0.14550117803429291</v>
      </c>
      <c r="Y42">
        <f t="shared" si="12"/>
        <v>2.1170592809367002E-2</v>
      </c>
      <c r="Z42" s="5">
        <f t="shared" si="13"/>
        <v>541.52963375755746</v>
      </c>
      <c r="AA42">
        <f t="shared" si="14"/>
        <v>0.20636106066876406</v>
      </c>
      <c r="AB42" s="4"/>
      <c r="AC42">
        <f t="shared" si="15"/>
        <v>0.85449882196570703</v>
      </c>
      <c r="AD42" s="5">
        <f t="shared" si="16"/>
        <v>788.18459507820603</v>
      </c>
      <c r="AE42">
        <f t="shared" si="17"/>
        <v>-0.25665216666900498</v>
      </c>
      <c r="AF42" s="4"/>
      <c r="AK42">
        <f t="shared" si="18"/>
        <v>-7.9750037721570965E-4</v>
      </c>
      <c r="AL42">
        <f t="shared" si="19"/>
        <v>5.9808936649273347E-7</v>
      </c>
    </row>
    <row r="43" spans="1:38" x14ac:dyDescent="0.3">
      <c r="A43" s="13">
        <v>298.14999999999998</v>
      </c>
      <c r="B43" s="16">
        <v>2.6960999999999999</v>
      </c>
      <c r="C43" s="8">
        <v>58.44</v>
      </c>
      <c r="D43" s="8">
        <f t="shared" si="0"/>
        <v>157.56008399999999</v>
      </c>
      <c r="E43">
        <f t="shared" si="1"/>
        <v>5.697596715569115</v>
      </c>
      <c r="F43" s="20">
        <v>0.65720000000000001</v>
      </c>
      <c r="H43">
        <f t="shared" si="2"/>
        <v>-2.3659199999999999E-5</v>
      </c>
      <c r="I43" s="13">
        <v>0.39200000000000002</v>
      </c>
      <c r="J43">
        <v>1.7999999999999999E-2</v>
      </c>
      <c r="K43" s="22">
        <f t="shared" si="3"/>
        <v>2.6960999999999999</v>
      </c>
      <c r="L43">
        <v>0.2</v>
      </c>
      <c r="N43">
        <f t="shared" si="4"/>
        <v>4.4269436569354488</v>
      </c>
      <c r="O43">
        <f t="shared" si="5"/>
        <v>1.6419805114556019</v>
      </c>
      <c r="P43">
        <f t="shared" si="6"/>
        <v>1.3283961022911204</v>
      </c>
      <c r="R43">
        <f t="shared" si="7"/>
        <v>4.7028916133466624E-2</v>
      </c>
      <c r="S43" s="4"/>
      <c r="T43">
        <f t="shared" si="8"/>
        <v>0.86388604256675461</v>
      </c>
      <c r="U43">
        <f t="shared" si="9"/>
        <v>-0.14631441405438259</v>
      </c>
      <c r="V43">
        <f t="shared" si="10"/>
        <v>-2.6336594529788862E-3</v>
      </c>
      <c r="W43" s="4"/>
      <c r="X43">
        <f t="shared" si="11"/>
        <v>0.13611395743324542</v>
      </c>
      <c r="Y43">
        <f t="shared" si="12"/>
        <v>1.8527009408139346E-2</v>
      </c>
      <c r="Z43" s="5">
        <f t="shared" si="13"/>
        <v>539.01319178457322</v>
      </c>
      <c r="AA43">
        <f t="shared" si="14"/>
        <v>0.17975344455547207</v>
      </c>
      <c r="AB43" s="4"/>
      <c r="AC43">
        <f t="shared" si="15"/>
        <v>0.86388604256675461</v>
      </c>
      <c r="AD43" s="5">
        <f t="shared" si="16"/>
        <v>776.87272544859366</v>
      </c>
      <c r="AE43">
        <f t="shared" si="17"/>
        <v>-0.22381240754638276</v>
      </c>
      <c r="AF43" s="4"/>
      <c r="AK43">
        <f t="shared" si="18"/>
        <v>3.3629368957704964E-4</v>
      </c>
      <c r="AL43">
        <f t="shared" si="19"/>
        <v>1.2956608271486769E-7</v>
      </c>
    </row>
    <row r="44" spans="1:38" x14ac:dyDescent="0.3">
      <c r="A44" s="13">
        <v>298.14999999999998</v>
      </c>
      <c r="B44" s="16">
        <v>1.0629</v>
      </c>
      <c r="C44" s="8">
        <v>58.44</v>
      </c>
      <c r="D44" s="8">
        <f t="shared" si="0"/>
        <v>62.115875999999993</v>
      </c>
      <c r="E44">
        <f t="shared" si="1"/>
        <v>5.697596715569115</v>
      </c>
      <c r="F44" s="20">
        <v>0.64419999999999999</v>
      </c>
      <c r="H44">
        <f t="shared" si="2"/>
        <v>-2.3191199999999999E-5</v>
      </c>
      <c r="I44" s="13">
        <v>0.39200000000000002</v>
      </c>
      <c r="J44">
        <v>1.7999999999999999E-2</v>
      </c>
      <c r="K44" s="22">
        <f t="shared" si="3"/>
        <v>1.0629</v>
      </c>
      <c r="L44">
        <v>0.2</v>
      </c>
      <c r="N44">
        <f t="shared" si="4"/>
        <v>1.0958184558534318</v>
      </c>
      <c r="O44">
        <f t="shared" si="5"/>
        <v>1.0309704166463749</v>
      </c>
      <c r="P44">
        <f t="shared" si="6"/>
        <v>1.206194083329275</v>
      </c>
      <c r="R44">
        <f t="shared" si="7"/>
        <v>1.2820648237902283E-2</v>
      </c>
      <c r="S44" s="4"/>
      <c r="T44">
        <f t="shared" si="8"/>
        <v>0.94151685573712296</v>
      </c>
      <c r="U44">
        <f t="shared" si="9"/>
        <v>-6.0263027978673903E-2</v>
      </c>
      <c r="V44">
        <f t="shared" si="10"/>
        <v>-1.0847345036161301E-3</v>
      </c>
      <c r="W44" s="4"/>
      <c r="X44">
        <f t="shared" si="11"/>
        <v>5.8483144262877006E-2</v>
      </c>
      <c r="Y44">
        <f t="shared" si="12"/>
        <v>3.4202781628724834E-3</v>
      </c>
      <c r="Z44" s="5">
        <f t="shared" si="13"/>
        <v>522.27277245097321</v>
      </c>
      <c r="AA44">
        <f t="shared" si="14"/>
        <v>3.2153726856184797E-2</v>
      </c>
      <c r="AB44" s="4"/>
      <c r="AC44">
        <f t="shared" si="15"/>
        <v>0.94151685573712296</v>
      </c>
      <c r="AD44" s="5">
        <f t="shared" si="16"/>
        <v>683.32537260104129</v>
      </c>
      <c r="AE44">
        <f t="shared" si="17"/>
        <v>-3.9608607922543469E-2</v>
      </c>
      <c r="AF44" s="4"/>
      <c r="AK44">
        <f t="shared" si="18"/>
        <v>4.2810326679274813E-3</v>
      </c>
      <c r="AL44">
        <f t="shared" si="19"/>
        <v>1.8526343105236607E-5</v>
      </c>
    </row>
    <row r="45" spans="1:38" x14ac:dyDescent="0.3">
      <c r="A45" s="13">
        <v>298.14999999999998</v>
      </c>
      <c r="B45" s="16">
        <v>3.7111000000000001</v>
      </c>
      <c r="C45" s="8">
        <v>58.44</v>
      </c>
      <c r="D45" s="8">
        <f t="shared" si="0"/>
        <v>216.87668399999998</v>
      </c>
      <c r="E45">
        <f t="shared" si="1"/>
        <v>5.697596715569115</v>
      </c>
      <c r="F45" s="20">
        <v>0.72670000000000001</v>
      </c>
      <c r="H45">
        <f t="shared" si="2"/>
        <v>-2.6161199999999999E-5</v>
      </c>
      <c r="I45" s="13">
        <v>0.39200000000000002</v>
      </c>
      <c r="J45">
        <v>1.7999999999999999E-2</v>
      </c>
      <c r="K45" s="22">
        <f t="shared" si="3"/>
        <v>3.7111000000000001</v>
      </c>
      <c r="L45">
        <v>0.2</v>
      </c>
      <c r="N45">
        <f t="shared" si="4"/>
        <v>7.1491430254703268</v>
      </c>
      <c r="O45">
        <f t="shared" si="5"/>
        <v>1.9264215530355759</v>
      </c>
      <c r="P45">
        <f t="shared" si="6"/>
        <v>1.3852843106071151</v>
      </c>
      <c r="R45">
        <f t="shared" si="7"/>
        <v>7.2828881120599515E-2</v>
      </c>
      <c r="S45" s="4"/>
      <c r="T45">
        <f t="shared" si="8"/>
        <v>0.82177595573028506</v>
      </c>
      <c r="U45">
        <f t="shared" si="9"/>
        <v>-0.196287481015994</v>
      </c>
      <c r="V45">
        <f t="shared" si="10"/>
        <v>-3.5331746582878917E-3</v>
      </c>
      <c r="W45" s="4"/>
      <c r="X45">
        <f t="shared" si="11"/>
        <v>0.17822404426971497</v>
      </c>
      <c r="Y45">
        <f t="shared" si="12"/>
        <v>3.1763809955853324E-2</v>
      </c>
      <c r="Z45" s="5">
        <f t="shared" si="13"/>
        <v>551.13192876365224</v>
      </c>
      <c r="AA45">
        <f t="shared" si="14"/>
        <v>0.3151088972253277</v>
      </c>
      <c r="AB45" s="4"/>
      <c r="AC45">
        <f t="shared" si="15"/>
        <v>0.82177595573028506</v>
      </c>
      <c r="AD45" s="5">
        <f t="shared" si="16"/>
        <v>827.61658591914079</v>
      </c>
      <c r="AE45">
        <f t="shared" si="17"/>
        <v>-0.38885501986169974</v>
      </c>
      <c r="AF45" s="4"/>
      <c r="AK45">
        <f t="shared" si="18"/>
        <v>-4.4504161740604453E-3</v>
      </c>
      <c r="AL45">
        <f t="shared" si="19"/>
        <v>1.9574032075498588E-5</v>
      </c>
    </row>
    <row r="46" spans="1:38" x14ac:dyDescent="0.3">
      <c r="A46" s="13">
        <v>298.14999999999998</v>
      </c>
      <c r="B46" s="16">
        <v>3.6821000000000002</v>
      </c>
      <c r="C46" s="8">
        <v>58.44</v>
      </c>
      <c r="D46" s="8">
        <f t="shared" si="0"/>
        <v>215.18192400000001</v>
      </c>
      <c r="E46">
        <f t="shared" si="1"/>
        <v>5.697596715569115</v>
      </c>
      <c r="F46" s="20">
        <v>0.72460000000000002</v>
      </c>
      <c r="H46">
        <f t="shared" si="2"/>
        <v>-2.60856E-5</v>
      </c>
      <c r="I46" s="13">
        <v>0.39200000000000002</v>
      </c>
      <c r="J46">
        <v>1.7999999999999999E-2</v>
      </c>
      <c r="K46" s="22">
        <f t="shared" si="3"/>
        <v>3.6821000000000002</v>
      </c>
      <c r="L46">
        <v>0.2</v>
      </c>
      <c r="N46">
        <f t="shared" si="4"/>
        <v>7.0655076120305047</v>
      </c>
      <c r="O46">
        <f t="shared" si="5"/>
        <v>1.9188798815975949</v>
      </c>
      <c r="P46">
        <f t="shared" si="6"/>
        <v>1.383775976319519</v>
      </c>
      <c r="R46">
        <f t="shared" si="7"/>
        <v>7.2055336360277611E-2</v>
      </c>
      <c r="S46" s="4"/>
      <c r="T46">
        <f t="shared" si="8"/>
        <v>0.82292204998269869</v>
      </c>
      <c r="U46">
        <f t="shared" si="9"/>
        <v>-0.19489379727108438</v>
      </c>
      <c r="V46">
        <f t="shared" si="10"/>
        <v>-3.5080883508795185E-3</v>
      </c>
      <c r="W46" s="4"/>
      <c r="X46">
        <f t="shared" si="11"/>
        <v>0.17707795001730128</v>
      </c>
      <c r="Y46">
        <f t="shared" si="12"/>
        <v>3.1356600382329854E-2</v>
      </c>
      <c r="Z46" s="5">
        <f t="shared" si="13"/>
        <v>550.77381049686403</v>
      </c>
      <c r="AA46">
        <f t="shared" si="14"/>
        <v>0.31086709698245824</v>
      </c>
      <c r="AB46" s="4"/>
      <c r="AC46">
        <f t="shared" si="15"/>
        <v>0.82292204998269869</v>
      </c>
      <c r="AD46" s="5">
        <f t="shared" si="16"/>
        <v>826.23550952629398</v>
      </c>
      <c r="AE46">
        <f t="shared" si="17"/>
        <v>-0.38376382274949011</v>
      </c>
      <c r="AF46" s="4"/>
      <c r="AK46">
        <f t="shared" si="18"/>
        <v>-4.3494777576337795E-3</v>
      </c>
      <c r="AL46">
        <f t="shared" si="19"/>
        <v>1.8691719748689269E-5</v>
      </c>
    </row>
    <row r="47" spans="1:38" x14ac:dyDescent="0.3">
      <c r="A47" s="13">
        <v>298.14999999999998</v>
      </c>
      <c r="B47" s="16">
        <v>3.5272000000000001</v>
      </c>
      <c r="C47" s="8">
        <v>58.44</v>
      </c>
      <c r="D47" s="8">
        <f t="shared" si="0"/>
        <v>206.12956800000001</v>
      </c>
      <c r="E47">
        <f t="shared" si="1"/>
        <v>5.697596715569115</v>
      </c>
      <c r="F47" s="20">
        <v>0.71279999999999999</v>
      </c>
      <c r="H47">
        <f t="shared" si="2"/>
        <v>-2.5660799999999997E-5</v>
      </c>
      <c r="I47" s="13">
        <v>0.39200000000000002</v>
      </c>
      <c r="J47">
        <v>1.7999999999999999E-2</v>
      </c>
      <c r="K47" s="22">
        <f t="shared" si="3"/>
        <v>3.5272000000000001</v>
      </c>
      <c r="L47">
        <v>0.2</v>
      </c>
      <c r="N47">
        <f t="shared" si="4"/>
        <v>6.624378343939</v>
      </c>
      <c r="O47">
        <f t="shared" si="5"/>
        <v>1.878084130170957</v>
      </c>
      <c r="P47">
        <f t="shared" si="6"/>
        <v>1.3756168260341914</v>
      </c>
      <c r="R47">
        <f t="shared" si="7"/>
        <v>6.7957315889463826E-2</v>
      </c>
      <c r="S47" s="4"/>
      <c r="T47">
        <f t="shared" si="8"/>
        <v>0.82909832121784111</v>
      </c>
      <c r="U47">
        <f t="shared" si="9"/>
        <v>-0.18741652868671416</v>
      </c>
      <c r="V47">
        <f t="shared" si="10"/>
        <v>-3.3734975163608547E-3</v>
      </c>
      <c r="W47" s="4"/>
      <c r="X47">
        <f t="shared" si="11"/>
        <v>0.17090167878215884</v>
      </c>
      <c r="Y47">
        <f t="shared" si="12"/>
        <v>2.9207383810560202E-2</v>
      </c>
      <c r="Z47" s="5">
        <f t="shared" si="13"/>
        <v>548.87116940614919</v>
      </c>
      <c r="AA47">
        <f t="shared" si="14"/>
        <v>0.28855963633313531</v>
      </c>
      <c r="AB47" s="4"/>
      <c r="AC47">
        <f t="shared" si="15"/>
        <v>0.82909832121784111</v>
      </c>
      <c r="AD47" s="5">
        <f t="shared" si="16"/>
        <v>818.79292582891503</v>
      </c>
      <c r="AE47">
        <f t="shared" si="17"/>
        <v>-0.35689895832901103</v>
      </c>
      <c r="AF47" s="4"/>
      <c r="AK47">
        <f t="shared" si="18"/>
        <v>-3.7555036227727712E-3</v>
      </c>
      <c r="AL47">
        <f t="shared" si="19"/>
        <v>1.3911727482589552E-5</v>
      </c>
    </row>
    <row r="48" spans="1:38" x14ac:dyDescent="0.3">
      <c r="A48" s="13">
        <v>298.14999999999998</v>
      </c>
      <c r="B48" s="16">
        <v>3.3805000000000001</v>
      </c>
      <c r="C48" s="8">
        <v>58.44</v>
      </c>
      <c r="D48" s="8">
        <f t="shared" si="0"/>
        <v>197.55642</v>
      </c>
      <c r="E48">
        <f t="shared" si="1"/>
        <v>5.697596715569115</v>
      </c>
      <c r="F48" s="16">
        <v>0.68710000000000004</v>
      </c>
      <c r="H48">
        <f t="shared" si="2"/>
        <v>-2.4735600000000001E-5</v>
      </c>
      <c r="I48" s="13">
        <v>0.39200000000000002</v>
      </c>
      <c r="J48">
        <v>1.7999999999999999E-2</v>
      </c>
      <c r="K48" s="22">
        <f t="shared" si="3"/>
        <v>3.3805000000000001</v>
      </c>
      <c r="L48">
        <v>0.2</v>
      </c>
      <c r="N48">
        <f t="shared" si="4"/>
        <v>6.2154333022827135</v>
      </c>
      <c r="O48">
        <f t="shared" si="5"/>
        <v>1.8386136081297777</v>
      </c>
      <c r="P48">
        <f t="shared" si="6"/>
        <v>1.3677227216259555</v>
      </c>
      <c r="R48">
        <f t="shared" si="7"/>
        <v>6.4130099891548886E-2</v>
      </c>
      <c r="S48" s="4"/>
      <c r="T48">
        <f t="shared" si="8"/>
        <v>0.83503372642768681</v>
      </c>
      <c r="U48">
        <f t="shared" si="9"/>
        <v>-0.18028316401561184</v>
      </c>
      <c r="V48">
        <f t="shared" si="10"/>
        <v>-3.245096952281013E-3</v>
      </c>
      <c r="W48" s="4"/>
      <c r="X48">
        <f t="shared" si="11"/>
        <v>0.16496627357231322</v>
      </c>
      <c r="Y48">
        <f t="shared" si="12"/>
        <v>2.7213871416335286E-2</v>
      </c>
      <c r="Z48" s="5">
        <f t="shared" si="13"/>
        <v>547.08604205621566</v>
      </c>
      <c r="AA48">
        <f t="shared" si="14"/>
        <v>0.26798992563941371</v>
      </c>
      <c r="AB48" s="4"/>
      <c r="AC48">
        <f t="shared" si="15"/>
        <v>0.83503372642768681</v>
      </c>
      <c r="AD48" s="5">
        <f t="shared" si="16"/>
        <v>811.64059258927614</v>
      </c>
      <c r="AE48">
        <f t="shared" si="17"/>
        <v>-0.33199428634356054</v>
      </c>
      <c r="AF48" s="4"/>
      <c r="AK48">
        <f t="shared" si="18"/>
        <v>-3.1193577648789828E-3</v>
      </c>
      <c r="AL48">
        <f t="shared" si="19"/>
        <v>9.5766863433602832E-6</v>
      </c>
    </row>
    <row r="49" spans="1:38" x14ac:dyDescent="0.3">
      <c r="A49" s="13">
        <v>298.14999999999998</v>
      </c>
      <c r="B49" s="16">
        <v>3.3795000000000002</v>
      </c>
      <c r="C49" s="8">
        <v>58.44</v>
      </c>
      <c r="D49" s="8">
        <f t="shared" si="0"/>
        <v>197.49798000000001</v>
      </c>
      <c r="E49">
        <f t="shared" si="1"/>
        <v>5.697596715569115</v>
      </c>
      <c r="F49" s="16">
        <v>0.68689999999999996</v>
      </c>
      <c r="H49">
        <f t="shared" si="2"/>
        <v>-2.4728399999999999E-5</v>
      </c>
      <c r="I49" s="13">
        <v>0.39200000000000002</v>
      </c>
      <c r="J49">
        <v>1.7999999999999999E-2</v>
      </c>
      <c r="K49" s="22">
        <f t="shared" si="3"/>
        <v>3.3795000000000002</v>
      </c>
      <c r="L49">
        <v>0.2</v>
      </c>
      <c r="N49">
        <f t="shared" si="4"/>
        <v>6.2126755858386007</v>
      </c>
      <c r="O49">
        <f t="shared" si="5"/>
        <v>1.8383416439824236</v>
      </c>
      <c r="P49">
        <f t="shared" si="6"/>
        <v>1.3676683287964848</v>
      </c>
      <c r="R49">
        <f t="shared" si="7"/>
        <v>6.4104195455417692E-2</v>
      </c>
      <c r="S49" s="4"/>
      <c r="T49">
        <f t="shared" si="8"/>
        <v>0.83507447753690578</v>
      </c>
      <c r="U49">
        <f t="shared" si="9"/>
        <v>-0.18023436345391131</v>
      </c>
      <c r="V49">
        <f t="shared" si="10"/>
        <v>-3.2442185421704033E-3</v>
      </c>
      <c r="W49" s="4"/>
      <c r="X49">
        <f t="shared" si="11"/>
        <v>0.16492552246309425</v>
      </c>
      <c r="Y49">
        <f t="shared" si="12"/>
        <v>2.7200427959724605E-2</v>
      </c>
      <c r="Z49" s="5">
        <f t="shared" si="13"/>
        <v>547.07393252109</v>
      </c>
      <c r="AA49">
        <f t="shared" si="14"/>
        <v>0.26785161162329663</v>
      </c>
      <c r="AB49" s="4"/>
      <c r="AC49">
        <f t="shared" si="15"/>
        <v>0.83507447753690578</v>
      </c>
      <c r="AD49" s="5">
        <f t="shared" si="16"/>
        <v>811.59148633574932</v>
      </c>
      <c r="AE49">
        <f t="shared" si="17"/>
        <v>-0.33182639992630686</v>
      </c>
      <c r="AF49" s="4"/>
      <c r="AK49">
        <f t="shared" si="18"/>
        <v>-3.1148113897629393E-3</v>
      </c>
      <c r="AL49">
        <f t="shared" si="19"/>
        <v>9.5486128836222649E-6</v>
      </c>
    </row>
    <row r="50" spans="1:38" x14ac:dyDescent="0.3">
      <c r="A50" s="13">
        <v>298.14999999999998</v>
      </c>
      <c r="B50" s="16">
        <v>3.2480000000000002</v>
      </c>
      <c r="C50" s="8">
        <v>58.44</v>
      </c>
      <c r="D50" s="8">
        <f t="shared" si="0"/>
        <v>189.81312</v>
      </c>
      <c r="E50">
        <f t="shared" si="1"/>
        <v>5.697596715569115</v>
      </c>
      <c r="F50" s="16">
        <v>0.67959999999999998</v>
      </c>
      <c r="H50">
        <f t="shared" si="2"/>
        <v>-2.4465599999999998E-5</v>
      </c>
      <c r="I50" s="13">
        <v>0.39200000000000002</v>
      </c>
      <c r="J50">
        <v>1.7999999999999999E-2</v>
      </c>
      <c r="K50" s="22">
        <f t="shared" si="3"/>
        <v>3.2480000000000002</v>
      </c>
      <c r="L50">
        <v>0.2</v>
      </c>
      <c r="N50">
        <f t="shared" si="4"/>
        <v>5.8536133278514386</v>
      </c>
      <c r="O50">
        <f t="shared" si="5"/>
        <v>1.8022208521710097</v>
      </c>
      <c r="P50">
        <f t="shared" si="6"/>
        <v>1.3604441704342021</v>
      </c>
      <c r="R50">
        <f t="shared" si="7"/>
        <v>6.0720015622746759E-2</v>
      </c>
      <c r="S50" s="4"/>
      <c r="T50">
        <f t="shared" si="8"/>
        <v>0.84046812326292053</v>
      </c>
      <c r="U50">
        <f t="shared" si="9"/>
        <v>-0.17379625277424257</v>
      </c>
      <c r="V50">
        <f t="shared" si="10"/>
        <v>-3.1283325499363661E-3</v>
      </c>
      <c r="W50" s="4"/>
      <c r="X50">
        <f t="shared" si="11"/>
        <v>0.15953187673707953</v>
      </c>
      <c r="Y50">
        <f t="shared" si="12"/>
        <v>2.5450419695254734E-2</v>
      </c>
      <c r="Z50" s="5">
        <f t="shared" si="13"/>
        <v>545.48882571721651</v>
      </c>
      <c r="AA50">
        <f t="shared" si="14"/>
        <v>0.24989255196434679</v>
      </c>
      <c r="AB50" s="4"/>
      <c r="AC50">
        <f t="shared" si="15"/>
        <v>0.84046812326292053</v>
      </c>
      <c r="AD50" s="5">
        <f t="shared" si="16"/>
        <v>805.09198878754137</v>
      </c>
      <c r="AE50">
        <f t="shared" si="17"/>
        <v>-0.30998037922354099</v>
      </c>
      <c r="AF50" s="4"/>
      <c r="AK50">
        <f t="shared" si="18"/>
        <v>-2.4961441863838307E-3</v>
      </c>
      <c r="AL50">
        <f t="shared" si="19"/>
        <v>6.1091950343883708E-6</v>
      </c>
    </row>
    <row r="51" spans="1:38" x14ac:dyDescent="0.3">
      <c r="A51" s="13">
        <v>298.14999999999998</v>
      </c>
      <c r="B51" s="16">
        <v>3.2471000000000001</v>
      </c>
      <c r="C51" s="8">
        <v>58.44</v>
      </c>
      <c r="D51" s="8">
        <f t="shared" si="0"/>
        <v>189.760524</v>
      </c>
      <c r="E51">
        <f t="shared" si="1"/>
        <v>5.697596715569115</v>
      </c>
      <c r="F51" s="16">
        <v>0.6794</v>
      </c>
      <c r="H51">
        <f t="shared" si="2"/>
        <v>-2.4458399999999999E-5</v>
      </c>
      <c r="I51" s="13">
        <v>0.39200000000000002</v>
      </c>
      <c r="J51">
        <v>1.7999999999999999E-2</v>
      </c>
      <c r="K51" s="22">
        <f t="shared" si="3"/>
        <v>3.2471000000000001</v>
      </c>
      <c r="L51">
        <v>0.2</v>
      </c>
      <c r="N51">
        <f t="shared" si="4"/>
        <v>5.8511804982508453</v>
      </c>
      <c r="O51">
        <f t="shared" si="5"/>
        <v>1.8019711429431937</v>
      </c>
      <c r="P51">
        <f t="shared" si="6"/>
        <v>1.3603942285886388</v>
      </c>
      <c r="R51">
        <f t="shared" si="7"/>
        <v>6.0697007864390411E-2</v>
      </c>
      <c r="S51" s="4"/>
      <c r="T51">
        <f t="shared" si="8"/>
        <v>0.84050527801845276</v>
      </c>
      <c r="U51">
        <f t="shared" si="9"/>
        <v>-0.17375204653575008</v>
      </c>
      <c r="V51">
        <f t="shared" si="10"/>
        <v>-3.1275368376435012E-3</v>
      </c>
      <c r="W51" s="4"/>
      <c r="X51">
        <f t="shared" si="11"/>
        <v>0.15949472198154727</v>
      </c>
      <c r="Y51">
        <f t="shared" si="12"/>
        <v>2.5438566339971058E-2</v>
      </c>
      <c r="Z51" s="5">
        <f t="shared" si="13"/>
        <v>545.47802810012547</v>
      </c>
      <c r="AA51">
        <f t="shared" si="14"/>
        <v>0.24977122208678948</v>
      </c>
      <c r="AB51" s="4"/>
      <c r="AC51">
        <f t="shared" si="15"/>
        <v>0.84050527801845276</v>
      </c>
      <c r="AD51" s="5">
        <f t="shared" si="16"/>
        <v>805.0472162431895</v>
      </c>
      <c r="AE51">
        <f t="shared" si="17"/>
        <v>-0.3098324737405771</v>
      </c>
      <c r="AF51" s="4"/>
      <c r="AK51">
        <f t="shared" si="18"/>
        <v>-2.4917806270406961E-3</v>
      </c>
      <c r="AL51">
        <f t="shared" si="19"/>
        <v>6.0876789720490607E-6</v>
      </c>
    </row>
    <row r="52" spans="1:38" x14ac:dyDescent="0.3">
      <c r="A52" s="13">
        <v>298.14999999999998</v>
      </c>
      <c r="B52" s="16">
        <v>3.1781999999999999</v>
      </c>
      <c r="C52" s="8">
        <v>58.44</v>
      </c>
      <c r="D52" s="8">
        <f t="shared" si="0"/>
        <v>185.73400799999999</v>
      </c>
      <c r="E52">
        <f t="shared" si="1"/>
        <v>5.697596715569115</v>
      </c>
      <c r="F52" s="20">
        <v>0.68759999999999999</v>
      </c>
      <c r="H52">
        <f t="shared" si="2"/>
        <v>-2.4753599999999996E-5</v>
      </c>
      <c r="I52" s="13">
        <v>0.39200000000000002</v>
      </c>
      <c r="J52">
        <v>1.7999999999999999E-2</v>
      </c>
      <c r="K52" s="22">
        <f t="shared" si="3"/>
        <v>3.1781999999999999</v>
      </c>
      <c r="L52">
        <v>0.2</v>
      </c>
      <c r="N52">
        <f t="shared" si="4"/>
        <v>5.6659382227278128</v>
      </c>
      <c r="O52">
        <f t="shared" si="5"/>
        <v>1.7827506836347027</v>
      </c>
      <c r="P52">
        <f t="shared" si="6"/>
        <v>1.3565501367269406</v>
      </c>
      <c r="R52">
        <f t="shared" si="7"/>
        <v>5.8941957274100766E-2</v>
      </c>
      <c r="S52" s="4"/>
      <c r="T52">
        <f t="shared" si="8"/>
        <v>0.84335946616452273</v>
      </c>
      <c r="U52">
        <f t="shared" si="9"/>
        <v>-0.17036199886192005</v>
      </c>
      <c r="V52">
        <f t="shared" si="10"/>
        <v>-3.0665159795145607E-3</v>
      </c>
      <c r="W52" s="4"/>
      <c r="X52">
        <f t="shared" si="11"/>
        <v>0.15664053383547721</v>
      </c>
      <c r="Y52">
        <f t="shared" si="12"/>
        <v>2.4536256840263282E-2</v>
      </c>
      <c r="Z52" s="5">
        <f t="shared" si="13"/>
        <v>544.65353904144467</v>
      </c>
      <c r="AA52">
        <f t="shared" si="14"/>
        <v>0.24054766421182652</v>
      </c>
      <c r="AB52" s="4"/>
      <c r="AC52">
        <f t="shared" si="15"/>
        <v>0.84335946616452273</v>
      </c>
      <c r="AD52" s="5">
        <f t="shared" si="16"/>
        <v>801.60783779680185</v>
      </c>
      <c r="AE52">
        <f t="shared" si="17"/>
        <v>-0.29857641080688968</v>
      </c>
      <c r="AF52" s="4"/>
      <c r="AK52">
        <f t="shared" si="18"/>
        <v>-2.1533053004769709E-3</v>
      </c>
      <c r="AL52">
        <f t="shared" si="19"/>
        <v>4.5307323416034042E-6</v>
      </c>
    </row>
    <row r="53" spans="1:38" x14ac:dyDescent="0.3">
      <c r="A53" s="13">
        <v>298.14999999999998</v>
      </c>
      <c r="B53" s="16">
        <v>2.9129999999999998</v>
      </c>
      <c r="C53" s="8">
        <v>58.44</v>
      </c>
      <c r="D53" s="8">
        <f t="shared" si="0"/>
        <v>170.23571999999999</v>
      </c>
      <c r="E53">
        <f t="shared" si="1"/>
        <v>5.697596715569115</v>
      </c>
      <c r="F53" s="20">
        <v>0.66990000000000005</v>
      </c>
      <c r="H53">
        <f t="shared" si="2"/>
        <v>-2.4116399999999998E-5</v>
      </c>
      <c r="I53" s="13">
        <v>0.39200000000000002</v>
      </c>
      <c r="J53">
        <v>1.7999999999999999E-2</v>
      </c>
      <c r="K53" s="22">
        <f t="shared" si="3"/>
        <v>2.9129999999999998</v>
      </c>
      <c r="L53">
        <v>0.2</v>
      </c>
      <c r="N53">
        <f t="shared" si="4"/>
        <v>4.9717665368558883</v>
      </c>
      <c r="O53">
        <f t="shared" si="5"/>
        <v>1.7067512999848571</v>
      </c>
      <c r="P53">
        <f t="shared" si="6"/>
        <v>1.3413502599969713</v>
      </c>
      <c r="R53">
        <f t="shared" si="7"/>
        <v>5.230667295525683E-2</v>
      </c>
      <c r="S53" s="4"/>
      <c r="T53">
        <f t="shared" si="8"/>
        <v>0.85452869273209331</v>
      </c>
      <c r="U53">
        <f t="shared" si="9"/>
        <v>-0.15720519860276269</v>
      </c>
      <c r="V53">
        <f t="shared" si="10"/>
        <v>-2.829693574849728E-3</v>
      </c>
      <c r="W53" s="4"/>
      <c r="X53">
        <f t="shared" si="11"/>
        <v>0.14547130726790666</v>
      </c>
      <c r="Y53">
        <f t="shared" si="12"/>
        <v>2.1161901238233714E-2</v>
      </c>
      <c r="Z53" s="5">
        <f t="shared" si="13"/>
        <v>541.52145786069184</v>
      </c>
      <c r="AA53">
        <f t="shared" si="14"/>
        <v>0.20627322497338141</v>
      </c>
      <c r="AB53" s="4"/>
      <c r="AC53">
        <f t="shared" si="15"/>
        <v>0.85452869273209331</v>
      </c>
      <c r="AD53" s="5">
        <f t="shared" si="16"/>
        <v>788.14859994935387</v>
      </c>
      <c r="AE53">
        <f t="shared" si="17"/>
        <v>-0.25654404994341412</v>
      </c>
      <c r="AF53" s="4"/>
      <c r="AK53">
        <f t="shared" si="18"/>
        <v>-7.9384558962564133E-4</v>
      </c>
      <c r="AL53">
        <f t="shared" si="19"/>
        <v>5.9248302536174658E-7</v>
      </c>
    </row>
    <row r="54" spans="1:38" x14ac:dyDescent="0.3">
      <c r="A54" s="13">
        <v>298.14999999999998</v>
      </c>
      <c r="B54" s="16">
        <v>2.7324000000000002</v>
      </c>
      <c r="C54" s="8">
        <v>58.44</v>
      </c>
      <c r="D54" s="8">
        <f t="shared" si="0"/>
        <v>159.681456</v>
      </c>
      <c r="E54">
        <f t="shared" si="1"/>
        <v>5.697596715569115</v>
      </c>
      <c r="F54" s="20">
        <v>0.65920000000000001</v>
      </c>
      <c r="H54">
        <f t="shared" si="2"/>
        <v>-2.3731199999999997E-5</v>
      </c>
      <c r="I54" s="13">
        <v>0.39200000000000002</v>
      </c>
      <c r="J54">
        <v>1.7999999999999999E-2</v>
      </c>
      <c r="K54" s="22">
        <f t="shared" si="3"/>
        <v>2.7324000000000002</v>
      </c>
      <c r="L54">
        <v>0.2</v>
      </c>
      <c r="N54">
        <f t="shared" si="4"/>
        <v>4.5166497615183765</v>
      </c>
      <c r="O54">
        <f t="shared" si="5"/>
        <v>1.6529972776747093</v>
      </c>
      <c r="P54">
        <f t="shared" si="6"/>
        <v>1.3305994555349419</v>
      </c>
      <c r="R54">
        <f t="shared" si="7"/>
        <v>4.7902440640126602E-2</v>
      </c>
      <c r="S54" s="4"/>
      <c r="T54">
        <f t="shared" si="8"/>
        <v>0.86230576062604558</v>
      </c>
      <c r="U54">
        <f t="shared" si="9"/>
        <v>-0.14814536051034369</v>
      </c>
      <c r="V54">
        <f t="shared" si="10"/>
        <v>-2.666616489186186E-3</v>
      </c>
      <c r="W54" s="4"/>
      <c r="X54">
        <f t="shared" si="11"/>
        <v>0.13769423937395442</v>
      </c>
      <c r="Y54">
        <f t="shared" si="12"/>
        <v>1.8959703556771859E-2</v>
      </c>
      <c r="Z54" s="5">
        <f t="shared" si="13"/>
        <v>539.42938628712147</v>
      </c>
      <c r="AA54">
        <f t="shared" si="14"/>
        <v>0.18409358256867356</v>
      </c>
      <c r="AB54" s="4"/>
      <c r="AC54">
        <f t="shared" si="15"/>
        <v>0.86230576062604558</v>
      </c>
      <c r="AD54" s="5">
        <f t="shared" si="16"/>
        <v>778.7770104389067</v>
      </c>
      <c r="AE54">
        <f t="shared" si="17"/>
        <v>-0.22918091964860435</v>
      </c>
      <c r="AF54" s="4"/>
      <c r="AK54">
        <f t="shared" si="18"/>
        <v>1.4848707100961756E-4</v>
      </c>
      <c r="AL54">
        <f t="shared" si="19"/>
        <v>2.9659132869542077E-8</v>
      </c>
    </row>
    <row r="55" spans="1:38" x14ac:dyDescent="0.3">
      <c r="A55" s="13">
        <v>298.14999999999998</v>
      </c>
      <c r="B55" s="16">
        <v>2.4923999999999999</v>
      </c>
      <c r="C55" s="8">
        <v>58.44</v>
      </c>
      <c r="D55" s="8">
        <f t="shared" si="0"/>
        <v>145.655856</v>
      </c>
      <c r="E55">
        <f t="shared" si="1"/>
        <v>5.697596715569115</v>
      </c>
      <c r="F55" s="16">
        <v>0.64259999999999995</v>
      </c>
      <c r="H55">
        <f t="shared" si="2"/>
        <v>-2.3133599999999998E-5</v>
      </c>
      <c r="I55" s="13">
        <v>0.39200000000000002</v>
      </c>
      <c r="J55">
        <v>1.7999999999999999E-2</v>
      </c>
      <c r="K55" s="22">
        <f t="shared" si="3"/>
        <v>2.4923999999999999</v>
      </c>
      <c r="L55">
        <v>0.2</v>
      </c>
      <c r="N55">
        <f t="shared" si="4"/>
        <v>3.9348357984830824</v>
      </c>
      <c r="O55">
        <f t="shared" si="5"/>
        <v>1.5787336697492709</v>
      </c>
      <c r="P55">
        <f t="shared" si="6"/>
        <v>1.3157467339498541</v>
      </c>
      <c r="R55">
        <f t="shared" si="7"/>
        <v>4.2202956963835844E-2</v>
      </c>
      <c r="S55" s="4"/>
      <c r="T55">
        <f t="shared" si="8"/>
        <v>0.87286246979215021</v>
      </c>
      <c r="U55">
        <f t="shared" si="9"/>
        <v>-0.13597727301890128</v>
      </c>
      <c r="V55">
        <f t="shared" si="10"/>
        <v>-2.4475909143402228E-3</v>
      </c>
      <c r="W55" s="4"/>
      <c r="X55">
        <f t="shared" si="11"/>
        <v>0.12713753020784976</v>
      </c>
      <c r="Y55">
        <f t="shared" si="12"/>
        <v>1.6163951587351909E-2</v>
      </c>
      <c r="Z55" s="5">
        <f t="shared" si="13"/>
        <v>536.70619004728508</v>
      </c>
      <c r="AA55">
        <f t="shared" si="14"/>
        <v>0.15615527170601537</v>
      </c>
      <c r="AB55" s="4"/>
      <c r="AC55">
        <f t="shared" si="15"/>
        <v>0.87286246979215021</v>
      </c>
      <c r="AD55" s="5">
        <f t="shared" si="16"/>
        <v>766.05587359981018</v>
      </c>
      <c r="AE55">
        <f t="shared" si="17"/>
        <v>-0.1945477953139623</v>
      </c>
      <c r="AF55" s="4"/>
      <c r="AK55">
        <f t="shared" si="18"/>
        <v>1.3628424415486895E-3</v>
      </c>
      <c r="AL55">
        <f t="shared" si="19"/>
        <v>1.9209295877469746E-6</v>
      </c>
    </row>
    <row r="56" spans="1:38" x14ac:dyDescent="0.3">
      <c r="A56" s="13">
        <v>298.14999999999998</v>
      </c>
      <c r="B56" s="16">
        <v>2.4918999999999998</v>
      </c>
      <c r="C56" s="8">
        <v>58.44</v>
      </c>
      <c r="D56" s="8">
        <f t="shared" si="0"/>
        <v>145.62663599999999</v>
      </c>
      <c r="E56">
        <f t="shared" si="1"/>
        <v>5.697596715569115</v>
      </c>
      <c r="F56" s="16">
        <v>0.64249999999999996</v>
      </c>
      <c r="H56">
        <f t="shared" si="2"/>
        <v>-2.3129999999999997E-5</v>
      </c>
      <c r="I56" s="13">
        <v>0.39200000000000002</v>
      </c>
      <c r="J56">
        <v>1.7999999999999999E-2</v>
      </c>
      <c r="K56" s="22">
        <f t="shared" si="3"/>
        <v>2.4918999999999998</v>
      </c>
      <c r="L56">
        <v>0.2</v>
      </c>
      <c r="N56">
        <f t="shared" si="4"/>
        <v>3.9336518076157927</v>
      </c>
      <c r="O56">
        <f t="shared" si="5"/>
        <v>1.5785753070411306</v>
      </c>
      <c r="P56">
        <f t="shared" si="6"/>
        <v>1.315715061408226</v>
      </c>
      <c r="R56">
        <f t="shared" si="7"/>
        <v>4.219127373191215E-2</v>
      </c>
      <c r="S56" s="4"/>
      <c r="T56">
        <f t="shared" si="8"/>
        <v>0.87288473275336798</v>
      </c>
      <c r="U56">
        <f t="shared" si="9"/>
        <v>-0.13595176765227487</v>
      </c>
      <c r="V56">
        <f t="shared" si="10"/>
        <v>-2.4471318177409474E-3</v>
      </c>
      <c r="W56" s="4"/>
      <c r="X56">
        <f t="shared" si="11"/>
        <v>0.127115267246632</v>
      </c>
      <c r="Y56">
        <f t="shared" si="12"/>
        <v>1.6158291167182672E-2</v>
      </c>
      <c r="Z56" s="5">
        <f t="shared" si="13"/>
        <v>536.70058902379697</v>
      </c>
      <c r="AA56">
        <f t="shared" si="14"/>
        <v>0.15609895896680917</v>
      </c>
      <c r="AB56" s="4"/>
      <c r="AC56">
        <f t="shared" si="15"/>
        <v>0.87288473275336798</v>
      </c>
      <c r="AD56" s="5">
        <f t="shared" si="16"/>
        <v>766.02904609403754</v>
      </c>
      <c r="AE56">
        <f t="shared" si="17"/>
        <v>-0.19447781645984685</v>
      </c>
      <c r="AF56" s="4"/>
      <c r="AK56">
        <f t="shared" si="18"/>
        <v>1.3652844211335113E-3</v>
      </c>
      <c r="AL56">
        <f t="shared" si="19"/>
        <v>1.927694604811503E-6</v>
      </c>
    </row>
    <row r="57" spans="1:38" x14ac:dyDescent="0.3">
      <c r="A57" s="13">
        <v>298.14999999999998</v>
      </c>
      <c r="B57" s="16">
        <v>2.4150999999999998</v>
      </c>
      <c r="C57" s="8">
        <v>58.44</v>
      </c>
      <c r="D57" s="8">
        <f t="shared" si="0"/>
        <v>141.13844399999999</v>
      </c>
      <c r="E57">
        <f t="shared" si="1"/>
        <v>5.697596715569115</v>
      </c>
      <c r="F57" s="20">
        <v>0.64259999999999995</v>
      </c>
      <c r="H57">
        <f t="shared" si="2"/>
        <v>-2.3133599999999998E-5</v>
      </c>
      <c r="I57" s="13">
        <v>0.39200000000000002</v>
      </c>
      <c r="J57">
        <v>1.7999999999999999E-2</v>
      </c>
      <c r="K57" s="22">
        <f t="shared" si="3"/>
        <v>2.4150999999999998</v>
      </c>
      <c r="L57">
        <v>0.2</v>
      </c>
      <c r="N57">
        <f t="shared" si="4"/>
        <v>3.7532083761697801</v>
      </c>
      <c r="O57">
        <f t="shared" si="5"/>
        <v>1.5540592009315475</v>
      </c>
      <c r="P57">
        <f t="shared" si="6"/>
        <v>1.3108118401863096</v>
      </c>
      <c r="R57">
        <f t="shared" si="7"/>
        <v>4.040646794659699E-2</v>
      </c>
      <c r="S57" s="4"/>
      <c r="T57">
        <f t="shared" si="8"/>
        <v>0.87631786069245776</v>
      </c>
      <c r="U57">
        <f t="shared" si="9"/>
        <v>-0.132026399189826</v>
      </c>
      <c r="V57">
        <f t="shared" si="10"/>
        <v>-2.3764751854168679E-3</v>
      </c>
      <c r="W57" s="4"/>
      <c r="X57">
        <f t="shared" si="11"/>
        <v>0.12368213930754225</v>
      </c>
      <c r="Y57">
        <f t="shared" si="12"/>
        <v>1.5297271583690288E-2</v>
      </c>
      <c r="Z57" s="5">
        <f t="shared" si="13"/>
        <v>535.84401359418257</v>
      </c>
      <c r="AA57">
        <f t="shared" si="14"/>
        <v>0.14754512524400715</v>
      </c>
      <c r="AB57" s="4"/>
      <c r="AC57">
        <f t="shared" si="15"/>
        <v>0.87631786069245776</v>
      </c>
      <c r="AD57" s="5">
        <f t="shared" si="16"/>
        <v>761.89202861897888</v>
      </c>
      <c r="AE57">
        <f t="shared" si="17"/>
        <v>-0.18384066204170274</v>
      </c>
      <c r="AF57" s="4"/>
      <c r="AK57">
        <f t="shared" si="18"/>
        <v>1.734455963484538E-3</v>
      </c>
      <c r="AL57">
        <f t="shared" si="19"/>
        <v>3.0891210736697692E-6</v>
      </c>
    </row>
    <row r="58" spans="1:38" x14ac:dyDescent="0.3">
      <c r="A58" s="13">
        <v>298.14999999999998</v>
      </c>
      <c r="B58" s="16">
        <v>2.0314999999999999</v>
      </c>
      <c r="C58" s="8">
        <v>58.44</v>
      </c>
      <c r="D58" s="8">
        <f t="shared" si="0"/>
        <v>118.72085999999999</v>
      </c>
      <c r="E58">
        <f t="shared" si="1"/>
        <v>5.697596715569115</v>
      </c>
      <c r="F58" s="20">
        <v>0.629</v>
      </c>
      <c r="H58">
        <f t="shared" si="2"/>
        <v>-2.2643999999999999E-5</v>
      </c>
      <c r="I58" s="13">
        <v>0.39200000000000002</v>
      </c>
      <c r="J58">
        <v>1.7999999999999999E-2</v>
      </c>
      <c r="K58" s="22">
        <f t="shared" si="3"/>
        <v>2.0314999999999999</v>
      </c>
      <c r="L58">
        <v>0.2</v>
      </c>
      <c r="N58">
        <f t="shared" si="4"/>
        <v>2.8955111389657957</v>
      </c>
      <c r="O58">
        <f t="shared" si="5"/>
        <v>1.4253069844773791</v>
      </c>
      <c r="P58">
        <f t="shared" si="6"/>
        <v>1.2850613968954758</v>
      </c>
      <c r="R58">
        <f t="shared" si="7"/>
        <v>3.179727699532546E-2</v>
      </c>
      <c r="S58" s="4"/>
      <c r="T58">
        <f t="shared" si="8"/>
        <v>0.89387803137951682</v>
      </c>
      <c r="U58">
        <f t="shared" si="9"/>
        <v>-0.11218594334032662</v>
      </c>
      <c r="V58">
        <f t="shared" si="10"/>
        <v>-2.0193469801258789E-3</v>
      </c>
      <c r="W58" s="4"/>
      <c r="X58">
        <f t="shared" si="11"/>
        <v>0.10612196862048322</v>
      </c>
      <c r="Y58">
        <f t="shared" si="12"/>
        <v>1.1261872223886825E-2</v>
      </c>
      <c r="Z58" s="5">
        <f t="shared" si="13"/>
        <v>531.68481425069922</v>
      </c>
      <c r="AA58">
        <f t="shared" si="14"/>
        <v>0.10777979594650273</v>
      </c>
      <c r="AB58" s="4"/>
      <c r="AC58">
        <f t="shared" si="15"/>
        <v>0.89387803137951682</v>
      </c>
      <c r="AD58" s="5">
        <f t="shared" si="16"/>
        <v>740.73152010130468</v>
      </c>
      <c r="AE58">
        <f t="shared" si="17"/>
        <v>-0.13422153151640909</v>
      </c>
      <c r="AF58" s="4"/>
      <c r="AK58">
        <f t="shared" si="18"/>
        <v>3.3361944452932335E-3</v>
      </c>
      <c r="AL58">
        <f t="shared" si="19"/>
        <v>1.1281795701579866E-5</v>
      </c>
    </row>
    <row r="59" spans="1:38" x14ac:dyDescent="0.3">
      <c r="A59" s="13">
        <v>298.14999999999998</v>
      </c>
      <c r="B59" s="16">
        <v>1.9843</v>
      </c>
      <c r="C59" s="8">
        <v>58.44</v>
      </c>
      <c r="D59" s="8">
        <f t="shared" si="0"/>
        <v>115.962492</v>
      </c>
      <c r="E59">
        <f t="shared" si="1"/>
        <v>5.697596715569115</v>
      </c>
      <c r="F59" s="20">
        <v>0.628</v>
      </c>
      <c r="H59">
        <f t="shared" si="2"/>
        <v>-2.2608000000000001E-5</v>
      </c>
      <c r="I59" s="13">
        <v>0.39200000000000002</v>
      </c>
      <c r="J59">
        <v>1.7999999999999999E-2</v>
      </c>
      <c r="K59" s="22">
        <f t="shared" si="3"/>
        <v>1.9843</v>
      </c>
      <c r="L59">
        <v>0.2</v>
      </c>
      <c r="N59">
        <f t="shared" si="4"/>
        <v>2.7951878416498235</v>
      </c>
      <c r="O59">
        <f t="shared" si="5"/>
        <v>1.4086518377512591</v>
      </c>
      <c r="P59">
        <f t="shared" si="6"/>
        <v>1.2817303675502518</v>
      </c>
      <c r="R59">
        <f t="shared" si="7"/>
        <v>3.0775342318489458E-2</v>
      </c>
      <c r="S59" s="4"/>
      <c r="T59">
        <f t="shared" si="8"/>
        <v>0.89608746455969601</v>
      </c>
      <c r="U59">
        <f t="shared" si="9"/>
        <v>-0.10971725407531692</v>
      </c>
      <c r="V59">
        <f t="shared" si="10"/>
        <v>-1.9749105733557044E-3</v>
      </c>
      <c r="W59" s="4"/>
      <c r="X59">
        <f t="shared" si="11"/>
        <v>0.10391253544030402</v>
      </c>
      <c r="Y59">
        <f t="shared" si="12"/>
        <v>1.0797815021632438E-2</v>
      </c>
      <c r="Z59" s="5">
        <f t="shared" si="13"/>
        <v>531.18781842327985</v>
      </c>
      <c r="AA59">
        <f t="shared" si="14"/>
        <v>0.10324202049142299</v>
      </c>
      <c r="AB59" s="4"/>
      <c r="AC59">
        <f t="shared" si="15"/>
        <v>0.89608746455969601</v>
      </c>
      <c r="AD59" s="5">
        <f t="shared" si="16"/>
        <v>738.06908985153109</v>
      </c>
      <c r="AE59">
        <f t="shared" si="17"/>
        <v>-0.12854518330641707</v>
      </c>
      <c r="AF59" s="4"/>
      <c r="AK59">
        <f t="shared" si="18"/>
        <v>3.4972689301396853E-3</v>
      </c>
      <c r="AL59">
        <f t="shared" si="19"/>
        <v>1.2389533603329575E-5</v>
      </c>
    </row>
    <row r="60" spans="1:38" x14ac:dyDescent="0.3">
      <c r="A60" s="13">
        <v>298.14999999999998</v>
      </c>
      <c r="B60" s="16">
        <v>1.7736000000000001</v>
      </c>
      <c r="C60" s="8">
        <v>58.44</v>
      </c>
      <c r="D60" s="8">
        <f t="shared" si="0"/>
        <v>103.64918400000001</v>
      </c>
      <c r="E60">
        <f t="shared" si="1"/>
        <v>5.697596715569115</v>
      </c>
      <c r="F60" s="20">
        <v>0.62439999999999996</v>
      </c>
      <c r="H60">
        <f t="shared" si="2"/>
        <v>-2.2478399999999995E-5</v>
      </c>
      <c r="I60" s="13">
        <v>0.39200000000000002</v>
      </c>
      <c r="J60">
        <v>1.7999999999999999E-2</v>
      </c>
      <c r="K60" s="22">
        <f t="shared" si="3"/>
        <v>1.7736000000000001</v>
      </c>
      <c r="L60">
        <v>0.2</v>
      </c>
      <c r="N60">
        <f t="shared" si="4"/>
        <v>2.3620197256280484</v>
      </c>
      <c r="O60">
        <f t="shared" si="5"/>
        <v>1.3317657451669194</v>
      </c>
      <c r="P60">
        <f t="shared" si="6"/>
        <v>1.2663531490333839</v>
      </c>
      <c r="R60">
        <f t="shared" si="7"/>
        <v>2.6321901117003728E-2</v>
      </c>
      <c r="S60" s="4"/>
      <c r="T60">
        <f t="shared" si="8"/>
        <v>0.90608502638099175</v>
      </c>
      <c r="U60">
        <f t="shared" si="9"/>
        <v>-9.8622129239975501E-2</v>
      </c>
      <c r="V60">
        <f t="shared" si="10"/>
        <v>-1.7751983263195588E-3</v>
      </c>
      <c r="W60" s="4"/>
      <c r="X60">
        <f t="shared" si="11"/>
        <v>9.391497361900826E-2</v>
      </c>
      <c r="Y60">
        <f t="shared" si="12"/>
        <v>8.8200222698590174E-3</v>
      </c>
      <c r="Z60" s="5">
        <f t="shared" si="13"/>
        <v>529.01247100401861</v>
      </c>
      <c r="AA60">
        <f t="shared" si="14"/>
        <v>8.3986231955194654E-2</v>
      </c>
      <c r="AB60" s="4"/>
      <c r="AC60">
        <f t="shared" si="15"/>
        <v>0.90608502638099175</v>
      </c>
      <c r="AD60" s="5">
        <f t="shared" si="16"/>
        <v>726.02174157424997</v>
      </c>
      <c r="AE60">
        <f t="shared" si="17"/>
        <v>-0.10443853390604313</v>
      </c>
      <c r="AF60" s="4"/>
      <c r="AK60">
        <f t="shared" si="18"/>
        <v>4.094400839835699E-3</v>
      </c>
      <c r="AL60">
        <f t="shared" si="19"/>
        <v>1.6948694675390167E-5</v>
      </c>
    </row>
    <row r="61" spans="1:38" x14ac:dyDescent="0.3">
      <c r="A61" s="13">
        <v>298.14999999999998</v>
      </c>
      <c r="B61" s="16">
        <v>1.6417999999999999</v>
      </c>
      <c r="C61" s="8">
        <v>58.44</v>
      </c>
      <c r="D61" s="8">
        <f t="shared" si="0"/>
        <v>95.946791999999988</v>
      </c>
      <c r="E61">
        <f t="shared" si="1"/>
        <v>5.697596715569115</v>
      </c>
      <c r="F61" s="16">
        <v>0.62660000000000005</v>
      </c>
      <c r="H61">
        <f t="shared" si="2"/>
        <v>-2.2557599999999999E-5</v>
      </c>
      <c r="I61" s="13">
        <v>0.39200000000000002</v>
      </c>
      <c r="J61">
        <v>1.7999999999999999E-2</v>
      </c>
      <c r="K61" s="22">
        <f t="shared" si="3"/>
        <v>1.6417999999999999</v>
      </c>
      <c r="L61">
        <v>0.2</v>
      </c>
      <c r="N61">
        <f t="shared" si="4"/>
        <v>2.1036833855483099</v>
      </c>
      <c r="O61">
        <f t="shared" si="5"/>
        <v>1.2813274366843161</v>
      </c>
      <c r="P61">
        <f t="shared" si="6"/>
        <v>1.2562654873368633</v>
      </c>
      <c r="R61">
        <f t="shared" si="7"/>
        <v>2.3631294687392168E-2</v>
      </c>
      <c r="S61" s="4"/>
      <c r="T61">
        <f t="shared" si="8"/>
        <v>0.91245305638889085</v>
      </c>
      <c r="U61">
        <f t="shared" si="9"/>
        <v>-9.1618639902102922E-2</v>
      </c>
      <c r="V61">
        <f t="shared" si="10"/>
        <v>-1.6491355182378525E-3</v>
      </c>
      <c r="W61" s="4"/>
      <c r="X61">
        <f t="shared" si="11"/>
        <v>8.7546943611109165E-2</v>
      </c>
      <c r="Y61">
        <f t="shared" si="12"/>
        <v>7.6644673356467278E-3</v>
      </c>
      <c r="Z61" s="5">
        <f t="shared" si="13"/>
        <v>527.68965738576833</v>
      </c>
      <c r="AA61">
        <f t="shared" si="14"/>
        <v>7.2800282563053015E-2</v>
      </c>
      <c r="AB61" s="4"/>
      <c r="AC61">
        <f t="shared" si="15"/>
        <v>0.91245305638889085</v>
      </c>
      <c r="AD61" s="5">
        <f t="shared" si="16"/>
        <v>718.34808306463992</v>
      </c>
      <c r="AE61">
        <f t="shared" si="17"/>
        <v>-9.0427380464398258E-2</v>
      </c>
      <c r="AF61" s="4"/>
      <c r="AK61">
        <f t="shared" si="18"/>
        <v>4.3550612678090739E-3</v>
      </c>
      <c r="AL61">
        <f t="shared" si="19"/>
        <v>1.9163546951797993E-5</v>
      </c>
    </row>
    <row r="62" spans="1:38" x14ac:dyDescent="0.3">
      <c r="A62" s="13">
        <v>298.14999999999998</v>
      </c>
      <c r="B62" s="17">
        <v>1.5936999999999999</v>
      </c>
      <c r="C62" s="8">
        <v>58.44</v>
      </c>
      <c r="D62" s="8">
        <f t="shared" si="0"/>
        <v>93.135827999999989</v>
      </c>
      <c r="E62">
        <f t="shared" si="1"/>
        <v>5.697596715569115</v>
      </c>
      <c r="F62" s="17">
        <v>0.62739999999999996</v>
      </c>
      <c r="H62">
        <f t="shared" si="2"/>
        <v>-2.2586399999999998E-5</v>
      </c>
      <c r="I62" s="13">
        <v>0.39200000000000002</v>
      </c>
      <c r="J62">
        <v>1.7999999999999999E-2</v>
      </c>
      <c r="K62" s="22">
        <f t="shared" si="3"/>
        <v>1.5936999999999999</v>
      </c>
      <c r="L62">
        <v>0.2</v>
      </c>
      <c r="N62">
        <f t="shared" si="4"/>
        <v>2.0119160673231371</v>
      </c>
      <c r="O62">
        <f t="shared" si="5"/>
        <v>1.2624183141890806</v>
      </c>
      <c r="P62">
        <f t="shared" si="6"/>
        <v>1.2524836628378162</v>
      </c>
      <c r="R62">
        <f t="shared" si="7"/>
        <v>2.266868653418963E-2</v>
      </c>
      <c r="S62" s="4"/>
      <c r="T62">
        <f t="shared" si="8"/>
        <v>0.91479940039070784</v>
      </c>
      <c r="U62">
        <f t="shared" si="9"/>
        <v>-8.9050472287696233E-2</v>
      </c>
      <c r="V62">
        <f t="shared" si="10"/>
        <v>-1.6029085011785322E-3</v>
      </c>
      <c r="W62" s="4"/>
      <c r="X62">
        <f t="shared" si="11"/>
        <v>8.5200599609292105E-2</v>
      </c>
      <c r="Y62">
        <f t="shared" si="12"/>
        <v>7.2591421737829061E-3</v>
      </c>
      <c r="Z62" s="5">
        <f t="shared" si="13"/>
        <v>527.21457726566177</v>
      </c>
      <c r="AA62">
        <f t="shared" si="14"/>
        <v>6.8888260304321242E-2</v>
      </c>
      <c r="AB62" s="4"/>
      <c r="AC62">
        <f t="shared" si="15"/>
        <v>0.91479940039070784</v>
      </c>
      <c r="AD62" s="5">
        <f t="shared" si="16"/>
        <v>715.52067135431798</v>
      </c>
      <c r="AE62">
        <f t="shared" si="17"/>
        <v>-8.5527516960635722E-2</v>
      </c>
      <c r="AF62" s="4"/>
      <c r="AK62">
        <f t="shared" si="18"/>
        <v>4.426521376696621E-3</v>
      </c>
      <c r="AL62">
        <f t="shared" si="19"/>
        <v>1.9794560008662351E-5</v>
      </c>
    </row>
    <row r="63" spans="1:38" x14ac:dyDescent="0.3">
      <c r="A63" s="13">
        <v>298.14999999999998</v>
      </c>
      <c r="B63" s="16">
        <v>0.6321</v>
      </c>
      <c r="C63" s="8">
        <v>58.44</v>
      </c>
      <c r="D63" s="8">
        <f t="shared" si="0"/>
        <v>36.939923999999998</v>
      </c>
      <c r="E63">
        <f t="shared" si="1"/>
        <v>5.697596715569115</v>
      </c>
      <c r="F63" s="20">
        <v>0.68310000000000004</v>
      </c>
      <c r="H63">
        <f t="shared" si="2"/>
        <v>-2.4591599999999997E-5</v>
      </c>
      <c r="I63" s="13">
        <v>0.39200000000000002</v>
      </c>
      <c r="J63">
        <v>1.7999999999999999E-2</v>
      </c>
      <c r="K63" s="22">
        <f t="shared" si="3"/>
        <v>0.6321</v>
      </c>
      <c r="L63">
        <v>0.2</v>
      </c>
      <c r="N63">
        <f t="shared" si="4"/>
        <v>0.50254931515324941</v>
      </c>
      <c r="O63">
        <f t="shared" si="5"/>
        <v>0.79504716841203826</v>
      </c>
      <c r="P63">
        <f t="shared" si="6"/>
        <v>1.1590094336824077</v>
      </c>
      <c r="R63">
        <f t="shared" si="7"/>
        <v>6.1189975934104442E-3</v>
      </c>
      <c r="S63" s="4"/>
      <c r="T63">
        <f t="shared" si="8"/>
        <v>0.96437602300285241</v>
      </c>
      <c r="U63">
        <f t="shared" si="9"/>
        <v>-3.6273995071649093E-2</v>
      </c>
      <c r="V63">
        <f t="shared" si="10"/>
        <v>-6.5293191128968362E-4</v>
      </c>
      <c r="W63" s="4"/>
      <c r="X63">
        <f t="shared" si="11"/>
        <v>3.5623976997147616E-2</v>
      </c>
      <c r="Y63">
        <f t="shared" si="12"/>
        <v>1.2690677370933024E-3</v>
      </c>
      <c r="Z63" s="5">
        <f t="shared" si="13"/>
        <v>518.72743504628727</v>
      </c>
      <c r="AA63">
        <f t="shared" si="14"/>
        <v>1.1849404538923285E-2</v>
      </c>
      <c r="AB63" s="4"/>
      <c r="AC63">
        <f t="shared" si="15"/>
        <v>0.96437602300285241</v>
      </c>
      <c r="AD63" s="5">
        <f t="shared" si="16"/>
        <v>655.77942146801047</v>
      </c>
      <c r="AE63">
        <f t="shared" si="17"/>
        <v>-1.444646191077289E-2</v>
      </c>
      <c r="AF63" s="4"/>
      <c r="AK63">
        <f t="shared" si="18"/>
        <v>2.869008310271157E-3</v>
      </c>
      <c r="AL63">
        <f t="shared" si="19"/>
        <v>8.3729204407212464E-6</v>
      </c>
    </row>
    <row r="64" spans="1:38" x14ac:dyDescent="0.3">
      <c r="A64" s="13">
        <v>298.14999999999998</v>
      </c>
      <c r="B64" s="16">
        <v>0.60519999999999996</v>
      </c>
      <c r="C64" s="8">
        <v>58.44</v>
      </c>
      <c r="D64" s="8">
        <f t="shared" si="0"/>
        <v>35.367887999999994</v>
      </c>
      <c r="E64">
        <f t="shared" si="1"/>
        <v>5.697596715569115</v>
      </c>
      <c r="F64" s="20">
        <v>0.68720000000000003</v>
      </c>
      <c r="H64">
        <f t="shared" si="2"/>
        <v>-2.4739199999999999E-5</v>
      </c>
      <c r="I64" s="13">
        <v>0.39200000000000002</v>
      </c>
      <c r="J64">
        <v>1.7999999999999999E-2</v>
      </c>
      <c r="K64" s="22">
        <f t="shared" si="3"/>
        <v>0.60519999999999996</v>
      </c>
      <c r="L64">
        <v>0.2</v>
      </c>
      <c r="N64">
        <f t="shared" si="4"/>
        <v>0.47081292740110692</v>
      </c>
      <c r="O64">
        <f t="shared" si="5"/>
        <v>0.77794601355106896</v>
      </c>
      <c r="P64">
        <f t="shared" si="6"/>
        <v>1.1555892027102139</v>
      </c>
      <c r="R64">
        <f t="shared" si="7"/>
        <v>5.7495449212418429E-3</v>
      </c>
      <c r="S64" s="4"/>
      <c r="T64">
        <f t="shared" si="8"/>
        <v>0.96584026952166779</v>
      </c>
      <c r="U64">
        <f t="shared" si="9"/>
        <v>-3.4756810903886208E-2</v>
      </c>
      <c r="V64">
        <f t="shared" si="10"/>
        <v>-6.2562259626995165E-4</v>
      </c>
      <c r="W64" s="4"/>
      <c r="X64">
        <f t="shared" si="11"/>
        <v>3.4159730478332158E-2</v>
      </c>
      <c r="Y64">
        <f t="shared" si="12"/>
        <v>1.1668871863522951E-3</v>
      </c>
      <c r="Z64" s="5">
        <f t="shared" si="13"/>
        <v>518.52179689483773</v>
      </c>
      <c r="AA64">
        <f t="shared" si="14"/>
        <v>1.089101593153716E-2</v>
      </c>
      <c r="AB64" s="4"/>
      <c r="AC64">
        <f t="shared" si="15"/>
        <v>0.96584026952166779</v>
      </c>
      <c r="AD64" s="5">
        <f t="shared" si="16"/>
        <v>654.01496248378191</v>
      </c>
      <c r="AE64">
        <f t="shared" si="17"/>
        <v>-1.3267661078252444E-2</v>
      </c>
      <c r="AF64" s="4"/>
      <c r="AK64">
        <f t="shared" si="18"/>
        <v>2.747277178256605E-3</v>
      </c>
      <c r="AL64">
        <f t="shared" si="19"/>
        <v>7.6840748013228638E-6</v>
      </c>
    </row>
    <row r="65" spans="1:38" x14ac:dyDescent="0.3">
      <c r="A65" s="13">
        <v>298.14999999999998</v>
      </c>
      <c r="B65" s="16">
        <v>0.56799999999999995</v>
      </c>
      <c r="C65" s="8">
        <v>58.44</v>
      </c>
      <c r="D65" s="8">
        <f t="shared" si="0"/>
        <v>33.193919999999999</v>
      </c>
      <c r="E65">
        <f t="shared" si="1"/>
        <v>5.697596715569115</v>
      </c>
      <c r="F65" s="20">
        <v>0.69169999999999998</v>
      </c>
      <c r="H65">
        <f t="shared" si="2"/>
        <v>-2.4901199999999998E-5</v>
      </c>
      <c r="I65" s="13">
        <v>0.39200000000000002</v>
      </c>
      <c r="J65">
        <v>1.7999999999999999E-2</v>
      </c>
      <c r="K65" s="22">
        <f t="shared" si="3"/>
        <v>0.56799999999999995</v>
      </c>
      <c r="L65">
        <v>0.2</v>
      </c>
      <c r="N65">
        <f t="shared" si="4"/>
        <v>0.428077600441789</v>
      </c>
      <c r="O65">
        <f t="shared" si="5"/>
        <v>0.7536577472566709</v>
      </c>
      <c r="P65">
        <f t="shared" si="6"/>
        <v>1.1507315494513342</v>
      </c>
      <c r="R65">
        <f t="shared" si="7"/>
        <v>5.2497310083441046E-3</v>
      </c>
      <c r="S65" s="4"/>
      <c r="T65">
        <f t="shared" si="8"/>
        <v>0.9678725170972744</v>
      </c>
      <c r="U65">
        <f t="shared" si="9"/>
        <v>-3.265489759195904E-2</v>
      </c>
      <c r="V65">
        <f t="shared" si="10"/>
        <v>-5.8778815665526266E-4</v>
      </c>
      <c r="W65" s="4"/>
      <c r="X65">
        <f t="shared" si="11"/>
        <v>3.212748290272556E-2</v>
      </c>
      <c r="Y65">
        <f t="shared" si="12"/>
        <v>1.0321751576649232E-3</v>
      </c>
      <c r="Z65" s="5">
        <f t="shared" si="13"/>
        <v>518.24067023030273</v>
      </c>
      <c r="AA65">
        <f t="shared" si="14"/>
        <v>9.6284726190600852E-3</v>
      </c>
      <c r="AB65" s="4"/>
      <c r="AC65">
        <f t="shared" si="15"/>
        <v>0.9678725170972744</v>
      </c>
      <c r="AD65" s="5">
        <f t="shared" si="16"/>
        <v>651.56604596127124</v>
      </c>
      <c r="AE65">
        <f t="shared" si="17"/>
        <v>-1.1716624457048047E-2</v>
      </c>
      <c r="AF65" s="4"/>
      <c r="AK65">
        <f t="shared" si="18"/>
        <v>2.5737910137008796E-3</v>
      </c>
      <c r="AL65">
        <f t="shared" si="19"/>
        <v>6.7532012215495779E-6</v>
      </c>
    </row>
    <row r="66" spans="1:38" x14ac:dyDescent="0.3">
      <c r="A66" s="13">
        <v>298.14999999999998</v>
      </c>
      <c r="B66" s="16">
        <v>0.53449999999999998</v>
      </c>
      <c r="C66" s="8">
        <v>58.44</v>
      </c>
      <c r="D66" s="8">
        <f t="shared" si="0"/>
        <v>31.236179999999997</v>
      </c>
      <c r="E66">
        <f t="shared" si="1"/>
        <v>5.697596715569115</v>
      </c>
      <c r="F66" s="20">
        <v>0.69640000000000002</v>
      </c>
      <c r="H66">
        <f t="shared" si="2"/>
        <v>-2.50704E-5</v>
      </c>
      <c r="I66" s="13">
        <v>0.39200000000000002</v>
      </c>
      <c r="J66">
        <v>1.7999999999999999E-2</v>
      </c>
      <c r="K66" s="22">
        <f t="shared" si="3"/>
        <v>0.53449999999999998</v>
      </c>
      <c r="L66">
        <v>0.2</v>
      </c>
      <c r="N66">
        <f t="shared" si="4"/>
        <v>0.390770314411164</v>
      </c>
      <c r="O66">
        <f t="shared" si="5"/>
        <v>0.73109506905736954</v>
      </c>
      <c r="P66">
        <f t="shared" si="6"/>
        <v>1.1462190138114738</v>
      </c>
      <c r="R66">
        <f t="shared" si="7"/>
        <v>4.8110793927881573E-3</v>
      </c>
      <c r="S66" s="4"/>
      <c r="T66">
        <f t="shared" si="8"/>
        <v>0.96970996498590656</v>
      </c>
      <c r="U66">
        <f t="shared" si="9"/>
        <v>-3.0758257364835399E-2</v>
      </c>
      <c r="V66">
        <f t="shared" si="10"/>
        <v>-5.5364863256703717E-4</v>
      </c>
      <c r="W66" s="4"/>
      <c r="X66">
        <f t="shared" si="11"/>
        <v>3.0290035014093469E-2</v>
      </c>
      <c r="Y66">
        <f t="shared" si="12"/>
        <v>9.1748622115500839E-4</v>
      </c>
      <c r="Z66" s="5">
        <f t="shared" si="13"/>
        <v>517.99077486389319</v>
      </c>
      <c r="AA66">
        <f t="shared" si="14"/>
        <v>8.5544891752145046E-3</v>
      </c>
      <c r="AB66" s="4"/>
      <c r="AC66">
        <f t="shared" si="15"/>
        <v>0.96970996498590656</v>
      </c>
      <c r="AD66" s="5">
        <f t="shared" si="16"/>
        <v>649.35186863970137</v>
      </c>
      <c r="AE66">
        <f t="shared" si="17"/>
        <v>-1.0399058204927694E-2</v>
      </c>
      <c r="AF66" s="4"/>
      <c r="AK66">
        <f t="shared" si="18"/>
        <v>2.4128617305079307E-3</v>
      </c>
      <c r="AL66">
        <f t="shared" si="19"/>
        <v>5.9435130729629383E-6</v>
      </c>
    </row>
    <row r="67" spans="1:38" x14ac:dyDescent="0.3">
      <c r="A67" s="13">
        <v>298.14999999999998</v>
      </c>
      <c r="B67" s="16">
        <v>0.44569999999999999</v>
      </c>
      <c r="C67" s="8">
        <v>58.44</v>
      </c>
      <c r="D67" s="8">
        <f t="shared" si="0"/>
        <v>26.046707999999999</v>
      </c>
      <c r="E67">
        <f t="shared" si="1"/>
        <v>5.697596715569115</v>
      </c>
      <c r="F67" s="20">
        <v>0.70799999999999996</v>
      </c>
      <c r="H67">
        <f t="shared" si="2"/>
        <v>-2.5487999999999997E-5</v>
      </c>
      <c r="I67" s="13">
        <v>0.39200000000000002</v>
      </c>
      <c r="J67">
        <v>1.7999999999999999E-2</v>
      </c>
      <c r="K67" s="22">
        <f t="shared" si="3"/>
        <v>0.44569999999999999</v>
      </c>
      <c r="L67">
        <v>0.2</v>
      </c>
      <c r="N67">
        <f t="shared" si="4"/>
        <v>0.29755273817089967</v>
      </c>
      <c r="O67">
        <f t="shared" si="5"/>
        <v>0.66760766921898074</v>
      </c>
      <c r="P67">
        <f t="shared" si="6"/>
        <v>1.1335215338437961</v>
      </c>
      <c r="R67">
        <f t="shared" si="7"/>
        <v>3.7044415264248383E-3</v>
      </c>
      <c r="S67" s="4"/>
      <c r="T67">
        <f t="shared" si="8"/>
        <v>0.97461450068801347</v>
      </c>
      <c r="U67">
        <f t="shared" si="9"/>
        <v>-2.5713270078847043E-2</v>
      </c>
      <c r="V67">
        <f t="shared" si="10"/>
        <v>-4.6283886141924673E-4</v>
      </c>
      <c r="W67" s="4"/>
      <c r="X67">
        <f t="shared" si="11"/>
        <v>2.5385499311986484E-2</v>
      </c>
      <c r="Y67">
        <f t="shared" si="12"/>
        <v>6.4442357531886631E-4</v>
      </c>
      <c r="Z67" s="5">
        <f t="shared" si="13"/>
        <v>517.3436743780627</v>
      </c>
      <c r="AA67">
        <f t="shared" si="14"/>
        <v>6.0009922856035895E-3</v>
      </c>
      <c r="AB67" s="4"/>
      <c r="AC67">
        <f t="shared" si="15"/>
        <v>0.97461450068801347</v>
      </c>
      <c r="AD67" s="5">
        <f t="shared" si="16"/>
        <v>643.44176267608714</v>
      </c>
      <c r="AE67">
        <f t="shared" si="17"/>
        <v>-7.2742134287297512E-3</v>
      </c>
      <c r="AF67" s="4"/>
      <c r="AK67">
        <f t="shared" si="18"/>
        <v>1.9683815218794302E-3</v>
      </c>
      <c r="AL67">
        <f t="shared" si="19"/>
        <v>3.9755156702797087E-6</v>
      </c>
    </row>
    <row r="68" spans="1:38" x14ac:dyDescent="0.3">
      <c r="A68" s="13">
        <v>298.14999999999998</v>
      </c>
      <c r="B68" s="16">
        <v>0.25409999999999999</v>
      </c>
      <c r="C68" s="8">
        <v>58.44</v>
      </c>
      <c r="D68" s="8">
        <f t="shared" si="0"/>
        <v>14.849603999999999</v>
      </c>
      <c r="E68">
        <f t="shared" si="1"/>
        <v>5.697596715569115</v>
      </c>
      <c r="F68" s="16">
        <v>0.73960000000000004</v>
      </c>
      <c r="H68">
        <f t="shared" si="2"/>
        <v>-2.6625599999999998E-5</v>
      </c>
      <c r="I68" s="13">
        <v>0.39200000000000002</v>
      </c>
      <c r="J68">
        <v>1.7999999999999999E-2</v>
      </c>
      <c r="K68" s="22">
        <f t="shared" si="3"/>
        <v>0.25409999999999999</v>
      </c>
      <c r="L68">
        <v>0.2</v>
      </c>
      <c r="N68">
        <f t="shared" si="4"/>
        <v>0.12808757324971071</v>
      </c>
      <c r="O68">
        <f t="shared" si="5"/>
        <v>0.50408332644514242</v>
      </c>
      <c r="P68">
        <f t="shared" si="6"/>
        <v>1.1008166652890286</v>
      </c>
      <c r="R68">
        <f t="shared" si="7"/>
        <v>1.6420280421766003E-3</v>
      </c>
      <c r="S68" s="4"/>
      <c r="T68">
        <f t="shared" si="8"/>
        <v>0.98536768015529519</v>
      </c>
      <c r="U68">
        <f t="shared" si="9"/>
        <v>-1.4740428115973286E-2</v>
      </c>
      <c r="V68">
        <f t="shared" si="10"/>
        <v>-2.6532770608751912E-4</v>
      </c>
      <c r="W68" s="4"/>
      <c r="X68">
        <f t="shared" si="11"/>
        <v>1.4632319844704792E-2</v>
      </c>
      <c r="Y68">
        <f t="shared" si="12"/>
        <v>2.1410478403774167E-4</v>
      </c>
      <c r="Z68" s="5">
        <f t="shared" si="13"/>
        <v>516.02635401880207</v>
      </c>
      <c r="AA68">
        <f t="shared" si="14"/>
        <v>1.988706799529619E-3</v>
      </c>
      <c r="AB68" s="4"/>
      <c r="AC68">
        <f t="shared" si="15"/>
        <v>0.98536768015529519</v>
      </c>
      <c r="AD68" s="5">
        <f t="shared" si="16"/>
        <v>630.48387349809741</v>
      </c>
      <c r="AE68">
        <f t="shared" si="17"/>
        <v>-2.3942592427149446E-3</v>
      </c>
      <c r="AF68" s="4"/>
      <c r="AK68">
        <f t="shared" si="18"/>
        <v>9.711478929037556E-4</v>
      </c>
      <c r="AL68">
        <f t="shared" si="19"/>
        <v>9.955519431413608E-7</v>
      </c>
    </row>
    <row r="69" spans="1:38" x14ac:dyDescent="0.3">
      <c r="A69" s="13">
        <v>298.14999999999998</v>
      </c>
      <c r="B69" s="16">
        <v>0.24390000000000001</v>
      </c>
      <c r="C69" s="8">
        <v>58.44</v>
      </c>
      <c r="D69" s="8">
        <f t="shared" si="0"/>
        <v>14.253515999999999</v>
      </c>
      <c r="E69">
        <f t="shared" si="1"/>
        <v>5.697596715569115</v>
      </c>
      <c r="F69" s="20">
        <v>0.75029999999999997</v>
      </c>
      <c r="H69">
        <f t="shared" si="2"/>
        <v>-2.7010799999999999E-5</v>
      </c>
      <c r="I69" s="13">
        <v>0.39200000000000002</v>
      </c>
      <c r="J69">
        <v>1.7999999999999999E-2</v>
      </c>
      <c r="K69" s="22">
        <f t="shared" si="3"/>
        <v>0.24390000000000001</v>
      </c>
      <c r="L69">
        <v>0.2</v>
      </c>
      <c r="N69">
        <f t="shared" si="4"/>
        <v>0.12045302204179024</v>
      </c>
      <c r="O69">
        <f t="shared" si="5"/>
        <v>0.49386232899462984</v>
      </c>
      <c r="P69">
        <f t="shared" si="6"/>
        <v>1.098772465798926</v>
      </c>
      <c r="R69">
        <f t="shared" si="7"/>
        <v>1.5470291620547499E-3</v>
      </c>
      <c r="S69" s="4"/>
      <c r="T69">
        <f t="shared" si="8"/>
        <v>0.98594679163034815</v>
      </c>
      <c r="U69">
        <f t="shared" si="9"/>
        <v>-1.4152889699347583E-2</v>
      </c>
      <c r="V69">
        <f t="shared" si="10"/>
        <v>-2.5475201458825651E-4</v>
      </c>
      <c r="W69" s="4"/>
      <c r="X69">
        <f t="shared" si="11"/>
        <v>1.4053208369651833E-2</v>
      </c>
      <c r="Y69">
        <f t="shared" si="12"/>
        <v>1.9749266548085232E-4</v>
      </c>
      <c r="Z69" s="5">
        <f t="shared" si="13"/>
        <v>515.95936395043611</v>
      </c>
      <c r="AA69">
        <f t="shared" si="14"/>
        <v>1.8341674211947827E-3</v>
      </c>
      <c r="AB69" s="4"/>
      <c r="AC69">
        <f t="shared" si="15"/>
        <v>0.98594679163034815</v>
      </c>
      <c r="AD69" s="5">
        <f t="shared" si="16"/>
        <v>629.78602758766033</v>
      </c>
      <c r="AE69">
        <f t="shared" si="17"/>
        <v>-2.2073437730887029E-3</v>
      </c>
      <c r="AF69" s="4"/>
      <c r="AK69">
        <f t="shared" si="18"/>
        <v>9.1910079557257305E-4</v>
      </c>
      <c r="AL69">
        <f t="shared" si="19"/>
        <v>8.9512715127688007E-7</v>
      </c>
    </row>
    <row r="70" spans="1:38" x14ac:dyDescent="0.3">
      <c r="A70" s="13">
        <v>298.14999999999998</v>
      </c>
      <c r="B70" s="16">
        <v>1.0529999999999999</v>
      </c>
      <c r="C70" s="8">
        <v>58.44</v>
      </c>
      <c r="D70" s="8">
        <f t="shared" si="0"/>
        <v>61.537319999999994</v>
      </c>
      <c r="E70">
        <f t="shared" si="1"/>
        <v>5.697596715569115</v>
      </c>
      <c r="F70" s="20">
        <v>0.64329999999999998</v>
      </c>
      <c r="H70">
        <f t="shared" si="2"/>
        <v>-2.3158799999999996E-5</v>
      </c>
      <c r="I70" s="13">
        <v>0.39200000000000002</v>
      </c>
      <c r="J70">
        <v>1.7999999999999999E-2</v>
      </c>
      <c r="K70" s="22">
        <f t="shared" si="3"/>
        <v>1.0529999999999999</v>
      </c>
      <c r="L70">
        <v>0.2</v>
      </c>
      <c r="N70">
        <f t="shared" si="4"/>
        <v>1.0805442503664529</v>
      </c>
      <c r="O70">
        <f t="shared" si="5"/>
        <v>1.0261578825892241</v>
      </c>
      <c r="P70">
        <f t="shared" si="6"/>
        <v>1.205231576517845</v>
      </c>
      <c r="R70">
        <f t="shared" si="7"/>
        <v>1.2652041946351715E-2</v>
      </c>
      <c r="S70" s="4"/>
      <c r="T70">
        <f t="shared" si="8"/>
        <v>0.94202999853081004</v>
      </c>
      <c r="U70">
        <f t="shared" si="9"/>
        <v>-5.97181593387252E-2</v>
      </c>
      <c r="V70">
        <f t="shared" si="10"/>
        <v>-1.0749268680970536E-3</v>
      </c>
      <c r="W70" s="4"/>
      <c r="X70">
        <f t="shared" si="11"/>
        <v>5.7970001469189986E-2</v>
      </c>
      <c r="Y70">
        <f t="shared" si="12"/>
        <v>3.3605210703378892E-3</v>
      </c>
      <c r="Z70" s="5">
        <f t="shared" si="13"/>
        <v>522.18627783303805</v>
      </c>
      <c r="AA70">
        <f t="shared" si="14"/>
        <v>3.1586723807386308E-2</v>
      </c>
      <c r="AB70" s="4"/>
      <c r="AC70">
        <f t="shared" si="15"/>
        <v>0.94202999853081004</v>
      </c>
      <c r="AD70" s="5">
        <f t="shared" si="16"/>
        <v>682.70702084067943</v>
      </c>
      <c r="AE70">
        <f t="shared" si="17"/>
        <v>-3.8902564359441276E-2</v>
      </c>
      <c r="AF70" s="4"/>
      <c r="AK70">
        <f t="shared" si="18"/>
        <v>4.2612745261996973E-3</v>
      </c>
      <c r="AL70">
        <f t="shared" si="19"/>
        <v>1.83563689266506E-5</v>
      </c>
    </row>
    <row r="71" spans="1:38" x14ac:dyDescent="0.3">
      <c r="A71" s="13">
        <v>298.14999999999998</v>
      </c>
      <c r="B71" s="16">
        <v>0.99299999999999999</v>
      </c>
      <c r="C71" s="8">
        <v>58.44</v>
      </c>
      <c r="D71" s="8">
        <f t="shared" si="0"/>
        <v>58.030919999999995</v>
      </c>
      <c r="E71">
        <f t="shared" si="1"/>
        <v>5.697596715569115</v>
      </c>
      <c r="F71" s="20">
        <v>0.64770000000000005</v>
      </c>
      <c r="H71">
        <f t="shared" si="2"/>
        <v>-2.3317200000000001E-5</v>
      </c>
      <c r="I71" s="13">
        <v>0.39200000000000002</v>
      </c>
      <c r="J71">
        <v>1.7999999999999999E-2</v>
      </c>
      <c r="K71" s="22">
        <f t="shared" si="3"/>
        <v>0.99299999999999999</v>
      </c>
      <c r="L71">
        <v>0.2</v>
      </c>
      <c r="N71">
        <f t="shared" si="4"/>
        <v>0.98951839649397122</v>
      </c>
      <c r="O71">
        <f t="shared" si="5"/>
        <v>0.99649385346824892</v>
      </c>
      <c r="P71">
        <f t="shared" si="6"/>
        <v>1.1992987706936498</v>
      </c>
      <c r="R71">
        <f t="shared" si="7"/>
        <v>1.1643540335863416E-2</v>
      </c>
      <c r="S71" s="4"/>
      <c r="T71">
        <f t="shared" si="8"/>
        <v>0.94515196209955754</v>
      </c>
      <c r="U71">
        <f t="shared" si="9"/>
        <v>-5.6409557961808049E-2</v>
      </c>
      <c r="V71">
        <f t="shared" si="10"/>
        <v>-1.0153720433125448E-3</v>
      </c>
      <c r="W71" s="4"/>
      <c r="X71">
        <f t="shared" si="11"/>
        <v>5.4848037900442452E-2</v>
      </c>
      <c r="Y71">
        <f t="shared" si="12"/>
        <v>3.0083072615283719E-3</v>
      </c>
      <c r="Z71" s="5">
        <f t="shared" si="13"/>
        <v>521.66688183948099</v>
      </c>
      <c r="AA71">
        <f t="shared" si="14"/>
        <v>2.8248016837258329E-2</v>
      </c>
      <c r="AB71" s="4"/>
      <c r="AC71">
        <f t="shared" si="15"/>
        <v>0.94515196209955754</v>
      </c>
      <c r="AD71" s="5">
        <f t="shared" si="16"/>
        <v>678.94496534215091</v>
      </c>
      <c r="AE71">
        <f t="shared" si="17"/>
        <v>-3.4748087749178994E-2</v>
      </c>
      <c r="AF71" s="4"/>
      <c r="AK71">
        <f t="shared" si="18"/>
        <v>4.1280973806302051E-3</v>
      </c>
      <c r="AL71">
        <f t="shared" si="19"/>
        <v>1.7234243020269064E-5</v>
      </c>
    </row>
    <row r="72" spans="1:38" x14ac:dyDescent="0.3">
      <c r="A72" s="13">
        <v>298.14999999999998</v>
      </c>
      <c r="B72" s="16">
        <v>2.1514000000000002</v>
      </c>
      <c r="C72" s="8">
        <v>58.44</v>
      </c>
      <c r="D72" s="8">
        <f t="shared" ref="D72:D135" si="20">B72*C72</f>
        <v>125.727816</v>
      </c>
      <c r="E72">
        <f t="shared" ref="E72:E135" si="21">LN(A72)</f>
        <v>5.697596715569115</v>
      </c>
      <c r="F72" s="20">
        <v>0.63249999999999995</v>
      </c>
      <c r="H72">
        <f t="shared" ref="H72:H135" si="22">-F72*$K$2*$K$3/1000</f>
        <v>-2.2769999999999994E-5</v>
      </c>
      <c r="I72" s="13">
        <v>0.39200000000000002</v>
      </c>
      <c r="J72">
        <v>1.7999999999999999E-2</v>
      </c>
      <c r="K72" s="22">
        <f t="shared" ref="K72:K135" si="23">B72</f>
        <v>2.1514000000000002</v>
      </c>
      <c r="L72">
        <v>0.2</v>
      </c>
      <c r="N72">
        <f t="shared" ref="N72:N135" si="24">K72^(3/2)</f>
        <v>3.1555985398564252</v>
      </c>
      <c r="O72">
        <f t="shared" ref="O72:O135" si="25">K72^(1/2)</f>
        <v>1.4667651482088058</v>
      </c>
      <c r="P72">
        <f t="shared" ref="P72:P135" si="26">1+(L72*O72)</f>
        <v>1.2933530296417612</v>
      </c>
      <c r="R72">
        <f t="shared" ref="R72:R135" si="27">(2*J72*I72*N72)/(P72)</f>
        <v>3.4431284864882165E-2</v>
      </c>
      <c r="S72" s="4"/>
      <c r="T72">
        <f t="shared" ref="T72:T135" si="28">1-X72</f>
        <v>0.88831419619109775</v>
      </c>
      <c r="U72">
        <f t="shared" ref="U72:U135" si="29">LN(T72)</f>
        <v>-0.11842977403158349</v>
      </c>
      <c r="V72">
        <f t="shared" ref="V72:V135" si="30">J72*U72</f>
        <v>-2.1317359325685025E-3</v>
      </c>
      <c r="W72" s="4"/>
      <c r="X72">
        <f t="shared" ref="X72:X135" si="31">D72/(1000+D72)</f>
        <v>0.11168580380890224</v>
      </c>
      <c r="Y72">
        <f t="shared" ref="Y72:Y135" si="32">X72^2</f>
        <v>1.2473718772440601E-2</v>
      </c>
      <c r="Z72" s="5">
        <f t="shared" ref="Z72:Z135" si="33">$AH$8+($AH$9/A72)+($AH$10 *(LOG(A72 )))+(($AH$11+($AH$12/A72)+($AH$13 *(LOG(A72)))*X72))+(($AH$14+($AH$15/A72)+($AH$16 *(LOG(A72)))*(X72^2)))+(($AH$17+($AH$18/A72)+($AH$19 *(LOG(A72)))*(X72^3)))</f>
        <v>532.96241651828518</v>
      </c>
      <c r="AA72">
        <f t="shared" ref="AA72:AA135" si="34">J72*Z72*Y72</f>
        <v>0.11966441939872992</v>
      </c>
      <c r="AB72" s="4"/>
      <c r="AC72">
        <f t="shared" ref="AC72:AC135" si="35">(1-X72)</f>
        <v>0.88831419619109775</v>
      </c>
      <c r="AD72" s="5">
        <f t="shared" ref="AD72:AD135" si="36">$AH$11+($AH$12/A72)+($AH$13*(LOG(A72)))+(($AH$14+($AH$15/A72)+($AH$16*(LOG(A72)))*X72*2))+($AH$17+($AH$18/A72)+($AH$19*LOG(A72))*3*(X72^2))</f>
        <v>747.43610082512646</v>
      </c>
      <c r="AE72">
        <f t="shared" ref="AE72:AE135" si="37">-1*AC72*Y72*J72*AD72</f>
        <v>-0.14907647888938666</v>
      </c>
      <c r="AF72" s="4"/>
      <c r="AK72">
        <f t="shared" ref="AK72:AK135" si="38">R72+V72+AA72+AE72</f>
        <v>2.8874894416569263E-3</v>
      </c>
      <c r="AL72">
        <f t="shared" ref="AL72:AL135" si="39">(H72-AK72)^2</f>
        <v>8.4696100177532855E-6</v>
      </c>
    </row>
    <row r="73" spans="1:38" x14ac:dyDescent="0.3">
      <c r="A73" s="13">
        <v>298.14999999999998</v>
      </c>
      <c r="B73" s="16">
        <v>1.8568</v>
      </c>
      <c r="C73" s="8">
        <v>58.44</v>
      </c>
      <c r="D73" s="8">
        <f t="shared" si="20"/>
        <v>108.511392</v>
      </c>
      <c r="E73">
        <f t="shared" si="21"/>
        <v>5.697596715569115</v>
      </c>
      <c r="F73" s="20">
        <v>0.62509999999999999</v>
      </c>
      <c r="H73">
        <f t="shared" si="22"/>
        <v>-2.2503599999999999E-5</v>
      </c>
      <c r="I73" s="13">
        <v>0.39200000000000002</v>
      </c>
      <c r="J73">
        <v>1.7999999999999999E-2</v>
      </c>
      <c r="K73" s="22">
        <f t="shared" si="23"/>
        <v>1.8568</v>
      </c>
      <c r="L73">
        <v>0.2</v>
      </c>
      <c r="N73">
        <f t="shared" si="24"/>
        <v>2.530158284857293</v>
      </c>
      <c r="O73">
        <f t="shared" si="25"/>
        <v>1.3626444877516659</v>
      </c>
      <c r="P73">
        <f t="shared" si="26"/>
        <v>1.2725288975503333</v>
      </c>
      <c r="R73">
        <f t="shared" si="27"/>
        <v>2.8058768476410045E-2</v>
      </c>
      <c r="S73" s="4"/>
      <c r="T73">
        <f t="shared" si="28"/>
        <v>0.90211071101017604</v>
      </c>
      <c r="U73">
        <f t="shared" si="29"/>
        <v>-0.10301802697225611</v>
      </c>
      <c r="V73">
        <f t="shared" si="30"/>
        <v>-1.8543244855006098E-3</v>
      </c>
      <c r="W73" s="4"/>
      <c r="X73">
        <f t="shared" si="31"/>
        <v>9.7889288989823936E-2</v>
      </c>
      <c r="Y73">
        <f t="shared" si="32"/>
        <v>9.5823128989332654E-3</v>
      </c>
      <c r="Z73" s="5">
        <f t="shared" si="33"/>
        <v>529.86281036008461</v>
      </c>
      <c r="AA73">
        <f t="shared" si="34"/>
        <v>9.1391602362812435E-2</v>
      </c>
      <c r="AB73" s="4"/>
      <c r="AC73">
        <f t="shared" si="35"/>
        <v>0.90211071101017604</v>
      </c>
      <c r="AD73" s="5">
        <f t="shared" si="36"/>
        <v>730.8109054015722</v>
      </c>
      <c r="AE73">
        <f t="shared" si="37"/>
        <v>-0.11371237020105472</v>
      </c>
      <c r="AF73" s="4"/>
      <c r="AK73">
        <f t="shared" si="38"/>
        <v>3.8836761526671454E-3</v>
      </c>
      <c r="AL73">
        <f t="shared" si="39"/>
        <v>1.5258240260146761E-5</v>
      </c>
    </row>
    <row r="74" spans="1:38" x14ac:dyDescent="0.3">
      <c r="A74" s="13">
        <v>298.14999999999998</v>
      </c>
      <c r="B74" s="16">
        <v>1.7658</v>
      </c>
      <c r="C74" s="8">
        <v>58.44</v>
      </c>
      <c r="D74" s="8">
        <f t="shared" si="20"/>
        <v>103.193352</v>
      </c>
      <c r="E74">
        <f t="shared" si="21"/>
        <v>5.697596715569115</v>
      </c>
      <c r="F74" s="20">
        <v>0.62390000000000001</v>
      </c>
      <c r="H74">
        <f t="shared" si="22"/>
        <v>-2.2460399999999999E-5</v>
      </c>
      <c r="I74" s="13">
        <v>0.39200000000000002</v>
      </c>
      <c r="J74">
        <v>1.7999999999999999E-2</v>
      </c>
      <c r="K74" s="22">
        <f t="shared" si="23"/>
        <v>1.7658</v>
      </c>
      <c r="L74">
        <v>0.2</v>
      </c>
      <c r="N74">
        <f t="shared" si="24"/>
        <v>2.3464552103784126</v>
      </c>
      <c r="O74">
        <f t="shared" si="25"/>
        <v>1.328834075421006</v>
      </c>
      <c r="P74">
        <f t="shared" si="26"/>
        <v>1.2657668150842012</v>
      </c>
      <c r="R74">
        <f t="shared" si="27"/>
        <v>2.6160565701556497E-2</v>
      </c>
      <c r="S74" s="4"/>
      <c r="T74">
        <f t="shared" si="28"/>
        <v>0.90645941455963375</v>
      </c>
      <c r="U74">
        <f t="shared" si="29"/>
        <v>-9.8209021372924171E-2</v>
      </c>
      <c r="V74">
        <f t="shared" si="30"/>
        <v>-1.767762384712635E-3</v>
      </c>
      <c r="W74" s="4"/>
      <c r="X74">
        <f t="shared" si="31"/>
        <v>9.3540585440366211E-2</v>
      </c>
      <c r="Y74">
        <f t="shared" si="32"/>
        <v>8.7498411245264512E-3</v>
      </c>
      <c r="Z74" s="5">
        <f t="shared" si="33"/>
        <v>528.93334835095118</v>
      </c>
      <c r="AA74">
        <f t="shared" si="34"/>
        <v>8.3305489743623298E-2</v>
      </c>
      <c r="AB74" s="4"/>
      <c r="AC74">
        <f t="shared" si="35"/>
        <v>0.90645941455963375</v>
      </c>
      <c r="AD74" s="5">
        <f t="shared" si="36"/>
        <v>725.57059309828946</v>
      </c>
      <c r="AE74">
        <f t="shared" si="37"/>
        <v>-0.10358591560502106</v>
      </c>
      <c r="AF74" s="4"/>
      <c r="AK74">
        <f t="shared" si="38"/>
        <v>4.1123774554460979E-3</v>
      </c>
      <c r="AL74">
        <f t="shared" si="39"/>
        <v>1.7096884090830089E-5</v>
      </c>
    </row>
    <row r="75" spans="1:38" x14ac:dyDescent="0.3">
      <c r="A75" s="13">
        <v>298.14999999999998</v>
      </c>
      <c r="B75" s="16">
        <v>1.7418</v>
      </c>
      <c r="C75" s="8">
        <v>58.44</v>
      </c>
      <c r="D75" s="8">
        <f t="shared" si="20"/>
        <v>101.790792</v>
      </c>
      <c r="E75">
        <f t="shared" si="21"/>
        <v>5.697596715569115</v>
      </c>
      <c r="F75" s="20">
        <v>0.62360000000000004</v>
      </c>
      <c r="H75">
        <f t="shared" si="22"/>
        <v>-2.2449599999999999E-5</v>
      </c>
      <c r="I75" s="13">
        <v>0.39200000000000002</v>
      </c>
      <c r="J75">
        <v>1.7999999999999999E-2</v>
      </c>
      <c r="K75" s="22">
        <f t="shared" si="23"/>
        <v>1.7418</v>
      </c>
      <c r="L75">
        <v>0.2</v>
      </c>
      <c r="N75">
        <f t="shared" si="24"/>
        <v>2.2987801022785979</v>
      </c>
      <c r="O75">
        <f t="shared" si="25"/>
        <v>1.3197727077038683</v>
      </c>
      <c r="P75">
        <f t="shared" si="26"/>
        <v>1.2639545415407736</v>
      </c>
      <c r="R75">
        <f t="shared" si="27"/>
        <v>2.5665784438584641E-2</v>
      </c>
      <c r="S75" s="4"/>
      <c r="T75">
        <f t="shared" si="28"/>
        <v>0.90761332120481186</v>
      </c>
      <c r="U75">
        <f t="shared" si="29"/>
        <v>-9.6936848787939456E-2</v>
      </c>
      <c r="V75">
        <f t="shared" si="30"/>
        <v>-1.74486327818291E-3</v>
      </c>
      <c r="W75" s="4"/>
      <c r="X75">
        <f t="shared" si="31"/>
        <v>9.2386678795188179E-2</v>
      </c>
      <c r="Y75">
        <f t="shared" si="32"/>
        <v>8.5352984188052736E-3</v>
      </c>
      <c r="Z75" s="5">
        <f t="shared" si="33"/>
        <v>528.69054593885369</v>
      </c>
      <c r="AA75">
        <f t="shared" si="34"/>
        <v>8.1225568454205505E-2</v>
      </c>
      <c r="AB75" s="4"/>
      <c r="AC75">
        <f t="shared" si="35"/>
        <v>0.90761332120481186</v>
      </c>
      <c r="AD75" s="5">
        <f t="shared" si="36"/>
        <v>724.18010254845194</v>
      </c>
      <c r="AE75">
        <f t="shared" si="37"/>
        <v>-0.1009807668784881</v>
      </c>
      <c r="AF75" s="4"/>
      <c r="AK75">
        <f t="shared" si="38"/>
        <v>4.1657227361191346E-3</v>
      </c>
      <c r="AL75">
        <f t="shared" si="39"/>
        <v>1.7540787517033611E-5</v>
      </c>
    </row>
    <row r="76" spans="1:38" x14ac:dyDescent="0.3">
      <c r="A76" s="13">
        <v>298.14999999999998</v>
      </c>
      <c r="B76" s="16">
        <v>1.554</v>
      </c>
      <c r="C76" s="8">
        <v>58.44</v>
      </c>
      <c r="D76" s="8">
        <f t="shared" si="20"/>
        <v>90.815759999999997</v>
      </c>
      <c r="E76">
        <f t="shared" si="21"/>
        <v>5.697596715569115</v>
      </c>
      <c r="F76" s="20">
        <v>0.62390000000000001</v>
      </c>
      <c r="H76">
        <f t="shared" si="22"/>
        <v>-2.2460399999999999E-5</v>
      </c>
      <c r="I76" s="13">
        <v>0.39200000000000002</v>
      </c>
      <c r="J76">
        <v>1.7999999999999999E-2</v>
      </c>
      <c r="K76" s="22">
        <f t="shared" si="23"/>
        <v>1.554</v>
      </c>
      <c r="L76">
        <v>0.2</v>
      </c>
      <c r="N76">
        <f t="shared" si="24"/>
        <v>1.9372091946921994</v>
      </c>
      <c r="O76">
        <f t="shared" si="25"/>
        <v>1.2465953633797937</v>
      </c>
      <c r="P76">
        <f t="shared" si="26"/>
        <v>1.2493190726759589</v>
      </c>
      <c r="R76">
        <f t="shared" si="27"/>
        <v>2.1882237094916313E-2</v>
      </c>
      <c r="S76" s="4"/>
      <c r="T76">
        <f t="shared" si="28"/>
        <v>0.91674509726555475</v>
      </c>
      <c r="U76">
        <f t="shared" si="29"/>
        <v>-8.6925819996401241E-2</v>
      </c>
      <c r="V76">
        <f t="shared" si="30"/>
        <v>-1.5646647599352223E-3</v>
      </c>
      <c r="W76" s="4"/>
      <c r="X76">
        <f t="shared" si="31"/>
        <v>8.3254902734445274E-2</v>
      </c>
      <c r="Y76">
        <f t="shared" si="32"/>
        <v>6.9313788293219429E-3</v>
      </c>
      <c r="Z76" s="5">
        <f t="shared" si="33"/>
        <v>526.8256504792156</v>
      </c>
      <c r="AA76">
        <f t="shared" si="34"/>
        <v>6.5729306888557132E-2</v>
      </c>
      <c r="AB76" s="4"/>
      <c r="AC76">
        <f t="shared" si="35"/>
        <v>0.91674509726555475</v>
      </c>
      <c r="AD76" s="5">
        <f t="shared" si="36"/>
        <v>713.17605090462325</v>
      </c>
      <c r="AE76">
        <f t="shared" si="37"/>
        <v>-8.1571319481811663E-2</v>
      </c>
      <c r="AF76" s="4"/>
      <c r="AK76">
        <f t="shared" si="38"/>
        <v>4.4755597417265591E-3</v>
      </c>
      <c r="AL76">
        <f t="shared" si="39"/>
        <v>2.0232185195377817E-5</v>
      </c>
    </row>
    <row r="77" spans="1:38" x14ac:dyDescent="0.3">
      <c r="A77" s="13">
        <v>298.14999999999998</v>
      </c>
      <c r="B77" s="16">
        <v>0.88360000000000005</v>
      </c>
      <c r="C77" s="8">
        <v>58.44</v>
      </c>
      <c r="D77" s="8">
        <f t="shared" si="20"/>
        <v>51.637584000000004</v>
      </c>
      <c r="E77">
        <f t="shared" si="21"/>
        <v>5.697596715569115</v>
      </c>
      <c r="F77" s="20">
        <v>0.65590000000000004</v>
      </c>
      <c r="H77">
        <f t="shared" si="22"/>
        <v>-2.3612399999999998E-5</v>
      </c>
      <c r="I77" s="13">
        <v>0.39200000000000002</v>
      </c>
      <c r="J77">
        <v>1.7999999999999999E-2</v>
      </c>
      <c r="K77" s="22">
        <f t="shared" si="23"/>
        <v>0.88360000000000005</v>
      </c>
      <c r="L77">
        <v>0.2</v>
      </c>
      <c r="N77">
        <f t="shared" si="24"/>
        <v>0.8305840000000001</v>
      </c>
      <c r="O77">
        <f t="shared" si="25"/>
        <v>0.94000000000000006</v>
      </c>
      <c r="P77">
        <f t="shared" si="26"/>
        <v>1.1879999999999999</v>
      </c>
      <c r="R77">
        <f t="shared" si="27"/>
        <v>9.8663311515151519E-3</v>
      </c>
      <c r="S77" s="4"/>
      <c r="T77">
        <f t="shared" si="28"/>
        <v>0.95089792834943032</v>
      </c>
      <c r="U77">
        <f t="shared" si="29"/>
        <v>-5.034855305996528E-2</v>
      </c>
      <c r="V77">
        <f t="shared" si="30"/>
        <v>-9.0627395507937494E-4</v>
      </c>
      <c r="W77" s="4"/>
      <c r="X77">
        <f t="shared" si="31"/>
        <v>4.9102071650569692E-2</v>
      </c>
      <c r="Y77">
        <f t="shared" si="32"/>
        <v>2.4110134403776797E-3</v>
      </c>
      <c r="Z77" s="5">
        <f t="shared" si="33"/>
        <v>520.74163580599236</v>
      </c>
      <c r="AA77">
        <f t="shared" si="34"/>
        <v>2.2599271492065112E-2</v>
      </c>
      <c r="AB77" s="4"/>
      <c r="AC77">
        <f t="shared" si="35"/>
        <v>0.95089792834943032</v>
      </c>
      <c r="AD77" s="5">
        <f t="shared" si="36"/>
        <v>672.02091147391002</v>
      </c>
      <c r="AE77">
        <f t="shared" si="37"/>
        <v>-2.7732487445990901E-2</v>
      </c>
      <c r="AF77" s="4"/>
      <c r="AK77">
        <f t="shared" si="38"/>
        <v>3.8268412425099922E-3</v>
      </c>
      <c r="AL77">
        <f t="shared" si="39"/>
        <v>1.4825993253118465E-5</v>
      </c>
    </row>
    <row r="78" spans="1:38" x14ac:dyDescent="0.3">
      <c r="A78" s="13">
        <v>298.14999999999998</v>
      </c>
      <c r="B78" s="16">
        <v>0.86719999999999997</v>
      </c>
      <c r="C78" s="8">
        <v>58.44</v>
      </c>
      <c r="D78" s="8">
        <f t="shared" si="20"/>
        <v>50.679167999999997</v>
      </c>
      <c r="E78">
        <f t="shared" si="21"/>
        <v>5.697596715569115</v>
      </c>
      <c r="F78" s="20">
        <v>0.65880000000000005</v>
      </c>
      <c r="H78">
        <f t="shared" si="22"/>
        <v>-2.37168E-5</v>
      </c>
      <c r="I78" s="13">
        <v>0.39200000000000002</v>
      </c>
      <c r="J78">
        <v>1.7999999999999999E-2</v>
      </c>
      <c r="K78" s="22">
        <f t="shared" si="23"/>
        <v>0.86719999999999997</v>
      </c>
      <c r="L78">
        <v>0.2</v>
      </c>
      <c r="N78">
        <f t="shared" si="24"/>
        <v>0.80756763212005955</v>
      </c>
      <c r="O78">
        <f t="shared" si="25"/>
        <v>0.93123573814582528</v>
      </c>
      <c r="P78">
        <f t="shared" si="26"/>
        <v>1.1862471476291652</v>
      </c>
      <c r="R78">
        <f t="shared" si="27"/>
        <v>9.607099538452105E-3</v>
      </c>
      <c r="S78" s="4"/>
      <c r="T78">
        <f t="shared" si="28"/>
        <v>0.951765325188212</v>
      </c>
      <c r="U78">
        <f t="shared" si="29"/>
        <v>-4.9436781733894021E-2</v>
      </c>
      <c r="V78">
        <f t="shared" si="30"/>
        <v>-8.8986207121009235E-4</v>
      </c>
      <c r="W78" s="4"/>
      <c r="X78">
        <f t="shared" si="31"/>
        <v>4.8234674811788031E-2</v>
      </c>
      <c r="Y78">
        <f t="shared" si="32"/>
        <v>2.3265838541989387E-3</v>
      </c>
      <c r="Z78" s="5">
        <f t="shared" si="33"/>
        <v>520.60541922487073</v>
      </c>
      <c r="AA78">
        <f t="shared" si="34"/>
        <v>2.1802178929986971E-2</v>
      </c>
      <c r="AB78" s="4"/>
      <c r="AC78">
        <f t="shared" si="35"/>
        <v>0.951765325188212</v>
      </c>
      <c r="AD78" s="5">
        <f t="shared" si="36"/>
        <v>670.97567344505819</v>
      </c>
      <c r="AE78">
        <f t="shared" si="37"/>
        <v>-2.6744092665931276E-2</v>
      </c>
      <c r="AF78" s="4"/>
      <c r="AK78">
        <f t="shared" si="38"/>
        <v>3.7753237312977105E-3</v>
      </c>
      <c r="AL78">
        <f t="shared" si="39"/>
        <v>1.4432708958442789E-5</v>
      </c>
    </row>
    <row r="79" spans="1:38" x14ac:dyDescent="0.3">
      <c r="A79" s="13">
        <v>298.14999999999998</v>
      </c>
      <c r="B79" s="16">
        <v>0.82789999999999997</v>
      </c>
      <c r="C79" s="8">
        <v>58.44</v>
      </c>
      <c r="D79" s="8">
        <f t="shared" si="20"/>
        <v>48.382475999999997</v>
      </c>
      <c r="E79">
        <f t="shared" si="21"/>
        <v>5.697596715569115</v>
      </c>
      <c r="F79" s="20">
        <v>0.66100000000000003</v>
      </c>
      <c r="H79">
        <f t="shared" si="22"/>
        <v>-2.3795999999999997E-5</v>
      </c>
      <c r="I79" s="13">
        <v>0.39200000000000002</v>
      </c>
      <c r="J79">
        <v>1.7999999999999999E-2</v>
      </c>
      <c r="K79" s="22">
        <f t="shared" si="23"/>
        <v>0.82789999999999997</v>
      </c>
      <c r="L79">
        <v>0.2</v>
      </c>
      <c r="N79">
        <f t="shared" si="24"/>
        <v>0.75329801648417993</v>
      </c>
      <c r="O79">
        <f t="shared" si="25"/>
        <v>0.9098901032542337</v>
      </c>
      <c r="P79">
        <f t="shared" si="26"/>
        <v>1.1819780206508468</v>
      </c>
      <c r="R79">
        <f t="shared" si="27"/>
        <v>8.9938572654431614E-3</v>
      </c>
      <c r="S79" s="4"/>
      <c r="T79">
        <f t="shared" si="28"/>
        <v>0.95385035794894379</v>
      </c>
      <c r="U79">
        <f t="shared" si="29"/>
        <v>-4.7248477333140179E-2</v>
      </c>
      <c r="V79">
        <f t="shared" si="30"/>
        <v>-8.5047259199652321E-4</v>
      </c>
      <c r="W79" s="4"/>
      <c r="X79">
        <f t="shared" si="31"/>
        <v>4.6149642051056178E-2</v>
      </c>
      <c r="Y79">
        <f t="shared" si="32"/>
        <v>2.1297894614406127E-3</v>
      </c>
      <c r="Z79" s="5">
        <f t="shared" si="33"/>
        <v>520.28169330756577</v>
      </c>
      <c r="AA79">
        <f t="shared" si="34"/>
        <v>1.9945628412964746E-2</v>
      </c>
      <c r="AB79" s="4"/>
      <c r="AC79">
        <f t="shared" si="35"/>
        <v>0.95385035794894379</v>
      </c>
      <c r="AD79" s="5">
        <f t="shared" si="36"/>
        <v>668.46314926295486</v>
      </c>
      <c r="AE79">
        <f t="shared" si="37"/>
        <v>-2.4443697275143696E-2</v>
      </c>
      <c r="AF79" s="4"/>
      <c r="AK79">
        <f t="shared" si="38"/>
        <v>3.6453158112676881E-3</v>
      </c>
      <c r="AL79">
        <f t="shared" si="39"/>
        <v>1.3462381483584055E-5</v>
      </c>
    </row>
    <row r="80" spans="1:38" x14ac:dyDescent="0.3">
      <c r="A80" s="13">
        <v>298.14999999999998</v>
      </c>
      <c r="B80" s="16">
        <v>0.76859999999999995</v>
      </c>
      <c r="C80" s="8">
        <v>58.44</v>
      </c>
      <c r="D80" s="8">
        <f t="shared" si="20"/>
        <v>44.916983999999992</v>
      </c>
      <c r="E80">
        <f t="shared" si="21"/>
        <v>5.697596715569115</v>
      </c>
      <c r="F80" s="20">
        <v>0.66900000000000004</v>
      </c>
      <c r="H80">
        <f t="shared" si="22"/>
        <v>-2.4084000000000002E-5</v>
      </c>
      <c r="I80" s="13">
        <v>0.39200000000000002</v>
      </c>
      <c r="J80">
        <v>1.7999999999999999E-2</v>
      </c>
      <c r="K80" s="22">
        <f t="shared" si="23"/>
        <v>0.76859999999999995</v>
      </c>
      <c r="L80">
        <v>0.2</v>
      </c>
      <c r="N80">
        <f t="shared" si="24"/>
        <v>0.67383035317207252</v>
      </c>
      <c r="O80">
        <f t="shared" si="25"/>
        <v>0.87669835177214739</v>
      </c>
      <c r="P80">
        <f t="shared" si="26"/>
        <v>1.1753396703544294</v>
      </c>
      <c r="R80">
        <f t="shared" si="27"/>
        <v>8.0905070966393686E-3</v>
      </c>
      <c r="S80" s="4"/>
      <c r="T80">
        <f t="shared" si="28"/>
        <v>0.95701382532030888</v>
      </c>
      <c r="U80">
        <f t="shared" si="29"/>
        <v>-4.3937441112833833E-2</v>
      </c>
      <c r="V80">
        <f t="shared" si="30"/>
        <v>-7.9087394003100897E-4</v>
      </c>
      <c r="W80" s="4"/>
      <c r="X80">
        <f t="shared" si="31"/>
        <v>4.2986174679691104E-2</v>
      </c>
      <c r="Y80">
        <f t="shared" si="32"/>
        <v>1.8478112135929166E-3</v>
      </c>
      <c r="Z80" s="5">
        <f t="shared" si="33"/>
        <v>519.80053152462574</v>
      </c>
      <c r="AA80">
        <f t="shared" si="34"/>
        <v>1.7288878517689711E-2</v>
      </c>
      <c r="AB80" s="4"/>
      <c r="AC80">
        <f t="shared" si="35"/>
        <v>0.95701382532030888</v>
      </c>
      <c r="AD80" s="5">
        <f t="shared" si="36"/>
        <v>664.65108049380069</v>
      </c>
      <c r="AE80">
        <f t="shared" si="37"/>
        <v>-2.1156412703055148E-2</v>
      </c>
      <c r="AF80" s="4"/>
      <c r="AK80">
        <f t="shared" si="38"/>
        <v>3.4320989712429209E-3</v>
      </c>
      <c r="AL80">
        <f t="shared" si="39"/>
        <v>1.1945200730709545E-5</v>
      </c>
    </row>
    <row r="81" spans="1:38" x14ac:dyDescent="0.3">
      <c r="A81" s="13">
        <v>298.14999999999998</v>
      </c>
      <c r="B81" s="16">
        <v>0.70540000000000003</v>
      </c>
      <c r="C81" s="8">
        <v>58.44</v>
      </c>
      <c r="D81" s="8">
        <f t="shared" si="20"/>
        <v>41.223576000000001</v>
      </c>
      <c r="E81">
        <f t="shared" si="21"/>
        <v>5.697596715569115</v>
      </c>
      <c r="F81" s="20">
        <v>0.67369999999999997</v>
      </c>
      <c r="H81">
        <f t="shared" si="22"/>
        <v>-2.4253199999999997E-5</v>
      </c>
      <c r="I81" s="13">
        <v>0.39200000000000002</v>
      </c>
      <c r="J81">
        <v>1.7999999999999999E-2</v>
      </c>
      <c r="K81" s="22">
        <f t="shared" si="23"/>
        <v>0.70540000000000003</v>
      </c>
      <c r="L81">
        <v>0.2</v>
      </c>
      <c r="N81">
        <f t="shared" si="24"/>
        <v>0.59245201785798662</v>
      </c>
      <c r="O81">
        <f t="shared" si="25"/>
        <v>0.83988094394384261</v>
      </c>
      <c r="P81">
        <f t="shared" si="26"/>
        <v>1.1679761887887685</v>
      </c>
      <c r="R81">
        <f t="shared" si="27"/>
        <v>7.1582648313080954E-3</v>
      </c>
      <c r="S81" s="4"/>
      <c r="T81">
        <f t="shared" si="28"/>
        <v>0.96040852613195149</v>
      </c>
      <c r="U81">
        <f t="shared" si="29"/>
        <v>-4.0396536986032711E-2</v>
      </c>
      <c r="V81">
        <f t="shared" si="30"/>
        <v>-7.2713766574858873E-4</v>
      </c>
      <c r="W81" s="4"/>
      <c r="X81">
        <f t="shared" si="31"/>
        <v>3.9591473868048489E-2</v>
      </c>
      <c r="Y81">
        <f t="shared" si="32"/>
        <v>1.5674848030443663E-3</v>
      </c>
      <c r="Z81" s="5">
        <f t="shared" si="33"/>
        <v>519.29761304029455</v>
      </c>
      <c r="AA81">
        <f t="shared" si="34"/>
        <v>1.465184010056176E-2</v>
      </c>
      <c r="AB81" s="4"/>
      <c r="AC81">
        <f t="shared" si="35"/>
        <v>0.96040852613195149</v>
      </c>
      <c r="AD81" s="5">
        <f t="shared" si="36"/>
        <v>660.56036880768613</v>
      </c>
      <c r="AE81">
        <f t="shared" si="37"/>
        <v>-1.7899642826364255E-2</v>
      </c>
      <c r="AF81" s="4"/>
      <c r="AK81">
        <f t="shared" si="38"/>
        <v>3.1833244397570098E-3</v>
      </c>
      <c r="AL81">
        <f t="shared" si="39"/>
        <v>1.0288554315069151E-5</v>
      </c>
    </row>
    <row r="82" spans="1:38" x14ac:dyDescent="0.3">
      <c r="A82" s="13">
        <v>298.14999999999998</v>
      </c>
      <c r="B82" s="16">
        <v>0.68279999999999996</v>
      </c>
      <c r="C82" s="8">
        <v>58.44</v>
      </c>
      <c r="D82" s="8">
        <f t="shared" si="20"/>
        <v>39.902831999999997</v>
      </c>
      <c r="E82">
        <f t="shared" si="21"/>
        <v>5.697596715569115</v>
      </c>
      <c r="F82" s="20">
        <v>0.67869999999999997</v>
      </c>
      <c r="H82">
        <f t="shared" si="22"/>
        <v>-2.4433199999999998E-5</v>
      </c>
      <c r="I82" s="13">
        <v>0.39200000000000002</v>
      </c>
      <c r="J82">
        <v>1.7999999999999999E-2</v>
      </c>
      <c r="K82" s="22">
        <f t="shared" si="23"/>
        <v>0.68279999999999996</v>
      </c>
      <c r="L82">
        <v>0.2</v>
      </c>
      <c r="N82">
        <f t="shared" si="24"/>
        <v>0.56420933664022255</v>
      </c>
      <c r="O82">
        <f t="shared" si="25"/>
        <v>0.82631713040454391</v>
      </c>
      <c r="P82">
        <f t="shared" si="26"/>
        <v>1.1652634260809087</v>
      </c>
      <c r="R82">
        <f t="shared" si="27"/>
        <v>6.8328945888618143E-3</v>
      </c>
      <c r="S82" s="4"/>
      <c r="T82">
        <f t="shared" si="28"/>
        <v>0.9616283072109183</v>
      </c>
      <c r="U82">
        <f t="shared" si="29"/>
        <v>-3.9127278019124363E-2</v>
      </c>
      <c r="V82">
        <f t="shared" si="30"/>
        <v>-7.0429100434423852E-4</v>
      </c>
      <c r="W82" s="4"/>
      <c r="X82">
        <f t="shared" si="31"/>
        <v>3.837169278908166E-2</v>
      </c>
      <c r="Y82">
        <f t="shared" si="32"/>
        <v>1.4723868074996615E-3</v>
      </c>
      <c r="Z82" s="5">
        <f t="shared" si="33"/>
        <v>519.12029613464222</v>
      </c>
      <c r="AA82">
        <f t="shared" si="34"/>
        <v>1.3758225759611364E-2</v>
      </c>
      <c r="AB82" s="4"/>
      <c r="AC82">
        <f t="shared" si="35"/>
        <v>0.9616283072109183</v>
      </c>
      <c r="AD82" s="5">
        <f t="shared" si="36"/>
        <v>659.09049767880254</v>
      </c>
      <c r="AE82">
        <f t="shared" si="37"/>
        <v>-1.6797579763829118E-2</v>
      </c>
      <c r="AF82" s="4"/>
      <c r="AK82">
        <f t="shared" si="38"/>
        <v>3.0892495802998209E-3</v>
      </c>
      <c r="AL82">
        <f t="shared" si="39"/>
        <v>9.6950204563356216E-6</v>
      </c>
    </row>
    <row r="83" spans="1:38" x14ac:dyDescent="0.3">
      <c r="A83" s="13">
        <v>298.14999999999998</v>
      </c>
      <c r="B83" s="16">
        <v>0.64070000000000005</v>
      </c>
      <c r="C83" s="8">
        <v>58.44</v>
      </c>
      <c r="D83" s="8">
        <f t="shared" si="20"/>
        <v>37.442508000000004</v>
      </c>
      <c r="E83">
        <f t="shared" si="21"/>
        <v>5.697596715569115</v>
      </c>
      <c r="F83" s="20">
        <v>0.68179999999999996</v>
      </c>
      <c r="H83">
        <f t="shared" si="22"/>
        <v>-2.4544799999999996E-5</v>
      </c>
      <c r="I83" s="13">
        <v>0.39200000000000002</v>
      </c>
      <c r="J83">
        <v>1.7999999999999999E-2</v>
      </c>
      <c r="K83" s="22">
        <f t="shared" si="23"/>
        <v>0.64070000000000005</v>
      </c>
      <c r="L83">
        <v>0.2</v>
      </c>
      <c r="N83">
        <f t="shared" si="24"/>
        <v>0.51284022964564713</v>
      </c>
      <c r="O83">
        <f t="shared" si="25"/>
        <v>0.80043738043647117</v>
      </c>
      <c r="P83">
        <f t="shared" si="26"/>
        <v>1.1600874760872943</v>
      </c>
      <c r="R83">
        <f t="shared" si="27"/>
        <v>6.2384962082073078E-3</v>
      </c>
      <c r="S83" s="4"/>
      <c r="T83">
        <f t="shared" si="28"/>
        <v>0.96390883570774222</v>
      </c>
      <c r="U83">
        <f t="shared" si="29"/>
        <v>-3.6758557611401572E-2</v>
      </c>
      <c r="V83">
        <f t="shared" si="30"/>
        <v>-6.6165403700522822E-4</v>
      </c>
      <c r="W83" s="4"/>
      <c r="X83">
        <f t="shared" si="31"/>
        <v>3.6091164292257824E-2</v>
      </c>
      <c r="Y83">
        <f t="shared" si="32"/>
        <v>1.3025721399707463E-3</v>
      </c>
      <c r="Z83" s="5">
        <f t="shared" si="33"/>
        <v>518.79359030268972</v>
      </c>
      <c r="AA83">
        <f t="shared" si="34"/>
        <v>1.216378938822626E-2</v>
      </c>
      <c r="AB83" s="4"/>
      <c r="AC83">
        <f t="shared" si="35"/>
        <v>0.96390883570774222</v>
      </c>
      <c r="AD83" s="5">
        <f t="shared" si="36"/>
        <v>656.34239553664042</v>
      </c>
      <c r="AE83">
        <f t="shared" si="37"/>
        <v>-1.4833400037179098E-2</v>
      </c>
      <c r="AF83" s="4"/>
      <c r="AK83">
        <f t="shared" si="38"/>
        <v>2.9072315222492418E-3</v>
      </c>
      <c r="AL83">
        <f t="shared" si="39"/>
        <v>8.5953124037012898E-6</v>
      </c>
    </row>
    <row r="84" spans="1:38" x14ac:dyDescent="0.3">
      <c r="A84" s="13">
        <v>298.14999999999998</v>
      </c>
      <c r="B84" s="16">
        <v>0.63039999999999996</v>
      </c>
      <c r="C84" s="8">
        <v>58.44</v>
      </c>
      <c r="D84" s="8">
        <f t="shared" si="20"/>
        <v>36.840575999999999</v>
      </c>
      <c r="E84">
        <f t="shared" si="21"/>
        <v>5.697596715569115</v>
      </c>
      <c r="F84" s="20">
        <v>0.68189999999999995</v>
      </c>
      <c r="H84">
        <f t="shared" si="22"/>
        <v>-2.4548399999999997E-5</v>
      </c>
      <c r="I84" s="13">
        <v>0.39200000000000002</v>
      </c>
      <c r="J84">
        <v>1.7999999999999999E-2</v>
      </c>
      <c r="K84" s="22">
        <f t="shared" si="23"/>
        <v>0.63039999999999996</v>
      </c>
      <c r="L84">
        <v>0.2</v>
      </c>
      <c r="N84">
        <f t="shared" si="24"/>
        <v>0.50052330861209648</v>
      </c>
      <c r="O84">
        <f t="shared" si="25"/>
        <v>0.7939773296511683</v>
      </c>
      <c r="P84">
        <f t="shared" si="26"/>
        <v>1.1587954659302337</v>
      </c>
      <c r="R84">
        <f t="shared" si="27"/>
        <v>6.0954544083098462E-3</v>
      </c>
      <c r="S84" s="4"/>
      <c r="T84">
        <f t="shared" si="28"/>
        <v>0.96446842759363616</v>
      </c>
      <c r="U84">
        <f t="shared" si="29"/>
        <v>-3.6178181652556783E-2</v>
      </c>
      <c r="V84">
        <f t="shared" si="30"/>
        <v>-6.5120726974602207E-4</v>
      </c>
      <c r="W84" s="4"/>
      <c r="X84">
        <f t="shared" si="31"/>
        <v>3.553157240636385E-2</v>
      </c>
      <c r="Y84">
        <f t="shared" si="32"/>
        <v>1.262492637668677E-3</v>
      </c>
      <c r="Z84" s="5">
        <f t="shared" si="33"/>
        <v>518.71438140787188</v>
      </c>
      <c r="AA84">
        <f t="shared" si="34"/>
        <v>1.1787715576445404E-2</v>
      </c>
      <c r="AB84" s="4"/>
      <c r="AC84">
        <f t="shared" si="35"/>
        <v>0.96446842759363616</v>
      </c>
      <c r="AD84" s="5">
        <f t="shared" si="36"/>
        <v>655.66807129008816</v>
      </c>
      <c r="AE84">
        <f t="shared" si="37"/>
        <v>-1.4370550665685787E-2</v>
      </c>
      <c r="AF84" s="4"/>
      <c r="AK84">
        <f t="shared" si="38"/>
        <v>2.8614120493234418E-3</v>
      </c>
      <c r="AL84">
        <f t="shared" si="39"/>
        <v>8.3287677150591615E-6</v>
      </c>
    </row>
    <row r="85" spans="1:38" x14ac:dyDescent="0.3">
      <c r="A85" s="13">
        <v>298.14999999999998</v>
      </c>
      <c r="B85" s="16">
        <v>0.61499999999999999</v>
      </c>
      <c r="C85" s="8">
        <v>58.44</v>
      </c>
      <c r="D85" s="8">
        <f t="shared" si="20"/>
        <v>35.940599999999996</v>
      </c>
      <c r="E85">
        <f t="shared" si="21"/>
        <v>5.697596715569115</v>
      </c>
      <c r="F85" s="20">
        <v>0.68430000000000002</v>
      </c>
      <c r="H85">
        <f t="shared" si="22"/>
        <v>-2.46348E-5</v>
      </c>
      <c r="I85" s="13">
        <v>0.39200000000000002</v>
      </c>
      <c r="J85">
        <v>1.7999999999999999E-2</v>
      </c>
      <c r="K85" s="22">
        <f t="shared" si="23"/>
        <v>0.61499999999999999</v>
      </c>
      <c r="L85">
        <v>0.2</v>
      </c>
      <c r="N85">
        <f t="shared" si="24"/>
        <v>0.48229490459676227</v>
      </c>
      <c r="O85">
        <f t="shared" si="25"/>
        <v>0.78421935706790613</v>
      </c>
      <c r="P85">
        <f t="shared" si="26"/>
        <v>1.1568438714135811</v>
      </c>
      <c r="R85">
        <f t="shared" si="27"/>
        <v>5.8833744655213344E-3</v>
      </c>
      <c r="S85" s="4"/>
      <c r="T85">
        <f t="shared" si="28"/>
        <v>0.96530631196421879</v>
      </c>
      <c r="U85">
        <f t="shared" si="29"/>
        <v>-3.5309806286189453E-2</v>
      </c>
      <c r="V85">
        <f t="shared" si="30"/>
        <v>-6.3557651315141015E-4</v>
      </c>
      <c r="W85" s="4"/>
      <c r="X85">
        <f t="shared" si="31"/>
        <v>3.4693688035781205E-2</v>
      </c>
      <c r="Y85">
        <f t="shared" si="32"/>
        <v>1.2036519895241079E-3</v>
      </c>
      <c r="Z85" s="5">
        <f t="shared" si="33"/>
        <v>518.59648637475232</v>
      </c>
      <c r="AA85">
        <f t="shared" si="34"/>
        <v>1.1235774466533283E-2</v>
      </c>
      <c r="AB85" s="4"/>
      <c r="AC85">
        <f t="shared" si="35"/>
        <v>0.96530631196421879</v>
      </c>
      <c r="AD85" s="5">
        <f t="shared" si="36"/>
        <v>654.65839663051281</v>
      </c>
      <c r="AE85">
        <f t="shared" si="37"/>
        <v>-1.369157253623772E-2</v>
      </c>
      <c r="AF85" s="4"/>
      <c r="AK85">
        <f t="shared" si="38"/>
        <v>2.7919998826654857E-3</v>
      </c>
      <c r="AL85">
        <f t="shared" si="39"/>
        <v>7.9334309355941024E-6</v>
      </c>
    </row>
    <row r="86" spans="1:38" x14ac:dyDescent="0.3">
      <c r="A86" s="13">
        <v>298.14999999999998</v>
      </c>
      <c r="B86" s="16">
        <v>0.59419999999999995</v>
      </c>
      <c r="C86" s="8">
        <v>58.44</v>
      </c>
      <c r="D86" s="8">
        <f t="shared" si="20"/>
        <v>34.725047999999994</v>
      </c>
      <c r="E86">
        <f t="shared" si="21"/>
        <v>5.697596715569115</v>
      </c>
      <c r="F86" s="20">
        <v>0.68669999999999998</v>
      </c>
      <c r="H86">
        <f t="shared" si="22"/>
        <v>-2.47212E-5</v>
      </c>
      <c r="I86" s="13">
        <v>0.39200000000000002</v>
      </c>
      <c r="J86">
        <v>1.7999999999999999E-2</v>
      </c>
      <c r="K86" s="22">
        <f t="shared" si="23"/>
        <v>0.59419999999999995</v>
      </c>
      <c r="L86">
        <v>0.2</v>
      </c>
      <c r="N86">
        <f t="shared" si="24"/>
        <v>0.45803532275142261</v>
      </c>
      <c r="O86">
        <f t="shared" si="25"/>
        <v>0.77084369362407057</v>
      </c>
      <c r="P86">
        <f t="shared" si="26"/>
        <v>1.1541687387248141</v>
      </c>
      <c r="R86">
        <f t="shared" si="27"/>
        <v>5.6003894905433099E-3</v>
      </c>
      <c r="S86" s="4"/>
      <c r="T86">
        <f t="shared" si="28"/>
        <v>0.96644031371704076</v>
      </c>
      <c r="U86">
        <f t="shared" si="29"/>
        <v>-3.4135737318749554E-2</v>
      </c>
      <c r="V86">
        <f t="shared" si="30"/>
        <v>-6.1444327173749188E-4</v>
      </c>
      <c r="W86" s="4"/>
      <c r="X86">
        <f t="shared" si="31"/>
        <v>3.3559686282959293E-2</v>
      </c>
      <c r="Y86">
        <f t="shared" si="32"/>
        <v>1.1262525434106462E-3</v>
      </c>
      <c r="Z86" s="5">
        <f t="shared" si="33"/>
        <v>518.4382732598649</v>
      </c>
      <c r="AA86">
        <f t="shared" si="34"/>
        <v>1.0510063629486236E-2</v>
      </c>
      <c r="AB86" s="4"/>
      <c r="AC86">
        <f t="shared" si="35"/>
        <v>0.96644031371704076</v>
      </c>
      <c r="AD86" s="5">
        <f t="shared" si="36"/>
        <v>653.29189204594581</v>
      </c>
      <c r="AE86">
        <f t="shared" si="37"/>
        <v>-1.2799429003591102E-2</v>
      </c>
      <c r="AF86" s="4"/>
      <c r="AK86">
        <f t="shared" si="38"/>
        <v>2.6965808447009503E-3</v>
      </c>
      <c r="AL86">
        <f t="shared" si="39"/>
        <v>7.405484818493574E-6</v>
      </c>
    </row>
    <row r="87" spans="1:38" x14ac:dyDescent="0.3">
      <c r="A87" s="13">
        <v>298.14999999999998</v>
      </c>
      <c r="B87" s="16">
        <v>0.51759999999999995</v>
      </c>
      <c r="C87" s="8">
        <v>58.44</v>
      </c>
      <c r="D87" s="8">
        <f t="shared" si="20"/>
        <v>30.248543999999995</v>
      </c>
      <c r="E87">
        <f t="shared" si="21"/>
        <v>5.697596715569115</v>
      </c>
      <c r="F87" s="20">
        <v>0.69750000000000001</v>
      </c>
      <c r="H87">
        <f t="shared" si="22"/>
        <v>-2.5109999999999998E-5</v>
      </c>
      <c r="I87" s="13">
        <v>0.39200000000000002</v>
      </c>
      <c r="J87">
        <v>1.7999999999999999E-2</v>
      </c>
      <c r="K87" s="22">
        <f t="shared" si="23"/>
        <v>0.51759999999999995</v>
      </c>
      <c r="L87">
        <v>0.2</v>
      </c>
      <c r="N87">
        <f t="shared" si="24"/>
        <v>0.37238433341911681</v>
      </c>
      <c r="O87">
        <f t="shared" si="25"/>
        <v>0.71944422994419788</v>
      </c>
      <c r="P87">
        <f t="shared" si="26"/>
        <v>1.1438888459888397</v>
      </c>
      <c r="R87">
        <f t="shared" si="27"/>
        <v>4.5940545111861743E-3</v>
      </c>
      <c r="S87" s="4"/>
      <c r="T87">
        <f t="shared" si="28"/>
        <v>0.97063956636855975</v>
      </c>
      <c r="U87">
        <f t="shared" si="29"/>
        <v>-2.9800077986579639E-2</v>
      </c>
      <c r="V87">
        <f t="shared" si="30"/>
        <v>-5.3640140375843341E-4</v>
      </c>
      <c r="W87" s="4"/>
      <c r="X87">
        <f t="shared" si="31"/>
        <v>2.9360433631440294E-2</v>
      </c>
      <c r="Y87">
        <f t="shared" si="32"/>
        <v>8.6203506302621026E-4</v>
      </c>
      <c r="Z87" s="5">
        <f t="shared" si="33"/>
        <v>517.86589765370752</v>
      </c>
      <c r="AA87">
        <f t="shared" si="34"/>
        <v>8.0355341110146961E-3</v>
      </c>
      <c r="AB87" s="4"/>
      <c r="AC87">
        <f t="shared" si="35"/>
        <v>0.97063956636855975</v>
      </c>
      <c r="AD87" s="5">
        <f t="shared" si="36"/>
        <v>648.23167235424216</v>
      </c>
      <c r="AE87">
        <f t="shared" si="37"/>
        <v>-9.7630535934079866E-3</v>
      </c>
      <c r="AF87" s="4"/>
      <c r="AK87">
        <f t="shared" si="38"/>
        <v>2.3301336250344494E-3</v>
      </c>
      <c r="AL87">
        <f t="shared" si="39"/>
        <v>5.5471725332654146E-6</v>
      </c>
    </row>
    <row r="88" spans="1:38" x14ac:dyDescent="0.3">
      <c r="A88" s="13">
        <v>298.14999999999998</v>
      </c>
      <c r="B88" s="16">
        <v>0.50460000000000005</v>
      </c>
      <c r="C88" s="8">
        <v>58.44</v>
      </c>
      <c r="D88" s="8">
        <f t="shared" si="20"/>
        <v>29.488824000000001</v>
      </c>
      <c r="E88">
        <f t="shared" si="21"/>
        <v>5.697596715569115</v>
      </c>
      <c r="F88" s="20">
        <v>0.70069999999999999</v>
      </c>
      <c r="H88">
        <f t="shared" si="22"/>
        <v>-2.5225199999999997E-5</v>
      </c>
      <c r="I88" s="13">
        <v>0.39200000000000002</v>
      </c>
      <c r="J88">
        <v>1.7999999999999999E-2</v>
      </c>
      <c r="K88" s="22">
        <f t="shared" si="23"/>
        <v>0.50460000000000005</v>
      </c>
      <c r="L88">
        <v>0.2</v>
      </c>
      <c r="N88">
        <f t="shared" si="24"/>
        <v>0.35844363202043361</v>
      </c>
      <c r="O88">
        <f t="shared" si="25"/>
        <v>0.71035202540712172</v>
      </c>
      <c r="P88">
        <f t="shared" si="26"/>
        <v>1.1420704050814243</v>
      </c>
      <c r="R88">
        <f t="shared" si="27"/>
        <v>4.4291109484723241E-3</v>
      </c>
      <c r="S88" s="4"/>
      <c r="T88">
        <f t="shared" si="28"/>
        <v>0.97135585806029112</v>
      </c>
      <c r="U88">
        <f t="shared" si="29"/>
        <v>-2.9062391671561941E-2</v>
      </c>
      <c r="V88">
        <f t="shared" si="30"/>
        <v>-5.2312305008811487E-4</v>
      </c>
      <c r="W88" s="4"/>
      <c r="X88">
        <f t="shared" si="31"/>
        <v>2.8644141939708906E-2</v>
      </c>
      <c r="Y88">
        <f t="shared" si="32"/>
        <v>8.2048686746219067E-4</v>
      </c>
      <c r="Z88" s="5">
        <f t="shared" si="33"/>
        <v>517.77038554716853</v>
      </c>
      <c r="AA88">
        <f t="shared" si="34"/>
        <v>7.6468284306411664E-3</v>
      </c>
      <c r="AB88" s="4"/>
      <c r="AC88">
        <f t="shared" si="35"/>
        <v>0.97135585806029112</v>
      </c>
      <c r="AD88" s="5">
        <f t="shared" si="36"/>
        <v>647.36852035451864</v>
      </c>
      <c r="AE88">
        <f t="shared" si="37"/>
        <v>-9.2869708010231127E-3</v>
      </c>
      <c r="AF88" s="4"/>
      <c r="AK88">
        <f t="shared" si="38"/>
        <v>2.2658455280022624E-3</v>
      </c>
      <c r="AL88">
        <f t="shared" si="39"/>
        <v>5.2490050807088165E-6</v>
      </c>
    </row>
    <row r="89" spans="1:38" x14ac:dyDescent="0.3">
      <c r="A89" s="13">
        <v>298.14999999999998</v>
      </c>
      <c r="B89" s="16">
        <v>0.49459999999999998</v>
      </c>
      <c r="C89" s="8">
        <v>58.44</v>
      </c>
      <c r="D89" s="8">
        <f t="shared" si="20"/>
        <v>28.904423999999999</v>
      </c>
      <c r="E89">
        <f t="shared" si="21"/>
        <v>5.697596715569115</v>
      </c>
      <c r="F89" s="20">
        <v>0.70299999999999996</v>
      </c>
      <c r="H89">
        <f t="shared" si="22"/>
        <v>-2.5307999999999996E-5</v>
      </c>
      <c r="I89" s="13">
        <v>0.39200000000000002</v>
      </c>
      <c r="J89">
        <v>1.7999999999999999E-2</v>
      </c>
      <c r="K89" s="22">
        <f t="shared" si="23"/>
        <v>0.49459999999999998</v>
      </c>
      <c r="L89">
        <v>0.2</v>
      </c>
      <c r="N89">
        <f t="shared" si="24"/>
        <v>0.34784131804028112</v>
      </c>
      <c r="O89">
        <f t="shared" si="25"/>
        <v>0.70327803890068963</v>
      </c>
      <c r="P89">
        <f t="shared" si="26"/>
        <v>1.140655607780138</v>
      </c>
      <c r="R89">
        <f t="shared" si="27"/>
        <v>4.3034344868890604E-3</v>
      </c>
      <c r="S89" s="4"/>
      <c r="T89">
        <f t="shared" si="28"/>
        <v>0.97190757146554951</v>
      </c>
      <c r="U89">
        <f t="shared" si="29"/>
        <v>-2.8494570127967422E-2</v>
      </c>
      <c r="V89">
        <f t="shared" si="30"/>
        <v>-5.1290226230341356E-4</v>
      </c>
      <c r="W89" s="4"/>
      <c r="X89">
        <f t="shared" si="31"/>
        <v>2.8092428534450539E-2</v>
      </c>
      <c r="Y89">
        <f t="shared" si="32"/>
        <v>7.8918454096321082E-4</v>
      </c>
      <c r="Z89" s="5">
        <f t="shared" si="33"/>
        <v>517.69724022077446</v>
      </c>
      <c r="AA89">
        <f t="shared" si="34"/>
        <v>7.3540558598679528E-3</v>
      </c>
      <c r="AB89" s="4"/>
      <c r="AC89">
        <f t="shared" si="35"/>
        <v>0.97190757146554951</v>
      </c>
      <c r="AD89" s="5">
        <f t="shared" si="36"/>
        <v>646.70368990273437</v>
      </c>
      <c r="AE89">
        <f t="shared" si="37"/>
        <v>-8.9285591251300443E-3</v>
      </c>
      <c r="AF89" s="4"/>
      <c r="AK89">
        <f t="shared" si="38"/>
        <v>2.2160289593235565E-3</v>
      </c>
      <c r="AL89">
        <f t="shared" si="39"/>
        <v>5.0235913652297657E-6</v>
      </c>
    </row>
    <row r="90" spans="1:38" x14ac:dyDescent="0.3">
      <c r="A90" s="13">
        <v>298.14999999999998</v>
      </c>
      <c r="B90" s="16">
        <v>0.46300000000000002</v>
      </c>
      <c r="C90" s="8">
        <v>58.44</v>
      </c>
      <c r="D90" s="8">
        <f t="shared" si="20"/>
        <v>27.05772</v>
      </c>
      <c r="E90">
        <f t="shared" si="21"/>
        <v>5.697596715569115</v>
      </c>
      <c r="F90" s="20">
        <v>0.70579999999999998</v>
      </c>
      <c r="H90">
        <f t="shared" si="22"/>
        <v>-2.54088E-5</v>
      </c>
      <c r="I90" s="13">
        <v>0.39200000000000002</v>
      </c>
      <c r="J90">
        <v>1.7999999999999999E-2</v>
      </c>
      <c r="K90" s="22">
        <f t="shared" si="23"/>
        <v>0.46300000000000002</v>
      </c>
      <c r="L90">
        <v>0.2</v>
      </c>
      <c r="N90">
        <f t="shared" si="24"/>
        <v>0.31504419848649806</v>
      </c>
      <c r="O90">
        <f t="shared" si="25"/>
        <v>0.68044103344815998</v>
      </c>
      <c r="P90">
        <f t="shared" si="26"/>
        <v>1.1360882066896321</v>
      </c>
      <c r="R90">
        <f t="shared" si="27"/>
        <v>3.9133437904404168E-3</v>
      </c>
      <c r="S90" s="4"/>
      <c r="T90">
        <f t="shared" si="28"/>
        <v>0.97365511258705106</v>
      </c>
      <c r="U90">
        <f t="shared" si="29"/>
        <v>-2.6698131898763671E-2</v>
      </c>
      <c r="V90">
        <f t="shared" si="30"/>
        <v>-4.8056637417774606E-4</v>
      </c>
      <c r="W90" s="4"/>
      <c r="X90">
        <f t="shared" si="31"/>
        <v>2.6344887412948905E-2</v>
      </c>
      <c r="Y90">
        <f t="shared" si="32"/>
        <v>6.9405309280095369E-4</v>
      </c>
      <c r="Z90" s="5">
        <f t="shared" si="33"/>
        <v>517.46797479740485</v>
      </c>
      <c r="AA90">
        <f t="shared" si="34"/>
        <v>6.4647044700045257E-3</v>
      </c>
      <c r="AB90" s="4"/>
      <c r="AC90">
        <f t="shared" si="35"/>
        <v>0.97365511258705106</v>
      </c>
      <c r="AD90" s="5">
        <f t="shared" si="36"/>
        <v>644.59785281005895</v>
      </c>
      <c r="AE90">
        <f t="shared" si="37"/>
        <v>-7.8407788029694718E-3</v>
      </c>
      <c r="AF90" s="4"/>
      <c r="AK90">
        <f t="shared" si="38"/>
        <v>2.0567030832977246E-3</v>
      </c>
      <c r="AL90">
        <f t="shared" si="39"/>
        <v>4.3351898945695979E-6</v>
      </c>
    </row>
    <row r="91" spans="1:38" x14ac:dyDescent="0.3">
      <c r="A91" s="13">
        <v>298.14999999999998</v>
      </c>
      <c r="B91" s="16">
        <v>0.42309999999999998</v>
      </c>
      <c r="C91" s="8">
        <v>58.44</v>
      </c>
      <c r="D91" s="8">
        <f t="shared" si="20"/>
        <v>24.725963999999998</v>
      </c>
      <c r="E91">
        <f t="shared" si="21"/>
        <v>5.697596715569115</v>
      </c>
      <c r="F91" s="20">
        <v>0.71160000000000001</v>
      </c>
      <c r="H91">
        <f t="shared" si="22"/>
        <v>-2.5617599999999997E-5</v>
      </c>
      <c r="I91" s="13">
        <v>0.39200000000000002</v>
      </c>
      <c r="J91">
        <v>1.7999999999999999E-2</v>
      </c>
      <c r="K91" s="22">
        <f t="shared" si="23"/>
        <v>0.42309999999999998</v>
      </c>
      <c r="L91">
        <v>0.2</v>
      </c>
      <c r="N91">
        <f t="shared" si="24"/>
        <v>0.27521020764317589</v>
      </c>
      <c r="O91">
        <f t="shared" si="25"/>
        <v>0.6504613747179766</v>
      </c>
      <c r="P91">
        <f t="shared" si="26"/>
        <v>1.1300922749435953</v>
      </c>
      <c r="R91">
        <f t="shared" si="27"/>
        <v>3.4366808236560532E-3</v>
      </c>
      <c r="S91" s="4"/>
      <c r="T91">
        <f t="shared" si="28"/>
        <v>0.97587065725993449</v>
      </c>
      <c r="U91">
        <f t="shared" si="29"/>
        <v>-2.4425224650280321E-2</v>
      </c>
      <c r="V91">
        <f t="shared" si="30"/>
        <v>-4.3965404370504576E-4</v>
      </c>
      <c r="W91" s="4"/>
      <c r="X91">
        <f t="shared" si="31"/>
        <v>2.4129342740065479E-2</v>
      </c>
      <c r="Y91">
        <f t="shared" si="32"/>
        <v>5.8222518106755062E-4</v>
      </c>
      <c r="Z91" s="5">
        <f t="shared" si="33"/>
        <v>517.18260082708707</v>
      </c>
      <c r="AA91">
        <f t="shared" si="34"/>
        <v>5.4201012014076753E-3</v>
      </c>
      <c r="AB91" s="4"/>
      <c r="AC91">
        <f t="shared" si="35"/>
        <v>0.97587065725993449</v>
      </c>
      <c r="AD91" s="5">
        <f t="shared" si="36"/>
        <v>641.92805803657268</v>
      </c>
      <c r="AE91">
        <f t="shared" si="37"/>
        <v>-6.5651115255710678E-3</v>
      </c>
      <c r="AF91" s="4"/>
      <c r="AK91">
        <f t="shared" si="38"/>
        <v>1.852016455787614E-3</v>
      </c>
      <c r="AL91">
        <f t="shared" si="39"/>
        <v>3.5255096474534442E-6</v>
      </c>
    </row>
    <row r="92" spans="1:38" x14ac:dyDescent="0.3">
      <c r="A92" s="13">
        <v>298.14999999999998</v>
      </c>
      <c r="B92" s="16">
        <v>0.41770000000000002</v>
      </c>
      <c r="C92" s="8">
        <v>58.44</v>
      </c>
      <c r="D92" s="8">
        <f t="shared" si="20"/>
        <v>24.410388000000001</v>
      </c>
      <c r="E92">
        <f t="shared" si="21"/>
        <v>5.697596715569115</v>
      </c>
      <c r="F92" s="20">
        <v>0.71419999999999995</v>
      </c>
      <c r="H92">
        <f t="shared" si="22"/>
        <v>-2.5711199999999995E-5</v>
      </c>
      <c r="I92" s="13">
        <v>0.39200000000000002</v>
      </c>
      <c r="J92">
        <v>1.7999999999999999E-2</v>
      </c>
      <c r="K92" s="22">
        <f t="shared" si="23"/>
        <v>0.41770000000000002</v>
      </c>
      <c r="L92">
        <v>0.2</v>
      </c>
      <c r="N92">
        <f t="shared" si="24"/>
        <v>0.26995831758440042</v>
      </c>
      <c r="O92">
        <f t="shared" si="25"/>
        <v>0.64629714528226101</v>
      </c>
      <c r="P92">
        <f t="shared" si="26"/>
        <v>1.1292594290564522</v>
      </c>
      <c r="R92">
        <f t="shared" si="27"/>
        <v>3.3735842090193541E-3</v>
      </c>
      <c r="S92" s="4"/>
      <c r="T92">
        <f t="shared" si="28"/>
        <v>0.97617128029357703</v>
      </c>
      <c r="U92">
        <f t="shared" si="29"/>
        <v>-2.4117215861907706E-2</v>
      </c>
      <c r="V92">
        <f t="shared" si="30"/>
        <v>-4.3410988551433868E-4</v>
      </c>
      <c r="W92" s="4"/>
      <c r="X92">
        <f t="shared" si="31"/>
        <v>2.382871970642297E-2</v>
      </c>
      <c r="Y92">
        <f t="shared" si="32"/>
        <v>5.6780788284727037E-4</v>
      </c>
      <c r="Z92" s="5">
        <f t="shared" si="33"/>
        <v>517.14433472965879</v>
      </c>
      <c r="AA92">
        <f t="shared" si="34"/>
        <v>5.2854953369275374E-3</v>
      </c>
      <c r="AB92" s="4"/>
      <c r="AC92">
        <f t="shared" si="35"/>
        <v>0.97617128029357703</v>
      </c>
      <c r="AD92" s="5">
        <f t="shared" si="36"/>
        <v>641.56579867261962</v>
      </c>
      <c r="AE92">
        <f t="shared" si="37"/>
        <v>-6.4009016290132821E-3</v>
      </c>
      <c r="AF92" s="4"/>
      <c r="AK92">
        <f t="shared" si="38"/>
        <v>1.8240680314192707E-3</v>
      </c>
      <c r="AL92">
        <f t="shared" si="39"/>
        <v>3.4216832049900674E-6</v>
      </c>
    </row>
    <row r="93" spans="1:38" x14ac:dyDescent="0.3">
      <c r="A93" s="13">
        <v>298.14999999999998</v>
      </c>
      <c r="B93" s="16">
        <v>0.39129999999999998</v>
      </c>
      <c r="C93" s="8">
        <v>58.44</v>
      </c>
      <c r="D93" s="8">
        <f t="shared" si="20"/>
        <v>22.867571999999999</v>
      </c>
      <c r="E93">
        <f t="shared" si="21"/>
        <v>5.697596715569115</v>
      </c>
      <c r="F93" s="20">
        <v>0.71819999999999995</v>
      </c>
      <c r="H93">
        <f t="shared" si="22"/>
        <v>-2.5855199999999996E-5</v>
      </c>
      <c r="I93" s="13">
        <v>0.39200000000000002</v>
      </c>
      <c r="J93">
        <v>1.7999999999999999E-2</v>
      </c>
      <c r="K93" s="22">
        <f t="shared" si="23"/>
        <v>0.39129999999999998</v>
      </c>
      <c r="L93">
        <v>0.2</v>
      </c>
      <c r="N93">
        <f t="shared" si="24"/>
        <v>0.24477371079631891</v>
      </c>
      <c r="O93">
        <f t="shared" si="25"/>
        <v>0.6255397669213365</v>
      </c>
      <c r="P93">
        <f t="shared" si="26"/>
        <v>1.1251079533842674</v>
      </c>
      <c r="R93">
        <f t="shared" si="27"/>
        <v>3.0701468213494131E-3</v>
      </c>
      <c r="S93" s="4"/>
      <c r="T93">
        <f t="shared" si="28"/>
        <v>0.97764366314273965</v>
      </c>
      <c r="U93">
        <f t="shared" si="29"/>
        <v>-2.2610027954646655E-2</v>
      </c>
      <c r="V93">
        <f t="shared" si="30"/>
        <v>-4.0698050318363976E-4</v>
      </c>
      <c r="W93" s="4"/>
      <c r="X93">
        <f t="shared" si="31"/>
        <v>2.2356336857260344E-2</v>
      </c>
      <c r="Y93">
        <f t="shared" si="32"/>
        <v>4.9980579767529732E-4</v>
      </c>
      <c r="Z93" s="5">
        <f t="shared" si="33"/>
        <v>516.95848902789942</v>
      </c>
      <c r="AA93">
        <f t="shared" si="34"/>
        <v>4.6508192995249019E-3</v>
      </c>
      <c r="AB93" s="4"/>
      <c r="AC93">
        <f t="shared" si="35"/>
        <v>0.97764366314273965</v>
      </c>
      <c r="AD93" s="5">
        <f t="shared" si="36"/>
        <v>639.79153517733687</v>
      </c>
      <c r="AE93">
        <f t="shared" si="37"/>
        <v>-5.6272067783705365E-3</v>
      </c>
      <c r="AF93" s="4"/>
      <c r="AK93">
        <f t="shared" si="38"/>
        <v>1.6867788393201385E-3</v>
      </c>
      <c r="AL93">
        <f t="shared" si="39"/>
        <v>2.9331153526380137E-6</v>
      </c>
    </row>
    <row r="94" spans="1:38" x14ac:dyDescent="0.3">
      <c r="A94" s="13">
        <v>298.14999999999998</v>
      </c>
      <c r="B94" s="17">
        <v>0.37759999999999999</v>
      </c>
      <c r="C94" s="8">
        <v>58.44</v>
      </c>
      <c r="D94" s="8">
        <f t="shared" si="20"/>
        <v>22.066943999999999</v>
      </c>
      <c r="E94">
        <f t="shared" si="21"/>
        <v>5.697596715569115</v>
      </c>
      <c r="F94" s="17">
        <v>0.72570000000000001</v>
      </c>
      <c r="H94">
        <f t="shared" si="22"/>
        <v>-2.6125199999999998E-5</v>
      </c>
      <c r="I94" s="13">
        <v>0.39200000000000002</v>
      </c>
      <c r="J94">
        <v>1.7999999999999999E-2</v>
      </c>
      <c r="K94" s="22">
        <f t="shared" si="23"/>
        <v>0.37759999999999999</v>
      </c>
      <c r="L94">
        <v>0.2</v>
      </c>
      <c r="N94">
        <f t="shared" si="24"/>
        <v>0.23203205075161493</v>
      </c>
      <c r="O94">
        <f t="shared" si="25"/>
        <v>0.61449165982948861</v>
      </c>
      <c r="P94">
        <f t="shared" si="26"/>
        <v>1.1228983319658976</v>
      </c>
      <c r="R94">
        <f t="shared" si="27"/>
        <v>2.916057675919884E-3</v>
      </c>
      <c r="S94" s="4"/>
      <c r="T94">
        <f t="shared" si="28"/>
        <v>0.97840949251950371</v>
      </c>
      <c r="U94">
        <f t="shared" si="29"/>
        <v>-2.1826992571709822E-2</v>
      </c>
      <c r="V94">
        <f t="shared" si="30"/>
        <v>-3.9288586629077679E-4</v>
      </c>
      <c r="W94" s="4"/>
      <c r="X94">
        <f t="shared" si="31"/>
        <v>2.1590507480496304E-2</v>
      </c>
      <c r="Y94">
        <f t="shared" si="32"/>
        <v>4.6615001326536686E-4</v>
      </c>
      <c r="Z94" s="5">
        <f t="shared" si="33"/>
        <v>516.8628580066935</v>
      </c>
      <c r="AA94">
        <f t="shared" si="34"/>
        <v>4.3368413060915203E-3</v>
      </c>
      <c r="AB94" s="4"/>
      <c r="AC94">
        <f t="shared" si="35"/>
        <v>0.97840949251950371</v>
      </c>
      <c r="AD94" s="5">
        <f t="shared" si="36"/>
        <v>638.86868884862531</v>
      </c>
      <c r="AE94">
        <f t="shared" si="37"/>
        <v>-5.2448185429907175E-3</v>
      </c>
      <c r="AF94" s="4"/>
      <c r="AK94">
        <f t="shared" si="38"/>
        <v>1.6151945727299099E-3</v>
      </c>
      <c r="AL94">
        <f t="shared" si="39"/>
        <v>2.6939305963541629E-6</v>
      </c>
    </row>
    <row r="95" spans="1:38" x14ac:dyDescent="0.3">
      <c r="A95" s="13">
        <v>298.14999999999998</v>
      </c>
      <c r="B95" s="16">
        <v>1.4164000000000001</v>
      </c>
      <c r="C95" s="8">
        <v>58.44</v>
      </c>
      <c r="D95" s="8">
        <f t="shared" si="20"/>
        <v>82.774416000000002</v>
      </c>
      <c r="E95">
        <f t="shared" si="21"/>
        <v>5.697596715569115</v>
      </c>
      <c r="F95" s="20">
        <v>0.62719999999999998</v>
      </c>
      <c r="H95">
        <f t="shared" si="22"/>
        <v>-2.2579199999999996E-5</v>
      </c>
      <c r="I95" s="13">
        <v>0.39200000000000002</v>
      </c>
      <c r="J95">
        <v>1.7999999999999999E-2</v>
      </c>
      <c r="K95" s="22">
        <f t="shared" si="23"/>
        <v>1.4164000000000001</v>
      </c>
      <c r="L95">
        <v>0.2</v>
      </c>
      <c r="N95">
        <f t="shared" si="24"/>
        <v>1.6856945283603435</v>
      </c>
      <c r="O95">
        <f t="shared" si="25"/>
        <v>1.1901260437449472</v>
      </c>
      <c r="P95">
        <f t="shared" si="26"/>
        <v>1.2380252087489896</v>
      </c>
      <c r="R95">
        <f t="shared" si="27"/>
        <v>1.9214892407771886E-2</v>
      </c>
      <c r="S95" s="4"/>
      <c r="T95">
        <f t="shared" si="28"/>
        <v>0.92355340616027259</v>
      </c>
      <c r="U95">
        <f t="shared" si="29"/>
        <v>-7.9526650846807198E-2</v>
      </c>
      <c r="V95">
        <f t="shared" si="30"/>
        <v>-1.4314797152425295E-3</v>
      </c>
      <c r="W95" s="4"/>
      <c r="X95">
        <f t="shared" si="31"/>
        <v>7.6446593839727378E-2</v>
      </c>
      <c r="Y95">
        <f t="shared" si="32"/>
        <v>5.8440817096962437E-3</v>
      </c>
      <c r="Z95" s="5">
        <f t="shared" si="33"/>
        <v>525.50064242046517</v>
      </c>
      <c r="AA95">
        <f t="shared" si="34"/>
        <v>5.5279236470455198E-2</v>
      </c>
      <c r="AB95" s="4"/>
      <c r="AC95">
        <f t="shared" si="35"/>
        <v>0.92355340616027259</v>
      </c>
      <c r="AD95" s="5">
        <f t="shared" si="36"/>
        <v>704.97184372890342</v>
      </c>
      <c r="AE95">
        <f t="shared" si="37"/>
        <v>-6.8489275276859343E-2</v>
      </c>
      <c r="AF95" s="4"/>
      <c r="AK95">
        <f t="shared" si="38"/>
        <v>4.5733738861252066E-3</v>
      </c>
      <c r="AL95">
        <f t="shared" si="39"/>
        <v>2.1122784769863811E-5</v>
      </c>
    </row>
    <row r="96" spans="1:38" x14ac:dyDescent="0.3">
      <c r="A96" s="13">
        <v>298.14999999999998</v>
      </c>
      <c r="B96" s="16">
        <v>1.3439000000000001</v>
      </c>
      <c r="C96" s="8">
        <v>58.44</v>
      </c>
      <c r="D96" s="8">
        <f t="shared" si="20"/>
        <v>78.537515999999997</v>
      </c>
      <c r="E96">
        <f t="shared" si="21"/>
        <v>5.697596715569115</v>
      </c>
      <c r="F96" s="20">
        <v>0.62860000000000005</v>
      </c>
      <c r="H96">
        <f t="shared" si="22"/>
        <v>-2.2629600000000001E-5</v>
      </c>
      <c r="I96" s="13">
        <v>0.39200000000000002</v>
      </c>
      <c r="J96">
        <v>1.7999999999999999E-2</v>
      </c>
      <c r="K96" s="22">
        <f t="shared" si="23"/>
        <v>1.3439000000000001</v>
      </c>
      <c r="L96">
        <v>0.2</v>
      </c>
      <c r="N96">
        <f t="shared" si="24"/>
        <v>1.5579389344640568</v>
      </c>
      <c r="O96">
        <f t="shared" si="25"/>
        <v>1.1592670097954139</v>
      </c>
      <c r="P96">
        <f t="shared" si="26"/>
        <v>1.2318534019590828</v>
      </c>
      <c r="R96">
        <f t="shared" si="27"/>
        <v>1.784760606107174E-2</v>
      </c>
      <c r="S96" s="4"/>
      <c r="T96">
        <f t="shared" si="28"/>
        <v>0.92718147043111299</v>
      </c>
      <c r="U96">
        <f t="shared" si="29"/>
        <v>-7.560597159210089E-2</v>
      </c>
      <c r="V96">
        <f t="shared" si="30"/>
        <v>-1.360907488657816E-3</v>
      </c>
      <c r="W96" s="4"/>
      <c r="X96">
        <f t="shared" si="31"/>
        <v>7.2818529568887055E-2</v>
      </c>
      <c r="Y96">
        <f t="shared" si="32"/>
        <v>5.3025382485748784E-3</v>
      </c>
      <c r="Z96" s="5">
        <f t="shared" si="33"/>
        <v>524.81737538530137</v>
      </c>
      <c r="AA96">
        <f t="shared" si="34"/>
        <v>5.0091555716950328E-2</v>
      </c>
      <c r="AB96" s="4"/>
      <c r="AC96">
        <f t="shared" si="35"/>
        <v>0.92718147043111299</v>
      </c>
      <c r="AD96" s="5">
        <f t="shared" si="36"/>
        <v>700.59992239203598</v>
      </c>
      <c r="AE96">
        <f t="shared" si="37"/>
        <v>-6.1999922066487044E-2</v>
      </c>
      <c r="AF96" s="4"/>
      <c r="AK96">
        <f t="shared" si="38"/>
        <v>4.5783322228772141E-3</v>
      </c>
      <c r="AL96">
        <f t="shared" si="39"/>
        <v>2.1168849695573618E-5</v>
      </c>
    </row>
    <row r="97" spans="1:38" x14ac:dyDescent="0.3">
      <c r="A97" s="13">
        <v>298.14999999999998</v>
      </c>
      <c r="B97" s="16">
        <v>1.3167</v>
      </c>
      <c r="C97" s="8">
        <v>58.44</v>
      </c>
      <c r="D97" s="8">
        <f t="shared" si="20"/>
        <v>76.947947999999997</v>
      </c>
      <c r="E97">
        <f t="shared" si="21"/>
        <v>5.697596715569115</v>
      </c>
      <c r="F97" s="16">
        <v>0.62790000000000001</v>
      </c>
      <c r="H97">
        <f t="shared" si="22"/>
        <v>-2.26044E-5</v>
      </c>
      <c r="I97" s="13">
        <v>0.39200000000000002</v>
      </c>
      <c r="J97">
        <v>1.7999999999999999E-2</v>
      </c>
      <c r="K97" s="22">
        <f t="shared" si="23"/>
        <v>1.3167</v>
      </c>
      <c r="L97">
        <v>0.2</v>
      </c>
      <c r="N97">
        <f t="shared" si="24"/>
        <v>1.5108809775965146</v>
      </c>
      <c r="O97">
        <f t="shared" si="25"/>
        <v>1.1474754899343167</v>
      </c>
      <c r="P97">
        <f t="shared" si="26"/>
        <v>1.2294950979868633</v>
      </c>
      <c r="R97">
        <f t="shared" si="27"/>
        <v>1.7341714001750191E-2</v>
      </c>
      <c r="S97" s="4"/>
      <c r="T97">
        <f t="shared" si="28"/>
        <v>0.92854998410749556</v>
      </c>
      <c r="U97">
        <f t="shared" si="29"/>
        <v>-7.413106645847499E-2</v>
      </c>
      <c r="V97">
        <f t="shared" si="30"/>
        <v>-1.3343591962525496E-3</v>
      </c>
      <c r="W97" s="4"/>
      <c r="X97">
        <f t="shared" si="31"/>
        <v>7.1450015892504395E-2</v>
      </c>
      <c r="Y97">
        <f t="shared" si="32"/>
        <v>5.105104771039131E-3</v>
      </c>
      <c r="Z97" s="5">
        <f t="shared" si="33"/>
        <v>524.56376550815185</v>
      </c>
      <c r="AA97">
        <f t="shared" si="34"/>
        <v>4.8203153676178521E-2</v>
      </c>
      <c r="AB97" s="4"/>
      <c r="AC97">
        <f t="shared" si="35"/>
        <v>0.92854998410749556</v>
      </c>
      <c r="AD97" s="5">
        <f t="shared" si="36"/>
        <v>698.9508242242722</v>
      </c>
      <c r="AE97">
        <f t="shared" si="37"/>
        <v>-5.9638824228896874E-2</v>
      </c>
      <c r="AF97" s="4"/>
      <c r="AK97">
        <f t="shared" si="38"/>
        <v>4.571684252779297E-3</v>
      </c>
      <c r="AL97">
        <f t="shared" si="39"/>
        <v>2.1107488225056608E-5</v>
      </c>
    </row>
    <row r="98" spans="1:38" x14ac:dyDescent="0.3">
      <c r="A98" s="13">
        <v>298.14999999999998</v>
      </c>
      <c r="B98" s="16">
        <v>1.2454000000000001</v>
      </c>
      <c r="C98" s="8">
        <v>58.44</v>
      </c>
      <c r="D98" s="8">
        <f t="shared" si="20"/>
        <v>72.781176000000002</v>
      </c>
      <c r="E98">
        <f t="shared" si="21"/>
        <v>5.697596715569115</v>
      </c>
      <c r="F98" s="16">
        <v>0.63619999999999999</v>
      </c>
      <c r="H98">
        <f t="shared" si="22"/>
        <v>-2.2903199999999998E-5</v>
      </c>
      <c r="I98" s="13">
        <v>0.39200000000000002</v>
      </c>
      <c r="J98">
        <v>1.7999999999999999E-2</v>
      </c>
      <c r="K98" s="22">
        <f t="shared" si="23"/>
        <v>1.2454000000000001</v>
      </c>
      <c r="L98">
        <v>0.2</v>
      </c>
      <c r="N98">
        <f t="shared" si="24"/>
        <v>1.3898351530537714</v>
      </c>
      <c r="O98">
        <f t="shared" si="25"/>
        <v>1.11597491011223</v>
      </c>
      <c r="P98">
        <f t="shared" si="26"/>
        <v>1.2231949820224459</v>
      </c>
      <c r="R98">
        <f t="shared" si="27"/>
        <v>1.6034527584037221E-2</v>
      </c>
      <c r="S98" s="4"/>
      <c r="T98">
        <f t="shared" si="28"/>
        <v>0.9321565500698159</v>
      </c>
      <c r="U98">
        <f t="shared" si="29"/>
        <v>-7.0254506224378524E-2</v>
      </c>
      <c r="V98">
        <f t="shared" si="30"/>
        <v>-1.2645811120388134E-3</v>
      </c>
      <c r="W98" s="4"/>
      <c r="X98">
        <f t="shared" si="31"/>
        <v>6.7843449930184083E-2</v>
      </c>
      <c r="Y98">
        <f t="shared" si="32"/>
        <v>4.6027336984293945E-3</v>
      </c>
      <c r="Z98" s="5">
        <f t="shared" si="33"/>
        <v>523.90621570006294</v>
      </c>
      <c r="AA98">
        <f t="shared" si="34"/>
        <v>4.3405214288747371E-2</v>
      </c>
      <c r="AB98" s="4"/>
      <c r="AC98">
        <f t="shared" si="35"/>
        <v>0.9321565500698159</v>
      </c>
      <c r="AD98" s="5">
        <f t="shared" si="36"/>
        <v>694.60480896478077</v>
      </c>
      <c r="AE98">
        <f t="shared" si="37"/>
        <v>-5.3643239265450671E-2</v>
      </c>
      <c r="AF98" s="4"/>
      <c r="AK98">
        <f t="shared" si="38"/>
        <v>4.5319214952951048E-3</v>
      </c>
      <c r="AL98">
        <f t="shared" si="39"/>
        <v>2.0746428004870146E-5</v>
      </c>
    </row>
    <row r="99" spans="1:38" x14ac:dyDescent="0.3">
      <c r="A99" s="13">
        <v>298.14999999999998</v>
      </c>
      <c r="B99" s="16">
        <v>1.2399</v>
      </c>
      <c r="C99" s="8">
        <v>58.44</v>
      </c>
      <c r="D99" s="8">
        <f t="shared" si="20"/>
        <v>72.459755999999999</v>
      </c>
      <c r="E99">
        <f t="shared" si="21"/>
        <v>5.697596715569115</v>
      </c>
      <c r="F99" s="20">
        <v>0.63290000000000002</v>
      </c>
      <c r="H99">
        <f t="shared" si="22"/>
        <v>-2.2784399999999998E-5</v>
      </c>
      <c r="I99" s="13">
        <v>0.39200000000000002</v>
      </c>
      <c r="J99">
        <v>1.7999999999999999E-2</v>
      </c>
      <c r="K99" s="22">
        <f t="shared" si="23"/>
        <v>1.2399</v>
      </c>
      <c r="L99">
        <v>0.2</v>
      </c>
      <c r="N99">
        <f t="shared" si="24"/>
        <v>1.3806385324186052</v>
      </c>
      <c r="O99">
        <f t="shared" si="25"/>
        <v>1.1135079703351924</v>
      </c>
      <c r="P99">
        <f t="shared" si="26"/>
        <v>1.2227015940670385</v>
      </c>
      <c r="R99">
        <f t="shared" si="27"/>
        <v>1.5934853658515071E-2</v>
      </c>
      <c r="S99" s="4"/>
      <c r="T99">
        <f t="shared" si="28"/>
        <v>0.9324359207004127</v>
      </c>
      <c r="U99">
        <f t="shared" si="29"/>
        <v>-6.9954847572885726E-2</v>
      </c>
      <c r="V99">
        <f t="shared" si="30"/>
        <v>-1.259187256311943E-3</v>
      </c>
      <c r="W99" s="4"/>
      <c r="X99">
        <f t="shared" si="31"/>
        <v>6.7564079299587257E-2</v>
      </c>
      <c r="Y99">
        <f t="shared" si="32"/>
        <v>4.5649048116009157E-3</v>
      </c>
      <c r="Z99" s="5">
        <f t="shared" si="33"/>
        <v>523.85593489184566</v>
      </c>
      <c r="AA99">
        <f t="shared" si="34"/>
        <v>4.3044344599922672E-2</v>
      </c>
      <c r="AB99" s="4"/>
      <c r="AC99">
        <f t="shared" si="35"/>
        <v>0.9324359207004127</v>
      </c>
      <c r="AD99" s="5">
        <f t="shared" si="36"/>
        <v>694.26815935506545</v>
      </c>
      <c r="AE99">
        <f t="shared" si="37"/>
        <v>-5.3192508886331105E-2</v>
      </c>
      <c r="AF99" s="4"/>
      <c r="AK99">
        <f t="shared" si="38"/>
        <v>4.527502115794696E-3</v>
      </c>
      <c r="AL99">
        <f t="shared" si="39"/>
        <v>2.0705107375823032E-5</v>
      </c>
    </row>
    <row r="100" spans="1:38" x14ac:dyDescent="0.3">
      <c r="A100" s="13">
        <v>298.14999999999998</v>
      </c>
      <c r="B100" s="16">
        <v>1.208</v>
      </c>
      <c r="C100" s="8">
        <v>58.44</v>
      </c>
      <c r="D100" s="8">
        <f t="shared" si="20"/>
        <v>70.595519999999993</v>
      </c>
      <c r="E100">
        <f t="shared" si="21"/>
        <v>5.697596715569115</v>
      </c>
      <c r="F100" s="16">
        <v>0.63749999999999996</v>
      </c>
      <c r="H100">
        <f t="shared" si="22"/>
        <v>-2.2949999999999999E-5</v>
      </c>
      <c r="I100" s="13">
        <v>0.39200000000000002</v>
      </c>
      <c r="J100">
        <v>1.7999999999999999E-2</v>
      </c>
      <c r="K100" s="22">
        <f t="shared" si="23"/>
        <v>1.208</v>
      </c>
      <c r="L100">
        <v>0.2</v>
      </c>
      <c r="N100">
        <f t="shared" si="24"/>
        <v>1.3277013640122539</v>
      </c>
      <c r="O100">
        <f t="shared" si="25"/>
        <v>1.099090533122727</v>
      </c>
      <c r="P100">
        <f t="shared" si="26"/>
        <v>1.2198181066245455</v>
      </c>
      <c r="R100">
        <f t="shared" si="27"/>
        <v>1.536009471181587E-2</v>
      </c>
      <c r="S100" s="4"/>
      <c r="T100">
        <f t="shared" si="28"/>
        <v>0.93405957835504483</v>
      </c>
      <c r="U100">
        <f t="shared" si="29"/>
        <v>-6.8215054398988229E-2</v>
      </c>
      <c r="V100">
        <f t="shared" si="30"/>
        <v>-1.227870979181788E-3</v>
      </c>
      <c r="W100" s="4"/>
      <c r="X100">
        <f t="shared" si="31"/>
        <v>6.594042164495513E-2</v>
      </c>
      <c r="Y100">
        <f t="shared" si="32"/>
        <v>4.3481392067144667E-3</v>
      </c>
      <c r="Z100" s="5">
        <f t="shared" si="33"/>
        <v>523.56557252338939</v>
      </c>
      <c r="AA100">
        <f t="shared" si="34"/>
        <v>4.0977647877147409E-2</v>
      </c>
      <c r="AB100" s="4"/>
      <c r="AC100">
        <f t="shared" si="35"/>
        <v>0.93405957835504483</v>
      </c>
      <c r="AD100" s="5">
        <f t="shared" si="36"/>
        <v>692.31160538740107</v>
      </c>
      <c r="AE100">
        <f t="shared" si="37"/>
        <v>-5.0611840990770318E-2</v>
      </c>
      <c r="AF100" s="4"/>
      <c r="AK100">
        <f t="shared" si="38"/>
        <v>4.4980306190111757E-3</v>
      </c>
      <c r="AL100">
        <f t="shared" si="39"/>
        <v>2.0439265757474673E-5</v>
      </c>
    </row>
    <row r="101" spans="1:38" x14ac:dyDescent="0.3">
      <c r="A101" s="13">
        <v>298.14999999999998</v>
      </c>
      <c r="B101" s="16">
        <v>1.2016</v>
      </c>
      <c r="C101" s="8">
        <v>58.44</v>
      </c>
      <c r="D101" s="8">
        <f t="shared" si="20"/>
        <v>70.221503999999996</v>
      </c>
      <c r="E101">
        <f t="shared" si="21"/>
        <v>5.697596715569115</v>
      </c>
      <c r="F101" s="16">
        <v>0.63870000000000005</v>
      </c>
      <c r="H101">
        <f t="shared" si="22"/>
        <v>-2.2993199999999999E-5</v>
      </c>
      <c r="I101" s="13">
        <v>0.39200000000000002</v>
      </c>
      <c r="J101">
        <v>1.7999999999999999E-2</v>
      </c>
      <c r="K101" s="22">
        <f t="shared" si="23"/>
        <v>1.2016</v>
      </c>
      <c r="L101">
        <v>0.2</v>
      </c>
      <c r="N101">
        <f t="shared" si="24"/>
        <v>1.3171640824498669</v>
      </c>
      <c r="O101">
        <f t="shared" si="25"/>
        <v>1.0961751684835777</v>
      </c>
      <c r="P101">
        <f t="shared" si="26"/>
        <v>1.2192350336967155</v>
      </c>
      <c r="R101">
        <f t="shared" si="27"/>
        <v>1.5245476891501658E-2</v>
      </c>
      <c r="S101" s="4"/>
      <c r="T101">
        <f t="shared" si="28"/>
        <v>0.93438600912283665</v>
      </c>
      <c r="U101">
        <f t="shared" si="29"/>
        <v>-6.7865640133675187E-2</v>
      </c>
      <c r="V101">
        <f t="shared" si="30"/>
        <v>-1.2215815224061533E-3</v>
      </c>
      <c r="W101" s="4"/>
      <c r="X101">
        <f t="shared" si="31"/>
        <v>6.5613990877163297E-2</v>
      </c>
      <c r="Y101">
        <f t="shared" si="32"/>
        <v>4.3051957988284682E-3</v>
      </c>
      <c r="Z101" s="5">
        <f t="shared" si="33"/>
        <v>523.50757971318149</v>
      </c>
      <c r="AA101">
        <f t="shared" si="34"/>
        <v>4.0568447391048867E-2</v>
      </c>
      <c r="AB101" s="4"/>
      <c r="AC101">
        <f t="shared" si="35"/>
        <v>0.93438600912283665</v>
      </c>
      <c r="AD101" s="5">
        <f t="shared" si="36"/>
        <v>691.91824696478727</v>
      </c>
      <c r="AE101">
        <f t="shared" si="37"/>
        <v>-5.0101014919786253E-2</v>
      </c>
      <c r="AF101" s="4"/>
      <c r="AK101">
        <f t="shared" si="38"/>
        <v>4.4913278403581197E-3</v>
      </c>
      <c r="AL101">
        <f t="shared" si="39"/>
        <v>2.0379094455420017E-5</v>
      </c>
    </row>
    <row r="102" spans="1:38" x14ac:dyDescent="0.3">
      <c r="A102" s="13">
        <v>298.14999999999998</v>
      </c>
      <c r="B102" s="16">
        <v>1.1942999999999999</v>
      </c>
      <c r="C102" s="8">
        <v>58.44</v>
      </c>
      <c r="D102" s="8">
        <f t="shared" si="20"/>
        <v>69.79489199999999</v>
      </c>
      <c r="E102">
        <f t="shared" si="21"/>
        <v>5.697596715569115</v>
      </c>
      <c r="F102" s="20">
        <v>0.63470000000000004</v>
      </c>
      <c r="H102">
        <f t="shared" si="22"/>
        <v>-2.2849200000000001E-5</v>
      </c>
      <c r="I102" s="13">
        <v>0.39200000000000002</v>
      </c>
      <c r="J102">
        <v>1.7999999999999999E-2</v>
      </c>
      <c r="K102" s="22">
        <f t="shared" si="23"/>
        <v>1.1942999999999999</v>
      </c>
      <c r="L102">
        <v>0.2</v>
      </c>
      <c r="N102">
        <f t="shared" si="24"/>
        <v>1.3051792132910329</v>
      </c>
      <c r="O102">
        <f t="shared" si="25"/>
        <v>1.092840336005219</v>
      </c>
      <c r="P102">
        <f t="shared" si="26"/>
        <v>1.2185680672010437</v>
      </c>
      <c r="R102">
        <f t="shared" si="27"/>
        <v>1.5115026853009004E-2</v>
      </c>
      <c r="S102" s="4"/>
      <c r="T102">
        <f t="shared" si="28"/>
        <v>0.93475862287067268</v>
      </c>
      <c r="U102">
        <f t="shared" si="29"/>
        <v>-6.7466940379366097E-2</v>
      </c>
      <c r="V102">
        <f t="shared" si="30"/>
        <v>-1.2144049268285897E-3</v>
      </c>
      <c r="W102" s="4"/>
      <c r="X102">
        <f t="shared" si="31"/>
        <v>6.524137712932733E-2</v>
      </c>
      <c r="Y102">
        <f t="shared" si="32"/>
        <v>4.256437289731115E-3</v>
      </c>
      <c r="Z102" s="5">
        <f t="shared" si="33"/>
        <v>523.4415390983113</v>
      </c>
      <c r="AA102">
        <f t="shared" si="34"/>
        <v>4.0103929548221388E-2</v>
      </c>
      <c r="AB102" s="4"/>
      <c r="AC102">
        <f t="shared" si="35"/>
        <v>0.93475862287067268</v>
      </c>
      <c r="AD102" s="5">
        <f t="shared" si="36"/>
        <v>691.46923672875937</v>
      </c>
      <c r="AE102">
        <f t="shared" si="37"/>
        <v>-4.9521191759864608E-2</v>
      </c>
      <c r="AF102" s="4"/>
      <c r="AK102">
        <f t="shared" si="38"/>
        <v>4.4833597145371926E-3</v>
      </c>
      <c r="AL102">
        <f t="shared" si="39"/>
        <v>2.0305918781454465E-5</v>
      </c>
    </row>
    <row r="103" spans="1:38" x14ac:dyDescent="0.3">
      <c r="A103" s="13">
        <v>298.14999999999998</v>
      </c>
      <c r="B103" s="16">
        <v>1.1854</v>
      </c>
      <c r="C103" s="8">
        <v>58.44</v>
      </c>
      <c r="D103" s="8">
        <f t="shared" si="20"/>
        <v>69.274776000000003</v>
      </c>
      <c r="E103">
        <f t="shared" si="21"/>
        <v>5.697596715569115</v>
      </c>
      <c r="F103" s="16">
        <v>0.63280000000000003</v>
      </c>
      <c r="H103">
        <f t="shared" si="22"/>
        <v>-2.27808E-5</v>
      </c>
      <c r="I103" s="13">
        <v>0.39200000000000002</v>
      </c>
      <c r="J103">
        <v>1.7999999999999999E-2</v>
      </c>
      <c r="K103" s="22">
        <f t="shared" si="23"/>
        <v>1.1854</v>
      </c>
      <c r="L103">
        <v>0.2</v>
      </c>
      <c r="N103">
        <f t="shared" si="24"/>
        <v>1.2906170089782638</v>
      </c>
      <c r="O103">
        <f t="shared" si="25"/>
        <v>1.0887607634370371</v>
      </c>
      <c r="P103">
        <f t="shared" si="26"/>
        <v>1.2177521526874076</v>
      </c>
      <c r="R103">
        <f t="shared" si="27"/>
        <v>1.4956399124819709E-2</v>
      </c>
      <c r="S103" s="4"/>
      <c r="T103">
        <f t="shared" si="28"/>
        <v>0.93521330760354526</v>
      </c>
      <c r="U103">
        <f t="shared" si="29"/>
        <v>-6.6980639238238354E-2</v>
      </c>
      <c r="V103">
        <f t="shared" si="30"/>
        <v>-1.2056515062882902E-3</v>
      </c>
      <c r="W103" s="4"/>
      <c r="X103">
        <f t="shared" si="31"/>
        <v>6.4786692396454695E-2</v>
      </c>
      <c r="Y103">
        <f t="shared" si="32"/>
        <v>4.1973155116728405E-3</v>
      </c>
      <c r="Z103" s="5">
        <f t="shared" si="33"/>
        <v>523.36117918227978</v>
      </c>
      <c r="AA103">
        <f t="shared" si="34"/>
        <v>3.9540815920605092E-2</v>
      </c>
      <c r="AB103" s="4"/>
      <c r="AC103">
        <f t="shared" si="35"/>
        <v>0.93521330760354526</v>
      </c>
      <c r="AD103" s="5">
        <f t="shared" si="36"/>
        <v>690.9213286056397</v>
      </c>
      <c r="AE103">
        <f t="shared" si="37"/>
        <v>-4.8818383964419884E-2</v>
      </c>
      <c r="AF103" s="4"/>
      <c r="AK103">
        <f t="shared" si="38"/>
        <v>4.4731795747166292E-3</v>
      </c>
      <c r="AL103">
        <f t="shared" si="39"/>
        <v>2.0213659691022096E-5</v>
      </c>
    </row>
    <row r="104" spans="1:38" x14ac:dyDescent="0.3">
      <c r="A104" s="13">
        <v>298.14999999999998</v>
      </c>
      <c r="B104" s="16">
        <v>1.0871999999999999</v>
      </c>
      <c r="C104" s="8">
        <v>58.44</v>
      </c>
      <c r="D104" s="8">
        <f t="shared" si="20"/>
        <v>63.535967999999997</v>
      </c>
      <c r="E104">
        <f t="shared" si="21"/>
        <v>5.697596715569115</v>
      </c>
      <c r="F104" s="20">
        <v>0.64070000000000005</v>
      </c>
      <c r="H104">
        <f t="shared" si="22"/>
        <v>-2.3065200000000001E-5</v>
      </c>
      <c r="I104" s="13">
        <v>0.39200000000000002</v>
      </c>
      <c r="J104">
        <v>1.7999999999999999E-2</v>
      </c>
      <c r="K104" s="22">
        <f t="shared" si="23"/>
        <v>1.0871999999999999</v>
      </c>
      <c r="L104">
        <v>0.2</v>
      </c>
      <c r="N104">
        <f t="shared" si="24"/>
        <v>1.1336112979535797</v>
      </c>
      <c r="O104">
        <f t="shared" si="25"/>
        <v>1.042688831818966</v>
      </c>
      <c r="P104">
        <f t="shared" si="26"/>
        <v>1.2085377663637933</v>
      </c>
      <c r="R104">
        <f t="shared" si="27"/>
        <v>1.3237089549012366E-2</v>
      </c>
      <c r="S104" s="4"/>
      <c r="T104">
        <f t="shared" si="28"/>
        <v>0.94025969039911206</v>
      </c>
      <c r="U104">
        <f t="shared" si="29"/>
        <v>-6.159917549058324E-2</v>
      </c>
      <c r="V104">
        <f t="shared" si="30"/>
        <v>-1.1087851588304982E-3</v>
      </c>
      <c r="W104" s="4"/>
      <c r="X104">
        <f t="shared" si="31"/>
        <v>5.9740309600887893E-2</v>
      </c>
      <c r="Y104">
        <f t="shared" si="32"/>
        <v>3.5689045912099381E-3</v>
      </c>
      <c r="Z104" s="5">
        <f t="shared" si="33"/>
        <v>522.48601938634636</v>
      </c>
      <c r="AA104">
        <f t="shared" si="34"/>
        <v>3.3564649561756851E-2</v>
      </c>
      <c r="AB104" s="4"/>
      <c r="AC104">
        <f t="shared" si="35"/>
        <v>0.94025969039911206</v>
      </c>
      <c r="AD104" s="5">
        <f t="shared" si="36"/>
        <v>684.8402928325803</v>
      </c>
      <c r="AE104">
        <f t="shared" si="37"/>
        <v>-4.1366098843629871E-2</v>
      </c>
      <c r="AF104" s="4"/>
      <c r="AK104">
        <f t="shared" si="38"/>
        <v>4.3268551083088455E-3</v>
      </c>
      <c r="AL104">
        <f t="shared" si="39"/>
        <v>1.8921806688637724E-5</v>
      </c>
    </row>
    <row r="105" spans="1:38" x14ac:dyDescent="0.3">
      <c r="A105" s="13">
        <v>298.14999999999998</v>
      </c>
      <c r="B105" s="16">
        <v>1.0843</v>
      </c>
      <c r="C105" s="8">
        <v>58.44</v>
      </c>
      <c r="D105" s="8">
        <f t="shared" si="20"/>
        <v>63.366492000000001</v>
      </c>
      <c r="E105">
        <f t="shared" si="21"/>
        <v>5.697596715569115</v>
      </c>
      <c r="F105" s="16">
        <v>0.64400000000000002</v>
      </c>
      <c r="H105">
        <f t="shared" si="22"/>
        <v>-2.3184E-5</v>
      </c>
      <c r="I105" s="13">
        <v>0.39200000000000002</v>
      </c>
      <c r="J105">
        <v>1.7999999999999999E-2</v>
      </c>
      <c r="K105" s="22">
        <f t="shared" si="23"/>
        <v>1.0843</v>
      </c>
      <c r="L105">
        <v>0.2</v>
      </c>
      <c r="N105">
        <f t="shared" si="24"/>
        <v>1.1290786275131597</v>
      </c>
      <c r="O105">
        <f t="shared" si="25"/>
        <v>1.0412972678346948</v>
      </c>
      <c r="P105">
        <f t="shared" si="26"/>
        <v>1.2082594535669391</v>
      </c>
      <c r="R105">
        <f t="shared" si="27"/>
        <v>1.3187198779556637E-2</v>
      </c>
      <c r="S105" s="4"/>
      <c r="T105">
        <f t="shared" si="28"/>
        <v>0.9404095460250782</v>
      </c>
      <c r="U105">
        <f t="shared" si="29"/>
        <v>-6.1439811341501685E-2</v>
      </c>
      <c r="V105">
        <f t="shared" si="30"/>
        <v>-1.1059166041470303E-3</v>
      </c>
      <c r="W105" s="4"/>
      <c r="X105">
        <f t="shared" si="31"/>
        <v>5.9590453974921749E-2</v>
      </c>
      <c r="Y105">
        <f t="shared" si="32"/>
        <v>3.5510222049372673E-3</v>
      </c>
      <c r="Z105" s="5">
        <f t="shared" si="33"/>
        <v>522.46050011504258</v>
      </c>
      <c r="AA105">
        <f t="shared" si="34"/>
        <v>3.3394839068000622E-2</v>
      </c>
      <c r="AB105" s="4"/>
      <c r="AC105">
        <f t="shared" si="35"/>
        <v>0.9404095460250782</v>
      </c>
      <c r="AD105" s="5">
        <f t="shared" si="36"/>
        <v>684.65971251213864</v>
      </c>
      <c r="AE105">
        <f t="shared" si="37"/>
        <v>-4.1154534663687951E-2</v>
      </c>
      <c r="AF105" s="4"/>
      <c r="AK105">
        <f t="shared" si="38"/>
        <v>4.3215865797222794E-3</v>
      </c>
      <c r="AL105">
        <f t="shared" si="39"/>
        <v>1.8877031390420271E-5</v>
      </c>
    </row>
    <row r="106" spans="1:38" x14ac:dyDescent="0.3">
      <c r="A106" s="13">
        <v>298.14999999999998</v>
      </c>
      <c r="B106" s="16">
        <v>1.0457000000000001</v>
      </c>
      <c r="C106" s="8">
        <v>58.44</v>
      </c>
      <c r="D106" s="8">
        <f t="shared" si="20"/>
        <v>61.110708000000002</v>
      </c>
      <c r="E106">
        <f t="shared" si="21"/>
        <v>5.697596715569115</v>
      </c>
      <c r="F106" s="20">
        <v>0.64300000000000002</v>
      </c>
      <c r="H106">
        <f t="shared" si="22"/>
        <v>-2.3147999999999999E-5</v>
      </c>
      <c r="I106" s="13">
        <v>0.39200000000000002</v>
      </c>
      <c r="J106">
        <v>1.7999999999999999E-2</v>
      </c>
      <c r="K106" s="22">
        <f t="shared" si="23"/>
        <v>1.0457000000000001</v>
      </c>
      <c r="L106">
        <v>0.2</v>
      </c>
      <c r="N106">
        <f t="shared" si="24"/>
        <v>1.0693273184544572</v>
      </c>
      <c r="O106">
        <f t="shared" si="25"/>
        <v>1.0225947388873073</v>
      </c>
      <c r="P106">
        <f t="shared" si="26"/>
        <v>1.2045189477774616</v>
      </c>
      <c r="R106">
        <f t="shared" si="27"/>
        <v>1.2528111032104149E-2</v>
      </c>
      <c r="S106" s="4"/>
      <c r="T106">
        <f t="shared" si="28"/>
        <v>0.94240873497998856</v>
      </c>
      <c r="U106">
        <f t="shared" si="29"/>
        <v>-5.9316197261059349E-2</v>
      </c>
      <c r="V106">
        <f t="shared" si="30"/>
        <v>-1.0676915506990681E-3</v>
      </c>
      <c r="W106" s="4"/>
      <c r="X106">
        <f t="shared" si="31"/>
        <v>5.7591265020011474E-2</v>
      </c>
      <c r="Y106">
        <f t="shared" si="32"/>
        <v>3.3167538066051971E-3</v>
      </c>
      <c r="Z106" s="5">
        <f t="shared" si="33"/>
        <v>522.12264207857834</v>
      </c>
      <c r="AA106">
        <f t="shared" si="34"/>
        <v>3.1171540691319971E-2</v>
      </c>
      <c r="AB106" s="4"/>
      <c r="AC106">
        <f t="shared" si="35"/>
        <v>0.94240873497998856</v>
      </c>
      <c r="AD106" s="5">
        <f t="shared" si="36"/>
        <v>682.25063257420879</v>
      </c>
      <c r="AE106">
        <f t="shared" si="37"/>
        <v>-3.8385658141607958E-2</v>
      </c>
      <c r="AF106" s="4"/>
      <c r="AK106">
        <f t="shared" si="38"/>
        <v>4.2463020311170954E-3</v>
      </c>
      <c r="AL106">
        <f t="shared" si="39"/>
        <v>1.8228203568205765E-5</v>
      </c>
    </row>
    <row r="107" spans="1:38" x14ac:dyDescent="0.3">
      <c r="A107" s="13">
        <v>298.14999999999998</v>
      </c>
      <c r="B107" s="16">
        <v>1.0377000000000001</v>
      </c>
      <c r="C107" s="8">
        <v>58.44</v>
      </c>
      <c r="D107" s="8">
        <f t="shared" si="20"/>
        <v>60.643188000000002</v>
      </c>
      <c r="E107">
        <f t="shared" si="21"/>
        <v>5.697596715569115</v>
      </c>
      <c r="F107" s="16">
        <v>0.64780000000000004</v>
      </c>
      <c r="H107">
        <f t="shared" si="22"/>
        <v>-2.3320799999999999E-5</v>
      </c>
      <c r="I107" s="13">
        <v>0.39200000000000002</v>
      </c>
      <c r="J107">
        <v>1.7999999999999999E-2</v>
      </c>
      <c r="K107" s="22">
        <f t="shared" si="23"/>
        <v>1.0377000000000001</v>
      </c>
      <c r="L107">
        <v>0.2</v>
      </c>
      <c r="N107">
        <f t="shared" si="24"/>
        <v>1.0570796813074217</v>
      </c>
      <c r="O107">
        <f t="shared" si="25"/>
        <v>1.0186756107809787</v>
      </c>
      <c r="P107">
        <f t="shared" si="26"/>
        <v>1.2037351221561958</v>
      </c>
      <c r="R107">
        <f t="shared" si="27"/>
        <v>1.2392683563049388E-2</v>
      </c>
      <c r="S107" s="4"/>
      <c r="T107">
        <f t="shared" si="28"/>
        <v>0.94282413851697688</v>
      </c>
      <c r="U107">
        <f t="shared" si="29"/>
        <v>-5.8875505238815198E-2</v>
      </c>
      <c r="V107">
        <f t="shared" si="30"/>
        <v>-1.0597590942986734E-3</v>
      </c>
      <c r="W107" s="4"/>
      <c r="X107">
        <f t="shared" si="31"/>
        <v>5.7175861483023074E-2</v>
      </c>
      <c r="Y107">
        <f t="shared" si="32"/>
        <v>3.2690791363258415E-3</v>
      </c>
      <c r="Z107" s="5">
        <f t="shared" si="33"/>
        <v>522.05304423843154</v>
      </c>
      <c r="AA107">
        <f t="shared" si="34"/>
        <v>3.0719388869554467E-2</v>
      </c>
      <c r="AB107" s="4"/>
      <c r="AC107">
        <f t="shared" si="35"/>
        <v>0.94282413851697688</v>
      </c>
      <c r="AD107" s="5">
        <f t="shared" si="36"/>
        <v>681.75005941695622</v>
      </c>
      <c r="AE107">
        <f t="shared" si="37"/>
        <v>-3.7822812206398423E-2</v>
      </c>
      <c r="AF107" s="4"/>
      <c r="AK107">
        <f t="shared" si="38"/>
        <v>4.2295011319067599E-3</v>
      </c>
      <c r="AL107">
        <f t="shared" si="39"/>
        <v>1.8086494384507144E-5</v>
      </c>
    </row>
    <row r="108" spans="1:38" x14ac:dyDescent="0.3">
      <c r="A108" s="13">
        <v>298.14999999999998</v>
      </c>
      <c r="B108" s="16">
        <v>1.0286</v>
      </c>
      <c r="C108" s="8">
        <v>58.44</v>
      </c>
      <c r="D108" s="8">
        <f t="shared" si="20"/>
        <v>60.111383999999994</v>
      </c>
      <c r="E108">
        <f t="shared" si="21"/>
        <v>5.697596715569115</v>
      </c>
      <c r="F108" s="20">
        <v>0.64439999999999997</v>
      </c>
      <c r="H108">
        <f t="shared" si="22"/>
        <v>-2.3198399999999998E-5</v>
      </c>
      <c r="I108" s="13">
        <v>0.39200000000000002</v>
      </c>
      <c r="J108">
        <v>1.7999999999999999E-2</v>
      </c>
      <c r="K108" s="22">
        <f t="shared" si="23"/>
        <v>1.0286</v>
      </c>
      <c r="L108">
        <v>0.2</v>
      </c>
      <c r="N108">
        <f t="shared" si="24"/>
        <v>1.0432052883569944</v>
      </c>
      <c r="O108">
        <f t="shared" si="25"/>
        <v>1.0141991914806479</v>
      </c>
      <c r="P108">
        <f t="shared" si="26"/>
        <v>1.2028398382961296</v>
      </c>
      <c r="R108">
        <f t="shared" si="27"/>
        <v>1.2239129899578148E-2</v>
      </c>
      <c r="S108" s="4"/>
      <c r="T108">
        <f t="shared" si="28"/>
        <v>0.94329710546717416</v>
      </c>
      <c r="U108">
        <f t="shared" si="29"/>
        <v>-5.8373981848821657E-2</v>
      </c>
      <c r="V108">
        <f t="shared" si="30"/>
        <v>-1.0507316732787898E-3</v>
      </c>
      <c r="W108" s="4"/>
      <c r="X108">
        <f t="shared" si="31"/>
        <v>5.6702894532825801E-2</v>
      </c>
      <c r="Y108">
        <f t="shared" si="32"/>
        <v>3.2152182484007663E-3</v>
      </c>
      <c r="Z108" s="5">
        <f t="shared" si="33"/>
        <v>521.97405522560143</v>
      </c>
      <c r="AA108">
        <f t="shared" si="34"/>
        <v>3.0208689135955855E-2</v>
      </c>
      <c r="AB108" s="4"/>
      <c r="AC108">
        <f t="shared" si="35"/>
        <v>0.94329710546717416</v>
      </c>
      <c r="AD108" s="5">
        <f t="shared" si="36"/>
        <v>681.18012069844463</v>
      </c>
      <c r="AE108">
        <f t="shared" si="37"/>
        <v>-3.718719577613229E-2</v>
      </c>
      <c r="AF108" s="4"/>
      <c r="AK108">
        <f t="shared" si="38"/>
        <v>4.2098915861229214E-3</v>
      </c>
      <c r="AL108">
        <f t="shared" si="39"/>
        <v>1.7919050830614151E-5</v>
      </c>
    </row>
    <row r="109" spans="1:38" x14ac:dyDescent="0.3">
      <c r="A109" s="13">
        <v>298.14999999999998</v>
      </c>
      <c r="B109" s="16">
        <v>0.95</v>
      </c>
      <c r="C109" s="8">
        <v>58.44</v>
      </c>
      <c r="D109" s="8">
        <f t="shared" si="20"/>
        <v>55.517999999999994</v>
      </c>
      <c r="E109">
        <f t="shared" si="21"/>
        <v>5.697596715569115</v>
      </c>
      <c r="F109" s="20">
        <v>0.65080000000000005</v>
      </c>
      <c r="H109">
        <f t="shared" si="22"/>
        <v>-2.3428799999999998E-5</v>
      </c>
      <c r="I109" s="13">
        <v>0.39200000000000002</v>
      </c>
      <c r="J109">
        <v>1.7999999999999999E-2</v>
      </c>
      <c r="K109" s="22">
        <f t="shared" si="23"/>
        <v>0.95</v>
      </c>
      <c r="L109">
        <v>0.2</v>
      </c>
      <c r="N109">
        <f t="shared" si="24"/>
        <v>0.92594546275685152</v>
      </c>
      <c r="O109">
        <f t="shared" si="25"/>
        <v>0.97467943448089633</v>
      </c>
      <c r="P109">
        <f t="shared" si="26"/>
        <v>1.1949358868961792</v>
      </c>
      <c r="R109">
        <f t="shared" si="27"/>
        <v>1.0935266497322961E-2</v>
      </c>
      <c r="S109" s="4"/>
      <c r="T109">
        <f t="shared" si="28"/>
        <v>0.94740212862310258</v>
      </c>
      <c r="U109">
        <f t="shared" si="29"/>
        <v>-5.40316416899616E-2</v>
      </c>
      <c r="V109">
        <f t="shared" si="30"/>
        <v>-9.7256955041930872E-4</v>
      </c>
      <c r="W109" s="4"/>
      <c r="X109">
        <f t="shared" si="31"/>
        <v>5.25978713768974E-2</v>
      </c>
      <c r="Y109">
        <f t="shared" si="32"/>
        <v>2.7665360733806427E-3</v>
      </c>
      <c r="Z109" s="5">
        <f t="shared" si="33"/>
        <v>521.29980860618002</v>
      </c>
      <c r="AA109">
        <f t="shared" si="34"/>
        <v>2.5959505059997591E-2</v>
      </c>
      <c r="AB109" s="4"/>
      <c r="AC109">
        <f t="shared" si="35"/>
        <v>0.94740212862310258</v>
      </c>
      <c r="AD109" s="5">
        <f t="shared" si="36"/>
        <v>676.2334502472122</v>
      </c>
      <c r="AE109">
        <f t="shared" si="37"/>
        <v>-3.1903611510594988E-2</v>
      </c>
      <c r="AF109" s="4"/>
      <c r="AK109">
        <f t="shared" si="38"/>
        <v>4.0185904963062555E-3</v>
      </c>
      <c r="AL109">
        <f t="shared" si="39"/>
        <v>1.6337919991712118E-5</v>
      </c>
    </row>
    <row r="110" spans="1:38" x14ac:dyDescent="0.3">
      <c r="A110" s="13">
        <v>298.14999999999998</v>
      </c>
      <c r="B110" s="16">
        <v>0.30470000000000003</v>
      </c>
      <c r="C110" s="8">
        <v>58.44</v>
      </c>
      <c r="D110" s="8">
        <f t="shared" si="20"/>
        <v>17.806668000000002</v>
      </c>
      <c r="E110">
        <f t="shared" si="21"/>
        <v>5.697596715569115</v>
      </c>
      <c r="F110" s="20">
        <v>0.73570000000000002</v>
      </c>
      <c r="H110">
        <f t="shared" si="22"/>
        <v>-2.6485200000000002E-5</v>
      </c>
      <c r="I110" s="13">
        <v>0.39200000000000002</v>
      </c>
      <c r="J110">
        <v>1.7999999999999999E-2</v>
      </c>
      <c r="K110" s="22">
        <f t="shared" si="23"/>
        <v>0.30470000000000003</v>
      </c>
      <c r="L110">
        <v>0.2</v>
      </c>
      <c r="N110">
        <f t="shared" si="24"/>
        <v>0.16819329601086963</v>
      </c>
      <c r="O110">
        <f t="shared" si="25"/>
        <v>0.55199637679970326</v>
      </c>
      <c r="P110">
        <f t="shared" si="26"/>
        <v>1.1103992753599408</v>
      </c>
      <c r="R110">
        <f t="shared" si="27"/>
        <v>2.1375588457007932E-3</v>
      </c>
      <c r="S110" s="4"/>
      <c r="T110">
        <f t="shared" si="28"/>
        <v>0.98250486211198607</v>
      </c>
      <c r="U110">
        <f t="shared" si="29"/>
        <v>-1.7649986536475964E-2</v>
      </c>
      <c r="V110">
        <f t="shared" si="30"/>
        <v>-3.1769975765656732E-4</v>
      </c>
      <c r="W110" s="4"/>
      <c r="X110">
        <f t="shared" si="31"/>
        <v>1.7495137888013917E-2</v>
      </c>
      <c r="Y110">
        <f t="shared" si="32"/>
        <v>3.0607984972062005E-4</v>
      </c>
      <c r="Z110" s="5">
        <f t="shared" si="33"/>
        <v>516.36345410805541</v>
      </c>
      <c r="AA110">
        <f t="shared" si="34"/>
        <v>2.8448720718230497E-3</v>
      </c>
      <c r="AB110" s="4"/>
      <c r="AC110">
        <f t="shared" si="35"/>
        <v>0.98250486211198607</v>
      </c>
      <c r="AD110" s="5">
        <f t="shared" si="36"/>
        <v>633.93365121777742</v>
      </c>
      <c r="AE110">
        <f t="shared" si="37"/>
        <v>-3.4315138722951096E-3</v>
      </c>
      <c r="AF110" s="4"/>
      <c r="AK110">
        <f t="shared" si="38"/>
        <v>1.2332172875721662E-3</v>
      </c>
      <c r="AL110">
        <f t="shared" si="39"/>
        <v>1.5868503571955035E-6</v>
      </c>
    </row>
    <row r="111" spans="1:38" x14ac:dyDescent="0.3">
      <c r="A111" s="13">
        <v>298.14999999999998</v>
      </c>
      <c r="B111" s="16">
        <v>0.2959</v>
      </c>
      <c r="C111" s="8">
        <v>58.44</v>
      </c>
      <c r="D111" s="8">
        <f t="shared" si="20"/>
        <v>17.292396</v>
      </c>
      <c r="E111">
        <f t="shared" si="21"/>
        <v>5.697596715569115</v>
      </c>
      <c r="F111" s="20">
        <v>0.73960000000000004</v>
      </c>
      <c r="H111">
        <f t="shared" si="22"/>
        <v>-2.6625599999999998E-5</v>
      </c>
      <c r="I111" s="13">
        <v>0.39200000000000002</v>
      </c>
      <c r="J111">
        <v>1.7999999999999999E-2</v>
      </c>
      <c r="K111" s="22">
        <f t="shared" si="23"/>
        <v>0.2959</v>
      </c>
      <c r="L111">
        <v>0.2</v>
      </c>
      <c r="N111">
        <f t="shared" si="24"/>
        <v>0.16095980889340042</v>
      </c>
      <c r="O111">
        <f t="shared" si="25"/>
        <v>0.5439669107583659</v>
      </c>
      <c r="P111">
        <f t="shared" si="26"/>
        <v>1.1087933821516731</v>
      </c>
      <c r="R111">
        <f t="shared" si="27"/>
        <v>2.0485916128898311E-3</v>
      </c>
      <c r="S111" s="4"/>
      <c r="T111">
        <f t="shared" si="28"/>
        <v>0.98300154796399364</v>
      </c>
      <c r="U111">
        <f t="shared" si="29"/>
        <v>-1.7144584101730597E-2</v>
      </c>
      <c r="V111">
        <f t="shared" si="30"/>
        <v>-3.0860251383115075E-4</v>
      </c>
      <c r="W111" s="4"/>
      <c r="X111">
        <f t="shared" si="31"/>
        <v>1.6998452036006372E-2</v>
      </c>
      <c r="Y111">
        <f t="shared" si="32"/>
        <v>2.8894737162040921E-4</v>
      </c>
      <c r="Z111" s="5">
        <f t="shared" si="33"/>
        <v>516.30426069306156</v>
      </c>
      <c r="AA111">
        <f t="shared" si="34"/>
        <v>2.6853256635062162E-3</v>
      </c>
      <c r="AB111" s="4"/>
      <c r="AC111">
        <f t="shared" si="35"/>
        <v>0.98300154796399364</v>
      </c>
      <c r="AD111" s="5">
        <f t="shared" si="36"/>
        <v>633.33513054338789</v>
      </c>
      <c r="AE111">
        <f t="shared" si="37"/>
        <v>-3.2380163233392068E-3</v>
      </c>
      <c r="AF111" s="4"/>
      <c r="AK111">
        <f t="shared" si="38"/>
        <v>1.1872984392256895E-3</v>
      </c>
      <c r="AL111">
        <f t="shared" si="39"/>
        <v>1.4736115730100131E-6</v>
      </c>
    </row>
    <row r="112" spans="1:38" x14ac:dyDescent="0.3">
      <c r="A112" s="13">
        <v>298.14999999999998</v>
      </c>
      <c r="B112" s="16">
        <v>0.29310000000000003</v>
      </c>
      <c r="C112" s="8">
        <v>58.44</v>
      </c>
      <c r="D112" s="8">
        <f t="shared" si="20"/>
        <v>17.128764</v>
      </c>
      <c r="E112">
        <f t="shared" si="21"/>
        <v>5.697596715569115</v>
      </c>
      <c r="F112" s="20">
        <v>0.73750000000000004</v>
      </c>
      <c r="H112">
        <f t="shared" si="22"/>
        <v>-2.6550000000000002E-5</v>
      </c>
      <c r="I112" s="13">
        <v>0.39200000000000002</v>
      </c>
      <c r="J112">
        <v>1.7999999999999999E-2</v>
      </c>
      <c r="K112" s="22">
        <f t="shared" si="23"/>
        <v>0.29310000000000003</v>
      </c>
      <c r="L112">
        <v>0.2</v>
      </c>
      <c r="N112">
        <f t="shared" si="24"/>
        <v>0.15868056116298559</v>
      </c>
      <c r="O112">
        <f t="shared" si="25"/>
        <v>0.54138710734556661</v>
      </c>
      <c r="P112">
        <f t="shared" si="26"/>
        <v>1.1082774214691133</v>
      </c>
      <c r="R112">
        <f t="shared" si="27"/>
        <v>2.0205230529407297E-3</v>
      </c>
      <c r="S112" s="4"/>
      <c r="T112">
        <f t="shared" si="28"/>
        <v>0.9831596897008017</v>
      </c>
      <c r="U112">
        <f t="shared" si="29"/>
        <v>-1.6983720654603643E-2</v>
      </c>
      <c r="V112">
        <f t="shared" si="30"/>
        <v>-3.0570697178286554E-4</v>
      </c>
      <c r="W112" s="4"/>
      <c r="X112">
        <f t="shared" si="31"/>
        <v>1.6840310299198264E-2</v>
      </c>
      <c r="Y112">
        <f t="shared" si="32"/>
        <v>2.835960509732831E-4</v>
      </c>
      <c r="Z112" s="5">
        <f t="shared" si="33"/>
        <v>516.28547626555769</v>
      </c>
      <c r="AA112">
        <f t="shared" si="34"/>
        <v>2.6354974003879109E-3</v>
      </c>
      <c r="AB112" s="4"/>
      <c r="AC112">
        <f t="shared" si="35"/>
        <v>0.9831596897008017</v>
      </c>
      <c r="AD112" s="5">
        <f t="shared" si="36"/>
        <v>633.14456522210696</v>
      </c>
      <c r="AE112">
        <f t="shared" si="37"/>
        <v>-3.1776029598739619E-3</v>
      </c>
      <c r="AF112" s="4"/>
      <c r="AK112">
        <f t="shared" si="38"/>
        <v>1.1727105216718134E-3</v>
      </c>
      <c r="AL112">
        <f t="shared" si="39"/>
        <v>1.4382257988405498E-6</v>
      </c>
    </row>
    <row r="113" spans="1:38" x14ac:dyDescent="0.3">
      <c r="A113" s="13">
        <v>298.14999999999998</v>
      </c>
      <c r="B113" s="16">
        <v>0.28760000000000002</v>
      </c>
      <c r="C113" s="8">
        <v>58.44</v>
      </c>
      <c r="D113" s="8">
        <f t="shared" si="20"/>
        <v>16.807344000000001</v>
      </c>
      <c r="E113">
        <f t="shared" si="21"/>
        <v>5.697596715569115</v>
      </c>
      <c r="F113" s="16">
        <v>0.73109999999999997</v>
      </c>
      <c r="H113">
        <f t="shared" si="22"/>
        <v>-2.6319599999999998E-5</v>
      </c>
      <c r="I113" s="13">
        <v>0.39200000000000002</v>
      </c>
      <c r="J113">
        <v>1.7999999999999999E-2</v>
      </c>
      <c r="K113" s="22">
        <f t="shared" si="23"/>
        <v>0.28760000000000002</v>
      </c>
      <c r="L113">
        <v>0.2</v>
      </c>
      <c r="N113">
        <f t="shared" si="24"/>
        <v>0.15423513664531829</v>
      </c>
      <c r="O113">
        <f t="shared" si="25"/>
        <v>0.53628350711167694</v>
      </c>
      <c r="P113">
        <f t="shared" si="26"/>
        <v>1.1072567014223353</v>
      </c>
      <c r="R113">
        <f t="shared" si="27"/>
        <v>1.9657286747895102E-3</v>
      </c>
      <c r="S113" s="4"/>
      <c r="T113">
        <f t="shared" si="28"/>
        <v>0.98347047343906679</v>
      </c>
      <c r="U113">
        <f t="shared" si="29"/>
        <v>-1.6667663526347277E-2</v>
      </c>
      <c r="V113">
        <f t="shared" si="30"/>
        <v>-3.0001794347425095E-4</v>
      </c>
      <c r="W113" s="4"/>
      <c r="X113">
        <f t="shared" si="31"/>
        <v>1.6529526560933257E-2</v>
      </c>
      <c r="Y113">
        <f t="shared" si="32"/>
        <v>2.7322524832859801E-4</v>
      </c>
      <c r="Z113" s="5">
        <f t="shared" si="33"/>
        <v>516.24864848842651</v>
      </c>
      <c r="AA113">
        <f t="shared" si="34"/>
        <v>2.5389389732859615E-3</v>
      </c>
      <c r="AB113" s="4"/>
      <c r="AC113">
        <f t="shared" si="35"/>
        <v>0.98347047343906679</v>
      </c>
      <c r="AD113" s="5">
        <f t="shared" si="36"/>
        <v>632.7700619181295</v>
      </c>
      <c r="AE113">
        <f t="shared" si="37"/>
        <v>-3.0605577839381724E-3</v>
      </c>
      <c r="AF113" s="4"/>
      <c r="AK113">
        <f t="shared" si="38"/>
        <v>1.1440919206630483E-3</v>
      </c>
      <c r="AL113">
        <f t="shared" si="39"/>
        <v>1.3698631277007889E-6</v>
      </c>
    </row>
    <row r="114" spans="1:38" x14ac:dyDescent="0.3">
      <c r="A114" s="13">
        <v>298.14999999999998</v>
      </c>
      <c r="B114" s="16">
        <v>0.27310000000000001</v>
      </c>
      <c r="C114" s="8">
        <v>58.44</v>
      </c>
      <c r="D114" s="8">
        <f t="shared" si="20"/>
        <v>15.959963999999999</v>
      </c>
      <c r="E114">
        <f t="shared" si="21"/>
        <v>5.697596715569115</v>
      </c>
      <c r="F114" s="16">
        <v>0.74739999999999995</v>
      </c>
      <c r="H114">
        <f t="shared" si="22"/>
        <v>-2.6906399999999997E-5</v>
      </c>
      <c r="I114" s="13">
        <v>0.39200000000000002</v>
      </c>
      <c r="J114">
        <v>1.7999999999999999E-2</v>
      </c>
      <c r="K114" s="22">
        <f t="shared" si="23"/>
        <v>0.27310000000000001</v>
      </c>
      <c r="L114">
        <v>0.2</v>
      </c>
      <c r="N114">
        <f t="shared" si="24"/>
        <v>0.14271924849507861</v>
      </c>
      <c r="O114">
        <f t="shared" si="25"/>
        <v>0.52258970521815684</v>
      </c>
      <c r="P114">
        <f t="shared" si="26"/>
        <v>1.1045179410436314</v>
      </c>
      <c r="R114">
        <f t="shared" si="27"/>
        <v>1.8234688273687249E-3</v>
      </c>
      <c r="S114" s="4"/>
      <c r="T114">
        <f t="shared" si="28"/>
        <v>0.98429075498490803</v>
      </c>
      <c r="U114">
        <f t="shared" si="29"/>
        <v>-1.583394286806156E-2</v>
      </c>
      <c r="V114">
        <f t="shared" si="30"/>
        <v>-2.8501097162510804E-4</v>
      </c>
      <c r="W114" s="4"/>
      <c r="X114">
        <f t="shared" si="31"/>
        <v>1.5709245015091952E-2</v>
      </c>
      <c r="Y114">
        <f t="shared" si="32"/>
        <v>2.4678037894419134E-4</v>
      </c>
      <c r="Z114" s="5">
        <f t="shared" si="33"/>
        <v>516.15200438619047</v>
      </c>
      <c r="AA114">
        <f t="shared" si="34"/>
        <v>2.2927713702341037E-3</v>
      </c>
      <c r="AB114" s="4"/>
      <c r="AC114">
        <f t="shared" si="35"/>
        <v>0.98429075498490803</v>
      </c>
      <c r="AD114" s="5">
        <f t="shared" si="36"/>
        <v>631.78159916642869</v>
      </c>
      <c r="AE114">
        <f t="shared" si="37"/>
        <v>-2.7623169648254486E-3</v>
      </c>
      <c r="AF114" s="4"/>
      <c r="AK114">
        <f t="shared" si="38"/>
        <v>1.0689122611522717E-3</v>
      </c>
      <c r="AL114">
        <f t="shared" si="39"/>
        <v>1.2008185381295574E-6</v>
      </c>
    </row>
    <row r="115" spans="1:38" x14ac:dyDescent="0.3">
      <c r="A115" s="13">
        <v>298.14999999999998</v>
      </c>
      <c r="B115" s="16">
        <v>0.25640000000000002</v>
      </c>
      <c r="C115" s="8">
        <v>58.44</v>
      </c>
      <c r="D115" s="8">
        <f t="shared" si="20"/>
        <v>14.984016</v>
      </c>
      <c r="E115">
        <f t="shared" si="21"/>
        <v>5.697596715569115</v>
      </c>
      <c r="F115" s="20">
        <v>0.74690000000000001</v>
      </c>
      <c r="H115">
        <f t="shared" si="22"/>
        <v>-2.6888399999999998E-5</v>
      </c>
      <c r="I115" s="13">
        <v>0.39200000000000002</v>
      </c>
      <c r="J115">
        <v>1.7999999999999999E-2</v>
      </c>
      <c r="K115" s="22">
        <f t="shared" si="23"/>
        <v>0.25640000000000002</v>
      </c>
      <c r="L115">
        <v>0.2</v>
      </c>
      <c r="N115">
        <f t="shared" si="24"/>
        <v>0.1298305901704217</v>
      </c>
      <c r="O115">
        <f t="shared" si="25"/>
        <v>0.50635955604688654</v>
      </c>
      <c r="P115">
        <f t="shared" si="26"/>
        <v>1.1012719112093774</v>
      </c>
      <c r="R115">
        <f t="shared" si="27"/>
        <v>1.663684753816129E-3</v>
      </c>
      <c r="S115" s="4"/>
      <c r="T115">
        <f t="shared" si="28"/>
        <v>0.98523719017856926</v>
      </c>
      <c r="U115">
        <f t="shared" si="29"/>
        <v>-1.4872864586501803E-2</v>
      </c>
      <c r="V115">
        <f t="shared" si="30"/>
        <v>-2.6771156255703244E-4</v>
      </c>
      <c r="W115" s="4"/>
      <c r="X115">
        <f t="shared" si="31"/>
        <v>1.4762809821430726E-2</v>
      </c>
      <c r="Y115">
        <f t="shared" si="32"/>
        <v>2.1794055382373149E-4</v>
      </c>
      <c r="Z115" s="5">
        <f t="shared" si="33"/>
        <v>516.04150454105365</v>
      </c>
      <c r="AA115">
        <f t="shared" si="34"/>
        <v>2.0243946833227596E-3</v>
      </c>
      <c r="AB115" s="4"/>
      <c r="AC115">
        <f t="shared" si="35"/>
        <v>0.98523719017856926</v>
      </c>
      <c r="AD115" s="5">
        <f t="shared" si="36"/>
        <v>630.64111765666451</v>
      </c>
      <c r="AE115">
        <f t="shared" si="37"/>
        <v>-2.4374383251666771E-3</v>
      </c>
      <c r="AF115" s="4"/>
      <c r="AK115">
        <f t="shared" si="38"/>
        <v>9.8292954941517916E-4</v>
      </c>
      <c r="AL115">
        <f t="shared" si="39"/>
        <v>1.0197322909610774E-6</v>
      </c>
    </row>
    <row r="116" spans="1:38" x14ac:dyDescent="0.3">
      <c r="A116" s="13">
        <v>298.14999999999998</v>
      </c>
      <c r="B116" s="16">
        <v>0.25219999999999998</v>
      </c>
      <c r="C116" s="8">
        <v>58.44</v>
      </c>
      <c r="D116" s="8">
        <f t="shared" si="20"/>
        <v>14.738567999999999</v>
      </c>
      <c r="E116">
        <f t="shared" si="21"/>
        <v>5.697596715569115</v>
      </c>
      <c r="F116" s="20">
        <v>0.74819999999999998</v>
      </c>
      <c r="H116">
        <f t="shared" si="22"/>
        <v>-2.6935199999999996E-5</v>
      </c>
      <c r="I116" s="13">
        <v>0.39200000000000002</v>
      </c>
      <c r="J116">
        <v>1.7999999999999999E-2</v>
      </c>
      <c r="K116" s="22">
        <f t="shared" si="23"/>
        <v>0.25219999999999998</v>
      </c>
      <c r="L116">
        <v>0.2</v>
      </c>
      <c r="N116">
        <f t="shared" si="24"/>
        <v>0.12665362469349228</v>
      </c>
      <c r="O116">
        <f t="shared" si="25"/>
        <v>0.50219518117958872</v>
      </c>
      <c r="P116">
        <f t="shared" si="26"/>
        <v>1.1004390362359178</v>
      </c>
      <c r="R116">
        <f t="shared" si="27"/>
        <v>1.624202607159589E-3</v>
      </c>
      <c r="S116" s="4"/>
      <c r="T116">
        <f t="shared" si="28"/>
        <v>0.9854755022970606</v>
      </c>
      <c r="U116">
        <f t="shared" si="29"/>
        <v>-1.4631010844388219E-2</v>
      </c>
      <c r="V116">
        <f t="shared" si="30"/>
        <v>-2.6335819519898794E-4</v>
      </c>
      <c r="W116" s="4"/>
      <c r="X116">
        <f t="shared" si="31"/>
        <v>1.4524497702939383E-2</v>
      </c>
      <c r="Y116">
        <f t="shared" si="32"/>
        <v>2.1096103352269142E-4</v>
      </c>
      <c r="Z116" s="5">
        <f t="shared" si="33"/>
        <v>516.01385082446291</v>
      </c>
      <c r="AA116">
        <f t="shared" si="34"/>
        <v>1.9594586750751467E-3</v>
      </c>
      <c r="AB116" s="4"/>
      <c r="AC116">
        <f t="shared" si="35"/>
        <v>0.9854755022970606</v>
      </c>
      <c r="AD116" s="5">
        <f t="shared" si="36"/>
        <v>630.35394472975679</v>
      </c>
      <c r="AE116">
        <f t="shared" si="37"/>
        <v>-2.3588757040082366E-3</v>
      </c>
      <c r="AF116" s="4"/>
      <c r="AK116">
        <f t="shared" si="38"/>
        <v>9.6142738302751113E-4</v>
      </c>
      <c r="AL116">
        <f t="shared" si="39"/>
        <v>9.768605955288137E-7</v>
      </c>
    </row>
    <row r="117" spans="1:38" x14ac:dyDescent="0.3">
      <c r="A117" s="13">
        <v>298.14999999999998</v>
      </c>
      <c r="B117" s="16">
        <v>0.252</v>
      </c>
      <c r="C117" s="8">
        <v>58.44</v>
      </c>
      <c r="D117" s="8">
        <f t="shared" si="20"/>
        <v>14.72688</v>
      </c>
      <c r="E117">
        <f t="shared" si="21"/>
        <v>5.697596715569115</v>
      </c>
      <c r="F117" s="20">
        <v>0.748</v>
      </c>
      <c r="H117">
        <f t="shared" si="22"/>
        <v>-2.6927999999999997E-5</v>
      </c>
      <c r="I117" s="13">
        <v>0.39200000000000002</v>
      </c>
      <c r="J117">
        <v>1.7999999999999999E-2</v>
      </c>
      <c r="K117" s="22">
        <f t="shared" si="23"/>
        <v>0.252</v>
      </c>
      <c r="L117">
        <v>0.2</v>
      </c>
      <c r="N117">
        <f t="shared" si="24"/>
        <v>0.12650299601195222</v>
      </c>
      <c r="O117">
        <f t="shared" si="25"/>
        <v>0.50199601592044529</v>
      </c>
      <c r="P117">
        <f t="shared" si="26"/>
        <v>1.100399203184089</v>
      </c>
      <c r="R117">
        <f t="shared" si="27"/>
        <v>1.622329673226796E-3</v>
      </c>
      <c r="S117" s="4"/>
      <c r="T117">
        <f t="shared" si="28"/>
        <v>0.98548685336885922</v>
      </c>
      <c r="U117">
        <f t="shared" si="29"/>
        <v>-1.4619492540381945E-2</v>
      </c>
      <c r="V117">
        <f t="shared" si="30"/>
        <v>-2.6315086572687498E-4</v>
      </c>
      <c r="W117" s="4"/>
      <c r="X117">
        <f t="shared" si="31"/>
        <v>1.4513146631140785E-2</v>
      </c>
      <c r="Y117">
        <f t="shared" si="32"/>
        <v>2.1063142513699312E-4</v>
      </c>
      <c r="Z117" s="5">
        <f t="shared" si="33"/>
        <v>516.01253535461444</v>
      </c>
      <c r="AA117">
        <f t="shared" si="34"/>
        <v>1.9563922027853184E-3</v>
      </c>
      <c r="AB117" s="4"/>
      <c r="AC117">
        <f t="shared" si="35"/>
        <v>0.98548685336885922</v>
      </c>
      <c r="AD117" s="5">
        <f t="shared" si="36"/>
        <v>630.34026636319879</v>
      </c>
      <c r="AE117">
        <f t="shared" si="37"/>
        <v>-2.3551661854622624E-3</v>
      </c>
      <c r="AF117" s="4"/>
      <c r="AK117">
        <f t="shared" si="38"/>
        <v>9.6040482482297705E-4</v>
      </c>
      <c r="AL117">
        <f t="shared" si="39"/>
        <v>9.7482610697291963E-7</v>
      </c>
    </row>
    <row r="118" spans="1:38" x14ac:dyDescent="0.3">
      <c r="A118" s="13">
        <v>298.14999999999998</v>
      </c>
      <c r="B118" s="16">
        <v>0.25</v>
      </c>
      <c r="C118" s="8">
        <v>58.44</v>
      </c>
      <c r="D118" s="8">
        <f t="shared" si="20"/>
        <v>14.61</v>
      </c>
      <c r="E118">
        <f t="shared" si="21"/>
        <v>5.697596715569115</v>
      </c>
      <c r="F118" s="20">
        <v>0.74929999999999997</v>
      </c>
      <c r="H118">
        <f t="shared" si="22"/>
        <v>-2.6974799999999998E-5</v>
      </c>
      <c r="I118" s="13">
        <v>0.39200000000000002</v>
      </c>
      <c r="J118">
        <v>1.7999999999999999E-2</v>
      </c>
      <c r="K118" s="22">
        <f t="shared" si="23"/>
        <v>0.25</v>
      </c>
      <c r="L118">
        <v>0.2</v>
      </c>
      <c r="N118">
        <f t="shared" si="24"/>
        <v>0.12500000000000003</v>
      </c>
      <c r="O118">
        <f t="shared" si="25"/>
        <v>0.5</v>
      </c>
      <c r="P118">
        <f t="shared" si="26"/>
        <v>1.1000000000000001</v>
      </c>
      <c r="R118">
        <f t="shared" si="27"/>
        <v>1.6036363636363639E-3</v>
      </c>
      <c r="S118" s="4"/>
      <c r="T118">
        <f t="shared" si="28"/>
        <v>0.98560037847054538</v>
      </c>
      <c r="U118">
        <f t="shared" si="29"/>
        <v>-1.4504302202807946E-2</v>
      </c>
      <c r="V118">
        <f t="shared" si="30"/>
        <v>-2.6107743965054299E-4</v>
      </c>
      <c r="W118" s="4"/>
      <c r="X118">
        <f t="shared" si="31"/>
        <v>1.4399621529454667E-2</v>
      </c>
      <c r="Y118">
        <f t="shared" si="32"/>
        <v>2.0734910019153436E-4</v>
      </c>
      <c r="Z118" s="5">
        <f t="shared" si="33"/>
        <v>515.99938753080244</v>
      </c>
      <c r="AA118">
        <f t="shared" si="34"/>
        <v>1.9258561566701047E-3</v>
      </c>
      <c r="AB118" s="4"/>
      <c r="AC118">
        <f t="shared" si="35"/>
        <v>0.98560037847054538</v>
      </c>
      <c r="AD118" s="5">
        <f t="shared" si="36"/>
        <v>630.20346536484806</v>
      </c>
      <c r="AE118">
        <f t="shared" si="37"/>
        <v>-2.3182288629697958E-3</v>
      </c>
      <c r="AF118" s="4"/>
      <c r="AK118">
        <f t="shared" si="38"/>
        <v>9.5018621768612997E-4</v>
      </c>
      <c r="AL118">
        <f t="shared" si="39"/>
        <v>9.548436544853932E-7</v>
      </c>
    </row>
    <row r="119" spans="1:38" x14ac:dyDescent="0.3">
      <c r="A119" s="13">
        <v>298.14999999999998</v>
      </c>
      <c r="B119" s="16">
        <v>0.23</v>
      </c>
      <c r="C119" s="8">
        <v>58.44</v>
      </c>
      <c r="D119" s="8">
        <f t="shared" si="20"/>
        <v>13.4412</v>
      </c>
      <c r="E119">
        <f t="shared" si="21"/>
        <v>5.697596715569115</v>
      </c>
      <c r="F119" s="20">
        <v>0.75419999999999998</v>
      </c>
      <c r="H119">
        <f t="shared" si="22"/>
        <v>-2.7151199999999998E-5</v>
      </c>
      <c r="I119" s="13">
        <v>0.39200000000000002</v>
      </c>
      <c r="J119">
        <v>1.7999999999999999E-2</v>
      </c>
      <c r="K119" s="22">
        <f t="shared" si="23"/>
        <v>0.23</v>
      </c>
      <c r="L119">
        <v>0.2</v>
      </c>
      <c r="N119">
        <f t="shared" si="24"/>
        <v>0.11030412503619258</v>
      </c>
      <c r="O119">
        <f t="shared" si="25"/>
        <v>0.47958315233127197</v>
      </c>
      <c r="P119">
        <f t="shared" si="26"/>
        <v>1.0959166304662544</v>
      </c>
      <c r="R119">
        <f t="shared" si="27"/>
        <v>1.4203742960342649E-3</v>
      </c>
      <c r="S119" s="4"/>
      <c r="T119">
        <f t="shared" si="28"/>
        <v>0.98673706969876496</v>
      </c>
      <c r="U119">
        <f t="shared" si="29"/>
        <v>-1.3351668453322594E-2</v>
      </c>
      <c r="V119">
        <f t="shared" si="30"/>
        <v>-2.4033003215980666E-4</v>
      </c>
      <c r="W119" s="4"/>
      <c r="X119">
        <f t="shared" si="31"/>
        <v>1.326293030123504E-2</v>
      </c>
      <c r="Y119">
        <f t="shared" si="32"/>
        <v>1.7590532017541858E-4</v>
      </c>
      <c r="Z119" s="5">
        <f t="shared" si="33"/>
        <v>515.8685987347759</v>
      </c>
      <c r="AA119">
        <f t="shared" si="34"/>
        <v>1.6333925585199349E-3</v>
      </c>
      <c r="AB119" s="4"/>
      <c r="AC119">
        <f t="shared" si="35"/>
        <v>0.98673706969876496</v>
      </c>
      <c r="AD119" s="5">
        <f t="shared" si="36"/>
        <v>628.83371988541296</v>
      </c>
      <c r="AE119">
        <f t="shared" si="37"/>
        <v>-1.9646660733782825E-3</v>
      </c>
      <c r="AF119" s="4"/>
      <c r="AK119">
        <f t="shared" si="38"/>
        <v>8.4877074901611041E-4</v>
      </c>
      <c r="AL119">
        <f t="shared" si="39"/>
        <v>7.6723926076818143E-7</v>
      </c>
    </row>
    <row r="120" spans="1:38" x14ac:dyDescent="0.3">
      <c r="A120" s="13">
        <v>298.14999999999998</v>
      </c>
      <c r="B120" s="16">
        <v>0.2104</v>
      </c>
      <c r="C120" s="8">
        <v>58.44</v>
      </c>
      <c r="D120" s="8">
        <f t="shared" si="20"/>
        <v>12.295776</v>
      </c>
      <c r="E120">
        <f t="shared" si="21"/>
        <v>5.697596715569115</v>
      </c>
      <c r="F120" s="20">
        <v>0.75890000000000002</v>
      </c>
      <c r="H120">
        <f t="shared" si="22"/>
        <v>-2.7320399999999997E-5</v>
      </c>
      <c r="I120" s="13">
        <v>0.39200000000000002</v>
      </c>
      <c r="J120">
        <v>1.7999999999999999E-2</v>
      </c>
      <c r="K120" s="22">
        <f t="shared" si="23"/>
        <v>0.2104</v>
      </c>
      <c r="L120">
        <v>0.2</v>
      </c>
      <c r="N120">
        <f t="shared" si="24"/>
        <v>9.650917502496846E-2</v>
      </c>
      <c r="O120">
        <f t="shared" si="25"/>
        <v>0.45869379764718859</v>
      </c>
      <c r="P120">
        <f t="shared" si="26"/>
        <v>1.0917387595294377</v>
      </c>
      <c r="R120">
        <f t="shared" si="27"/>
        <v>1.2474939321009163E-3</v>
      </c>
      <c r="S120" s="4"/>
      <c r="T120">
        <f t="shared" si="28"/>
        <v>0.98785357373653604</v>
      </c>
      <c r="U120">
        <f t="shared" si="29"/>
        <v>-1.2220796937779201E-2</v>
      </c>
      <c r="V120">
        <f t="shared" si="30"/>
        <v>-2.1997434488002558E-4</v>
      </c>
      <c r="W120" s="4"/>
      <c r="X120">
        <f t="shared" si="31"/>
        <v>1.214642626346393E-2</v>
      </c>
      <c r="Y120">
        <f t="shared" si="32"/>
        <v>1.4753567097376631E-4</v>
      </c>
      <c r="Z120" s="5">
        <f t="shared" si="33"/>
        <v>515.74164844271695</v>
      </c>
      <c r="AA120">
        <f t="shared" si="34"/>
        <v>1.3696252227380257E-3</v>
      </c>
      <c r="AB120" s="4"/>
      <c r="AC120">
        <f t="shared" si="35"/>
        <v>0.98785357373653604</v>
      </c>
      <c r="AD120" s="5">
        <f t="shared" si="36"/>
        <v>627.48830054853352</v>
      </c>
      <c r="AE120">
        <f t="shared" si="37"/>
        <v>-1.6461437196524386E-3</v>
      </c>
      <c r="AF120" s="4"/>
      <c r="AK120">
        <f t="shared" si="38"/>
        <v>7.5100109030647763E-4</v>
      </c>
      <c r="AL120">
        <f t="shared" si="39"/>
        <v>6.0578434227289627E-7</v>
      </c>
    </row>
    <row r="121" spans="1:38" x14ac:dyDescent="0.3">
      <c r="A121" s="13">
        <v>298.14999999999998</v>
      </c>
      <c r="B121" s="16">
        <v>0.2021</v>
      </c>
      <c r="C121" s="8">
        <v>58.44</v>
      </c>
      <c r="D121" s="8">
        <f t="shared" si="20"/>
        <v>11.810724</v>
      </c>
      <c r="E121">
        <f t="shared" si="21"/>
        <v>5.697596715569115</v>
      </c>
      <c r="F121" s="20">
        <v>0.76139999999999997</v>
      </c>
      <c r="H121">
        <f t="shared" si="22"/>
        <v>-2.7410399999999998E-5</v>
      </c>
      <c r="I121" s="13">
        <v>0.39200000000000002</v>
      </c>
      <c r="J121">
        <v>1.7999999999999999E-2</v>
      </c>
      <c r="K121" s="22">
        <f t="shared" si="23"/>
        <v>0.2021</v>
      </c>
      <c r="L121">
        <v>0.2</v>
      </c>
      <c r="N121">
        <f t="shared" si="24"/>
        <v>9.0855133377261629E-2</v>
      </c>
      <c r="O121">
        <f t="shared" si="25"/>
        <v>0.44955533585978047</v>
      </c>
      <c r="P121">
        <f t="shared" si="26"/>
        <v>1.0899110671719561</v>
      </c>
      <c r="R121">
        <f t="shared" si="27"/>
        <v>1.1763782209742721E-3</v>
      </c>
      <c r="S121" s="4"/>
      <c r="T121">
        <f t="shared" si="28"/>
        <v>0.98832714091692109</v>
      </c>
      <c r="U121">
        <f t="shared" si="29"/>
        <v>-1.1741521752125802E-2</v>
      </c>
      <c r="V121">
        <f t="shared" si="30"/>
        <v>-2.1134739153826442E-4</v>
      </c>
      <c r="W121" s="4"/>
      <c r="X121">
        <f t="shared" si="31"/>
        <v>1.1672859083078862E-2</v>
      </c>
      <c r="Y121">
        <f t="shared" si="32"/>
        <v>1.362556391734167E-4</v>
      </c>
      <c r="Z121" s="5">
        <f t="shared" si="33"/>
        <v>515.68825594637724</v>
      </c>
      <c r="AA121">
        <f t="shared" si="34"/>
        <v>1.2647777927075664E-3</v>
      </c>
      <c r="AB121" s="4"/>
      <c r="AC121">
        <f t="shared" si="35"/>
        <v>0.98832714091692109</v>
      </c>
      <c r="AD121" s="5">
        <f t="shared" si="36"/>
        <v>626.91763853545785</v>
      </c>
      <c r="AE121">
        <f t="shared" si="37"/>
        <v>-1.5196311991839302E-3</v>
      </c>
      <c r="AF121" s="4"/>
      <c r="AK121">
        <f t="shared" si="38"/>
        <v>7.1017742295964408E-4</v>
      </c>
      <c r="AL121">
        <f t="shared" si="39"/>
        <v>5.4403579657834726E-7</v>
      </c>
    </row>
    <row r="122" spans="1:38" x14ac:dyDescent="0.3">
      <c r="A122" s="13">
        <v>298.14999999999998</v>
      </c>
      <c r="B122" s="16">
        <v>0.2006</v>
      </c>
      <c r="C122" s="8">
        <v>58.44</v>
      </c>
      <c r="D122" s="8">
        <f t="shared" si="20"/>
        <v>11.723063999999999</v>
      </c>
      <c r="E122">
        <f t="shared" si="21"/>
        <v>5.697596715569115</v>
      </c>
      <c r="F122" s="20">
        <v>0.76180000000000003</v>
      </c>
      <c r="H122">
        <f t="shared" si="22"/>
        <v>-2.7424799999999999E-5</v>
      </c>
      <c r="I122" s="13">
        <v>0.39200000000000002</v>
      </c>
      <c r="J122">
        <v>1.7999999999999999E-2</v>
      </c>
      <c r="K122" s="22">
        <f t="shared" si="23"/>
        <v>0.2006</v>
      </c>
      <c r="L122">
        <v>0.2</v>
      </c>
      <c r="N122">
        <f t="shared" si="24"/>
        <v>8.9845513054353496E-2</v>
      </c>
      <c r="O122">
        <f t="shared" si="25"/>
        <v>0.44788391353117385</v>
      </c>
      <c r="P122">
        <f t="shared" si="26"/>
        <v>1.0895767827062348</v>
      </c>
      <c r="R122">
        <f t="shared" si="27"/>
        <v>1.1636627178067175E-3</v>
      </c>
      <c r="S122" s="4"/>
      <c r="T122">
        <f t="shared" si="28"/>
        <v>0.98841277379439085</v>
      </c>
      <c r="U122">
        <f t="shared" si="29"/>
        <v>-1.1654881241772332E-2</v>
      </c>
      <c r="V122">
        <f t="shared" si="30"/>
        <v>-2.0978786235190195E-4</v>
      </c>
      <c r="W122" s="4"/>
      <c r="X122">
        <f t="shared" si="31"/>
        <v>1.1587226205609166E-2</v>
      </c>
      <c r="Y122">
        <f t="shared" si="32"/>
        <v>1.3426381113995579E-4</v>
      </c>
      <c r="Z122" s="5">
        <f t="shared" si="33"/>
        <v>515.67863008979191</v>
      </c>
      <c r="AA122">
        <f t="shared" si="34"/>
        <v>1.2462656075871649E-3</v>
      </c>
      <c r="AB122" s="4"/>
      <c r="AC122">
        <f t="shared" si="35"/>
        <v>0.98841277379439085</v>
      </c>
      <c r="AD122" s="5">
        <f t="shared" si="36"/>
        <v>626.81444846598856</v>
      </c>
      <c r="AE122">
        <f t="shared" si="37"/>
        <v>-1.4972999974184581E-3</v>
      </c>
      <c r="AF122" s="4"/>
      <c r="AK122">
        <f t="shared" si="38"/>
        <v>7.0284046562352231E-4</v>
      </c>
      <c r="AL122">
        <f t="shared" si="39"/>
        <v>5.3328735817619358E-7</v>
      </c>
    </row>
    <row r="123" spans="1:38" x14ac:dyDescent="0.3">
      <c r="A123" s="13">
        <v>298.14999999999998</v>
      </c>
      <c r="B123" s="16">
        <v>0.13950000000000001</v>
      </c>
      <c r="C123" s="8">
        <v>58.44</v>
      </c>
      <c r="D123" s="8">
        <f t="shared" si="20"/>
        <v>8.1523800000000008</v>
      </c>
      <c r="E123">
        <f t="shared" si="21"/>
        <v>5.697596715569115</v>
      </c>
      <c r="F123" s="20">
        <v>0.78200000000000003</v>
      </c>
      <c r="H123">
        <f t="shared" si="22"/>
        <v>-2.8152000000000001E-5</v>
      </c>
      <c r="I123" s="13">
        <v>0.39200000000000002</v>
      </c>
      <c r="J123">
        <v>1.7999999999999999E-2</v>
      </c>
      <c r="K123" s="22">
        <f t="shared" si="23"/>
        <v>0.13950000000000001</v>
      </c>
      <c r="L123">
        <v>0.2</v>
      </c>
      <c r="N123">
        <f t="shared" si="24"/>
        <v>5.2102829817582859E-2</v>
      </c>
      <c r="O123">
        <f t="shared" si="25"/>
        <v>0.37349698793966196</v>
      </c>
      <c r="P123">
        <f t="shared" si="26"/>
        <v>1.0746993975879324</v>
      </c>
      <c r="R123">
        <f t="shared" si="27"/>
        <v>6.8416818324825454E-4</v>
      </c>
      <c r="S123" s="4"/>
      <c r="T123">
        <f t="shared" si="28"/>
        <v>0.9919135438632799</v>
      </c>
      <c r="U123">
        <f t="shared" si="29"/>
        <v>-8.1193288589684661E-3</v>
      </c>
      <c r="V123">
        <f t="shared" si="30"/>
        <v>-1.4614791946143237E-4</v>
      </c>
      <c r="W123" s="4"/>
      <c r="X123">
        <f t="shared" si="31"/>
        <v>8.0864561367201271E-3</v>
      </c>
      <c r="Y123">
        <f t="shared" si="32"/>
        <v>6.5390772851098598E-5</v>
      </c>
      <c r="Z123" s="5">
        <f t="shared" si="33"/>
        <v>515.29267872323521</v>
      </c>
      <c r="AA123">
        <f t="shared" si="34"/>
        <v>6.0651695711205354E-4</v>
      </c>
      <c r="AB123" s="4"/>
      <c r="AC123">
        <f t="shared" si="35"/>
        <v>0.9919135438632799</v>
      </c>
      <c r="AD123" s="5">
        <f t="shared" si="36"/>
        <v>622.59592028757299</v>
      </c>
      <c r="AE123">
        <f t="shared" si="37"/>
        <v>-7.2689062265350872E-4</v>
      </c>
      <c r="AF123" s="4"/>
      <c r="AK123">
        <f t="shared" si="38"/>
        <v>4.1764659824536701E-4</v>
      </c>
      <c r="AL123">
        <f t="shared" si="39"/>
        <v>1.9873639019753414E-7</v>
      </c>
    </row>
    <row r="124" spans="1:38" x14ac:dyDescent="0.3">
      <c r="A124" s="13">
        <v>298.14999999999998</v>
      </c>
      <c r="B124" s="16">
        <v>0.1394</v>
      </c>
      <c r="C124" s="8">
        <v>58.44</v>
      </c>
      <c r="D124" s="8">
        <f t="shared" si="20"/>
        <v>8.1465359999999993</v>
      </c>
      <c r="E124">
        <f t="shared" si="21"/>
        <v>5.697596715569115</v>
      </c>
      <c r="F124" s="20">
        <v>0.78500000000000003</v>
      </c>
      <c r="H124">
        <f t="shared" si="22"/>
        <v>-2.826E-5</v>
      </c>
      <c r="I124" s="13">
        <v>0.39200000000000002</v>
      </c>
      <c r="J124">
        <v>1.7999999999999999E-2</v>
      </c>
      <c r="K124" s="22">
        <f t="shared" si="23"/>
        <v>0.1394</v>
      </c>
      <c r="L124">
        <v>0.2</v>
      </c>
      <c r="N124">
        <f t="shared" si="24"/>
        <v>5.2046815310833383E-2</v>
      </c>
      <c r="O124">
        <f t="shared" si="25"/>
        <v>0.37336309405188939</v>
      </c>
      <c r="P124">
        <f t="shared" si="26"/>
        <v>1.0746726188103779</v>
      </c>
      <c r="R124">
        <f t="shared" si="27"/>
        <v>6.83449680219384E-4</v>
      </c>
      <c r="S124" s="4"/>
      <c r="T124">
        <f t="shared" si="28"/>
        <v>0.99191929376425492</v>
      </c>
      <c r="U124">
        <f t="shared" si="29"/>
        <v>-8.1135320994169813E-3</v>
      </c>
      <c r="V124">
        <f t="shared" si="30"/>
        <v>-1.4604357778950566E-4</v>
      </c>
      <c r="W124" s="4"/>
      <c r="X124">
        <f t="shared" si="31"/>
        <v>8.080706235745078E-3</v>
      </c>
      <c r="Y124">
        <f t="shared" si="32"/>
        <v>6.5297813268409385E-5</v>
      </c>
      <c r="Z124" s="5">
        <f t="shared" si="33"/>
        <v>515.29205695864835</v>
      </c>
      <c r="AA124">
        <f t="shared" si="34"/>
        <v>6.0565400125164696E-4</v>
      </c>
      <c r="AB124" s="4"/>
      <c r="AC124">
        <f t="shared" si="35"/>
        <v>0.99191929376425492</v>
      </c>
      <c r="AD124" s="5">
        <f t="shared" si="36"/>
        <v>622.58899149224828</v>
      </c>
      <c r="AE124">
        <f t="shared" si="37"/>
        <v>-7.2585340388424109E-4</v>
      </c>
      <c r="AF124" s="4"/>
      <c r="AK124">
        <f t="shared" si="38"/>
        <v>4.1720669979728407E-4</v>
      </c>
      <c r="AL124">
        <f t="shared" si="39"/>
        <v>1.9844058062828363E-7</v>
      </c>
    </row>
    <row r="125" spans="1:38" x14ac:dyDescent="0.3">
      <c r="A125" s="13">
        <v>323.14999999999998</v>
      </c>
      <c r="B125" s="16">
        <v>3.4727000000000001</v>
      </c>
      <c r="C125" s="8">
        <v>58.44</v>
      </c>
      <c r="D125" s="8">
        <f t="shared" si="20"/>
        <v>202.94458800000001</v>
      </c>
      <c r="E125">
        <f t="shared" si="21"/>
        <v>5.7781166117089047</v>
      </c>
      <c r="F125" s="20">
        <v>0.70860000000000001</v>
      </c>
      <c r="H125">
        <f t="shared" si="22"/>
        <v>-2.5509599999999997E-5</v>
      </c>
      <c r="I125" s="13">
        <v>0.41181201694887049</v>
      </c>
      <c r="J125">
        <v>1.7999999999999999E-2</v>
      </c>
      <c r="K125" s="22">
        <f t="shared" si="23"/>
        <v>3.4727000000000001</v>
      </c>
      <c r="L125">
        <v>0.2</v>
      </c>
      <c r="N125">
        <f t="shared" si="24"/>
        <v>6.4714395769861763</v>
      </c>
      <c r="O125">
        <f t="shared" si="25"/>
        <v>1.8635181780707157</v>
      </c>
      <c r="P125">
        <f t="shared" si="26"/>
        <v>1.3727036356141431</v>
      </c>
      <c r="R125">
        <f t="shared" si="27"/>
        <v>6.9891704634764587E-2</v>
      </c>
      <c r="S125" s="4"/>
      <c r="T125">
        <f t="shared" si="28"/>
        <v>0.83129348598058617</v>
      </c>
      <c r="U125">
        <f t="shared" si="29"/>
        <v>-0.18477237441879329</v>
      </c>
      <c r="V125">
        <f t="shared" si="30"/>
        <v>-3.3259027395382791E-3</v>
      </c>
      <c r="W125" s="4"/>
      <c r="X125">
        <f t="shared" si="31"/>
        <v>0.16870651401941383</v>
      </c>
      <c r="Y125">
        <f t="shared" si="32"/>
        <v>2.8461887872582678E-2</v>
      </c>
      <c r="Z125" s="5">
        <f t="shared" si="33"/>
        <v>548.40487437139973</v>
      </c>
      <c r="AA125">
        <f t="shared" si="34"/>
        <v>0.28095548477645821</v>
      </c>
      <c r="AB125" s="4"/>
      <c r="AC125">
        <f t="shared" si="35"/>
        <v>0.83129348598058617</v>
      </c>
      <c r="AD125" s="5">
        <f t="shared" si="36"/>
        <v>820.13317765671741</v>
      </c>
      <c r="AE125">
        <f t="shared" si="37"/>
        <v>-0.34928100426759434</v>
      </c>
      <c r="AF125" s="4"/>
      <c r="AK125">
        <f t="shared" si="38"/>
        <v>-1.7597175959098155E-3</v>
      </c>
      <c r="AL125">
        <f t="shared" si="39"/>
        <v>3.0074773730775386E-6</v>
      </c>
    </row>
    <row r="126" spans="1:38" x14ac:dyDescent="0.3">
      <c r="A126" s="13">
        <v>323.14999999999998</v>
      </c>
      <c r="B126" s="16">
        <v>2.8607999999999998</v>
      </c>
      <c r="C126" s="8">
        <v>58.44</v>
      </c>
      <c r="D126" s="8">
        <f t="shared" si="20"/>
        <v>167.18515199999999</v>
      </c>
      <c r="E126">
        <f t="shared" si="21"/>
        <v>5.7781166117089047</v>
      </c>
      <c r="F126" s="20">
        <v>0.67920000000000003</v>
      </c>
      <c r="H126">
        <f t="shared" si="22"/>
        <v>-2.4451200000000001E-5</v>
      </c>
      <c r="I126" s="13">
        <v>0.41181201694887049</v>
      </c>
      <c r="J126">
        <v>1.7999999999999999E-2</v>
      </c>
      <c r="K126" s="22">
        <f t="shared" si="23"/>
        <v>2.8607999999999998</v>
      </c>
      <c r="L126">
        <v>0.2</v>
      </c>
      <c r="N126">
        <f t="shared" si="24"/>
        <v>4.8387284002836948</v>
      </c>
      <c r="O126">
        <f t="shared" si="25"/>
        <v>1.691389960949278</v>
      </c>
      <c r="P126">
        <f t="shared" si="26"/>
        <v>1.3382779921898555</v>
      </c>
      <c r="R126">
        <f t="shared" si="27"/>
        <v>5.3602670364628693E-2</v>
      </c>
      <c r="S126" s="4"/>
      <c r="T126">
        <f t="shared" si="28"/>
        <v>0.8567620983581532</v>
      </c>
      <c r="U126">
        <f t="shared" si="29"/>
        <v>-0.15459499710371624</v>
      </c>
      <c r="V126">
        <f t="shared" si="30"/>
        <v>-2.7827099478668921E-3</v>
      </c>
      <c r="W126" s="4"/>
      <c r="X126">
        <f t="shared" si="31"/>
        <v>0.14323790164184677</v>
      </c>
      <c r="Y126">
        <f t="shared" si="32"/>
        <v>2.0517096466759369E-2</v>
      </c>
      <c r="Z126" s="5">
        <f t="shared" si="33"/>
        <v>541.00900422104496</v>
      </c>
      <c r="AA126">
        <f t="shared" si="34"/>
        <v>0.19979881072179489</v>
      </c>
      <c r="AB126" s="4"/>
      <c r="AC126">
        <f t="shared" si="35"/>
        <v>0.8567620983581532</v>
      </c>
      <c r="AD126" s="5">
        <f t="shared" si="36"/>
        <v>789.00904574616948</v>
      </c>
      <c r="AE126">
        <f t="shared" si="37"/>
        <v>-0.2496494615148758</v>
      </c>
      <c r="AF126" s="4"/>
      <c r="AK126">
        <f t="shared" si="38"/>
        <v>9.6930962368088625E-4</v>
      </c>
      <c r="AL126">
        <f t="shared" si="39"/>
        <v>9.8756057468291354E-7</v>
      </c>
    </row>
    <row r="127" spans="1:38" x14ac:dyDescent="0.3">
      <c r="A127" s="13">
        <v>323.14999999999998</v>
      </c>
      <c r="B127" s="16">
        <v>2.5396000000000001</v>
      </c>
      <c r="C127" s="8">
        <v>58.44</v>
      </c>
      <c r="D127" s="8">
        <f t="shared" si="20"/>
        <v>148.41422399999999</v>
      </c>
      <c r="E127">
        <f t="shared" si="21"/>
        <v>5.7781166117089047</v>
      </c>
      <c r="F127" s="20">
        <v>0.66700000000000004</v>
      </c>
      <c r="H127">
        <f t="shared" si="22"/>
        <v>-2.4012E-5</v>
      </c>
      <c r="I127" s="13">
        <v>0.41181201694887049</v>
      </c>
      <c r="J127">
        <v>1.7999999999999999E-2</v>
      </c>
      <c r="K127" s="22">
        <f t="shared" si="23"/>
        <v>2.5396000000000001</v>
      </c>
      <c r="L127">
        <v>0.2</v>
      </c>
      <c r="N127">
        <f t="shared" si="24"/>
        <v>4.0471376674306505</v>
      </c>
      <c r="O127">
        <f t="shared" si="25"/>
        <v>1.5936122489489091</v>
      </c>
      <c r="P127">
        <f t="shared" si="26"/>
        <v>1.3187224497897818</v>
      </c>
      <c r="R127">
        <f t="shared" si="27"/>
        <v>4.5498396826839232E-2</v>
      </c>
      <c r="S127" s="4"/>
      <c r="T127">
        <f t="shared" si="28"/>
        <v>0.87076594760115056</v>
      </c>
      <c r="U127">
        <f t="shared" si="29"/>
        <v>-0.13838205511631488</v>
      </c>
      <c r="V127">
        <f t="shared" si="30"/>
        <v>-2.4908769920936676E-3</v>
      </c>
      <c r="W127" s="4"/>
      <c r="X127">
        <f t="shared" si="31"/>
        <v>0.12923405239884941</v>
      </c>
      <c r="Y127">
        <f t="shared" si="32"/>
        <v>1.6701440299428556E-2</v>
      </c>
      <c r="Z127" s="5">
        <f t="shared" si="33"/>
        <v>537.28016096896522</v>
      </c>
      <c r="AA127">
        <f t="shared" si="34"/>
        <v>0.16152034558482964</v>
      </c>
      <c r="AB127" s="4"/>
      <c r="AC127">
        <f t="shared" si="35"/>
        <v>0.87076594760115056</v>
      </c>
      <c r="AD127" s="5">
        <f t="shared" si="36"/>
        <v>771.89552402645518</v>
      </c>
      <c r="AE127">
        <f t="shared" si="37"/>
        <v>-0.20206281093104198</v>
      </c>
      <c r="AF127" s="4"/>
      <c r="AK127">
        <f t="shared" si="38"/>
        <v>2.4650544885332359E-3</v>
      </c>
      <c r="AL127">
        <f t="shared" si="39"/>
        <v>6.1954519843391729E-6</v>
      </c>
    </row>
    <row r="128" spans="1:38" x14ac:dyDescent="0.3">
      <c r="A128" s="13">
        <v>323.14999999999998</v>
      </c>
      <c r="B128" s="16">
        <v>2.2917000000000001</v>
      </c>
      <c r="C128" s="8">
        <v>58.44</v>
      </c>
      <c r="D128" s="8">
        <f t="shared" si="20"/>
        <v>133.92694800000001</v>
      </c>
      <c r="E128">
        <f t="shared" si="21"/>
        <v>5.7781166117089047</v>
      </c>
      <c r="F128" s="20">
        <v>0.65910000000000002</v>
      </c>
      <c r="H128">
        <f t="shared" si="22"/>
        <v>-2.37276E-5</v>
      </c>
      <c r="I128" s="13">
        <v>0.41181201694887049</v>
      </c>
      <c r="J128">
        <v>1.7999999999999999E-2</v>
      </c>
      <c r="K128" s="22">
        <f t="shared" si="23"/>
        <v>2.2917000000000001</v>
      </c>
      <c r="L128">
        <v>0.2</v>
      </c>
      <c r="N128">
        <f t="shared" si="24"/>
        <v>3.469258388937468</v>
      </c>
      <c r="O128">
        <f t="shared" si="25"/>
        <v>1.5138361866463623</v>
      </c>
      <c r="P128">
        <f t="shared" si="26"/>
        <v>1.3027672373292725</v>
      </c>
      <c r="R128">
        <f t="shared" si="27"/>
        <v>3.9479471947869604E-2</v>
      </c>
      <c r="S128" s="4"/>
      <c r="T128">
        <f t="shared" si="28"/>
        <v>0.88189102636971639</v>
      </c>
      <c r="U128">
        <f t="shared" si="29"/>
        <v>-0.12568678347743248</v>
      </c>
      <c r="V128">
        <f t="shared" si="30"/>
        <v>-2.2623621025937846E-3</v>
      </c>
      <c r="W128" s="4"/>
      <c r="X128">
        <f t="shared" si="31"/>
        <v>0.11810897363028364</v>
      </c>
      <c r="Y128">
        <f t="shared" si="32"/>
        <v>1.3949729651999036E-2</v>
      </c>
      <c r="Z128" s="5">
        <f t="shared" si="33"/>
        <v>534.48867592817442</v>
      </c>
      <c r="AA128">
        <f t="shared" si="34"/>
        <v>0.13420750556255323</v>
      </c>
      <c r="AB128" s="4"/>
      <c r="AC128">
        <f t="shared" si="35"/>
        <v>0.88189102636971639</v>
      </c>
      <c r="AD128" s="5">
        <f t="shared" si="36"/>
        <v>758.30002797135535</v>
      </c>
      <c r="AE128">
        <f t="shared" si="37"/>
        <v>-0.16791685502430342</v>
      </c>
      <c r="AF128" s="4"/>
      <c r="AK128">
        <f t="shared" si="38"/>
        <v>3.5077603835256266E-3</v>
      </c>
      <c r="AL128">
        <f t="shared" si="39"/>
        <v>1.2471407377785896E-5</v>
      </c>
    </row>
    <row r="129" spans="1:38" x14ac:dyDescent="0.3">
      <c r="A129" s="13">
        <v>323.14999999999998</v>
      </c>
      <c r="B129" s="16">
        <v>1.1793</v>
      </c>
      <c r="C129" s="8">
        <v>58.44</v>
      </c>
      <c r="D129" s="8">
        <f t="shared" si="20"/>
        <v>68.918291999999994</v>
      </c>
      <c r="E129">
        <f t="shared" si="21"/>
        <v>5.7781166117089047</v>
      </c>
      <c r="F129" s="20">
        <v>0.66549999999999998</v>
      </c>
      <c r="H129">
        <f t="shared" si="22"/>
        <v>-2.3957999999999997E-5</v>
      </c>
      <c r="I129" s="13">
        <v>0.41181201694887049</v>
      </c>
      <c r="J129">
        <v>1.7999999999999999E-2</v>
      </c>
      <c r="K129" s="22">
        <f t="shared" si="23"/>
        <v>1.1793</v>
      </c>
      <c r="L129">
        <v>0.2</v>
      </c>
      <c r="N129">
        <f t="shared" si="24"/>
        <v>1.2806676751823636</v>
      </c>
      <c r="O129">
        <f t="shared" si="25"/>
        <v>1.0859558002055147</v>
      </c>
      <c r="P129">
        <f t="shared" si="26"/>
        <v>1.2171911600411029</v>
      </c>
      <c r="R129">
        <f t="shared" si="27"/>
        <v>1.5598368443827166E-2</v>
      </c>
      <c r="S129" s="4"/>
      <c r="T129">
        <f t="shared" si="28"/>
        <v>0.93552520102256798</v>
      </c>
      <c r="U129">
        <f t="shared" si="29"/>
        <v>-6.6647195071162763E-2</v>
      </c>
      <c r="V129">
        <f t="shared" si="30"/>
        <v>-1.1996495112809296E-3</v>
      </c>
      <c r="W129" s="4"/>
      <c r="X129">
        <f t="shared" si="31"/>
        <v>6.4474798977432024E-2</v>
      </c>
      <c r="Y129">
        <f t="shared" si="32"/>
        <v>4.1569997031802699E-3</v>
      </c>
      <c r="Z129" s="5">
        <f t="shared" si="33"/>
        <v>523.15317721383951</v>
      </c>
      <c r="AA129">
        <f t="shared" si="34"/>
        <v>3.9145456843123427E-2</v>
      </c>
      <c r="AB129" s="4"/>
      <c r="AC129">
        <f t="shared" si="35"/>
        <v>0.93552520102256798</v>
      </c>
      <c r="AD129" s="5">
        <f t="shared" si="36"/>
        <v>692.75593385026889</v>
      </c>
      <c r="AE129">
        <f t="shared" si="37"/>
        <v>-4.8494026337660326E-2</v>
      </c>
      <c r="AF129" s="4"/>
      <c r="AK129">
        <f t="shared" si="38"/>
        <v>5.0501494380093409E-3</v>
      </c>
      <c r="AL129">
        <f t="shared" si="39"/>
        <v>2.5746566292461719E-5</v>
      </c>
    </row>
    <row r="130" spans="1:38" x14ac:dyDescent="0.3">
      <c r="A130" s="13">
        <v>323.14999999999998</v>
      </c>
      <c r="B130" s="16">
        <v>1.1464000000000001</v>
      </c>
      <c r="C130" s="8">
        <v>58.44</v>
      </c>
      <c r="D130" s="8">
        <f t="shared" si="20"/>
        <v>66.995615999999998</v>
      </c>
      <c r="E130">
        <f t="shared" si="21"/>
        <v>5.7781166117089047</v>
      </c>
      <c r="F130" s="20">
        <v>0.66690000000000005</v>
      </c>
      <c r="H130">
        <f t="shared" si="22"/>
        <v>-2.4008399999999999E-5</v>
      </c>
      <c r="I130" s="13">
        <v>0.41181201694887049</v>
      </c>
      <c r="J130">
        <v>1.7999999999999999E-2</v>
      </c>
      <c r="K130" s="22">
        <f t="shared" si="23"/>
        <v>1.1464000000000001</v>
      </c>
      <c r="L130">
        <v>0.2</v>
      </c>
      <c r="N130">
        <f t="shared" si="24"/>
        <v>1.2274512883792987</v>
      </c>
      <c r="O130">
        <f t="shared" si="25"/>
        <v>1.0707007051459339</v>
      </c>
      <c r="P130">
        <f t="shared" si="26"/>
        <v>1.2141401410291868</v>
      </c>
      <c r="R130">
        <f t="shared" si="27"/>
        <v>1.4987768094412612E-2</v>
      </c>
      <c r="S130" s="4"/>
      <c r="T130">
        <f t="shared" si="28"/>
        <v>0.93721097350787996</v>
      </c>
      <c r="U130">
        <f t="shared" si="29"/>
        <v>-6.4846863595149212E-2</v>
      </c>
      <c r="V130">
        <f t="shared" si="30"/>
        <v>-1.1672435447126856E-3</v>
      </c>
      <c r="W130" s="4"/>
      <c r="X130">
        <f t="shared" si="31"/>
        <v>6.2789026492120092E-2</v>
      </c>
      <c r="Y130">
        <f t="shared" si="32"/>
        <v>3.9424618478281588E-3</v>
      </c>
      <c r="Z130" s="5">
        <f t="shared" si="33"/>
        <v>522.85387449802158</v>
      </c>
      <c r="AA130">
        <f t="shared" si="34"/>
        <v>3.710396613955648E-2</v>
      </c>
      <c r="AB130" s="4"/>
      <c r="AC130">
        <f t="shared" si="35"/>
        <v>0.93721097350787996</v>
      </c>
      <c r="AD130" s="5">
        <f t="shared" si="36"/>
        <v>690.6958214096619</v>
      </c>
      <c r="AE130">
        <f t="shared" si="37"/>
        <v>-4.5937165911012164E-2</v>
      </c>
      <c r="AF130" s="4"/>
      <c r="AK130">
        <f t="shared" si="38"/>
        <v>4.9873247782442412E-3</v>
      </c>
      <c r="AL130">
        <f t="shared" si="39"/>
        <v>2.5113460223371526E-5</v>
      </c>
    </row>
    <row r="131" spans="1:38" x14ac:dyDescent="0.3">
      <c r="A131" s="13">
        <v>323.14999999999998</v>
      </c>
      <c r="B131" s="16">
        <v>0.9325</v>
      </c>
      <c r="C131" s="8">
        <v>58.44</v>
      </c>
      <c r="D131" s="8">
        <f t="shared" si="20"/>
        <v>54.4953</v>
      </c>
      <c r="E131">
        <f t="shared" si="21"/>
        <v>5.7781166117089047</v>
      </c>
      <c r="F131" s="21">
        <v>0.67830000000000001</v>
      </c>
      <c r="H131">
        <f t="shared" si="22"/>
        <v>-2.4418799999999997E-5</v>
      </c>
      <c r="I131" s="13">
        <v>0.41181201694887049</v>
      </c>
      <c r="J131">
        <v>1.7999999999999999E-2</v>
      </c>
      <c r="K131" s="22">
        <f t="shared" si="23"/>
        <v>0.9325</v>
      </c>
      <c r="L131">
        <v>0.2</v>
      </c>
      <c r="N131">
        <f t="shared" si="24"/>
        <v>0.90047831907547893</v>
      </c>
      <c r="O131">
        <f t="shared" si="25"/>
        <v>0.96566039579139828</v>
      </c>
      <c r="P131">
        <f t="shared" si="26"/>
        <v>1.1931320791582798</v>
      </c>
      <c r="R131">
        <f t="shared" si="27"/>
        <v>1.1188870682378395E-2</v>
      </c>
      <c r="S131" s="4"/>
      <c r="T131">
        <f t="shared" si="28"/>
        <v>0.94832096454104631</v>
      </c>
      <c r="U131">
        <f t="shared" si="29"/>
        <v>-5.3062263838091782E-2</v>
      </c>
      <c r="V131">
        <f t="shared" si="30"/>
        <v>-9.5512074908565196E-4</v>
      </c>
      <c r="W131" s="4"/>
      <c r="X131">
        <f t="shared" si="31"/>
        <v>5.1679035458953679E-2</v>
      </c>
      <c r="Y131">
        <f t="shared" si="32"/>
        <v>2.6707227059677915E-3</v>
      </c>
      <c r="Z131" s="5">
        <f t="shared" si="33"/>
        <v>520.96820078948724</v>
      </c>
      <c r="AA131">
        <f t="shared" si="34"/>
        <v>2.5044508852842078E-2</v>
      </c>
      <c r="AB131" s="4"/>
      <c r="AC131">
        <f t="shared" si="35"/>
        <v>0.94832096454104631</v>
      </c>
      <c r="AD131" s="5">
        <f t="shared" si="36"/>
        <v>677.11876344847315</v>
      </c>
      <c r="AE131">
        <f t="shared" si="37"/>
        <v>-3.086892488872741E-2</v>
      </c>
      <c r="AF131" s="4"/>
      <c r="AK131">
        <f t="shared" si="38"/>
        <v>4.4093338974074137E-3</v>
      </c>
      <c r="AL131">
        <f t="shared" si="39"/>
        <v>1.9658162981767521E-5</v>
      </c>
    </row>
    <row r="132" spans="1:38" x14ac:dyDescent="0.3">
      <c r="A132" s="13">
        <v>323.14999999999998</v>
      </c>
      <c r="B132" s="16">
        <v>0.86080000000000001</v>
      </c>
      <c r="C132" s="8">
        <v>58.44</v>
      </c>
      <c r="D132" s="8">
        <f t="shared" si="20"/>
        <v>50.305152</v>
      </c>
      <c r="E132">
        <f t="shared" si="21"/>
        <v>5.7781166117089047</v>
      </c>
      <c r="F132" s="16">
        <v>0.68340000000000001</v>
      </c>
      <c r="H132">
        <f t="shared" si="22"/>
        <v>-2.46024E-5</v>
      </c>
      <c r="I132" s="13">
        <v>0.41181201694887049</v>
      </c>
      <c r="J132">
        <v>1.7999999999999999E-2</v>
      </c>
      <c r="K132" s="22">
        <f t="shared" si="23"/>
        <v>0.86080000000000001</v>
      </c>
      <c r="L132">
        <v>0.2</v>
      </c>
      <c r="N132">
        <f t="shared" si="24"/>
        <v>0.79864428359063588</v>
      </c>
      <c r="O132">
        <f t="shared" si="25"/>
        <v>0.92779308037945618</v>
      </c>
      <c r="P132">
        <f t="shared" si="26"/>
        <v>1.1855586160758913</v>
      </c>
      <c r="R132">
        <f t="shared" si="27"/>
        <v>9.9869269359241161E-3</v>
      </c>
      <c r="S132" s="4"/>
      <c r="T132">
        <f t="shared" si="28"/>
        <v>0.9521042509367792</v>
      </c>
      <c r="U132">
        <f t="shared" si="29"/>
        <v>-4.9080742899724174E-2</v>
      </c>
      <c r="V132">
        <f t="shared" si="30"/>
        <v>-8.8345337219503507E-4</v>
      </c>
      <c r="W132" s="4"/>
      <c r="X132">
        <f t="shared" si="31"/>
        <v>4.7895749063220826E-2</v>
      </c>
      <c r="Y132">
        <f t="shared" si="32"/>
        <v>2.2940027783270186E-3</v>
      </c>
      <c r="Z132" s="5">
        <f t="shared" si="33"/>
        <v>520.3605008932019</v>
      </c>
      <c r="AA132">
        <f t="shared" si="34"/>
        <v>2.1486751826051594E-2</v>
      </c>
      <c r="AB132" s="4"/>
      <c r="AC132">
        <f t="shared" si="35"/>
        <v>0.9521042509367792</v>
      </c>
      <c r="AD132" s="5">
        <f t="shared" si="36"/>
        <v>672.49536649654942</v>
      </c>
      <c r="AE132">
        <f t="shared" si="37"/>
        <v>-2.6438709028433247E-2</v>
      </c>
      <c r="AF132" s="4"/>
      <c r="AK132">
        <f t="shared" si="38"/>
        <v>4.1515163613474286E-3</v>
      </c>
      <c r="AL132">
        <f t="shared" si="39"/>
        <v>1.7439967908877979E-5</v>
      </c>
    </row>
    <row r="133" spans="1:38" x14ac:dyDescent="0.3">
      <c r="A133" s="13">
        <v>323.14999999999998</v>
      </c>
      <c r="B133" s="16">
        <v>0.74229999999999996</v>
      </c>
      <c r="C133" s="8">
        <v>58.44</v>
      </c>
      <c r="D133" s="8">
        <f t="shared" si="20"/>
        <v>43.380011999999994</v>
      </c>
      <c r="E133">
        <f t="shared" si="21"/>
        <v>5.7781166117089047</v>
      </c>
      <c r="F133" s="16">
        <v>0.68989999999999996</v>
      </c>
      <c r="H133">
        <f t="shared" si="22"/>
        <v>-2.4836399999999998E-5</v>
      </c>
      <c r="I133" s="13">
        <v>0.41181201694887049</v>
      </c>
      <c r="J133">
        <v>1.7999999999999999E-2</v>
      </c>
      <c r="K133" s="22">
        <f t="shared" si="23"/>
        <v>0.74229999999999996</v>
      </c>
      <c r="L133">
        <v>0.2</v>
      </c>
      <c r="N133">
        <f t="shared" si="24"/>
        <v>0.63954217684762582</v>
      </c>
      <c r="O133">
        <f t="shared" si="25"/>
        <v>0.86156833739408045</v>
      </c>
      <c r="P133">
        <f t="shared" si="26"/>
        <v>1.1723136674788162</v>
      </c>
      <c r="R133">
        <f t="shared" si="27"/>
        <v>8.0877343656364405E-3</v>
      </c>
      <c r="S133" s="4"/>
      <c r="T133">
        <f t="shared" si="28"/>
        <v>0.95842357386466781</v>
      </c>
      <c r="U133">
        <f t="shared" si="29"/>
        <v>-4.2465454819253318E-2</v>
      </c>
      <c r="V133">
        <f t="shared" si="30"/>
        <v>-7.6437818674655964E-4</v>
      </c>
      <c r="W133" s="4"/>
      <c r="X133">
        <f t="shared" si="31"/>
        <v>4.1576426135332169E-2</v>
      </c>
      <c r="Y133">
        <f t="shared" si="32"/>
        <v>1.7285992101867319E-3</v>
      </c>
      <c r="Z133" s="5">
        <f t="shared" si="33"/>
        <v>519.38445286116803</v>
      </c>
      <c r="AA133">
        <f t="shared" si="34"/>
        <v>1.6160535989983491E-2</v>
      </c>
      <c r="AB133" s="4"/>
      <c r="AC133">
        <f t="shared" si="35"/>
        <v>0.95842357386466781</v>
      </c>
      <c r="AD133" s="5">
        <f t="shared" si="36"/>
        <v>664.77278477607069</v>
      </c>
      <c r="AE133">
        <f t="shared" si="37"/>
        <v>-1.9824285068742432E-2</v>
      </c>
      <c r="AF133" s="4"/>
      <c r="AK133">
        <f t="shared" si="38"/>
        <v>3.6596071001309405E-3</v>
      </c>
      <c r="AL133">
        <f t="shared" si="39"/>
        <v>1.3575123905657135E-5</v>
      </c>
    </row>
    <row r="134" spans="1:38" x14ac:dyDescent="0.3">
      <c r="A134" s="13">
        <v>323.14999999999998</v>
      </c>
      <c r="B134" s="16">
        <v>0.63880000000000003</v>
      </c>
      <c r="C134" s="8">
        <v>58.44</v>
      </c>
      <c r="D134" s="8">
        <f t="shared" si="20"/>
        <v>37.331471999999998</v>
      </c>
      <c r="E134">
        <f t="shared" si="21"/>
        <v>5.7781166117089047</v>
      </c>
      <c r="F134" s="21">
        <v>0.70169999999999999</v>
      </c>
      <c r="H134">
        <f t="shared" si="22"/>
        <v>-2.5261199999999998E-5</v>
      </c>
      <c r="I134" s="13">
        <v>0.41181201694887049</v>
      </c>
      <c r="J134">
        <v>1.7999999999999999E-2</v>
      </c>
      <c r="K134" s="22">
        <f t="shared" si="23"/>
        <v>0.63880000000000003</v>
      </c>
      <c r="L134">
        <v>0.2</v>
      </c>
      <c r="N134">
        <f t="shared" si="24"/>
        <v>0.51056067521108606</v>
      </c>
      <c r="O134">
        <f t="shared" si="25"/>
        <v>0.79924964810752341</v>
      </c>
      <c r="P134">
        <f t="shared" si="26"/>
        <v>1.1598499296215046</v>
      </c>
      <c r="R134">
        <f t="shared" si="27"/>
        <v>6.5260001128546212E-3</v>
      </c>
      <c r="S134" s="4"/>
      <c r="T134">
        <f t="shared" si="28"/>
        <v>0.96401201254597624</v>
      </c>
      <c r="U134">
        <f t="shared" si="29"/>
        <v>-3.6651523301952635E-2</v>
      </c>
      <c r="V134">
        <f t="shared" si="30"/>
        <v>-6.5972741943514735E-4</v>
      </c>
      <c r="W134" s="4"/>
      <c r="X134">
        <f t="shared" si="31"/>
        <v>3.5987987454023755E-2</v>
      </c>
      <c r="Y134">
        <f t="shared" si="32"/>
        <v>1.2951352409909711E-3</v>
      </c>
      <c r="Z134" s="5">
        <f t="shared" si="33"/>
        <v>518.56195463405322</v>
      </c>
      <c r="AA134">
        <f t="shared" si="34"/>
        <v>1.2088941517507022E-2</v>
      </c>
      <c r="AB134" s="4"/>
      <c r="AC134">
        <f t="shared" si="35"/>
        <v>0.96401201254597624</v>
      </c>
      <c r="AD134" s="5">
        <f t="shared" si="36"/>
        <v>657.9433862948149</v>
      </c>
      <c r="AE134">
        <f t="shared" si="37"/>
        <v>-1.4786268810913231E-2</v>
      </c>
      <c r="AF134" s="4"/>
      <c r="AK134">
        <f t="shared" si="38"/>
        <v>3.168945400013265E-3</v>
      </c>
      <c r="AL134">
        <f t="shared" si="39"/>
        <v>1.0202955803568303E-5</v>
      </c>
    </row>
    <row r="135" spans="1:38" x14ac:dyDescent="0.3">
      <c r="A135" s="13">
        <v>323.14999999999998</v>
      </c>
      <c r="B135" s="16">
        <v>0.57989999999999997</v>
      </c>
      <c r="C135" s="8">
        <v>58.44</v>
      </c>
      <c r="D135" s="8">
        <f t="shared" si="20"/>
        <v>33.889355999999999</v>
      </c>
      <c r="E135">
        <f t="shared" si="21"/>
        <v>5.7781166117089047</v>
      </c>
      <c r="F135" s="16">
        <v>0.70750000000000002</v>
      </c>
      <c r="H135">
        <f t="shared" si="22"/>
        <v>-2.5469999999999998E-5</v>
      </c>
      <c r="I135" s="13">
        <v>0.41181201694887049</v>
      </c>
      <c r="J135">
        <v>1.7999999999999999E-2</v>
      </c>
      <c r="K135" s="22">
        <f t="shared" si="23"/>
        <v>0.57989999999999997</v>
      </c>
      <c r="L135">
        <v>0.2</v>
      </c>
      <c r="N135">
        <f t="shared" si="24"/>
        <v>0.44160060846765137</v>
      </c>
      <c r="O135">
        <f t="shared" si="25"/>
        <v>0.76151165453983694</v>
      </c>
      <c r="P135">
        <f t="shared" si="26"/>
        <v>1.1523023309079674</v>
      </c>
      <c r="R135">
        <f t="shared" si="27"/>
        <v>5.6815226054105026E-3</v>
      </c>
      <c r="S135" s="4"/>
      <c r="T135">
        <f t="shared" si="28"/>
        <v>0.96722148670616548</v>
      </c>
      <c r="U135">
        <f t="shared" si="29"/>
        <v>-3.3327764558000114E-2</v>
      </c>
      <c r="V135">
        <f t="shared" si="30"/>
        <v>-5.9989976204400199E-4</v>
      </c>
      <c r="W135" s="4"/>
      <c r="X135">
        <f t="shared" si="31"/>
        <v>3.2778513293834514E-2</v>
      </c>
      <c r="Y135">
        <f t="shared" si="32"/>
        <v>1.0744309337540859E-3</v>
      </c>
      <c r="Z135" s="5">
        <f t="shared" si="33"/>
        <v>518.10684235623364</v>
      </c>
      <c r="AA135">
        <f t="shared" si="34"/>
        <v>1.0020060331509402E-2</v>
      </c>
      <c r="AB135" s="4"/>
      <c r="AC135">
        <f t="shared" si="35"/>
        <v>0.96722148670616548</v>
      </c>
      <c r="AD135" s="5">
        <f t="shared" si="36"/>
        <v>654.02122141027598</v>
      </c>
      <c r="AE135">
        <f t="shared" si="37"/>
        <v>-1.2234008693157442E-2</v>
      </c>
      <c r="AF135" s="4"/>
      <c r="AK135">
        <f t="shared" si="38"/>
        <v>2.8676744817184609E-3</v>
      </c>
      <c r="AL135">
        <f t="shared" si="39"/>
        <v>8.3702849920979813E-6</v>
      </c>
    </row>
    <row r="136" spans="1:38" x14ac:dyDescent="0.3">
      <c r="A136" s="13">
        <v>323.14999999999998</v>
      </c>
      <c r="B136" s="16">
        <v>0.50409999999999999</v>
      </c>
      <c r="C136" s="8">
        <v>58.44</v>
      </c>
      <c r="D136" s="8">
        <f t="shared" ref="D136:D190" si="40">B136*C136</f>
        <v>29.459603999999999</v>
      </c>
      <c r="E136">
        <f t="shared" ref="E136:E190" si="41">LN(A136)</f>
        <v>5.7781166117089047</v>
      </c>
      <c r="F136" s="16">
        <v>0.71589999999999998</v>
      </c>
      <c r="H136">
        <f t="shared" ref="H136:H190" si="42">-F136*$K$2*$K$3/1000</f>
        <v>-2.5772399999999997E-5</v>
      </c>
      <c r="I136" s="13">
        <v>0.41181201694887049</v>
      </c>
      <c r="J136">
        <v>1.7999999999999999E-2</v>
      </c>
      <c r="K136" s="22">
        <f t="shared" ref="K136:K190" si="43">B136</f>
        <v>0.50409999999999999</v>
      </c>
      <c r="L136">
        <v>0.2</v>
      </c>
      <c r="N136">
        <f t="shared" ref="N136:N190" si="44">K136^(3/2)</f>
        <v>0.35791099999999998</v>
      </c>
      <c r="O136">
        <f t="shared" ref="O136:O190" si="45">K136^(1/2)</f>
        <v>0.71</v>
      </c>
      <c r="P136">
        <f t="shared" ref="P136:P190" si="46">1+(L136*O136)</f>
        <v>1.1419999999999999</v>
      </c>
      <c r="R136">
        <f t="shared" ref="R136:R190" si="47">(2*J136*I136*N136)/(P136)</f>
        <v>4.6463343509060761E-3</v>
      </c>
      <c r="S136" s="4"/>
      <c r="T136">
        <f t="shared" ref="T136:T190" si="48">1-X136</f>
        <v>0.97138342885380469</v>
      </c>
      <c r="U136">
        <f t="shared" ref="U136:U190" si="49">LN(T136)</f>
        <v>-2.9034008250584019E-2</v>
      </c>
      <c r="V136">
        <f t="shared" ref="V136:V190" si="50">J136*U136</f>
        <v>-5.2261214851051225E-4</v>
      </c>
      <c r="W136" s="4"/>
      <c r="X136">
        <f t="shared" ref="X136:X190" si="51">D136/(1000+D136)</f>
        <v>2.8616571146195265E-2</v>
      </c>
      <c r="Y136">
        <f t="shared" ref="Y136:Y190" si="52">X136^2</f>
        <v>8.1890814416525539E-4</v>
      </c>
      <c r="Z136" s="5">
        <f t="shared" ref="Z136:Z190" si="53">$AH$8+($AH$9/A136)+($AH$10 *(LOG(A136 )))+(($AH$11+($AH$12/A136)+($AH$13 *(LOG(A136)))*X136))+(($AH$14+($AH$15/A136)+($AH$16 *(LOG(A136)))*(X136^2)))+(($AH$17+($AH$18/A136)+($AH$19 *(LOG(A136)))*(X136^3)))</f>
        <v>517.53541350819478</v>
      </c>
      <c r="AA136">
        <f t="shared" ref="AA136:AA190" si="54">J136*Z136*Y136</f>
        <v>7.6286513702842878E-3</v>
      </c>
      <c r="AB136" s="4"/>
      <c r="AC136">
        <f t="shared" ref="AC136:AC190" si="55">(1-X136)</f>
        <v>0.97138342885380469</v>
      </c>
      <c r="AD136" s="5">
        <f t="shared" ref="AD136:AD190" si="56">$AH$11+($AH$12/A136)+($AH$13*(LOG(A136)))+(($AH$14+($AH$15/A136)+($AH$16*(LOG(A136)))*X136*2))+($AH$17+($AH$18/A136)+($AH$19*LOG(A136))*3*(X136^2))</f>
        <v>648.93508501278257</v>
      </c>
      <c r="AE136">
        <f t="shared" ref="AE136:AE190" si="57">-1*AC136*Y136*J136*AD136</f>
        <v>-9.2917954561408111E-3</v>
      </c>
      <c r="AF136" s="4"/>
      <c r="AK136">
        <f t="shared" ref="AK136:AK190" si="58">R136+V136+AA136+AE136</f>
        <v>2.4605781165390403E-3</v>
      </c>
      <c r="AL136">
        <f t="shared" ref="AL136:AL190" si="59">(H136-AK136)^2</f>
        <v>6.1819388910939527E-6</v>
      </c>
    </row>
    <row r="137" spans="1:38" x14ac:dyDescent="0.3">
      <c r="A137" s="13">
        <v>323.14999999999998</v>
      </c>
      <c r="B137" s="16">
        <v>3.4601000000000002</v>
      </c>
      <c r="C137" s="8">
        <v>58.44</v>
      </c>
      <c r="D137" s="8">
        <f t="shared" si="40"/>
        <v>202.20824400000001</v>
      </c>
      <c r="E137">
        <f t="shared" si="41"/>
        <v>5.7781166117089047</v>
      </c>
      <c r="F137" s="20">
        <v>0.70920000000000005</v>
      </c>
      <c r="H137">
        <f t="shared" si="42"/>
        <v>-2.55312E-5</v>
      </c>
      <c r="I137" s="13">
        <v>0.41181201694887049</v>
      </c>
      <c r="J137">
        <v>1.7999999999999999E-2</v>
      </c>
      <c r="K137" s="22">
        <f t="shared" si="43"/>
        <v>3.4601000000000002</v>
      </c>
      <c r="L137">
        <v>0.2</v>
      </c>
      <c r="N137">
        <f t="shared" si="44"/>
        <v>6.4362510504020118</v>
      </c>
      <c r="O137">
        <f t="shared" si="45"/>
        <v>1.860134403746138</v>
      </c>
      <c r="P137">
        <f t="shared" si="46"/>
        <v>1.3720268807492277</v>
      </c>
      <c r="R137">
        <f t="shared" si="47"/>
        <v>6.9545954454978631E-2</v>
      </c>
      <c r="S137" s="4"/>
      <c r="T137">
        <f t="shared" si="48"/>
        <v>0.83180264732904297</v>
      </c>
      <c r="U137">
        <f t="shared" si="49"/>
        <v>-0.1841600690274611</v>
      </c>
      <c r="V137">
        <f t="shared" si="50"/>
        <v>-3.3148812424942994E-3</v>
      </c>
      <c r="W137" s="4"/>
      <c r="X137">
        <f t="shared" si="51"/>
        <v>0.16819735267095709</v>
      </c>
      <c r="Y137">
        <f t="shared" si="52"/>
        <v>2.8290349445518316E-2</v>
      </c>
      <c r="Z137" s="5">
        <f t="shared" si="53"/>
        <v>548.24925301566009</v>
      </c>
      <c r="AA137">
        <f t="shared" si="54"/>
        <v>0.27918293311903336</v>
      </c>
      <c r="AB137" s="4"/>
      <c r="AC137">
        <f t="shared" si="55"/>
        <v>0.83180264732904297</v>
      </c>
      <c r="AD137" s="5">
        <f t="shared" si="56"/>
        <v>819.51095274951831</v>
      </c>
      <c r="AE137">
        <f t="shared" si="57"/>
        <v>-0.34712498785596696</v>
      </c>
      <c r="AF137" s="4"/>
      <c r="AK137">
        <f t="shared" si="58"/>
        <v>-1.7109815244492621E-3</v>
      </c>
      <c r="AL137">
        <f t="shared" si="59"/>
        <v>2.8407427961861232E-6</v>
      </c>
    </row>
    <row r="138" spans="1:38" x14ac:dyDescent="0.3">
      <c r="A138" s="13">
        <v>323.14999999999998</v>
      </c>
      <c r="B138" s="16">
        <v>2.9849000000000001</v>
      </c>
      <c r="C138" s="8">
        <v>58.44</v>
      </c>
      <c r="D138" s="8">
        <f t="shared" si="40"/>
        <v>174.437556</v>
      </c>
      <c r="E138">
        <f t="shared" si="41"/>
        <v>5.7781166117089047</v>
      </c>
      <c r="F138" s="20">
        <v>0.68469999999999998</v>
      </c>
      <c r="H138">
        <f t="shared" si="42"/>
        <v>-2.4649199999999998E-5</v>
      </c>
      <c r="I138" s="13">
        <v>0.41181201694887049</v>
      </c>
      <c r="J138">
        <v>1.7999999999999999E-2</v>
      </c>
      <c r="K138" s="22">
        <f t="shared" si="43"/>
        <v>2.9849000000000001</v>
      </c>
      <c r="L138">
        <v>0.2</v>
      </c>
      <c r="N138">
        <f t="shared" si="44"/>
        <v>5.1569708790189051</v>
      </c>
      <c r="O138">
        <f t="shared" si="45"/>
        <v>1.7276863141207086</v>
      </c>
      <c r="P138">
        <f t="shared" si="46"/>
        <v>1.3455372628241418</v>
      </c>
      <c r="R138">
        <f t="shared" si="47"/>
        <v>5.6819900093146199E-2</v>
      </c>
      <c r="S138" s="4"/>
      <c r="T138">
        <f t="shared" si="48"/>
        <v>0.85147140849777114</v>
      </c>
      <c r="U138">
        <f t="shared" si="49"/>
        <v>-0.16078935724963433</v>
      </c>
      <c r="V138">
        <f t="shared" si="50"/>
        <v>-2.8942084304934179E-3</v>
      </c>
      <c r="W138" s="4"/>
      <c r="X138">
        <f t="shared" si="51"/>
        <v>0.14852859150222883</v>
      </c>
      <c r="Y138">
        <f t="shared" si="52"/>
        <v>2.2060742493635963E-2</v>
      </c>
      <c r="Z138" s="5">
        <f t="shared" si="53"/>
        <v>542.48014541564908</v>
      </c>
      <c r="AA138">
        <f t="shared" si="54"/>
        <v>0.21541526632664684</v>
      </c>
      <c r="AB138" s="4"/>
      <c r="AC138">
        <f t="shared" si="55"/>
        <v>0.85147140849777114</v>
      </c>
      <c r="AD138" s="5">
        <f t="shared" si="56"/>
        <v>795.47457777717125</v>
      </c>
      <c r="AE138">
        <f t="shared" si="57"/>
        <v>-0.26896081035266839</v>
      </c>
      <c r="AF138" s="4"/>
      <c r="AK138">
        <f t="shared" si="58"/>
        <v>3.8014763663124507E-4</v>
      </c>
      <c r="AL138">
        <f t="shared" si="59"/>
        <v>1.6386047894666289E-7</v>
      </c>
    </row>
    <row r="139" spans="1:38" x14ac:dyDescent="0.3">
      <c r="A139" s="13">
        <v>323.14999999999998</v>
      </c>
      <c r="B139" s="16">
        <v>2.7751000000000001</v>
      </c>
      <c r="C139" s="8">
        <v>58.44</v>
      </c>
      <c r="D139" s="8">
        <f t="shared" si="40"/>
        <v>162.17684399999999</v>
      </c>
      <c r="E139">
        <f t="shared" si="41"/>
        <v>5.7781166117089047</v>
      </c>
      <c r="F139" s="20">
        <v>0.67579999999999996</v>
      </c>
      <c r="H139">
        <f t="shared" si="42"/>
        <v>-2.4328799999999997E-5</v>
      </c>
      <c r="I139" s="13">
        <v>0.41181201694887049</v>
      </c>
      <c r="J139">
        <v>1.7999999999999999E-2</v>
      </c>
      <c r="K139" s="22">
        <f t="shared" si="43"/>
        <v>2.7751000000000001</v>
      </c>
      <c r="L139">
        <v>0.2</v>
      </c>
      <c r="N139">
        <f t="shared" si="44"/>
        <v>4.6229367988056032</v>
      </c>
      <c r="O139">
        <f t="shared" si="45"/>
        <v>1.665863139636627</v>
      </c>
      <c r="P139">
        <f t="shared" si="46"/>
        <v>1.3331726279273255</v>
      </c>
      <c r="R139">
        <f t="shared" si="47"/>
        <v>5.1408281229799235E-2</v>
      </c>
      <c r="S139" s="4"/>
      <c r="T139">
        <f t="shared" si="48"/>
        <v>0.86045424598048525</v>
      </c>
      <c r="U139">
        <f t="shared" si="49"/>
        <v>-0.15029483617884196</v>
      </c>
      <c r="V139">
        <f t="shared" si="50"/>
        <v>-2.7053070512191549E-3</v>
      </c>
      <c r="W139" s="4"/>
      <c r="X139">
        <f t="shared" si="51"/>
        <v>0.13954575401951477</v>
      </c>
      <c r="Y139">
        <f t="shared" si="52"/>
        <v>1.9473017464874922E-2</v>
      </c>
      <c r="Z139" s="5">
        <f t="shared" si="53"/>
        <v>540.00262266981372</v>
      </c>
      <c r="AA139">
        <f t="shared" si="54"/>
        <v>0.18927864904189581</v>
      </c>
      <c r="AB139" s="4"/>
      <c r="AC139">
        <f t="shared" si="55"/>
        <v>0.86045424598048525</v>
      </c>
      <c r="AD139" s="5">
        <f t="shared" si="56"/>
        <v>784.49702569862666</v>
      </c>
      <c r="AE139">
        <f t="shared" si="57"/>
        <v>-0.23660550328973184</v>
      </c>
      <c r="AF139" s="4"/>
      <c r="AK139">
        <f t="shared" si="58"/>
        <v>1.3761199307440464E-3</v>
      </c>
      <c r="AL139">
        <f t="shared" si="59"/>
        <v>1.9612566474426104E-6</v>
      </c>
    </row>
    <row r="140" spans="1:38" x14ac:dyDescent="0.3">
      <c r="A140" s="13">
        <v>323.14999999999998</v>
      </c>
      <c r="B140" s="16">
        <v>2.4413999999999998</v>
      </c>
      <c r="C140" s="8">
        <v>58.44</v>
      </c>
      <c r="D140" s="8">
        <f t="shared" si="40"/>
        <v>142.67541599999998</v>
      </c>
      <c r="E140">
        <f t="shared" si="41"/>
        <v>5.7781166117089047</v>
      </c>
      <c r="F140" s="20">
        <v>0.66369999999999996</v>
      </c>
      <c r="H140">
        <f t="shared" si="42"/>
        <v>-2.3893199999999997E-5</v>
      </c>
      <c r="I140" s="13">
        <v>0.41181201694887049</v>
      </c>
      <c r="J140">
        <v>1.7999999999999999E-2</v>
      </c>
      <c r="K140" s="22">
        <f t="shared" si="43"/>
        <v>2.4413999999999998</v>
      </c>
      <c r="L140">
        <v>0.2</v>
      </c>
      <c r="N140">
        <f t="shared" si="44"/>
        <v>3.8146826171968748</v>
      </c>
      <c r="O140">
        <f t="shared" si="45"/>
        <v>1.5624979999987199</v>
      </c>
      <c r="P140">
        <f t="shared" si="46"/>
        <v>1.312499599999744</v>
      </c>
      <c r="R140">
        <f t="shared" si="47"/>
        <v>4.3088437614675165E-2</v>
      </c>
      <c r="S140" s="4"/>
      <c r="T140">
        <f t="shared" si="48"/>
        <v>0.87513915675245435</v>
      </c>
      <c r="U140">
        <f t="shared" si="49"/>
        <v>-0.13337236898093324</v>
      </c>
      <c r="V140">
        <f t="shared" si="50"/>
        <v>-2.4007026416567982E-3</v>
      </c>
      <c r="W140" s="4"/>
      <c r="X140">
        <f t="shared" si="51"/>
        <v>0.12486084324754562</v>
      </c>
      <c r="Y140">
        <f t="shared" si="52"/>
        <v>1.5590230176488159E-2</v>
      </c>
      <c r="Z140" s="5">
        <f t="shared" si="53"/>
        <v>536.16480101620573</v>
      </c>
      <c r="AA140">
        <f t="shared" si="54"/>
        <v>0.15046078788672515</v>
      </c>
      <c r="AB140" s="4"/>
      <c r="AC140">
        <f t="shared" si="55"/>
        <v>0.87513915675245435</v>
      </c>
      <c r="AD140" s="5">
        <f t="shared" si="56"/>
        <v>766.55120701068074</v>
      </c>
      <c r="AE140">
        <f t="shared" si="57"/>
        <v>-0.18825361310521449</v>
      </c>
      <c r="AF140" s="4"/>
      <c r="AK140">
        <f t="shared" si="58"/>
        <v>2.8949097545290237E-3</v>
      </c>
      <c r="AL140">
        <f t="shared" si="59"/>
        <v>8.5194106873673595E-6</v>
      </c>
    </row>
    <row r="141" spans="1:38" x14ac:dyDescent="0.3">
      <c r="A141" s="13">
        <v>323.14999999999998</v>
      </c>
      <c r="B141" s="16">
        <v>2.3691</v>
      </c>
      <c r="C141" s="8">
        <v>58.44</v>
      </c>
      <c r="D141" s="8">
        <f t="shared" si="40"/>
        <v>138.45020399999999</v>
      </c>
      <c r="E141">
        <f t="shared" si="41"/>
        <v>5.7781166117089047</v>
      </c>
      <c r="F141" s="20">
        <v>0.66169999999999995</v>
      </c>
      <c r="H141">
        <f t="shared" si="42"/>
        <v>-2.3821199999999998E-5</v>
      </c>
      <c r="I141" s="13">
        <v>0.41181201694887049</v>
      </c>
      <c r="J141">
        <v>1.7999999999999999E-2</v>
      </c>
      <c r="K141" s="22">
        <f t="shared" si="43"/>
        <v>2.3691</v>
      </c>
      <c r="L141">
        <v>0.2</v>
      </c>
      <c r="N141">
        <f t="shared" si="44"/>
        <v>3.6464905221830755</v>
      </c>
      <c r="O141">
        <f t="shared" si="45"/>
        <v>1.5391880976670784</v>
      </c>
      <c r="P141">
        <f t="shared" si="46"/>
        <v>1.3078376195334158</v>
      </c>
      <c r="R141">
        <f t="shared" si="47"/>
        <v>4.1335460453715923E-2</v>
      </c>
      <c r="S141" s="4"/>
      <c r="T141">
        <f t="shared" si="48"/>
        <v>0.87838712355310011</v>
      </c>
      <c r="U141">
        <f t="shared" si="49"/>
        <v>-0.1296678673130259</v>
      </c>
      <c r="V141">
        <f t="shared" si="50"/>
        <v>-2.3340216116344661E-3</v>
      </c>
      <c r="W141" s="4"/>
      <c r="X141">
        <f t="shared" si="51"/>
        <v>0.1216128764468999</v>
      </c>
      <c r="Y141">
        <f t="shared" si="52"/>
        <v>1.478969171768894E-2</v>
      </c>
      <c r="Z141" s="5">
        <f t="shared" si="53"/>
        <v>535.35155217254203</v>
      </c>
      <c r="AA141">
        <f t="shared" si="54"/>
        <v>0.14251831950992694</v>
      </c>
      <c r="AB141" s="4"/>
      <c r="AC141">
        <f t="shared" si="55"/>
        <v>0.87838712355310011</v>
      </c>
      <c r="AD141" s="5">
        <f t="shared" si="56"/>
        <v>762.58200187120406</v>
      </c>
      <c r="AE141">
        <f t="shared" si="57"/>
        <v>-0.17832167642915855</v>
      </c>
      <c r="AF141" s="4"/>
      <c r="AK141">
        <f t="shared" si="58"/>
        <v>3.1980819228498436E-3</v>
      </c>
      <c r="AL141">
        <f t="shared" si="59"/>
        <v>1.0380659733029573E-5</v>
      </c>
    </row>
    <row r="142" spans="1:38" x14ac:dyDescent="0.3">
      <c r="A142" s="13">
        <v>323.14999999999998</v>
      </c>
      <c r="B142" s="16">
        <v>2.3321999999999998</v>
      </c>
      <c r="C142" s="8">
        <v>58.44</v>
      </c>
      <c r="D142" s="8">
        <f t="shared" si="40"/>
        <v>136.29376799999997</v>
      </c>
      <c r="E142">
        <f t="shared" si="41"/>
        <v>5.7781166117089047</v>
      </c>
      <c r="F142" s="20">
        <v>0.66149999999999998</v>
      </c>
      <c r="H142">
        <f t="shared" si="42"/>
        <v>-2.3813999999999999E-5</v>
      </c>
      <c r="I142" s="13">
        <v>0.41181201694887049</v>
      </c>
      <c r="J142">
        <v>1.7999999999999999E-2</v>
      </c>
      <c r="K142" s="22">
        <f t="shared" si="43"/>
        <v>2.3321999999999998</v>
      </c>
      <c r="L142">
        <v>0.2</v>
      </c>
      <c r="N142">
        <f t="shared" si="44"/>
        <v>3.5616290629777829</v>
      </c>
      <c r="O142">
        <f t="shared" si="45"/>
        <v>1.5271542161811948</v>
      </c>
      <c r="P142">
        <f t="shared" si="46"/>
        <v>1.3054308432362389</v>
      </c>
      <c r="R142">
        <f t="shared" si="47"/>
        <v>4.0447933035541193E-2</v>
      </c>
      <c r="S142" s="4"/>
      <c r="T142">
        <f t="shared" si="48"/>
        <v>0.88005410938767026</v>
      </c>
      <c r="U142">
        <f t="shared" si="49"/>
        <v>-0.12777188545965645</v>
      </c>
      <c r="V142">
        <f t="shared" si="50"/>
        <v>-2.2998939382738162E-3</v>
      </c>
      <c r="W142" s="4"/>
      <c r="X142">
        <f t="shared" si="51"/>
        <v>0.11994589061232973</v>
      </c>
      <c r="Y142">
        <f t="shared" si="52"/>
        <v>1.4387016674784968E-2</v>
      </c>
      <c r="Z142" s="5">
        <f t="shared" si="53"/>
        <v>534.93916675566675</v>
      </c>
      <c r="AA142">
        <f t="shared" si="54"/>
        <v>0.13853121681796834</v>
      </c>
      <c r="AB142" s="4"/>
      <c r="AC142">
        <f t="shared" si="55"/>
        <v>0.88005410938767026</v>
      </c>
      <c r="AD142" s="5">
        <f t="shared" si="56"/>
        <v>760.54484781510496</v>
      </c>
      <c r="AE142">
        <f t="shared" si="57"/>
        <v>-0.17333148423452305</v>
      </c>
      <c r="AF142" s="4"/>
      <c r="AK142">
        <f t="shared" si="58"/>
        <v>3.3477716807126801E-3</v>
      </c>
      <c r="AL142">
        <f t="shared" si="59"/>
        <v>1.1367590002386787E-5</v>
      </c>
    </row>
    <row r="143" spans="1:38" x14ac:dyDescent="0.3">
      <c r="A143" s="13">
        <v>323.14999999999998</v>
      </c>
      <c r="B143" s="16">
        <v>2.3159999999999998</v>
      </c>
      <c r="C143" s="8">
        <v>58.44</v>
      </c>
      <c r="D143" s="8">
        <f t="shared" si="40"/>
        <v>135.34703999999999</v>
      </c>
      <c r="E143">
        <f t="shared" si="41"/>
        <v>5.7781166117089047</v>
      </c>
      <c r="F143" s="20">
        <v>0.66090000000000004</v>
      </c>
      <c r="H143">
        <f t="shared" si="42"/>
        <v>-2.3792399999999999E-5</v>
      </c>
      <c r="I143" s="13">
        <v>0.41181201694887049</v>
      </c>
      <c r="J143">
        <v>1.7999999999999999E-2</v>
      </c>
      <c r="K143" s="22">
        <f t="shared" si="43"/>
        <v>2.3159999999999998</v>
      </c>
      <c r="L143">
        <v>0.2</v>
      </c>
      <c r="N143">
        <f t="shared" si="44"/>
        <v>3.5245837337194863</v>
      </c>
      <c r="O143">
        <f t="shared" si="45"/>
        <v>1.5218409903797439</v>
      </c>
      <c r="P143">
        <f t="shared" si="46"/>
        <v>1.3043681980759487</v>
      </c>
      <c r="R143">
        <f t="shared" si="47"/>
        <v>4.0059834166037207E-2</v>
      </c>
      <c r="S143" s="4"/>
      <c r="T143">
        <f t="shared" si="48"/>
        <v>0.88078795713423452</v>
      </c>
      <c r="U143">
        <f t="shared" si="49"/>
        <v>-0.12693836631219449</v>
      </c>
      <c r="V143">
        <f t="shared" si="50"/>
        <v>-2.2848905936195007E-3</v>
      </c>
      <c r="W143" s="4"/>
      <c r="X143">
        <f t="shared" si="51"/>
        <v>0.11921204286576551</v>
      </c>
      <c r="Y143">
        <f t="shared" si="52"/>
        <v>1.4211511164229113E-2</v>
      </c>
      <c r="Z143" s="5">
        <f t="shared" si="53"/>
        <v>534.75870119533056</v>
      </c>
      <c r="AA143">
        <f t="shared" si="54"/>
        <v>0.13679512653970979</v>
      </c>
      <c r="AB143" s="4"/>
      <c r="AC143">
        <f t="shared" si="55"/>
        <v>0.88078795713423452</v>
      </c>
      <c r="AD143" s="5">
        <f t="shared" si="56"/>
        <v>759.64804300580795</v>
      </c>
      <c r="AE143">
        <f t="shared" si="57"/>
        <v>-0.17115774538251585</v>
      </c>
      <c r="AF143" s="4"/>
      <c r="AK143">
        <f t="shared" si="58"/>
        <v>3.4123247296116432E-3</v>
      </c>
      <c r="AL143">
        <f t="shared" si="59"/>
        <v>1.1806900928410559E-5</v>
      </c>
    </row>
    <row r="144" spans="1:38" x14ac:dyDescent="0.3">
      <c r="A144" s="13">
        <v>323.14999999999998</v>
      </c>
      <c r="B144" s="16">
        <v>2.2597</v>
      </c>
      <c r="C144" s="8">
        <v>58.44</v>
      </c>
      <c r="D144" s="8">
        <f t="shared" si="40"/>
        <v>132.05686800000001</v>
      </c>
      <c r="E144">
        <f t="shared" si="41"/>
        <v>5.7781166117089047</v>
      </c>
      <c r="F144" s="20">
        <v>0.65880000000000005</v>
      </c>
      <c r="H144">
        <f t="shared" si="42"/>
        <v>-2.37168E-5</v>
      </c>
      <c r="I144" s="13">
        <v>0.41181201694887049</v>
      </c>
      <c r="J144">
        <v>1.7999999999999999E-2</v>
      </c>
      <c r="K144" s="22">
        <f t="shared" si="43"/>
        <v>2.2597</v>
      </c>
      <c r="L144">
        <v>0.2</v>
      </c>
      <c r="N144">
        <f t="shared" si="44"/>
        <v>3.3968485056259139</v>
      </c>
      <c r="O144">
        <f t="shared" si="45"/>
        <v>1.5032298560100514</v>
      </c>
      <c r="P144">
        <f t="shared" si="46"/>
        <v>1.3006459712020102</v>
      </c>
      <c r="R144">
        <f t="shared" si="47"/>
        <v>3.8718506305629251E-2</v>
      </c>
      <c r="S144" s="4"/>
      <c r="T144">
        <f t="shared" si="48"/>
        <v>0.88334784962410562</v>
      </c>
      <c r="U144">
        <f t="shared" si="49"/>
        <v>-0.12403621526828459</v>
      </c>
      <c r="V144">
        <f t="shared" si="50"/>
        <v>-2.2326518748291223E-3</v>
      </c>
      <c r="W144" s="4"/>
      <c r="X144">
        <f t="shared" si="51"/>
        <v>0.11665215037589437</v>
      </c>
      <c r="Y144">
        <f t="shared" si="52"/>
        <v>1.3607724187320272E-2</v>
      </c>
      <c r="Z144" s="5">
        <f t="shared" si="53"/>
        <v>534.13433234546255</v>
      </c>
      <c r="AA144">
        <f t="shared" si="54"/>
        <v>0.13083034812363928</v>
      </c>
      <c r="AB144" s="4"/>
      <c r="AC144">
        <f t="shared" si="55"/>
        <v>0.88334784962410562</v>
      </c>
      <c r="AD144" s="5">
        <f t="shared" si="56"/>
        <v>756.51970486353252</v>
      </c>
      <c r="AE144">
        <f t="shared" si="57"/>
        <v>-0.1636854225144862</v>
      </c>
      <c r="AF144" s="4"/>
      <c r="AK144">
        <f t="shared" si="58"/>
        <v>3.6307800399532075E-3</v>
      </c>
      <c r="AL144">
        <f t="shared" si="59"/>
        <v>1.3355347153227978E-5</v>
      </c>
    </row>
    <row r="145" spans="1:38" x14ac:dyDescent="0.3">
      <c r="A145" s="13">
        <v>323.14999999999998</v>
      </c>
      <c r="B145" s="16">
        <v>1.9897</v>
      </c>
      <c r="C145" s="8">
        <v>58.44</v>
      </c>
      <c r="D145" s="8">
        <f t="shared" si="40"/>
        <v>116.27806799999999</v>
      </c>
      <c r="E145">
        <f t="shared" si="41"/>
        <v>5.7781166117089047</v>
      </c>
      <c r="F145" s="20">
        <v>0.65380000000000005</v>
      </c>
      <c r="H145">
        <f t="shared" si="42"/>
        <v>-2.3536800000000001E-5</v>
      </c>
      <c r="I145" s="13">
        <v>0.41181201694887049</v>
      </c>
      <c r="J145">
        <v>1.7999999999999999E-2</v>
      </c>
      <c r="K145" s="22">
        <f t="shared" si="43"/>
        <v>1.9897</v>
      </c>
      <c r="L145">
        <v>0.2</v>
      </c>
      <c r="N145">
        <f t="shared" si="44"/>
        <v>2.8066056807597675</v>
      </c>
      <c r="O145">
        <f t="shared" si="45"/>
        <v>1.4105672617780409</v>
      </c>
      <c r="P145">
        <f t="shared" si="46"/>
        <v>1.2821134523556081</v>
      </c>
      <c r="R145">
        <f t="shared" si="47"/>
        <v>3.2453120264678073E-2</v>
      </c>
      <c r="S145" s="4"/>
      <c r="T145">
        <f t="shared" si="48"/>
        <v>0.89583413726981864</v>
      </c>
      <c r="U145">
        <f t="shared" si="49"/>
        <v>-0.10999999779725921</v>
      </c>
      <c r="V145">
        <f t="shared" si="50"/>
        <v>-1.9799999603506654E-3</v>
      </c>
      <c r="W145" s="4"/>
      <c r="X145">
        <f t="shared" si="51"/>
        <v>0.1041658627301813</v>
      </c>
      <c r="Y145">
        <f t="shared" si="52"/>
        <v>1.0850526958322974E-2</v>
      </c>
      <c r="Z145" s="5">
        <f t="shared" si="53"/>
        <v>531.20366741200417</v>
      </c>
      <c r="AA145">
        <f t="shared" si="54"/>
        <v>0.10374911484505167</v>
      </c>
      <c r="AB145" s="4"/>
      <c r="AC145">
        <f t="shared" si="55"/>
        <v>0.89583413726981864</v>
      </c>
      <c r="AD145" s="5">
        <f t="shared" si="56"/>
        <v>741.26073205429839</v>
      </c>
      <c r="AE145">
        <f t="shared" si="57"/>
        <v>-0.12969461298546714</v>
      </c>
      <c r="AF145" s="4"/>
      <c r="AK145">
        <f t="shared" si="58"/>
        <v>4.5276221639119485E-3</v>
      </c>
      <c r="AL145">
        <f t="shared" si="59"/>
        <v>2.0713047914796076E-5</v>
      </c>
    </row>
    <row r="146" spans="1:38" x14ac:dyDescent="0.3">
      <c r="A146" s="13">
        <v>323.14999999999998</v>
      </c>
      <c r="B146" s="16">
        <v>1.7695000000000001</v>
      </c>
      <c r="C146" s="8">
        <v>58.44</v>
      </c>
      <c r="D146" s="8">
        <f t="shared" si="40"/>
        <v>103.40958000000001</v>
      </c>
      <c r="E146">
        <f t="shared" si="41"/>
        <v>5.7781166117089047</v>
      </c>
      <c r="F146" s="20">
        <v>0.65269999999999995</v>
      </c>
      <c r="H146">
        <f t="shared" si="42"/>
        <v>-2.3497199999999996E-5</v>
      </c>
      <c r="I146" s="13">
        <v>0.41181201694887049</v>
      </c>
      <c r="J146">
        <v>1.7999999999999999E-2</v>
      </c>
      <c r="K146" s="22">
        <f t="shared" si="43"/>
        <v>1.7695000000000001</v>
      </c>
      <c r="L146">
        <v>0.2</v>
      </c>
      <c r="N146">
        <f t="shared" si="44"/>
        <v>2.353834101498022</v>
      </c>
      <c r="O146">
        <f t="shared" si="45"/>
        <v>1.3302255447855451</v>
      </c>
      <c r="P146">
        <f t="shared" si="46"/>
        <v>1.266045108957109</v>
      </c>
      <c r="R146">
        <f t="shared" si="47"/>
        <v>2.756310800740654E-2</v>
      </c>
      <c r="S146" s="4"/>
      <c r="T146">
        <f t="shared" si="48"/>
        <v>0.90628178160280248</v>
      </c>
      <c r="U146">
        <f t="shared" si="49"/>
        <v>-9.840500407335144E-2</v>
      </c>
      <c r="V146">
        <f t="shared" si="50"/>
        <v>-1.7712900733203257E-3</v>
      </c>
      <c r="W146" s="4"/>
      <c r="X146">
        <f t="shared" si="51"/>
        <v>9.3718218397197531E-2</v>
      </c>
      <c r="Y146">
        <f t="shared" si="52"/>
        <v>8.7831044595448136E-3</v>
      </c>
      <c r="Z146" s="5">
        <f t="shared" si="53"/>
        <v>528.89789981284036</v>
      </c>
      <c r="AA146">
        <f t="shared" si="54"/>
        <v>8.3616579044820796E-2</v>
      </c>
      <c r="AB146" s="4"/>
      <c r="AC146">
        <f t="shared" si="55"/>
        <v>0.90628178160280248</v>
      </c>
      <c r="AD146" s="5">
        <f t="shared" si="56"/>
        <v>728.49310044745471</v>
      </c>
      <c r="AE146">
        <f t="shared" si="57"/>
        <v>-0.10437806601894646</v>
      </c>
      <c r="AF146" s="4"/>
      <c r="AK146">
        <f t="shared" si="58"/>
        <v>5.0303309599605411E-3</v>
      </c>
      <c r="AL146">
        <f t="shared" si="59"/>
        <v>2.554117907041015E-5</v>
      </c>
    </row>
    <row r="147" spans="1:38" x14ac:dyDescent="0.3">
      <c r="A147" s="13">
        <v>323.14999999999998</v>
      </c>
      <c r="B147" s="16">
        <v>1.6459999999999999</v>
      </c>
      <c r="C147" s="8">
        <v>58.44</v>
      </c>
      <c r="D147" s="8">
        <f t="shared" si="40"/>
        <v>96.192239999999984</v>
      </c>
      <c r="E147">
        <f t="shared" si="41"/>
        <v>5.7781166117089047</v>
      </c>
      <c r="F147" s="20">
        <v>0.6532</v>
      </c>
      <c r="H147">
        <f t="shared" si="42"/>
        <v>-2.3515200000000001E-5</v>
      </c>
      <c r="I147" s="13">
        <v>0.41181201694887049</v>
      </c>
      <c r="J147">
        <v>1.7999999999999999E-2</v>
      </c>
      <c r="K147" s="22">
        <f t="shared" si="43"/>
        <v>1.6459999999999999</v>
      </c>
      <c r="L147">
        <v>0.2</v>
      </c>
      <c r="N147">
        <f t="shared" si="44"/>
        <v>2.1117609088152003</v>
      </c>
      <c r="O147">
        <f t="shared" si="45"/>
        <v>1.28296531519757</v>
      </c>
      <c r="P147">
        <f t="shared" si="46"/>
        <v>1.2565930630395141</v>
      </c>
      <c r="R147">
        <f t="shared" si="47"/>
        <v>2.491446722974815E-2</v>
      </c>
      <c r="S147" s="4"/>
      <c r="T147">
        <f t="shared" si="48"/>
        <v>0.91224874936169953</v>
      </c>
      <c r="U147">
        <f t="shared" si="49"/>
        <v>-9.184257460464032E-2</v>
      </c>
      <c r="V147">
        <f t="shared" si="50"/>
        <v>-1.6531663428835256E-3</v>
      </c>
      <c r="W147" s="4"/>
      <c r="X147">
        <f t="shared" si="51"/>
        <v>8.7751250638300429E-2</v>
      </c>
      <c r="Y147">
        <f t="shared" si="52"/>
        <v>7.7002819885858215E-3</v>
      </c>
      <c r="Z147" s="5">
        <f t="shared" si="53"/>
        <v>527.64085327464204</v>
      </c>
      <c r="AA147">
        <f t="shared" si="54"/>
        <v>7.3133700460430051E-2</v>
      </c>
      <c r="AB147" s="4"/>
      <c r="AC147">
        <f t="shared" si="55"/>
        <v>0.91224874936169953</v>
      </c>
      <c r="AD147" s="5">
        <f t="shared" si="56"/>
        <v>721.20111732404428</v>
      </c>
      <c r="AE147">
        <f t="shared" si="57"/>
        <v>-9.1190333120593464E-2</v>
      </c>
      <c r="AF147" s="4"/>
      <c r="AK147">
        <f t="shared" si="58"/>
        <v>5.204668226701209E-3</v>
      </c>
      <c r="AL147">
        <f t="shared" si="59"/>
        <v>2.7333901943233195E-5</v>
      </c>
    </row>
    <row r="148" spans="1:38" x14ac:dyDescent="0.3">
      <c r="A148" s="13">
        <v>323.14999999999998</v>
      </c>
      <c r="B148" s="16">
        <v>1.4902</v>
      </c>
      <c r="C148" s="8">
        <v>58.44</v>
      </c>
      <c r="D148" s="8">
        <f t="shared" si="40"/>
        <v>87.087288000000001</v>
      </c>
      <c r="E148">
        <f t="shared" si="41"/>
        <v>5.7781166117089047</v>
      </c>
      <c r="F148" s="20">
        <v>0.65559999999999996</v>
      </c>
      <c r="H148">
        <f t="shared" si="42"/>
        <v>-2.3601599999999998E-5</v>
      </c>
      <c r="I148" s="13">
        <v>0.41181201694887049</v>
      </c>
      <c r="J148">
        <v>1.7999999999999999E-2</v>
      </c>
      <c r="K148" s="22">
        <f t="shared" si="43"/>
        <v>1.4902</v>
      </c>
      <c r="L148">
        <v>0.2</v>
      </c>
      <c r="N148">
        <f t="shared" si="44"/>
        <v>1.8191429957009977</v>
      </c>
      <c r="O148">
        <f t="shared" si="45"/>
        <v>1.2207374820165062</v>
      </c>
      <c r="P148">
        <f t="shared" si="46"/>
        <v>1.2441474964033012</v>
      </c>
      <c r="R148">
        <f t="shared" si="47"/>
        <v>2.1676865597024895E-2</v>
      </c>
      <c r="S148" s="4"/>
      <c r="T148">
        <f t="shared" si="48"/>
        <v>0.91988933275061902</v>
      </c>
      <c r="U148">
        <f t="shared" si="49"/>
        <v>-8.3501906662989706E-2</v>
      </c>
      <c r="V148">
        <f t="shared" si="50"/>
        <v>-1.5030343199338146E-3</v>
      </c>
      <c r="W148" s="4"/>
      <c r="X148">
        <f t="shared" si="51"/>
        <v>8.0110667249380998E-2</v>
      </c>
      <c r="Y148">
        <f t="shared" si="52"/>
        <v>6.4177190071410452E-3</v>
      </c>
      <c r="Z148" s="5">
        <f t="shared" si="53"/>
        <v>526.09475869517485</v>
      </c>
      <c r="AA148">
        <f t="shared" si="54"/>
        <v>6.0773909983835493E-2</v>
      </c>
      <c r="AB148" s="4"/>
      <c r="AC148">
        <f t="shared" si="55"/>
        <v>0.91988933275061902</v>
      </c>
      <c r="AD148" s="5">
        <f t="shared" si="56"/>
        <v>711.86387814725538</v>
      </c>
      <c r="AE148">
        <f t="shared" si="57"/>
        <v>-7.564596058738017E-2</v>
      </c>
      <c r="AF148" s="4"/>
      <c r="AK148">
        <f t="shared" si="58"/>
        <v>5.3017806735464051E-3</v>
      </c>
      <c r="AL148">
        <f t="shared" si="59"/>
        <v>2.8359696359402281E-5</v>
      </c>
    </row>
    <row r="149" spans="1:38" x14ac:dyDescent="0.3">
      <c r="A149" s="13">
        <v>323.14999999999998</v>
      </c>
      <c r="B149" s="16">
        <v>1.4685999999999999</v>
      </c>
      <c r="C149" s="8">
        <v>58.44</v>
      </c>
      <c r="D149" s="8">
        <f t="shared" si="40"/>
        <v>85.824983999999986</v>
      </c>
      <c r="E149">
        <f t="shared" si="41"/>
        <v>5.7781166117089047</v>
      </c>
      <c r="F149" s="20">
        <v>0.65559999999999996</v>
      </c>
      <c r="H149">
        <f t="shared" si="42"/>
        <v>-2.3601599999999998E-5</v>
      </c>
      <c r="I149" s="13">
        <v>0.41181201694887049</v>
      </c>
      <c r="J149">
        <v>1.7999999999999999E-2</v>
      </c>
      <c r="K149" s="22">
        <f t="shared" si="43"/>
        <v>1.4685999999999999</v>
      </c>
      <c r="L149">
        <v>0.2</v>
      </c>
      <c r="N149">
        <f t="shared" si="44"/>
        <v>1.7797347726152903</v>
      </c>
      <c r="O149">
        <f t="shared" si="45"/>
        <v>1.2118580774991765</v>
      </c>
      <c r="P149">
        <f t="shared" si="46"/>
        <v>1.2423716154998354</v>
      </c>
      <c r="R149">
        <f t="shared" si="47"/>
        <v>2.1237592407321232E-2</v>
      </c>
      <c r="S149" s="4"/>
      <c r="T149">
        <f t="shared" si="48"/>
        <v>0.92095873159610409</v>
      </c>
      <c r="U149">
        <f t="shared" si="49"/>
        <v>-8.2340051986880311E-2</v>
      </c>
      <c r="V149">
        <f t="shared" si="50"/>
        <v>-1.4821209357638455E-3</v>
      </c>
      <c r="W149" s="4"/>
      <c r="X149">
        <f t="shared" si="51"/>
        <v>7.9041268403895915E-2</v>
      </c>
      <c r="Y149">
        <f t="shared" si="52"/>
        <v>6.2475221108967147E-3</v>
      </c>
      <c r="Z149" s="5">
        <f t="shared" si="53"/>
        <v>525.88405408320773</v>
      </c>
      <c r="AA149">
        <f t="shared" si="54"/>
        <v>5.9138500601751187E-2</v>
      </c>
      <c r="AB149" s="4"/>
      <c r="AC149">
        <f t="shared" si="55"/>
        <v>0.92095873159610409</v>
      </c>
      <c r="AD149" s="5">
        <f t="shared" si="56"/>
        <v>710.55701029601812</v>
      </c>
      <c r="AE149">
        <f t="shared" si="57"/>
        <v>-7.3590102059934437E-2</v>
      </c>
      <c r="AF149" s="4"/>
      <c r="AK149">
        <f t="shared" si="58"/>
        <v>5.3038700133741373E-3</v>
      </c>
      <c r="AL149">
        <f t="shared" si="59"/>
        <v>2.8381953791307234E-5</v>
      </c>
    </row>
    <row r="150" spans="1:38" x14ac:dyDescent="0.3">
      <c r="A150" s="13">
        <v>323.14999999999998</v>
      </c>
      <c r="B150" s="16">
        <v>1.4466000000000001</v>
      </c>
      <c r="C150" s="8">
        <v>58.44</v>
      </c>
      <c r="D150" s="8">
        <f t="shared" si="40"/>
        <v>84.539304000000001</v>
      </c>
      <c r="E150">
        <f t="shared" si="41"/>
        <v>5.7781166117089047</v>
      </c>
      <c r="F150" s="16">
        <v>0.65800000000000003</v>
      </c>
      <c r="H150">
        <f t="shared" si="42"/>
        <v>-2.3688000000000001E-5</v>
      </c>
      <c r="I150" s="13">
        <v>0.41181201694887049</v>
      </c>
      <c r="J150">
        <v>1.7999999999999999E-2</v>
      </c>
      <c r="K150" s="22">
        <f t="shared" si="43"/>
        <v>1.4466000000000001</v>
      </c>
      <c r="L150">
        <v>0.2</v>
      </c>
      <c r="N150">
        <f t="shared" si="44"/>
        <v>1.7398936021193943</v>
      </c>
      <c r="O150">
        <f t="shared" si="45"/>
        <v>1.202746856158851</v>
      </c>
      <c r="P150">
        <f t="shared" si="46"/>
        <v>1.2405493712317703</v>
      </c>
      <c r="R150">
        <f t="shared" si="47"/>
        <v>2.0792664900338671E-2</v>
      </c>
      <c r="S150" s="4"/>
      <c r="T150">
        <f t="shared" si="48"/>
        <v>0.92205049306355058</v>
      </c>
      <c r="U150">
        <f t="shared" si="49"/>
        <v>-8.1155292214065963E-2</v>
      </c>
      <c r="V150">
        <f t="shared" si="50"/>
        <v>-1.4607952598531871E-3</v>
      </c>
      <c r="W150" s="4"/>
      <c r="X150">
        <f t="shared" si="51"/>
        <v>7.7949506936449406E-2</v>
      </c>
      <c r="Y150">
        <f t="shared" si="52"/>
        <v>6.0761256316355736E-3</v>
      </c>
      <c r="Z150" s="5">
        <f t="shared" si="53"/>
        <v>525.67038504984077</v>
      </c>
      <c r="AA150">
        <f t="shared" si="54"/>
        <v>5.7492707407075419E-2</v>
      </c>
      <c r="AB150" s="4"/>
      <c r="AC150">
        <f t="shared" si="55"/>
        <v>0.92205049306355058</v>
      </c>
      <c r="AD150" s="5">
        <f t="shared" si="56"/>
        <v>709.22281401457531</v>
      </c>
      <c r="AE150">
        <f t="shared" si="57"/>
        <v>-7.152150618410788E-2</v>
      </c>
      <c r="AF150" s="4"/>
      <c r="AK150">
        <f t="shared" si="58"/>
        <v>5.3030708634530244E-3</v>
      </c>
      <c r="AL150">
        <f t="shared" si="59"/>
        <v>2.8374359989375355E-5</v>
      </c>
    </row>
    <row r="151" spans="1:38" x14ac:dyDescent="0.3">
      <c r="A151" s="13">
        <v>323.14999999999998</v>
      </c>
      <c r="B151" s="16">
        <v>1.4074</v>
      </c>
      <c r="C151" s="8">
        <v>58.44</v>
      </c>
      <c r="D151" s="8">
        <f t="shared" si="40"/>
        <v>82.24845599999999</v>
      </c>
      <c r="E151">
        <f t="shared" si="41"/>
        <v>5.7781166117089047</v>
      </c>
      <c r="F151" s="20">
        <v>0.6573</v>
      </c>
      <c r="H151">
        <f t="shared" si="42"/>
        <v>-2.3662799999999996E-5</v>
      </c>
      <c r="I151" s="13">
        <v>0.41181201694887049</v>
      </c>
      <c r="J151">
        <v>1.7999999999999999E-2</v>
      </c>
      <c r="K151" s="22">
        <f t="shared" si="43"/>
        <v>1.4074</v>
      </c>
      <c r="L151">
        <v>0.2</v>
      </c>
      <c r="N151">
        <f t="shared" si="44"/>
        <v>1.6696533763700776</v>
      </c>
      <c r="O151">
        <f t="shared" si="45"/>
        <v>1.1863389060466658</v>
      </c>
      <c r="P151">
        <f t="shared" si="46"/>
        <v>1.2372677812093331</v>
      </c>
      <c r="R151">
        <f t="shared" si="47"/>
        <v>2.0006178176586949E-2</v>
      </c>
      <c r="S151" s="4"/>
      <c r="T151">
        <f t="shared" si="48"/>
        <v>0.92400224223558514</v>
      </c>
      <c r="U151">
        <f t="shared" si="49"/>
        <v>-7.9040780681508563E-2</v>
      </c>
      <c r="V151">
        <f t="shared" si="50"/>
        <v>-1.4227340522671541E-3</v>
      </c>
      <c r="W151" s="4"/>
      <c r="X151">
        <f t="shared" si="51"/>
        <v>7.599775776441485E-2</v>
      </c>
      <c r="Y151">
        <f t="shared" si="52"/>
        <v>5.7756591852186779E-3</v>
      </c>
      <c r="Z151" s="5">
        <f t="shared" si="53"/>
        <v>525.29203712738945</v>
      </c>
      <c r="AA151">
        <f t="shared" si="54"/>
        <v>5.4610340024826669E-2</v>
      </c>
      <c r="AB151" s="4"/>
      <c r="AC151">
        <f t="shared" si="55"/>
        <v>0.92400224223558514</v>
      </c>
      <c r="AD151" s="5">
        <f t="shared" si="56"/>
        <v>706.83766252747614</v>
      </c>
      <c r="AE151">
        <f t="shared" si="57"/>
        <v>-6.7899530350206128E-2</v>
      </c>
      <c r="AF151" s="4"/>
      <c r="AK151">
        <f t="shared" si="58"/>
        <v>5.2942537989403293E-3</v>
      </c>
      <c r="AL151">
        <f t="shared" si="59"/>
        <v>2.8280236953285081E-5</v>
      </c>
    </row>
    <row r="152" spans="1:38" x14ac:dyDescent="0.3">
      <c r="A152" s="13">
        <v>323.14999999999998</v>
      </c>
      <c r="B152" s="16">
        <v>1.3759999999999999</v>
      </c>
      <c r="C152" s="8">
        <v>58.44</v>
      </c>
      <c r="D152" s="8">
        <f t="shared" si="40"/>
        <v>80.413439999999994</v>
      </c>
      <c r="E152">
        <f t="shared" si="41"/>
        <v>5.7781166117089047</v>
      </c>
      <c r="F152" s="20">
        <v>0.65800000000000003</v>
      </c>
      <c r="H152">
        <f t="shared" si="42"/>
        <v>-2.3688000000000001E-5</v>
      </c>
      <c r="I152" s="13">
        <v>0.41181201694887049</v>
      </c>
      <c r="J152">
        <v>1.7999999999999999E-2</v>
      </c>
      <c r="K152" s="22">
        <f t="shared" si="43"/>
        <v>1.3759999999999999</v>
      </c>
      <c r="L152">
        <v>0.2</v>
      </c>
      <c r="N152">
        <f t="shared" si="44"/>
        <v>1.6140896431115588</v>
      </c>
      <c r="O152">
        <f t="shared" si="45"/>
        <v>1.1730302638892143</v>
      </c>
      <c r="P152">
        <f t="shared" si="46"/>
        <v>1.2346060527778429</v>
      </c>
      <c r="R152">
        <f t="shared" si="47"/>
        <v>1.9382097114247501E-2</v>
      </c>
      <c r="S152" s="4"/>
      <c r="T152">
        <f t="shared" si="48"/>
        <v>0.92557160340397093</v>
      </c>
      <c r="U152">
        <f t="shared" si="49"/>
        <v>-7.7343782696046748E-2</v>
      </c>
      <c r="V152">
        <f t="shared" si="50"/>
        <v>-1.3921880885288413E-3</v>
      </c>
      <c r="W152" s="4"/>
      <c r="X152">
        <f t="shared" si="51"/>
        <v>7.4428396596029012E-2</v>
      </c>
      <c r="Y152">
        <f t="shared" si="52"/>
        <v>5.5395862198557829E-3</v>
      </c>
      <c r="Z152" s="5">
        <f t="shared" si="53"/>
        <v>524.99119186556209</v>
      </c>
      <c r="AA152">
        <f t="shared" si="54"/>
        <v>5.2348211496074354E-2</v>
      </c>
      <c r="AB152" s="4"/>
      <c r="AC152">
        <f t="shared" si="55"/>
        <v>0.92557160340397093</v>
      </c>
      <c r="AD152" s="5">
        <f t="shared" si="56"/>
        <v>704.91981151557115</v>
      </c>
      <c r="AE152">
        <f t="shared" si="57"/>
        <v>-6.5057829465310871E-2</v>
      </c>
      <c r="AF152" s="4"/>
      <c r="AK152">
        <f t="shared" si="58"/>
        <v>5.2802910564821448E-3</v>
      </c>
      <c r="AL152">
        <f t="shared" si="59"/>
        <v>2.8132193831601222E-5</v>
      </c>
    </row>
    <row r="153" spans="1:38" x14ac:dyDescent="0.3">
      <c r="A153" s="13">
        <v>323.14999999999998</v>
      </c>
      <c r="B153" s="16">
        <v>1.3349</v>
      </c>
      <c r="C153" s="8">
        <v>58.44</v>
      </c>
      <c r="D153" s="8">
        <f t="shared" si="40"/>
        <v>78.011555999999999</v>
      </c>
      <c r="E153">
        <f t="shared" si="41"/>
        <v>5.7781166117089047</v>
      </c>
      <c r="F153" s="20">
        <v>0.66</v>
      </c>
      <c r="H153">
        <f t="shared" si="42"/>
        <v>-2.376E-5</v>
      </c>
      <c r="I153" s="13">
        <v>0.41181201694887049</v>
      </c>
      <c r="J153">
        <v>1.7999999999999999E-2</v>
      </c>
      <c r="K153" s="22">
        <f t="shared" si="43"/>
        <v>1.3349</v>
      </c>
      <c r="L153">
        <v>0.2</v>
      </c>
      <c r="N153">
        <f t="shared" si="44"/>
        <v>1.5423150610523777</v>
      </c>
      <c r="O153">
        <f t="shared" si="45"/>
        <v>1.1553787257864843</v>
      </c>
      <c r="P153">
        <f t="shared" si="46"/>
        <v>1.2310757451572969</v>
      </c>
      <c r="R153">
        <f t="shared" si="47"/>
        <v>1.857333281741496E-2</v>
      </c>
      <c r="S153" s="4"/>
      <c r="T153">
        <f t="shared" si="48"/>
        <v>0.9276338406895519</v>
      </c>
      <c r="U153">
        <f t="shared" si="49"/>
        <v>-7.5118192280925242E-2</v>
      </c>
      <c r="V153">
        <f t="shared" si="50"/>
        <v>-1.3521274610566543E-3</v>
      </c>
      <c r="W153" s="4"/>
      <c r="X153">
        <f t="shared" si="51"/>
        <v>7.2366159310448069E-2</v>
      </c>
      <c r="Y153">
        <f t="shared" si="52"/>
        <v>5.2368610133451494E-3</v>
      </c>
      <c r="Z153" s="5">
        <f t="shared" si="53"/>
        <v>524.60043878298586</v>
      </c>
      <c r="AA153">
        <f t="shared" si="54"/>
        <v>4.9450672538034791E-2</v>
      </c>
      <c r="AB153" s="4"/>
      <c r="AC153">
        <f t="shared" si="55"/>
        <v>0.9276338406895519</v>
      </c>
      <c r="AD153" s="5">
        <f t="shared" si="56"/>
        <v>702.39963710026586</v>
      </c>
      <c r="AE153">
        <f t="shared" si="57"/>
        <v>-6.1419236730080963E-2</v>
      </c>
      <c r="AF153" s="4"/>
      <c r="AK153">
        <f t="shared" si="58"/>
        <v>5.2526411643121426E-3</v>
      </c>
      <c r="AL153">
        <f t="shared" si="59"/>
        <v>2.7840409246754538E-5</v>
      </c>
    </row>
    <row r="154" spans="1:38" x14ac:dyDescent="0.3">
      <c r="A154" s="13">
        <v>323.14999999999998</v>
      </c>
      <c r="B154" s="16">
        <v>1.2808999999999999</v>
      </c>
      <c r="C154" s="8">
        <v>58.44</v>
      </c>
      <c r="D154" s="8">
        <f t="shared" si="40"/>
        <v>74.855795999999998</v>
      </c>
      <c r="E154">
        <f t="shared" si="41"/>
        <v>5.7781166117089047</v>
      </c>
      <c r="F154" s="16">
        <v>0.65490000000000004</v>
      </c>
      <c r="H154">
        <f t="shared" si="42"/>
        <v>-2.35764E-5</v>
      </c>
      <c r="I154" s="13">
        <v>0.41181201694887049</v>
      </c>
      <c r="J154">
        <v>1.7999999999999999E-2</v>
      </c>
      <c r="K154" s="22">
        <f t="shared" si="43"/>
        <v>1.2808999999999999</v>
      </c>
      <c r="L154">
        <v>0.2</v>
      </c>
      <c r="N154">
        <f t="shared" si="44"/>
        <v>1.449682306965564</v>
      </c>
      <c r="O154">
        <f t="shared" si="45"/>
        <v>1.1317685275708986</v>
      </c>
      <c r="P154">
        <f t="shared" si="46"/>
        <v>1.2263537055141798</v>
      </c>
      <c r="R154">
        <f t="shared" si="47"/>
        <v>1.7525023421025084E-2</v>
      </c>
      <c r="S154" s="4"/>
      <c r="T154">
        <f t="shared" si="48"/>
        <v>0.93035735930478247</v>
      </c>
      <c r="U154">
        <f t="shared" si="49"/>
        <v>-7.2186509325800965E-2</v>
      </c>
      <c r="V154">
        <f t="shared" si="50"/>
        <v>-1.2993571678644174E-3</v>
      </c>
      <c r="W154" s="4"/>
      <c r="X154">
        <f t="shared" si="51"/>
        <v>6.96426406952175E-2</v>
      </c>
      <c r="Y154">
        <f t="shared" si="52"/>
        <v>4.850097403003165E-3</v>
      </c>
      <c r="Z154" s="5">
        <f t="shared" si="53"/>
        <v>524.09235021095265</v>
      </c>
      <c r="AA154">
        <f t="shared" si="54"/>
        <v>4.5754181040455401E-2</v>
      </c>
      <c r="AB154" s="4"/>
      <c r="AC154">
        <f t="shared" si="55"/>
        <v>0.93035735930478247</v>
      </c>
      <c r="AD154" s="5">
        <f t="shared" si="56"/>
        <v>699.07133827563371</v>
      </c>
      <c r="AE154">
        <f t="shared" si="57"/>
        <v>-5.6779852430662942E-2</v>
      </c>
      <c r="AF154" s="4"/>
      <c r="AK154">
        <f t="shared" si="58"/>
        <v>5.1999948629531251E-3</v>
      </c>
      <c r="AL154">
        <f t="shared" si="59"/>
        <v>2.7285696739149706E-5</v>
      </c>
    </row>
    <row r="155" spans="1:38" x14ac:dyDescent="0.3">
      <c r="A155" s="13">
        <v>323.14999999999998</v>
      </c>
      <c r="B155" s="16">
        <v>1.2019</v>
      </c>
      <c r="C155" s="8">
        <v>58.44</v>
      </c>
      <c r="D155" s="8">
        <f t="shared" si="40"/>
        <v>70.239035999999999</v>
      </c>
      <c r="E155">
        <f t="shared" si="41"/>
        <v>5.7781166117089047</v>
      </c>
      <c r="F155" s="16">
        <v>0.65790000000000004</v>
      </c>
      <c r="H155">
        <f t="shared" si="42"/>
        <v>-2.36844E-5</v>
      </c>
      <c r="I155" s="13">
        <v>0.41181201694887049</v>
      </c>
      <c r="J155">
        <v>1.7999999999999999E-2</v>
      </c>
      <c r="K155" s="22">
        <f t="shared" si="43"/>
        <v>1.2019</v>
      </c>
      <c r="L155">
        <v>0.2</v>
      </c>
      <c r="N155">
        <f t="shared" si="44"/>
        <v>1.3176573920632784</v>
      </c>
      <c r="O155">
        <f t="shared" si="45"/>
        <v>1.0963119993870358</v>
      </c>
      <c r="P155">
        <f t="shared" si="46"/>
        <v>1.2192623998774073</v>
      </c>
      <c r="R155">
        <f t="shared" si="47"/>
        <v>1.6021635162208035E-2</v>
      </c>
      <c r="S155" s="4"/>
      <c r="T155">
        <f t="shared" si="48"/>
        <v>0.93437070258386656</v>
      </c>
      <c r="U155">
        <f t="shared" si="49"/>
        <v>-6.7882021655009173E-2</v>
      </c>
      <c r="V155">
        <f t="shared" si="50"/>
        <v>-1.221876389790165E-3</v>
      </c>
      <c r="W155" s="4"/>
      <c r="X155">
        <f t="shared" si="51"/>
        <v>6.5629297416133492E-2</v>
      </c>
      <c r="Y155">
        <f t="shared" si="52"/>
        <v>4.3072046793353061E-3</v>
      </c>
      <c r="Z155" s="5">
        <f t="shared" si="53"/>
        <v>523.36015779188313</v>
      </c>
      <c r="AA155">
        <f t="shared" si="54"/>
        <v>4.0575947771139528E-2</v>
      </c>
      <c r="AB155" s="4"/>
      <c r="AC155">
        <f t="shared" si="55"/>
        <v>0.93437070258386656</v>
      </c>
      <c r="AD155" s="5">
        <f t="shared" si="56"/>
        <v>694.1667983749619</v>
      </c>
      <c r="AE155">
        <f t="shared" si="57"/>
        <v>-5.0286460191868006E-2</v>
      </c>
      <c r="AF155" s="4"/>
      <c r="AK155">
        <f t="shared" si="58"/>
        <v>5.0892463516893915E-3</v>
      </c>
      <c r="AL155">
        <f t="shared" si="59"/>
        <v>2.6142060871571043E-5</v>
      </c>
    </row>
    <row r="156" spans="1:38" x14ac:dyDescent="0.3">
      <c r="A156" s="13">
        <v>323.14999999999998</v>
      </c>
      <c r="B156" s="16">
        <v>1.1761999999999999</v>
      </c>
      <c r="C156" s="8">
        <v>58.44</v>
      </c>
      <c r="D156" s="8">
        <f t="shared" si="40"/>
        <v>68.737127999999998</v>
      </c>
      <c r="E156">
        <f t="shared" si="41"/>
        <v>5.7781166117089047</v>
      </c>
      <c r="F156" s="20">
        <v>0.66510000000000002</v>
      </c>
      <c r="H156">
        <f t="shared" si="42"/>
        <v>-2.3943599999999999E-5</v>
      </c>
      <c r="I156" s="13">
        <v>0.41181201694887049</v>
      </c>
      <c r="J156">
        <v>1.7999999999999999E-2</v>
      </c>
      <c r="K156" s="22">
        <f t="shared" si="43"/>
        <v>1.1761999999999999</v>
      </c>
      <c r="L156">
        <v>0.2</v>
      </c>
      <c r="N156">
        <f t="shared" si="44"/>
        <v>1.2756213006719508</v>
      </c>
      <c r="O156">
        <f t="shared" si="45"/>
        <v>1.0845275469069469</v>
      </c>
      <c r="P156">
        <f t="shared" si="46"/>
        <v>1.2169055093813894</v>
      </c>
      <c r="R156">
        <f t="shared" si="47"/>
        <v>1.5540551307512137E-2</v>
      </c>
      <c r="S156" s="4"/>
      <c r="T156">
        <f t="shared" si="48"/>
        <v>0.93568378397348984</v>
      </c>
      <c r="U156">
        <f t="shared" si="49"/>
        <v>-6.6477697219695514E-2</v>
      </c>
      <c r="V156">
        <f t="shared" si="50"/>
        <v>-1.1965985499545191E-3</v>
      </c>
      <c r="W156" s="4"/>
      <c r="X156">
        <f t="shared" si="51"/>
        <v>6.4316216026510123E-2</v>
      </c>
      <c r="Y156">
        <f t="shared" si="52"/>
        <v>4.1365756439687177E-3</v>
      </c>
      <c r="Z156" s="5">
        <f t="shared" si="53"/>
        <v>523.12487341025121</v>
      </c>
      <c r="AA156">
        <f t="shared" si="54"/>
        <v>3.8951020981855142E-2</v>
      </c>
      <c r="AB156" s="4"/>
      <c r="AC156">
        <f t="shared" si="55"/>
        <v>0.93568378397348984</v>
      </c>
      <c r="AD156" s="5">
        <f t="shared" si="56"/>
        <v>692.56213622163932</v>
      </c>
      <c r="AE156">
        <f t="shared" si="57"/>
        <v>-4.8250444952567244E-2</v>
      </c>
      <c r="AK156">
        <f t="shared" si="58"/>
        <v>5.0445287868455188E-3</v>
      </c>
      <c r="AL156">
        <f t="shared" si="59"/>
        <v>2.5689412336215506E-5</v>
      </c>
    </row>
    <row r="157" spans="1:38" x14ac:dyDescent="0.3">
      <c r="A157" s="13">
        <v>323.14999999999998</v>
      </c>
      <c r="B157" s="16">
        <v>1.1080000000000001</v>
      </c>
      <c r="C157" s="8">
        <v>58.44</v>
      </c>
      <c r="D157" s="8">
        <f t="shared" si="40"/>
        <v>64.751519999999999</v>
      </c>
      <c r="E157">
        <f t="shared" si="41"/>
        <v>5.7781166117089047</v>
      </c>
      <c r="F157" s="16">
        <v>0.66210000000000002</v>
      </c>
      <c r="H157">
        <f t="shared" si="42"/>
        <v>-2.3835599999999999E-5</v>
      </c>
      <c r="I157" s="13">
        <v>0.41181201694887049</v>
      </c>
      <c r="J157">
        <v>1.7999999999999999E-2</v>
      </c>
      <c r="K157" s="22">
        <f t="shared" si="43"/>
        <v>1.1080000000000001</v>
      </c>
      <c r="L157">
        <v>0.2</v>
      </c>
      <c r="N157">
        <f t="shared" si="44"/>
        <v>1.1662982946056297</v>
      </c>
      <c r="O157">
        <f t="shared" si="45"/>
        <v>1.0526157893552615</v>
      </c>
      <c r="P157">
        <f t="shared" si="46"/>
        <v>1.2105231578710522</v>
      </c>
      <c r="R157">
        <f t="shared" si="47"/>
        <v>1.4283612335653013E-2</v>
      </c>
      <c r="S157" s="4"/>
      <c r="T157">
        <f t="shared" si="48"/>
        <v>0.9391862619740613</v>
      </c>
      <c r="U157">
        <f t="shared" si="49"/>
        <v>-6.2741457385323024E-2</v>
      </c>
      <c r="V157">
        <f t="shared" si="50"/>
        <v>-1.1293462329358143E-3</v>
      </c>
      <c r="W157" s="4"/>
      <c r="X157">
        <f t="shared" si="51"/>
        <v>6.0813738025938667E-2</v>
      </c>
      <c r="Y157">
        <f t="shared" si="52"/>
        <v>3.6983107326874986E-3</v>
      </c>
      <c r="Z157" s="5">
        <f t="shared" si="53"/>
        <v>522.50758803293991</v>
      </c>
      <c r="AA157">
        <f t="shared" si="54"/>
        <v>3.478311757319183E-2</v>
      </c>
      <c r="AB157" s="4"/>
      <c r="AC157">
        <f t="shared" si="55"/>
        <v>0.9391862619740613</v>
      </c>
      <c r="AD157" s="5">
        <f t="shared" si="56"/>
        <v>688.28190353021887</v>
      </c>
      <c r="AE157">
        <f t="shared" si="57"/>
        <v>-4.3032243163106276E-2</v>
      </c>
      <c r="AK157">
        <f t="shared" si="58"/>
        <v>4.9051405128027539E-3</v>
      </c>
      <c r="AL157">
        <f t="shared" si="59"/>
        <v>2.4294805520580148E-5</v>
      </c>
    </row>
    <row r="158" spans="1:38" x14ac:dyDescent="0.3">
      <c r="A158" s="13">
        <v>323.14999999999998</v>
      </c>
      <c r="B158" s="16">
        <v>1.1079000000000001</v>
      </c>
      <c r="C158" s="8">
        <v>58.44</v>
      </c>
      <c r="D158" s="8">
        <f t="shared" si="40"/>
        <v>64.745676000000003</v>
      </c>
      <c r="E158">
        <f t="shared" si="41"/>
        <v>5.7781166117089047</v>
      </c>
      <c r="F158" s="16">
        <v>0.66210000000000002</v>
      </c>
      <c r="H158">
        <f t="shared" si="42"/>
        <v>-2.3835599999999999E-5</v>
      </c>
      <c r="I158" s="13">
        <v>0.41181201694887049</v>
      </c>
      <c r="J158">
        <v>1.7999999999999999E-2</v>
      </c>
      <c r="K158" s="22">
        <f t="shared" si="43"/>
        <v>1.1079000000000001</v>
      </c>
      <c r="L158">
        <v>0.2</v>
      </c>
      <c r="N158">
        <f t="shared" si="44"/>
        <v>1.1661404057998335</v>
      </c>
      <c r="O158">
        <f t="shared" si="45"/>
        <v>1.0525682875709301</v>
      </c>
      <c r="P158">
        <f t="shared" si="46"/>
        <v>1.2105136575141859</v>
      </c>
      <c r="R158">
        <f t="shared" si="47"/>
        <v>1.4281790762765957E-2</v>
      </c>
      <c r="S158" s="4"/>
      <c r="T158">
        <f t="shared" si="48"/>
        <v>0.93919141682431218</v>
      </c>
      <c r="U158">
        <f t="shared" si="49"/>
        <v>-6.2735968765745526E-2</v>
      </c>
      <c r="V158">
        <f t="shared" si="50"/>
        <v>-1.1292474377834194E-3</v>
      </c>
      <c r="W158" s="4"/>
      <c r="X158">
        <f t="shared" si="51"/>
        <v>6.0808583175687866E-2</v>
      </c>
      <c r="Y158">
        <f t="shared" si="52"/>
        <v>3.6976837878345496E-3</v>
      </c>
      <c r="Z158" s="5">
        <f t="shared" si="53"/>
        <v>522.50669057761013</v>
      </c>
      <c r="AA158">
        <f t="shared" si="54"/>
        <v>3.4777161338110422E-2</v>
      </c>
      <c r="AB158" s="4"/>
      <c r="AC158">
        <f t="shared" si="55"/>
        <v>0.93919141682431218</v>
      </c>
      <c r="AD158" s="5">
        <f t="shared" si="56"/>
        <v>688.27560400212496</v>
      </c>
      <c r="AE158">
        <f t="shared" si="57"/>
        <v>-4.3024790611737043E-2</v>
      </c>
      <c r="AK158">
        <f t="shared" si="58"/>
        <v>4.9049140513559158E-3</v>
      </c>
      <c r="AL158">
        <f t="shared" si="59"/>
        <v>2.4292573125741063E-5</v>
      </c>
    </row>
    <row r="159" spans="1:38" x14ac:dyDescent="0.3">
      <c r="A159" s="13">
        <v>323.14999999999998</v>
      </c>
      <c r="B159" s="16">
        <v>2.0164</v>
      </c>
      <c r="C159" s="8">
        <v>58.44</v>
      </c>
      <c r="D159" s="8">
        <f t="shared" si="40"/>
        <v>117.838416</v>
      </c>
      <c r="E159">
        <f t="shared" si="41"/>
        <v>5.7781166117089047</v>
      </c>
      <c r="F159" s="20">
        <v>0.65349999999999997</v>
      </c>
      <c r="H159">
        <f t="shared" si="42"/>
        <v>-2.3525999999999998E-5</v>
      </c>
      <c r="I159" s="13">
        <v>0.41181201694887049</v>
      </c>
      <c r="J159">
        <v>1.7999999999999999E-2</v>
      </c>
      <c r="K159" s="22">
        <f t="shared" si="43"/>
        <v>2.0164</v>
      </c>
      <c r="L159">
        <v>0.2</v>
      </c>
      <c r="N159">
        <f t="shared" si="44"/>
        <v>2.8632879999999998</v>
      </c>
      <c r="O159">
        <f t="shared" si="45"/>
        <v>1.42</v>
      </c>
      <c r="P159">
        <f t="shared" si="46"/>
        <v>1.284</v>
      </c>
      <c r="R159">
        <f t="shared" si="47"/>
        <v>3.3059899244453197E-2</v>
      </c>
      <c r="S159" s="4"/>
      <c r="T159">
        <f t="shared" si="48"/>
        <v>0.89458367657316229</v>
      </c>
      <c r="U159">
        <f t="shared" si="49"/>
        <v>-0.11139683477051564</v>
      </c>
      <c r="V159">
        <f t="shared" si="50"/>
        <v>-2.0051430258692811E-3</v>
      </c>
      <c r="W159" s="4"/>
      <c r="X159">
        <f t="shared" si="51"/>
        <v>0.10541632342683774</v>
      </c>
      <c r="Y159">
        <f t="shared" si="52"/>
        <v>1.1112601244831658E-2</v>
      </c>
      <c r="Z159" s="5">
        <f t="shared" si="53"/>
        <v>531.48857894348077</v>
      </c>
      <c r="AA159">
        <f t="shared" si="54"/>
        <v>0.10631197159166039</v>
      </c>
      <c r="AB159" s="4"/>
      <c r="AC159">
        <f t="shared" si="55"/>
        <v>0.89458367657316229</v>
      </c>
      <c r="AD159" s="5">
        <f t="shared" si="56"/>
        <v>742.78886806323044</v>
      </c>
      <c r="AE159">
        <f t="shared" si="57"/>
        <v>-0.13291518243720651</v>
      </c>
      <c r="AK159">
        <f t="shared" si="58"/>
        <v>4.4515453730377963E-3</v>
      </c>
      <c r="AL159">
        <f t="shared" si="59"/>
        <v>2.0026263793782389E-5</v>
      </c>
    </row>
    <row r="160" spans="1:38" x14ac:dyDescent="0.3">
      <c r="A160" s="13">
        <v>323.14999999999998</v>
      </c>
      <c r="B160" s="16">
        <v>1.6892</v>
      </c>
      <c r="C160" s="8">
        <v>58.44</v>
      </c>
      <c r="D160" s="8">
        <f t="shared" si="40"/>
        <v>98.716847999999999</v>
      </c>
      <c r="E160">
        <f t="shared" si="41"/>
        <v>5.7781166117089047</v>
      </c>
      <c r="F160" s="20">
        <v>0.65380000000000005</v>
      </c>
      <c r="H160">
        <f t="shared" si="42"/>
        <v>-2.3536800000000001E-5</v>
      </c>
      <c r="I160" s="13">
        <v>0.41181201694887049</v>
      </c>
      <c r="J160">
        <v>1.7999999999999999E-2</v>
      </c>
      <c r="K160" s="22">
        <f t="shared" si="43"/>
        <v>1.6892</v>
      </c>
      <c r="L160">
        <v>0.2</v>
      </c>
      <c r="N160">
        <f t="shared" si="44"/>
        <v>2.1954401846299523</v>
      </c>
      <c r="O160">
        <f t="shared" si="45"/>
        <v>1.2996922712703958</v>
      </c>
      <c r="P160">
        <f t="shared" si="46"/>
        <v>1.2599384542540792</v>
      </c>
      <c r="R160">
        <f t="shared" si="47"/>
        <v>2.5832937560509278E-2</v>
      </c>
      <c r="T160">
        <f t="shared" si="48"/>
        <v>0.91015260375801577</v>
      </c>
      <c r="U160">
        <f t="shared" si="49"/>
        <v>-9.4142997093337122E-2</v>
      </c>
      <c r="V160">
        <f t="shared" si="50"/>
        <v>-1.6945739476800681E-3</v>
      </c>
      <c r="X160">
        <f t="shared" si="51"/>
        <v>8.9847396241984262E-2</v>
      </c>
      <c r="Y160">
        <f t="shared" si="52"/>
        <v>8.0725546114641285E-3</v>
      </c>
      <c r="Z160" s="5">
        <f t="shared" si="53"/>
        <v>528.07748538137696</v>
      </c>
      <c r="AA160">
        <f t="shared" si="54"/>
        <v>7.6732818116864679E-2</v>
      </c>
      <c r="AC160">
        <f t="shared" si="55"/>
        <v>0.91015260375801577</v>
      </c>
      <c r="AD160" s="5">
        <f t="shared" si="56"/>
        <v>723.76272968460762</v>
      </c>
      <c r="AE160">
        <f t="shared" si="57"/>
        <v>-9.5718068846964835E-2</v>
      </c>
      <c r="AK160">
        <f t="shared" si="58"/>
        <v>5.1531128827290579E-3</v>
      </c>
      <c r="AL160">
        <f t="shared" si="59"/>
        <v>2.6797701937698851E-5</v>
      </c>
    </row>
    <row r="161" spans="1:38" x14ac:dyDescent="0.3">
      <c r="A161" s="13">
        <v>323.14999999999998</v>
      </c>
      <c r="B161" s="16">
        <v>1.4471000000000001</v>
      </c>
      <c r="C161" s="8">
        <v>58.44</v>
      </c>
      <c r="D161" s="8">
        <f t="shared" si="40"/>
        <v>84.568523999999996</v>
      </c>
      <c r="E161">
        <f t="shared" si="41"/>
        <v>5.7781166117089047</v>
      </c>
      <c r="F161" s="20">
        <v>0.65590000000000004</v>
      </c>
      <c r="H161">
        <f t="shared" si="42"/>
        <v>-2.3612399999999998E-5</v>
      </c>
      <c r="I161" s="13">
        <v>0.41181201694887049</v>
      </c>
      <c r="J161">
        <v>1.7999999999999999E-2</v>
      </c>
      <c r="K161" s="22">
        <f t="shared" si="43"/>
        <v>1.4471000000000001</v>
      </c>
      <c r="L161">
        <v>0.2</v>
      </c>
      <c r="N161">
        <f t="shared" si="44"/>
        <v>1.7407957402036003</v>
      </c>
      <c r="O161">
        <f t="shared" si="45"/>
        <v>1.202954695738788</v>
      </c>
      <c r="P161">
        <f t="shared" si="46"/>
        <v>1.2405909391477576</v>
      </c>
      <c r="R161">
        <f t="shared" si="47"/>
        <v>2.0802748884351727E-2</v>
      </c>
      <c r="T161">
        <f t="shared" si="48"/>
        <v>0.92202565155763272</v>
      </c>
      <c r="U161">
        <f t="shared" si="49"/>
        <v>-8.1182234166535569E-2</v>
      </c>
      <c r="V161">
        <f t="shared" si="50"/>
        <v>-1.46128021499764E-3</v>
      </c>
      <c r="X161">
        <f t="shared" si="51"/>
        <v>7.7974348442367294E-2</v>
      </c>
      <c r="Y161">
        <f t="shared" si="52"/>
        <v>6.0799990150117071E-3</v>
      </c>
      <c r="Z161" s="5">
        <f t="shared" si="53"/>
        <v>525.67523059533141</v>
      </c>
      <c r="AA161">
        <f t="shared" si="54"/>
        <v>5.7529887916242001E-2</v>
      </c>
      <c r="AC161">
        <f t="shared" si="55"/>
        <v>0.92202565155763272</v>
      </c>
      <c r="AD161" s="5">
        <f t="shared" si="56"/>
        <v>709.2531717857637</v>
      </c>
      <c r="AE161">
        <f t="shared" si="57"/>
        <v>-7.1568234581482926E-2</v>
      </c>
      <c r="AK161">
        <f t="shared" si="58"/>
        <v>5.3031220041131616E-3</v>
      </c>
      <c r="AL161">
        <f t="shared" si="59"/>
        <v>2.8374099411962802E-5</v>
      </c>
    </row>
    <row r="162" spans="1:38" x14ac:dyDescent="0.3">
      <c r="A162" s="13">
        <v>323.14999999999998</v>
      </c>
      <c r="B162" s="16">
        <v>1.2614000000000001</v>
      </c>
      <c r="C162" s="8">
        <v>58.44</v>
      </c>
      <c r="D162" s="8">
        <f t="shared" si="40"/>
        <v>73.716216000000003</v>
      </c>
      <c r="E162">
        <f t="shared" si="41"/>
        <v>5.7781166117089047</v>
      </c>
      <c r="F162" s="16">
        <v>0.67</v>
      </c>
      <c r="H162">
        <f t="shared" si="42"/>
        <v>-2.4119999999999999E-5</v>
      </c>
      <c r="I162" s="13">
        <v>0.41181201694887049</v>
      </c>
      <c r="J162">
        <v>1.7999999999999999E-2</v>
      </c>
      <c r="K162" s="22">
        <f t="shared" si="43"/>
        <v>1.2614000000000001</v>
      </c>
      <c r="L162">
        <v>0.2</v>
      </c>
      <c r="N162">
        <f t="shared" si="44"/>
        <v>1.4167043910230532</v>
      </c>
      <c r="O162">
        <f t="shared" si="45"/>
        <v>1.1231206524679351</v>
      </c>
      <c r="P162">
        <f t="shared" si="46"/>
        <v>1.224624130493587</v>
      </c>
      <c r="R162">
        <f t="shared" si="47"/>
        <v>1.7150545717473008E-2</v>
      </c>
      <c r="T162">
        <f t="shared" si="48"/>
        <v>0.93134478654460406</v>
      </c>
      <c r="U162">
        <f t="shared" si="49"/>
        <v>-7.1125730259058106E-2</v>
      </c>
      <c r="V162">
        <f t="shared" si="50"/>
        <v>-1.2802631446630459E-3</v>
      </c>
      <c r="X162">
        <f t="shared" si="51"/>
        <v>6.8655213455395922E-2</v>
      </c>
      <c r="Y162">
        <f t="shared" si="52"/>
        <v>4.7135383346059772E-3</v>
      </c>
      <c r="Z162" s="5">
        <f t="shared" si="53"/>
        <v>523.91037878286238</v>
      </c>
      <c r="AA162">
        <f t="shared" si="54"/>
        <v>4.445048977723727E-2</v>
      </c>
      <c r="AC162">
        <f t="shared" si="55"/>
        <v>0.93134478654460406</v>
      </c>
      <c r="AD162" s="5">
        <f t="shared" si="56"/>
        <v>697.86464451436132</v>
      </c>
      <c r="AE162">
        <f t="shared" si="57"/>
        <v>-5.5144376786727289E-2</v>
      </c>
      <c r="AK162">
        <f t="shared" si="58"/>
        <v>5.1763955633199465E-3</v>
      </c>
      <c r="AL162">
        <f t="shared" si="59"/>
        <v>2.7045362124332981E-5</v>
      </c>
    </row>
    <row r="163" spans="1:38" x14ac:dyDescent="0.3">
      <c r="A163" s="13">
        <v>323.14999999999998</v>
      </c>
      <c r="B163" s="16">
        <v>0.436</v>
      </c>
      <c r="C163" s="8">
        <v>58.44</v>
      </c>
      <c r="D163" s="8">
        <f t="shared" si="40"/>
        <v>25.479839999999999</v>
      </c>
      <c r="E163">
        <f t="shared" si="41"/>
        <v>5.7781166117089047</v>
      </c>
      <c r="F163" s="21">
        <v>0.72419999999999995</v>
      </c>
      <c r="H163">
        <f t="shared" si="42"/>
        <v>-2.6071199999999995E-5</v>
      </c>
      <c r="I163" s="13">
        <v>0.41181201694887049</v>
      </c>
      <c r="J163">
        <v>1.7999999999999999E-2</v>
      </c>
      <c r="K163" s="22">
        <f t="shared" si="43"/>
        <v>0.436</v>
      </c>
      <c r="L163">
        <v>0.2</v>
      </c>
      <c r="N163">
        <f t="shared" si="44"/>
        <v>0.28789209089518247</v>
      </c>
      <c r="O163">
        <f t="shared" si="45"/>
        <v>0.66030296076876716</v>
      </c>
      <c r="P163">
        <f t="shared" si="46"/>
        <v>1.1320605921537534</v>
      </c>
      <c r="R163">
        <f t="shared" si="47"/>
        <v>3.7701755928330537E-3</v>
      </c>
      <c r="T163">
        <f t="shared" si="48"/>
        <v>0.97515325118434315</v>
      </c>
      <c r="U163">
        <f t="shared" si="49"/>
        <v>-2.5160639633991715E-2</v>
      </c>
      <c r="V163">
        <f t="shared" si="50"/>
        <v>-4.5289151341185082E-4</v>
      </c>
      <c r="X163">
        <f t="shared" si="51"/>
        <v>2.4846748815656874E-2</v>
      </c>
      <c r="Y163">
        <f t="shared" si="52"/>
        <v>6.173609267083463E-4</v>
      </c>
      <c r="Z163" s="5">
        <f t="shared" si="53"/>
        <v>517.03609275749022</v>
      </c>
      <c r="AA163">
        <f t="shared" si="54"/>
        <v>5.7455618645956786E-3</v>
      </c>
      <c r="AC163">
        <f t="shared" si="55"/>
        <v>0.97515325118434315</v>
      </c>
      <c r="AD163" s="5">
        <f t="shared" si="56"/>
        <v>644.32814193494323</v>
      </c>
      <c r="AE163">
        <f t="shared" si="57"/>
        <v>-6.9821892730392654E-3</v>
      </c>
      <c r="AK163">
        <f t="shared" si="58"/>
        <v>2.0806566709776165E-3</v>
      </c>
      <c r="AL163">
        <f t="shared" si="59"/>
        <v>4.4383023223538811E-6</v>
      </c>
    </row>
    <row r="164" spans="1:38" x14ac:dyDescent="0.3">
      <c r="A164" s="13">
        <v>323.14999999999998</v>
      </c>
      <c r="B164" s="16">
        <v>0.38519999999999999</v>
      </c>
      <c r="C164" s="8">
        <v>58.44</v>
      </c>
      <c r="D164" s="8">
        <f t="shared" si="40"/>
        <v>22.511087999999997</v>
      </c>
      <c r="E164">
        <f t="shared" si="41"/>
        <v>5.7781166117089047</v>
      </c>
      <c r="F164" s="21">
        <v>0.73109999999999997</v>
      </c>
      <c r="H164">
        <f t="shared" si="42"/>
        <v>-2.6319599999999998E-5</v>
      </c>
      <c r="I164" s="13">
        <v>0.41181201694887049</v>
      </c>
      <c r="J164">
        <v>1.7999999999999999E-2</v>
      </c>
      <c r="K164" s="22">
        <f t="shared" si="43"/>
        <v>0.38519999999999999</v>
      </c>
      <c r="L164">
        <v>0.2</v>
      </c>
      <c r="N164">
        <f t="shared" si="44"/>
        <v>0.23907238696261013</v>
      </c>
      <c r="O164">
        <f t="shared" si="45"/>
        <v>0.62064482596731607</v>
      </c>
      <c r="P164">
        <f t="shared" si="46"/>
        <v>1.1241289651934632</v>
      </c>
      <c r="R164">
        <f t="shared" si="47"/>
        <v>3.1529333885429623E-3</v>
      </c>
      <c r="T164">
        <f t="shared" si="48"/>
        <v>0.9779845047509157</v>
      </c>
      <c r="U164">
        <f t="shared" si="49"/>
        <v>-2.2261452885803886E-2</v>
      </c>
      <c r="V164">
        <f t="shared" si="50"/>
        <v>-4.0070615194446994E-4</v>
      </c>
      <c r="X164">
        <f t="shared" si="51"/>
        <v>2.201549524908428E-2</v>
      </c>
      <c r="Y164">
        <f t="shared" si="52"/>
        <v>4.8468203106245253E-4</v>
      </c>
      <c r="Z164" s="5">
        <f t="shared" si="53"/>
        <v>516.67250709743541</v>
      </c>
      <c r="AA164">
        <f t="shared" si="54"/>
        <v>4.5075938424140585E-3</v>
      </c>
      <c r="AC164">
        <f t="shared" si="55"/>
        <v>0.9779845047509157</v>
      </c>
      <c r="AD164" s="5">
        <f t="shared" si="56"/>
        <v>640.86818470712694</v>
      </c>
      <c r="AE164">
        <f t="shared" si="57"/>
        <v>-5.4680201974776337E-3</v>
      </c>
      <c r="AK164">
        <f t="shared" si="58"/>
        <v>1.7918008815349176E-3</v>
      </c>
      <c r="AL164">
        <f t="shared" si="59"/>
        <v>3.3055620853767604E-6</v>
      </c>
    </row>
    <row r="165" spans="1:38" x14ac:dyDescent="0.3">
      <c r="A165" s="13">
        <v>323.14999999999998</v>
      </c>
      <c r="B165" s="16">
        <v>0.33460000000000001</v>
      </c>
      <c r="C165" s="8">
        <v>58.44</v>
      </c>
      <c r="D165" s="8">
        <f t="shared" si="40"/>
        <v>19.554023999999998</v>
      </c>
      <c r="E165">
        <f t="shared" si="41"/>
        <v>5.7781166117089047</v>
      </c>
      <c r="F165" s="21">
        <v>0.73699999999999999</v>
      </c>
      <c r="H165">
        <f t="shared" si="42"/>
        <v>-2.6531999999999996E-5</v>
      </c>
      <c r="I165" s="13">
        <v>0.41181201694887049</v>
      </c>
      <c r="J165">
        <v>1.7999999999999999E-2</v>
      </c>
      <c r="K165" s="22">
        <f t="shared" si="43"/>
        <v>0.33460000000000001</v>
      </c>
      <c r="L165">
        <v>0.2</v>
      </c>
      <c r="N165">
        <f t="shared" si="44"/>
        <v>0.19354809669950257</v>
      </c>
      <c r="O165">
        <f t="shared" si="45"/>
        <v>0.57844619455918289</v>
      </c>
      <c r="P165">
        <f t="shared" si="46"/>
        <v>1.1156892389118367</v>
      </c>
      <c r="R165">
        <f t="shared" si="47"/>
        <v>2.5718591295389214E-3</v>
      </c>
      <c r="T165">
        <f t="shared" si="48"/>
        <v>0.9808210025759263</v>
      </c>
      <c r="U165">
        <f t="shared" si="49"/>
        <v>-1.9365300310122929E-2</v>
      </c>
      <c r="V165">
        <f t="shared" si="50"/>
        <v>-3.4857540558221267E-4</v>
      </c>
      <c r="X165">
        <f t="shared" si="51"/>
        <v>1.9178997424073724E-2</v>
      </c>
      <c r="Y165">
        <f t="shared" si="52"/>
        <v>3.6783394219262652E-4</v>
      </c>
      <c r="Z165" s="5">
        <f t="shared" si="53"/>
        <v>516.3180712273894</v>
      </c>
      <c r="AA165">
        <f t="shared" si="54"/>
        <v>3.4185476081675516E-3</v>
      </c>
      <c r="AC165">
        <f t="shared" si="55"/>
        <v>0.9808210025759263</v>
      </c>
      <c r="AD165" s="5">
        <f t="shared" si="56"/>
        <v>637.40181868918989</v>
      </c>
      <c r="AE165">
        <f t="shared" si="57"/>
        <v>-4.1393043701286984E-3</v>
      </c>
      <c r="AK165">
        <f t="shared" si="58"/>
        <v>1.5025269619955619E-3</v>
      </c>
      <c r="AL165">
        <f t="shared" si="59"/>
        <v>2.3380213092589448E-6</v>
      </c>
    </row>
    <row r="166" spans="1:38" x14ac:dyDescent="0.3">
      <c r="A166" s="13">
        <v>323.14999999999998</v>
      </c>
      <c r="B166" s="16">
        <v>0.2429</v>
      </c>
      <c r="C166" s="8">
        <v>58.44</v>
      </c>
      <c r="D166" s="8">
        <f t="shared" si="40"/>
        <v>14.195076</v>
      </c>
      <c r="E166">
        <f t="shared" si="41"/>
        <v>5.7781166117089047</v>
      </c>
      <c r="F166" s="16">
        <v>0.75700000000000001</v>
      </c>
      <c r="H166">
        <f t="shared" si="42"/>
        <v>-2.7251999999999999E-5</v>
      </c>
      <c r="I166" s="13">
        <v>0.41181201694887049</v>
      </c>
      <c r="J166">
        <v>1.7999999999999999E-2</v>
      </c>
      <c r="K166" s="22">
        <f t="shared" si="43"/>
        <v>0.2429</v>
      </c>
      <c r="L166">
        <v>0.2</v>
      </c>
      <c r="N166">
        <f t="shared" si="44"/>
        <v>0.11971298838889621</v>
      </c>
      <c r="O166">
        <f t="shared" si="45"/>
        <v>0.49284886121406429</v>
      </c>
      <c r="P166">
        <f t="shared" si="46"/>
        <v>1.0985697722428129</v>
      </c>
      <c r="R166">
        <f t="shared" si="47"/>
        <v>1.6155304325362583E-3</v>
      </c>
      <c r="T166">
        <f t="shared" si="48"/>
        <v>0.9860036039062765</v>
      </c>
      <c r="U166">
        <f t="shared" si="49"/>
        <v>-1.4095269308821877E-2</v>
      </c>
      <c r="V166">
        <f t="shared" si="50"/>
        <v>-2.5371484755879376E-4</v>
      </c>
      <c r="X166">
        <f t="shared" si="51"/>
        <v>1.3996396093723492E-2</v>
      </c>
      <c r="Y166">
        <f t="shared" si="52"/>
        <v>1.9589910361239823E-4</v>
      </c>
      <c r="Z166" s="5">
        <f t="shared" si="53"/>
        <v>515.69587117938249</v>
      </c>
      <c r="AA166">
        <f t="shared" si="54"/>
        <v>1.8184384602118048E-3</v>
      </c>
      <c r="AC166">
        <f t="shared" si="55"/>
        <v>0.9860036039062765</v>
      </c>
      <c r="AD166" s="5">
        <f t="shared" si="56"/>
        <v>631.06837715518304</v>
      </c>
      <c r="AE166">
        <f t="shared" si="57"/>
        <v>-2.1941174650812064E-3</v>
      </c>
      <c r="AK166">
        <f t="shared" si="58"/>
        <v>9.8613658010806302E-4</v>
      </c>
      <c r="AL166">
        <f t="shared" si="59"/>
        <v>1.0269564142934361E-6</v>
      </c>
    </row>
    <row r="167" spans="1:38" x14ac:dyDescent="0.3">
      <c r="A167" s="13">
        <v>323.14999999999998</v>
      </c>
      <c r="B167" s="16">
        <v>0.17030000000000001</v>
      </c>
      <c r="C167" s="8">
        <v>58.44</v>
      </c>
      <c r="D167" s="8">
        <f t="shared" si="40"/>
        <v>9.9523320000000002</v>
      </c>
      <c r="E167">
        <f t="shared" si="41"/>
        <v>5.7781166117089047</v>
      </c>
      <c r="F167" s="16">
        <v>0.75700000000000001</v>
      </c>
      <c r="H167">
        <f t="shared" si="42"/>
        <v>-2.7251999999999999E-5</v>
      </c>
      <c r="I167" s="13">
        <v>0.41181201694887049</v>
      </c>
      <c r="J167">
        <v>1.7999999999999999E-2</v>
      </c>
      <c r="K167" s="22">
        <f t="shared" si="43"/>
        <v>0.17030000000000001</v>
      </c>
      <c r="L167">
        <v>0.2</v>
      </c>
      <c r="N167">
        <f t="shared" si="44"/>
        <v>7.0278417220367179E-2</v>
      </c>
      <c r="O167">
        <f t="shared" si="45"/>
        <v>0.41267420563926699</v>
      </c>
      <c r="P167">
        <f t="shared" si="46"/>
        <v>1.0825348411278535</v>
      </c>
      <c r="R167">
        <f t="shared" si="47"/>
        <v>9.6245759783607503E-4</v>
      </c>
      <c r="T167">
        <f t="shared" si="48"/>
        <v>0.99014574085858931</v>
      </c>
      <c r="U167">
        <f t="shared" si="49"/>
        <v>-9.903133699796049E-3</v>
      </c>
      <c r="V167">
        <f t="shared" si="50"/>
        <v>-1.7825640659632888E-4</v>
      </c>
      <c r="X167">
        <f t="shared" si="51"/>
        <v>9.8542591414106477E-3</v>
      </c>
      <c r="Y167">
        <f t="shared" si="52"/>
        <v>9.7106423226075322E-5</v>
      </c>
      <c r="Z167" s="5">
        <f t="shared" si="53"/>
        <v>515.22218525508072</v>
      </c>
      <c r="AA167">
        <f t="shared" si="54"/>
        <v>9.0056490438317855E-4</v>
      </c>
      <c r="AC167">
        <f t="shared" si="55"/>
        <v>0.99014574085858931</v>
      </c>
      <c r="AD167" s="5">
        <f t="shared" si="56"/>
        <v>626.00644386317163</v>
      </c>
      <c r="AE167">
        <f t="shared" si="57"/>
        <v>-1.0834238464241647E-3</v>
      </c>
      <c r="AK167">
        <f t="shared" si="58"/>
        <v>6.0134224919876009E-4</v>
      </c>
      <c r="AL167">
        <f t="shared" si="59"/>
        <v>3.9513073012575286E-7</v>
      </c>
    </row>
    <row r="168" spans="1:38" x14ac:dyDescent="0.3">
      <c r="A168" s="13">
        <v>323.14999999999998</v>
      </c>
      <c r="B168" s="16">
        <v>0.16439999999999999</v>
      </c>
      <c r="C168" s="8">
        <v>58.44</v>
      </c>
      <c r="D168" s="8">
        <f t="shared" si="40"/>
        <v>9.6075359999999996</v>
      </c>
      <c r="E168">
        <f t="shared" si="41"/>
        <v>5.7781166117089047</v>
      </c>
      <c r="F168" s="16">
        <v>0.76829999999999998</v>
      </c>
      <c r="H168">
        <f t="shared" si="42"/>
        <v>-2.7658799999999997E-5</v>
      </c>
      <c r="I168" s="13">
        <v>0.41181201694887049</v>
      </c>
      <c r="J168">
        <v>1.7999999999999999E-2</v>
      </c>
      <c r="K168" s="22">
        <f t="shared" si="43"/>
        <v>0.16439999999999999</v>
      </c>
      <c r="L168">
        <v>0.2</v>
      </c>
      <c r="N168">
        <f t="shared" si="44"/>
        <v>6.6658067658761311E-2</v>
      </c>
      <c r="O168">
        <f t="shared" si="45"/>
        <v>0.40546269865426582</v>
      </c>
      <c r="P168">
        <f t="shared" si="46"/>
        <v>1.0810925397308533</v>
      </c>
      <c r="R168">
        <f t="shared" si="47"/>
        <v>9.1409506778291282E-4</v>
      </c>
      <c r="T168">
        <f t="shared" si="48"/>
        <v>0.99048389036588969</v>
      </c>
      <c r="U168">
        <f t="shared" si="49"/>
        <v>-9.5616771192673592E-3</v>
      </c>
      <c r="V168">
        <f t="shared" si="50"/>
        <v>-1.7211018814681245E-4</v>
      </c>
      <c r="X168">
        <f t="shared" si="51"/>
        <v>9.5161096341103372E-3</v>
      </c>
      <c r="Y168">
        <f t="shared" si="52"/>
        <v>9.0556342568407579E-5</v>
      </c>
      <c r="Z168" s="5">
        <f t="shared" si="53"/>
        <v>515.18444091383958</v>
      </c>
      <c r="AA168">
        <f t="shared" si="54"/>
        <v>8.3975793691152927E-4</v>
      </c>
      <c r="AC168">
        <f t="shared" si="55"/>
        <v>0.99048389036588969</v>
      </c>
      <c r="AD168" s="5">
        <f t="shared" si="56"/>
        <v>625.59320541442241</v>
      </c>
      <c r="AE168">
        <f t="shared" si="57"/>
        <v>-1.0100219647365815E-3</v>
      </c>
      <c r="AK168">
        <f t="shared" si="58"/>
        <v>5.7172085181104808E-4</v>
      </c>
      <c r="AL168">
        <f t="shared" si="59"/>
        <v>3.5925596700513327E-7</v>
      </c>
    </row>
    <row r="169" spans="1:38" x14ac:dyDescent="0.3">
      <c r="A169" s="13">
        <v>323.14999999999998</v>
      </c>
      <c r="B169" s="16">
        <v>0.15840000000000001</v>
      </c>
      <c r="C169" s="8">
        <v>58.44</v>
      </c>
      <c r="D169" s="8">
        <f t="shared" si="40"/>
        <v>9.2568960000000011</v>
      </c>
      <c r="E169">
        <f t="shared" si="41"/>
        <v>5.7781166117089047</v>
      </c>
      <c r="F169" s="16">
        <v>0.76729999999999998</v>
      </c>
      <c r="H169">
        <f t="shared" si="42"/>
        <v>-2.7622799999999996E-5</v>
      </c>
      <c r="I169" s="13">
        <v>0.41181201694887049</v>
      </c>
      <c r="J169">
        <v>1.7999999999999999E-2</v>
      </c>
      <c r="K169" s="22">
        <f t="shared" si="43"/>
        <v>0.15840000000000001</v>
      </c>
      <c r="L169">
        <v>0.2</v>
      </c>
      <c r="N169">
        <f t="shared" si="44"/>
        <v>6.3042404015075437E-2</v>
      </c>
      <c r="O169">
        <f t="shared" si="45"/>
        <v>0.39799497484264801</v>
      </c>
      <c r="P169">
        <f t="shared" si="46"/>
        <v>1.0795989949685296</v>
      </c>
      <c r="R169">
        <f t="shared" si="47"/>
        <v>8.6570875684668501E-4</v>
      </c>
      <c r="T169">
        <f t="shared" si="48"/>
        <v>0.99082800817444205</v>
      </c>
      <c r="U169">
        <f t="shared" si="49"/>
        <v>-9.2143135242008442E-3</v>
      </c>
      <c r="V169">
        <f t="shared" si="50"/>
        <v>-1.6585764343561519E-4</v>
      </c>
      <c r="X169">
        <f t="shared" si="51"/>
        <v>9.1719918255579614E-3</v>
      </c>
      <c r="Y169">
        <f t="shared" si="52"/>
        <v>8.4125434048102065E-5</v>
      </c>
      <c r="Z169" s="5">
        <f t="shared" si="53"/>
        <v>515.14617384680753</v>
      </c>
      <c r="AA169">
        <f t="shared" si="54"/>
        <v>7.8006411851547111E-4</v>
      </c>
      <c r="AC169">
        <f t="shared" si="55"/>
        <v>0.99082800817444205</v>
      </c>
      <c r="AD169" s="5">
        <f t="shared" si="56"/>
        <v>625.17267335294321</v>
      </c>
      <c r="AE169">
        <f t="shared" si="57"/>
        <v>-9.3798973162023962E-4</v>
      </c>
      <c r="AK169">
        <f t="shared" si="58"/>
        <v>5.4192550030630134E-4</v>
      </c>
      <c r="AL169">
        <f t="shared" si="59"/>
        <v>3.2438526638179681E-7</v>
      </c>
    </row>
    <row r="170" spans="1:38" x14ac:dyDescent="0.3">
      <c r="A170" s="13">
        <v>323.14999999999998</v>
      </c>
      <c r="B170" s="16">
        <v>1.1035999999999999</v>
      </c>
      <c r="C170" s="8">
        <v>58.44</v>
      </c>
      <c r="D170" s="8">
        <f t="shared" si="40"/>
        <v>64.494383999999997</v>
      </c>
      <c r="E170">
        <f t="shared" si="41"/>
        <v>5.7781166117089047</v>
      </c>
      <c r="F170" s="20">
        <v>0.66759999999999997</v>
      </c>
      <c r="H170">
        <f t="shared" si="42"/>
        <v>-2.40336E-5</v>
      </c>
      <c r="I170" s="13">
        <v>0.41181201694887049</v>
      </c>
      <c r="J170">
        <v>1.7999999999999999E-2</v>
      </c>
      <c r="K170" s="22">
        <f t="shared" si="43"/>
        <v>1.1035999999999999</v>
      </c>
      <c r="L170">
        <v>0.2</v>
      </c>
      <c r="N170">
        <f t="shared" si="44"/>
        <v>1.1593579320710234</v>
      </c>
      <c r="O170">
        <f t="shared" si="45"/>
        <v>1.0505236789335117</v>
      </c>
      <c r="P170">
        <f t="shared" si="46"/>
        <v>1.2101047357867023</v>
      </c>
      <c r="R170">
        <f t="shared" si="47"/>
        <v>1.4203523474529902E-2</v>
      </c>
      <c r="T170">
        <f t="shared" si="48"/>
        <v>0.93941312892825934</v>
      </c>
      <c r="U170">
        <f t="shared" si="49"/>
        <v>-6.2499929621181727E-2</v>
      </c>
      <c r="V170">
        <f t="shared" si="50"/>
        <v>-1.124998733181271E-3</v>
      </c>
      <c r="X170">
        <f t="shared" si="51"/>
        <v>6.0586871071740656E-2</v>
      </c>
      <c r="Y170">
        <f t="shared" si="52"/>
        <v>3.6707689462637245E-3</v>
      </c>
      <c r="Z170" s="5">
        <f t="shared" si="53"/>
        <v>522.46812141085616</v>
      </c>
      <c r="AA170">
        <f t="shared" si="54"/>
        <v>3.452147559877889E-2</v>
      </c>
      <c r="AC170">
        <f t="shared" si="55"/>
        <v>0.93941312892825934</v>
      </c>
      <c r="AD170" s="5">
        <f t="shared" si="56"/>
        <v>688.00465886121515</v>
      </c>
      <c r="AE170">
        <f t="shared" si="57"/>
        <v>-4.2704885194946501E-2</v>
      </c>
      <c r="AK170">
        <f t="shared" si="58"/>
        <v>4.8951151451810185E-3</v>
      </c>
      <c r="AL170">
        <f t="shared" si="59"/>
        <v>2.4198024377215989E-5</v>
      </c>
    </row>
    <row r="171" spans="1:38" x14ac:dyDescent="0.3">
      <c r="A171" s="13">
        <v>323.14999999999998</v>
      </c>
      <c r="B171" s="16">
        <v>1.0740000000000001</v>
      </c>
      <c r="C171" s="8">
        <v>58.44</v>
      </c>
      <c r="D171" s="8">
        <f t="shared" si="40"/>
        <v>62.764560000000003</v>
      </c>
      <c r="E171">
        <f t="shared" si="41"/>
        <v>5.7781166117089047</v>
      </c>
      <c r="F171" s="20">
        <v>0.67030000000000001</v>
      </c>
      <c r="H171">
        <f t="shared" si="42"/>
        <v>-2.4130799999999996E-5</v>
      </c>
      <c r="I171" s="13">
        <v>0.41181201694887049</v>
      </c>
      <c r="J171">
        <v>1.7999999999999999E-2</v>
      </c>
      <c r="K171" s="22">
        <f t="shared" si="43"/>
        <v>1.0740000000000001</v>
      </c>
      <c r="L171">
        <v>0.2</v>
      </c>
      <c r="N171">
        <f t="shared" si="44"/>
        <v>1.1130288513780764</v>
      </c>
      <c r="O171">
        <f t="shared" si="45"/>
        <v>1.0363397126425293</v>
      </c>
      <c r="P171">
        <f t="shared" si="46"/>
        <v>1.2072679425285058</v>
      </c>
      <c r="R171">
        <f t="shared" si="47"/>
        <v>1.3667977954370995E-2</v>
      </c>
      <c r="T171">
        <f t="shared" si="48"/>
        <v>0.94094217819984516</v>
      </c>
      <c r="U171">
        <f t="shared" si="49"/>
        <v>-6.0873588468724489E-2</v>
      </c>
      <c r="V171">
        <f t="shared" si="50"/>
        <v>-1.0957245924370408E-3</v>
      </c>
      <c r="X171">
        <f t="shared" si="51"/>
        <v>5.9057821800154869E-2</v>
      </c>
      <c r="Y171">
        <f t="shared" si="52"/>
        <v>3.4878263157788478E-3</v>
      </c>
      <c r="Z171" s="5">
        <f t="shared" si="53"/>
        <v>522.20376283430051</v>
      </c>
      <c r="AA171">
        <f t="shared" si="54"/>
        <v>3.2784408471819772E-2</v>
      </c>
      <c r="AC171">
        <f t="shared" si="55"/>
        <v>0.94094217819984516</v>
      </c>
      <c r="AD171" s="5">
        <f t="shared" si="56"/>
        <v>686.13607134175993</v>
      </c>
      <c r="AE171">
        <f t="shared" si="57"/>
        <v>-4.053223418078248E-2</v>
      </c>
      <c r="AK171">
        <f t="shared" si="58"/>
        <v>4.8244276529712457E-3</v>
      </c>
      <c r="AL171">
        <f t="shared" si="59"/>
        <v>2.350851907187892E-5</v>
      </c>
    </row>
    <row r="172" spans="1:38" x14ac:dyDescent="0.3">
      <c r="A172" s="13">
        <v>323.14999999999998</v>
      </c>
      <c r="B172" s="16">
        <v>1.0531999999999999</v>
      </c>
      <c r="C172" s="8">
        <v>58.44</v>
      </c>
      <c r="D172" s="8">
        <f t="shared" si="40"/>
        <v>61.549007999999994</v>
      </c>
      <c r="E172">
        <f t="shared" si="41"/>
        <v>5.7781166117089047</v>
      </c>
      <c r="F172" s="21">
        <v>0.6704</v>
      </c>
      <c r="H172">
        <f t="shared" si="42"/>
        <v>-2.4134399999999997E-5</v>
      </c>
      <c r="I172" s="13">
        <v>0.41181201694887049</v>
      </c>
      <c r="J172">
        <v>1.7999999999999999E-2</v>
      </c>
      <c r="K172" s="22">
        <f t="shared" si="43"/>
        <v>1.0531999999999999</v>
      </c>
      <c r="L172">
        <v>0.2</v>
      </c>
      <c r="N172">
        <f t="shared" si="44"/>
        <v>1.0808521123484007</v>
      </c>
      <c r="O172">
        <f t="shared" si="45"/>
        <v>1.0262553288533998</v>
      </c>
      <c r="P172">
        <f t="shared" si="46"/>
        <v>1.2052510657706801</v>
      </c>
      <c r="R172">
        <f t="shared" si="47"/>
        <v>1.329505896142965E-2</v>
      </c>
      <c r="T172">
        <f t="shared" si="48"/>
        <v>0.94201962647399506</v>
      </c>
      <c r="U172">
        <f t="shared" si="49"/>
        <v>-5.9729169724733536E-2</v>
      </c>
      <c r="V172">
        <f t="shared" si="50"/>
        <v>-1.0751250550452035E-3</v>
      </c>
      <c r="X172">
        <f t="shared" si="51"/>
        <v>5.7980373526004929E-2</v>
      </c>
      <c r="Y172">
        <f t="shared" si="52"/>
        <v>3.361723714215053E-3</v>
      </c>
      <c r="Z172" s="5">
        <f t="shared" si="53"/>
        <v>522.01919791659748</v>
      </c>
      <c r="AA172">
        <f t="shared" si="54"/>
        <v>3.1587917704411439E-2</v>
      </c>
      <c r="AC172">
        <f t="shared" si="55"/>
        <v>0.94201962647399506</v>
      </c>
      <c r="AD172" s="5">
        <f t="shared" si="56"/>
        <v>684.81936661853865</v>
      </c>
      <c r="AE172">
        <f t="shared" si="57"/>
        <v>-3.9036467249823785E-2</v>
      </c>
      <c r="AK172">
        <f t="shared" si="58"/>
        <v>4.771384360972096E-3</v>
      </c>
      <c r="AL172">
        <f t="shared" si="59"/>
        <v>2.2997000186835343E-5</v>
      </c>
    </row>
    <row r="173" spans="1:38" x14ac:dyDescent="0.3">
      <c r="A173" s="13">
        <v>323.14999999999998</v>
      </c>
      <c r="B173" s="16">
        <v>0.9032</v>
      </c>
      <c r="C173" s="8">
        <v>58.44</v>
      </c>
      <c r="D173" s="8">
        <f t="shared" si="40"/>
        <v>52.783007999999995</v>
      </c>
      <c r="E173">
        <f t="shared" si="41"/>
        <v>5.7781166117089047</v>
      </c>
      <c r="F173" s="16">
        <v>0.67879999999999996</v>
      </c>
      <c r="H173">
        <f t="shared" si="42"/>
        <v>-2.44368E-5</v>
      </c>
      <c r="I173" s="13">
        <v>0.41181201694887049</v>
      </c>
      <c r="J173">
        <v>1.7999999999999999E-2</v>
      </c>
      <c r="K173" s="22">
        <f t="shared" si="43"/>
        <v>0.9032</v>
      </c>
      <c r="L173">
        <v>0.2</v>
      </c>
      <c r="N173">
        <f t="shared" si="44"/>
        <v>0.85837269339605626</v>
      </c>
      <c r="O173">
        <f t="shared" si="45"/>
        <v>0.95036834964133776</v>
      </c>
      <c r="P173">
        <f t="shared" si="46"/>
        <v>1.1900736699282675</v>
      </c>
      <c r="R173">
        <f t="shared" si="47"/>
        <v>1.0693098391608445E-2</v>
      </c>
      <c r="T173">
        <f t="shared" si="48"/>
        <v>0.94986335493743079</v>
      </c>
      <c r="U173">
        <f t="shared" si="49"/>
        <v>-5.1437141641038221E-2</v>
      </c>
      <c r="V173">
        <f t="shared" si="50"/>
        <v>-9.2586854953868793E-4</v>
      </c>
      <c r="X173">
        <f t="shared" si="51"/>
        <v>5.0136645062569249E-2</v>
      </c>
      <c r="Y173">
        <f t="shared" si="52"/>
        <v>2.5136831781300494E-3</v>
      </c>
      <c r="Z173" s="5">
        <f t="shared" si="53"/>
        <v>520.71833852880093</v>
      </c>
      <c r="AA173">
        <f t="shared" si="54"/>
        <v>2.3560576705866153E-2</v>
      </c>
      <c r="AC173">
        <f t="shared" si="55"/>
        <v>0.94986335493743079</v>
      </c>
      <c r="AD173" s="5">
        <f t="shared" si="56"/>
        <v>675.23387229527816</v>
      </c>
      <c r="AE173">
        <f t="shared" si="57"/>
        <v>-2.9020066089118134E-2</v>
      </c>
      <c r="AK173">
        <f t="shared" si="58"/>
        <v>4.3077404588177728E-3</v>
      </c>
      <c r="AL173">
        <f t="shared" si="59"/>
        <v>1.8767759801817876E-5</v>
      </c>
    </row>
    <row r="174" spans="1:38" x14ac:dyDescent="0.3">
      <c r="A174" s="13">
        <v>323.14999999999998</v>
      </c>
      <c r="B174" s="16">
        <v>0.90100000000000002</v>
      </c>
      <c r="C174" s="8">
        <v>58.44</v>
      </c>
      <c r="D174" s="8">
        <f t="shared" si="40"/>
        <v>52.654440000000001</v>
      </c>
      <c r="E174">
        <f t="shared" si="41"/>
        <v>5.7781166117089047</v>
      </c>
      <c r="F174" s="21">
        <v>0.68059999999999998</v>
      </c>
      <c r="H174">
        <f t="shared" si="42"/>
        <v>-2.4501599999999999E-5</v>
      </c>
      <c r="I174" s="13">
        <v>0.41181201694887049</v>
      </c>
      <c r="J174">
        <v>1.7999999999999999E-2</v>
      </c>
      <c r="K174" s="22">
        <f t="shared" si="43"/>
        <v>0.90100000000000002</v>
      </c>
      <c r="L174">
        <v>0.2</v>
      </c>
      <c r="N174">
        <f t="shared" si="44"/>
        <v>0.8552383884040754</v>
      </c>
      <c r="O174">
        <f t="shared" si="45"/>
        <v>0.94921019800674289</v>
      </c>
      <c r="P174">
        <f t="shared" si="46"/>
        <v>1.1898420396013485</v>
      </c>
      <c r="R174">
        <f t="shared" si="47"/>
        <v>1.0656127135561874E-2</v>
      </c>
      <c r="T174">
        <f t="shared" si="48"/>
        <v>0.94997936834807817</v>
      </c>
      <c r="U174">
        <f t="shared" si="49"/>
        <v>-5.1315012151718235E-2</v>
      </c>
      <c r="V174">
        <f t="shared" si="50"/>
        <v>-9.2367021873092814E-4</v>
      </c>
      <c r="X174">
        <f t="shared" si="51"/>
        <v>5.0020631651921783E-2</v>
      </c>
      <c r="Y174">
        <f t="shared" si="52"/>
        <v>2.5020635908572396E-3</v>
      </c>
      <c r="Z174" s="5">
        <f t="shared" si="53"/>
        <v>520.69966229135616</v>
      </c>
      <c r="AA174">
        <f t="shared" si="54"/>
        <v>2.3450826002235525E-2</v>
      </c>
      <c r="AC174">
        <f t="shared" si="55"/>
        <v>0.94997936834807817</v>
      </c>
      <c r="AD174" s="5">
        <f t="shared" si="56"/>
        <v>675.09209713128985</v>
      </c>
      <c r="AE174">
        <f t="shared" si="57"/>
        <v>-2.88833821104083E-2</v>
      </c>
      <c r="AK174">
        <f t="shared" si="58"/>
        <v>4.2999008086581705E-3</v>
      </c>
      <c r="AL174">
        <f t="shared" si="59"/>
        <v>1.8700456192008587E-5</v>
      </c>
    </row>
    <row r="175" spans="1:38" x14ac:dyDescent="0.3">
      <c r="A175" s="13">
        <v>323.14999999999998</v>
      </c>
      <c r="B175" s="16">
        <v>0.71899999999999997</v>
      </c>
      <c r="C175" s="8">
        <v>58.44</v>
      </c>
      <c r="D175" s="8">
        <f t="shared" si="40"/>
        <v>42.018359999999994</v>
      </c>
      <c r="E175">
        <f t="shared" si="41"/>
        <v>5.7781166117089047</v>
      </c>
      <c r="F175" s="21">
        <v>0.69269999999999998</v>
      </c>
      <c r="H175">
        <f t="shared" si="42"/>
        <v>-2.4937199999999996E-5</v>
      </c>
      <c r="I175" s="13">
        <v>0.41181201694887049</v>
      </c>
      <c r="J175">
        <v>1.7999999999999999E-2</v>
      </c>
      <c r="K175" s="22">
        <f t="shared" si="43"/>
        <v>0.71899999999999997</v>
      </c>
      <c r="L175">
        <v>0.2</v>
      </c>
      <c r="N175">
        <f t="shared" si="44"/>
        <v>0.60966790878313415</v>
      </c>
      <c r="O175">
        <f t="shared" si="45"/>
        <v>0.84793867702800296</v>
      </c>
      <c r="P175">
        <f t="shared" si="46"/>
        <v>1.1695877354056006</v>
      </c>
      <c r="R175">
        <f t="shared" si="47"/>
        <v>7.7279098344212056E-3</v>
      </c>
      <c r="T175">
        <f t="shared" si="48"/>
        <v>0.95967598881846961</v>
      </c>
      <c r="U175">
        <f t="shared" si="49"/>
        <v>-4.1159563137557725E-2</v>
      </c>
      <c r="V175">
        <f t="shared" si="50"/>
        <v>-7.4087213647603897E-4</v>
      </c>
      <c r="X175">
        <f t="shared" si="51"/>
        <v>4.0324011181530423E-2</v>
      </c>
      <c r="Y175">
        <f t="shared" si="52"/>
        <v>1.6260258777681905E-3</v>
      </c>
      <c r="Z175" s="5">
        <f t="shared" si="53"/>
        <v>519.1968060663462</v>
      </c>
      <c r="AA175">
        <f t="shared" si="54"/>
        <v>1.5196093961732488E-2</v>
      </c>
      <c r="AC175">
        <f t="shared" si="55"/>
        <v>0.95967598881846961</v>
      </c>
      <c r="AD175" s="5">
        <f t="shared" si="56"/>
        <v>663.24226055076178</v>
      </c>
      <c r="AE175">
        <f t="shared" si="57"/>
        <v>-1.8629310351048135E-2</v>
      </c>
      <c r="AK175">
        <f t="shared" si="58"/>
        <v>3.5538213086295199E-3</v>
      </c>
      <c r="AL175">
        <f t="shared" si="59"/>
        <v>1.2807512463088186E-5</v>
      </c>
    </row>
    <row r="176" spans="1:38" x14ac:dyDescent="0.3">
      <c r="A176" s="13">
        <v>323.14999999999998</v>
      </c>
      <c r="B176" s="16">
        <v>0.66669999999999996</v>
      </c>
      <c r="C176" s="8">
        <v>58.44</v>
      </c>
      <c r="D176" s="8">
        <f t="shared" si="40"/>
        <v>38.961948</v>
      </c>
      <c r="E176">
        <f t="shared" si="41"/>
        <v>5.7781166117089047</v>
      </c>
      <c r="F176" s="21">
        <v>0.6996</v>
      </c>
      <c r="H176">
        <f t="shared" si="42"/>
        <v>-2.5185599999999998E-5</v>
      </c>
      <c r="I176" s="13">
        <v>0.41181201694887049</v>
      </c>
      <c r="J176">
        <v>1.7999999999999999E-2</v>
      </c>
      <c r="K176" s="22">
        <f t="shared" si="43"/>
        <v>0.66669999999999996</v>
      </c>
      <c r="L176">
        <v>0.2</v>
      </c>
      <c r="N176">
        <f t="shared" si="44"/>
        <v>0.54437187929116981</v>
      </c>
      <c r="O176">
        <f t="shared" si="45"/>
        <v>0.81651699308710035</v>
      </c>
      <c r="P176">
        <f t="shared" si="46"/>
        <v>1.1633033986174202</v>
      </c>
      <c r="R176">
        <f t="shared" si="47"/>
        <v>6.9375192632574155E-3</v>
      </c>
      <c r="T176">
        <f t="shared" si="48"/>
        <v>0.96249915786136186</v>
      </c>
      <c r="U176">
        <f t="shared" si="49"/>
        <v>-3.8222087769814957E-2</v>
      </c>
      <c r="V176">
        <f t="shared" si="50"/>
        <v>-6.8799757985666917E-4</v>
      </c>
      <c r="X176">
        <f t="shared" si="51"/>
        <v>3.7500842138638177E-2</v>
      </c>
      <c r="Y176">
        <f t="shared" si="52"/>
        <v>1.4063131611070608E-3</v>
      </c>
      <c r="Z176" s="5">
        <f t="shared" si="53"/>
        <v>518.7808469093543</v>
      </c>
      <c r="AA176">
        <f t="shared" si="54"/>
        <v>1.3132229989300059E-2</v>
      </c>
      <c r="AC176">
        <f t="shared" si="55"/>
        <v>0.96249915786136186</v>
      </c>
      <c r="AD176" s="5">
        <f t="shared" si="56"/>
        <v>659.79218308308839</v>
      </c>
      <c r="AE176">
        <f t="shared" si="57"/>
        <v>-1.6075410446096068E-2</v>
      </c>
      <c r="AK176">
        <f t="shared" si="58"/>
        <v>3.3063412266047393E-3</v>
      </c>
      <c r="AL176">
        <f t="shared" si="59"/>
        <v>1.1099070996387043E-5</v>
      </c>
    </row>
    <row r="177" spans="1:38" x14ac:dyDescent="0.3">
      <c r="A177" s="13">
        <v>323.14999999999998</v>
      </c>
      <c r="B177" s="16">
        <v>0.58960000000000001</v>
      </c>
      <c r="C177" s="8">
        <v>58.44</v>
      </c>
      <c r="D177" s="8">
        <f t="shared" si="40"/>
        <v>34.456223999999999</v>
      </c>
      <c r="E177">
        <f t="shared" si="41"/>
        <v>5.7781166117089047</v>
      </c>
      <c r="F177" s="21">
        <v>0.70509999999999995</v>
      </c>
      <c r="H177">
        <f t="shared" si="42"/>
        <v>-2.5383599999999995E-5</v>
      </c>
      <c r="I177" s="13">
        <v>0.41181201694887049</v>
      </c>
      <c r="J177">
        <v>1.7999999999999999E-2</v>
      </c>
      <c r="K177" s="22">
        <f t="shared" si="43"/>
        <v>0.58960000000000001</v>
      </c>
      <c r="L177">
        <v>0.2</v>
      </c>
      <c r="N177">
        <f t="shared" si="44"/>
        <v>0.452726808501551</v>
      </c>
      <c r="O177">
        <f t="shared" si="45"/>
        <v>0.76785415281809866</v>
      </c>
      <c r="P177">
        <f t="shared" si="46"/>
        <v>1.1535708305636199</v>
      </c>
      <c r="R177">
        <f t="shared" si="47"/>
        <v>5.8182645287686982E-3</v>
      </c>
      <c r="T177">
        <f t="shared" si="48"/>
        <v>0.96669146243157023</v>
      </c>
      <c r="U177">
        <f t="shared" si="49"/>
        <v>-3.3875901213377725E-2</v>
      </c>
      <c r="V177">
        <f t="shared" si="50"/>
        <v>-6.0976622184079896E-4</v>
      </c>
      <c r="X177">
        <f t="shared" si="51"/>
        <v>3.3308537568429768E-2</v>
      </c>
      <c r="Y177">
        <f t="shared" si="52"/>
        <v>1.1094586749474972E-3</v>
      </c>
      <c r="Z177" s="5">
        <f t="shared" si="53"/>
        <v>518.18113349108307</v>
      </c>
      <c r="AA177">
        <f t="shared" si="54"/>
        <v>1.0348209967424565E-2</v>
      </c>
      <c r="AC177">
        <f t="shared" si="55"/>
        <v>0.96669146243157023</v>
      </c>
      <c r="AD177" s="5">
        <f t="shared" si="56"/>
        <v>654.66894203178992</v>
      </c>
      <c r="AE177">
        <f t="shared" si="57"/>
        <v>-1.2638433760543211E-2</v>
      </c>
      <c r="AK177">
        <f t="shared" si="58"/>
        <v>2.9182745138092523E-3</v>
      </c>
      <c r="AL177">
        <f t="shared" si="59"/>
        <v>8.665123090995046E-6</v>
      </c>
    </row>
    <row r="178" spans="1:38" x14ac:dyDescent="0.3">
      <c r="A178" s="13">
        <v>323.14999999999998</v>
      </c>
      <c r="B178" s="16">
        <v>0.52900000000000003</v>
      </c>
      <c r="C178" s="8">
        <v>58.44</v>
      </c>
      <c r="D178" s="8">
        <f t="shared" si="40"/>
        <v>30.914760000000001</v>
      </c>
      <c r="E178">
        <f t="shared" si="41"/>
        <v>5.7781166117089047</v>
      </c>
      <c r="F178" s="16">
        <v>0.71889999999999998</v>
      </c>
      <c r="H178">
        <f t="shared" si="42"/>
        <v>-2.5880399999999997E-5</v>
      </c>
      <c r="I178" s="13">
        <v>0.41181201694887049</v>
      </c>
      <c r="J178">
        <v>1.7999999999999999E-2</v>
      </c>
      <c r="K178" s="22">
        <f t="shared" si="43"/>
        <v>0.52900000000000003</v>
      </c>
      <c r="L178">
        <v>0.2</v>
      </c>
      <c r="N178">
        <f t="shared" si="44"/>
        <v>0.38475432291268674</v>
      </c>
      <c r="O178">
        <f t="shared" si="45"/>
        <v>0.72732386183872721</v>
      </c>
      <c r="P178">
        <f t="shared" si="46"/>
        <v>1.1454647723677454</v>
      </c>
      <c r="R178">
        <f t="shared" si="47"/>
        <v>4.9797012291825215E-3</v>
      </c>
      <c r="T178">
        <f t="shared" si="48"/>
        <v>0.97001230247202974</v>
      </c>
      <c r="U178">
        <f t="shared" si="49"/>
        <v>-3.0446524604281211E-2</v>
      </c>
      <c r="V178">
        <f t="shared" si="50"/>
        <v>-5.4803744287706176E-4</v>
      </c>
      <c r="X178">
        <f t="shared" si="51"/>
        <v>2.9987697527970206E-2</v>
      </c>
      <c r="Y178">
        <f t="shared" si="52"/>
        <v>8.9926200302903043E-4</v>
      </c>
      <c r="Z178" s="5">
        <f t="shared" si="53"/>
        <v>517.72132910613004</v>
      </c>
      <c r="AA178">
        <f t="shared" si="54"/>
        <v>8.3802081496109453E-3</v>
      </c>
      <c r="AC178">
        <f t="shared" si="55"/>
        <v>0.97001230247202974</v>
      </c>
      <c r="AD178" s="5">
        <f t="shared" si="56"/>
        <v>650.61068153683925</v>
      </c>
      <c r="AE178">
        <f t="shared" si="57"/>
        <v>-1.0215442413566967E-2</v>
      </c>
      <c r="AK178">
        <f t="shared" si="58"/>
        <v>2.5964295223494388E-3</v>
      </c>
      <c r="AL178">
        <f t="shared" si="59"/>
        <v>6.8765093288523194E-6</v>
      </c>
    </row>
    <row r="179" spans="1:38" x14ac:dyDescent="0.3">
      <c r="A179" s="13">
        <v>323.14999999999998</v>
      </c>
      <c r="B179" s="16">
        <v>0.5222</v>
      </c>
      <c r="C179" s="8">
        <v>58.44</v>
      </c>
      <c r="D179" s="8">
        <f t="shared" si="40"/>
        <v>30.517367999999998</v>
      </c>
      <c r="E179">
        <f t="shared" si="41"/>
        <v>5.7781166117089047</v>
      </c>
      <c r="F179" s="16">
        <v>0.70779999999999998</v>
      </c>
      <c r="H179">
        <f t="shared" si="42"/>
        <v>-2.5480799999999998E-5</v>
      </c>
      <c r="I179" s="13">
        <v>0.41181201694887049</v>
      </c>
      <c r="J179">
        <v>1.7999999999999999E-2</v>
      </c>
      <c r="K179" s="22">
        <f t="shared" si="43"/>
        <v>0.5222</v>
      </c>
      <c r="L179">
        <v>0.2</v>
      </c>
      <c r="N179">
        <f t="shared" si="44"/>
        <v>0.37735951167023735</v>
      </c>
      <c r="O179">
        <f t="shared" si="45"/>
        <v>0.72263407060558671</v>
      </c>
      <c r="P179">
        <f t="shared" si="46"/>
        <v>1.1445268141211173</v>
      </c>
      <c r="R179">
        <f t="shared" si="47"/>
        <v>4.8879960426819538E-3</v>
      </c>
      <c r="T179">
        <f t="shared" si="48"/>
        <v>0.97038636228011632</v>
      </c>
      <c r="U179">
        <f t="shared" si="49"/>
        <v>-3.0060975160741497E-2</v>
      </c>
      <c r="V179">
        <f t="shared" si="50"/>
        <v>-5.4109755289334692E-4</v>
      </c>
      <c r="X179">
        <f t="shared" si="51"/>
        <v>2.9613637719883627E-2</v>
      </c>
      <c r="Y179">
        <f t="shared" si="52"/>
        <v>8.7696753900451429E-4</v>
      </c>
      <c r="Z179" s="5">
        <f t="shared" si="53"/>
        <v>517.67038119850247</v>
      </c>
      <c r="AA179">
        <f t="shared" si="54"/>
        <v>8.1716421638732308E-3</v>
      </c>
      <c r="AC179">
        <f t="shared" si="55"/>
        <v>0.97038636228011632</v>
      </c>
      <c r="AD179" s="5">
        <f t="shared" si="56"/>
        <v>650.15355860305999</v>
      </c>
      <c r="AE179">
        <f t="shared" si="57"/>
        <v>-9.9590210814736596E-3</v>
      </c>
      <c r="AK179">
        <f t="shared" si="58"/>
        <v>2.5595195721881785E-3</v>
      </c>
      <c r="AL179">
        <f t="shared" si="59"/>
        <v>6.6822269242130203E-6</v>
      </c>
    </row>
    <row r="180" spans="1:38" x14ac:dyDescent="0.3">
      <c r="A180" s="13">
        <v>323.14999999999998</v>
      </c>
      <c r="B180" s="16">
        <v>0.51859999999999995</v>
      </c>
      <c r="C180" s="8">
        <v>58.44</v>
      </c>
      <c r="D180" s="8">
        <f t="shared" si="40"/>
        <v>30.306983999999996</v>
      </c>
      <c r="E180">
        <f t="shared" si="41"/>
        <v>5.7781166117089047</v>
      </c>
      <c r="F180" s="16">
        <v>0.70979999999999999</v>
      </c>
      <c r="H180">
        <f t="shared" si="42"/>
        <v>-2.5552799999999997E-5</v>
      </c>
      <c r="I180" s="13">
        <v>0.41181201694887049</v>
      </c>
      <c r="J180">
        <v>1.7999999999999999E-2</v>
      </c>
      <c r="K180" s="22">
        <f t="shared" si="43"/>
        <v>0.51859999999999995</v>
      </c>
      <c r="L180">
        <v>0.2</v>
      </c>
      <c r="N180">
        <f t="shared" si="44"/>
        <v>0.37346402083199387</v>
      </c>
      <c r="O180">
        <f t="shared" si="45"/>
        <v>0.72013887549555322</v>
      </c>
      <c r="P180">
        <f t="shared" si="46"/>
        <v>1.1440277750991106</v>
      </c>
      <c r="R180">
        <f t="shared" si="47"/>
        <v>4.8396473414992411E-3</v>
      </c>
      <c r="T180">
        <f t="shared" si="48"/>
        <v>0.97058451076169738</v>
      </c>
      <c r="U180">
        <f t="shared" si="49"/>
        <v>-2.9856800554083039E-2</v>
      </c>
      <c r="V180">
        <f t="shared" si="50"/>
        <v>-5.3742240997349468E-4</v>
      </c>
      <c r="X180">
        <f t="shared" si="51"/>
        <v>2.9415489238302586E-2</v>
      </c>
      <c r="Y180">
        <f t="shared" si="52"/>
        <v>8.6527100712869523E-4</v>
      </c>
      <c r="Z180" s="5">
        <f t="shared" si="53"/>
        <v>517.64346214567809</v>
      </c>
      <c r="AA180">
        <f t="shared" si="54"/>
        <v>8.0622338368387583E-3</v>
      </c>
      <c r="AC180">
        <f t="shared" si="55"/>
        <v>0.97058451076169738</v>
      </c>
      <c r="AD180" s="5">
        <f t="shared" si="56"/>
        <v>649.91140958499898</v>
      </c>
      <c r="AE180">
        <f t="shared" si="57"/>
        <v>-9.824538856555742E-3</v>
      </c>
      <c r="AK180">
        <f t="shared" si="58"/>
        <v>2.5399199118087638E-3</v>
      </c>
      <c r="AL180">
        <f t="shared" si="59"/>
        <v>6.5816502350354128E-6</v>
      </c>
    </row>
    <row r="181" spans="1:38" x14ac:dyDescent="0.3">
      <c r="A181" s="13">
        <v>323.14999999999998</v>
      </c>
      <c r="B181" s="16">
        <v>0.49590000000000001</v>
      </c>
      <c r="C181" s="8">
        <v>58.44</v>
      </c>
      <c r="D181" s="8">
        <f t="shared" si="40"/>
        <v>28.980395999999999</v>
      </c>
      <c r="E181">
        <f t="shared" si="41"/>
        <v>5.7781166117089047</v>
      </c>
      <c r="F181" s="21">
        <v>0.71740000000000004</v>
      </c>
      <c r="H181">
        <f t="shared" si="42"/>
        <v>-2.5826400000000001E-5</v>
      </c>
      <c r="I181" s="13">
        <v>0.41181201694887049</v>
      </c>
      <c r="J181">
        <v>1.7999999999999999E-2</v>
      </c>
      <c r="K181" s="22">
        <f t="shared" si="43"/>
        <v>0.49590000000000001</v>
      </c>
      <c r="L181">
        <v>0.2</v>
      </c>
      <c r="N181">
        <f t="shared" si="44"/>
        <v>0.34921361095896591</v>
      </c>
      <c r="O181">
        <f t="shared" si="45"/>
        <v>0.70420167565833014</v>
      </c>
      <c r="P181">
        <f t="shared" si="46"/>
        <v>1.1408403351316661</v>
      </c>
      <c r="R181">
        <f t="shared" si="47"/>
        <v>4.5380346869510471E-3</v>
      </c>
      <c r="T181">
        <f t="shared" si="48"/>
        <v>0.97183581328404622</v>
      </c>
      <c r="U181">
        <f t="shared" si="49"/>
        <v>-2.8568405164113547E-2</v>
      </c>
      <c r="V181">
        <f t="shared" si="50"/>
        <v>-5.1423129295404381E-4</v>
      </c>
      <c r="X181">
        <f t="shared" si="51"/>
        <v>2.8164186715953724E-2</v>
      </c>
      <c r="Y181">
        <f t="shared" si="52"/>
        <v>7.9322141337110426E-4</v>
      </c>
      <c r="Z181" s="5">
        <f t="shared" si="53"/>
        <v>517.47457724992353</v>
      </c>
      <c r="AA181">
        <f t="shared" si="54"/>
        <v>7.388494479896382E-3</v>
      </c>
      <c r="AC181">
        <f t="shared" si="55"/>
        <v>0.97183581328404622</v>
      </c>
      <c r="AD181" s="5">
        <f t="shared" si="56"/>
        <v>648.382244815901</v>
      </c>
      <c r="AE181">
        <f t="shared" si="57"/>
        <v>-8.9968596947660115E-3</v>
      </c>
      <c r="AK181">
        <f t="shared" si="58"/>
        <v>2.4154381791273733E-3</v>
      </c>
      <c r="AL181">
        <f t="shared" si="59"/>
        <v>5.9597727453019518E-6</v>
      </c>
    </row>
    <row r="182" spans="1:38" x14ac:dyDescent="0.3">
      <c r="A182" s="13">
        <v>323.14999999999998</v>
      </c>
      <c r="B182" s="16">
        <v>0.47510000000000002</v>
      </c>
      <c r="C182" s="8">
        <v>58.44</v>
      </c>
      <c r="D182" s="8">
        <f t="shared" si="40"/>
        <v>27.764844</v>
      </c>
      <c r="E182">
        <f t="shared" si="41"/>
        <v>5.7781166117089047</v>
      </c>
      <c r="F182" s="21">
        <v>0.71779999999999999</v>
      </c>
      <c r="H182">
        <f t="shared" si="42"/>
        <v>-2.5840799999999998E-5</v>
      </c>
      <c r="I182" s="13">
        <v>0.41181201694887049</v>
      </c>
      <c r="J182">
        <v>1.7999999999999999E-2</v>
      </c>
      <c r="K182" s="22">
        <f t="shared" si="43"/>
        <v>0.47510000000000002</v>
      </c>
      <c r="L182">
        <v>0.2</v>
      </c>
      <c r="N182">
        <f t="shared" si="44"/>
        <v>0.32747454366866441</v>
      </c>
      <c r="O182">
        <f t="shared" si="45"/>
        <v>0.68927498141162791</v>
      </c>
      <c r="P182">
        <f t="shared" si="46"/>
        <v>1.1378549962823257</v>
      </c>
      <c r="R182">
        <f t="shared" si="47"/>
        <v>4.2667003261891313E-3</v>
      </c>
      <c r="T182">
        <f t="shared" si="48"/>
        <v>0.97298521722932174</v>
      </c>
      <c r="U182">
        <f t="shared" si="49"/>
        <v>-2.7386389892716342E-2</v>
      </c>
      <c r="V182">
        <f t="shared" si="50"/>
        <v>-4.9295501806889414E-4</v>
      </c>
      <c r="X182">
        <f t="shared" si="51"/>
        <v>2.7014782770678231E-2</v>
      </c>
      <c r="Y182">
        <f t="shared" si="52"/>
        <v>7.2979848814693339E-4</v>
      </c>
      <c r="Z182" s="5">
        <f t="shared" si="53"/>
        <v>517.321131390451</v>
      </c>
      <c r="AA182">
        <f t="shared" si="54"/>
        <v>6.7957232323538194E-3</v>
      </c>
      <c r="AC182">
        <f t="shared" si="55"/>
        <v>0.97298521722932174</v>
      </c>
      <c r="AD182" s="5">
        <f t="shared" si="56"/>
        <v>646.97760605973667</v>
      </c>
      <c r="AE182">
        <f t="shared" si="57"/>
        <v>-8.2693420264643002E-3</v>
      </c>
      <c r="AK182">
        <f t="shared" si="58"/>
        <v>2.3001265140097562E-3</v>
      </c>
      <c r="AL182">
        <f t="shared" si="59"/>
        <v>5.4101239458417593E-6</v>
      </c>
    </row>
    <row r="183" spans="1:38" x14ac:dyDescent="0.3">
      <c r="A183" s="13">
        <v>323.14999999999998</v>
      </c>
      <c r="B183" s="16">
        <v>0.44679999999999997</v>
      </c>
      <c r="C183" s="8">
        <v>58.44</v>
      </c>
      <c r="D183" s="8">
        <f t="shared" si="40"/>
        <v>26.110991999999996</v>
      </c>
      <c r="E183">
        <f t="shared" si="41"/>
        <v>5.7781166117089047</v>
      </c>
      <c r="F183" s="16">
        <v>0.72430000000000005</v>
      </c>
      <c r="H183">
        <f t="shared" si="42"/>
        <v>-2.60748E-5</v>
      </c>
      <c r="I183" s="13">
        <v>0.41181201694887049</v>
      </c>
      <c r="J183">
        <v>1.7999999999999999E-2</v>
      </c>
      <c r="K183" s="22">
        <f t="shared" si="43"/>
        <v>0.44679999999999997</v>
      </c>
      <c r="L183">
        <v>0.2</v>
      </c>
      <c r="N183">
        <f t="shared" si="44"/>
        <v>0.29865497021144649</v>
      </c>
      <c r="O183">
        <f t="shared" si="45"/>
        <v>0.66843099868273614</v>
      </c>
      <c r="P183">
        <f t="shared" si="46"/>
        <v>1.1336861997365473</v>
      </c>
      <c r="R183">
        <f t="shared" si="47"/>
        <v>3.9055158337411361E-3</v>
      </c>
      <c r="T183">
        <f t="shared" si="48"/>
        <v>0.97455344285016687</v>
      </c>
      <c r="U183">
        <f t="shared" si="49"/>
        <v>-2.5775920234847184E-2</v>
      </c>
      <c r="V183">
        <f t="shared" si="50"/>
        <v>-4.639665642272493E-4</v>
      </c>
      <c r="X183">
        <f t="shared" si="51"/>
        <v>2.5446557149833161E-2</v>
      </c>
      <c r="Y183">
        <f t="shared" si="52"/>
        <v>6.475272707797252E-4</v>
      </c>
      <c r="Z183" s="5">
        <f t="shared" si="53"/>
        <v>517.11437679826554</v>
      </c>
      <c r="AA183">
        <f t="shared" si="54"/>
        <v>6.0272218996045073E-3</v>
      </c>
      <c r="AC183">
        <f t="shared" si="55"/>
        <v>0.97455344285016687</v>
      </c>
      <c r="AD183" s="5">
        <f t="shared" si="56"/>
        <v>645.06114275325217</v>
      </c>
      <c r="AE183">
        <f t="shared" si="57"/>
        <v>-7.3271842141567805E-3</v>
      </c>
      <c r="AK183">
        <f t="shared" si="58"/>
        <v>2.1415869549616133E-3</v>
      </c>
      <c r="AL183">
        <f t="shared" si="59"/>
        <v>4.6987574839232607E-6</v>
      </c>
    </row>
    <row r="184" spans="1:38" x14ac:dyDescent="0.3">
      <c r="A184" s="13">
        <v>323.14999999999998</v>
      </c>
      <c r="B184" s="16">
        <v>0.42009999999999997</v>
      </c>
      <c r="C184" s="8">
        <v>58.44</v>
      </c>
      <c r="D184" s="8">
        <f t="shared" si="40"/>
        <v>24.550643999999998</v>
      </c>
      <c r="E184">
        <f t="shared" si="41"/>
        <v>5.7781166117089047</v>
      </c>
      <c r="F184" s="21">
        <v>0.72809999999999997</v>
      </c>
      <c r="H184">
        <f t="shared" si="42"/>
        <v>-2.6211599999999998E-5</v>
      </c>
      <c r="I184" s="13">
        <v>0.41181201694887049</v>
      </c>
      <c r="J184">
        <v>1.7999999999999999E-2</v>
      </c>
      <c r="K184" s="22">
        <f t="shared" si="43"/>
        <v>0.42009999999999997</v>
      </c>
      <c r="L184">
        <v>0.2</v>
      </c>
      <c r="N184">
        <f t="shared" si="44"/>
        <v>0.27228832622975219</v>
      </c>
      <c r="O184">
        <f t="shared" si="45"/>
        <v>0.64815121692395206</v>
      </c>
      <c r="P184">
        <f t="shared" si="46"/>
        <v>1.1296302433847905</v>
      </c>
      <c r="R184">
        <f t="shared" si="47"/>
        <v>3.5735036283124511E-3</v>
      </c>
      <c r="T184">
        <f t="shared" si="48"/>
        <v>0.9760376471931631</v>
      </c>
      <c r="U184">
        <f t="shared" si="49"/>
        <v>-2.4254120369146776E-2</v>
      </c>
      <c r="V184">
        <f t="shared" si="50"/>
        <v>-4.3657416664464194E-4</v>
      </c>
      <c r="X184">
        <f t="shared" si="51"/>
        <v>2.3962352806836947E-2</v>
      </c>
      <c r="Y184">
        <f t="shared" si="52"/>
        <v>5.7419435203932649E-4</v>
      </c>
      <c r="Z184" s="5">
        <f t="shared" si="53"/>
        <v>516.92146778161066</v>
      </c>
      <c r="AA184">
        <f t="shared" si="54"/>
        <v>5.3426409704654312E-3</v>
      </c>
      <c r="AC184">
        <f t="shared" si="55"/>
        <v>0.9760376471931631</v>
      </c>
      <c r="AD184" s="5">
        <f t="shared" si="56"/>
        <v>643.24735835586148</v>
      </c>
      <c r="AE184">
        <f t="shared" si="57"/>
        <v>-6.4889735234783972E-3</v>
      </c>
      <c r="AK184">
        <f t="shared" si="58"/>
        <v>1.9905969086548439E-3</v>
      </c>
      <c r="AL184">
        <f t="shared" si="59"/>
        <v>4.0675165605825761E-6</v>
      </c>
    </row>
    <row r="185" spans="1:38" x14ac:dyDescent="0.3">
      <c r="A185" s="13">
        <v>323.14999999999998</v>
      </c>
      <c r="B185" s="16">
        <v>0.41770000000000002</v>
      </c>
      <c r="C185" s="8">
        <v>58.44</v>
      </c>
      <c r="D185" s="8">
        <f t="shared" si="40"/>
        <v>24.410388000000001</v>
      </c>
      <c r="E185">
        <f t="shared" si="41"/>
        <v>5.7781166117089047</v>
      </c>
      <c r="F185" s="16">
        <v>0.73550000000000004</v>
      </c>
      <c r="H185">
        <f t="shared" si="42"/>
        <v>-2.6478E-5</v>
      </c>
      <c r="I185" s="13">
        <v>0.41181201694887049</v>
      </c>
      <c r="J185">
        <v>1.7999999999999999E-2</v>
      </c>
      <c r="K185" s="22">
        <f t="shared" si="43"/>
        <v>0.41770000000000002</v>
      </c>
      <c r="L185">
        <v>0.2</v>
      </c>
      <c r="N185">
        <f t="shared" si="44"/>
        <v>0.26995831758440042</v>
      </c>
      <c r="O185">
        <f t="shared" si="45"/>
        <v>0.64629714528226101</v>
      </c>
      <c r="P185">
        <f t="shared" si="46"/>
        <v>1.1292594290564522</v>
      </c>
      <c r="R185">
        <f t="shared" si="47"/>
        <v>3.5440880547528576E-3</v>
      </c>
      <c r="T185">
        <f t="shared" si="48"/>
        <v>0.97617128029357703</v>
      </c>
      <c r="U185">
        <f t="shared" si="49"/>
        <v>-2.4117215861907706E-2</v>
      </c>
      <c r="V185">
        <f t="shared" si="50"/>
        <v>-4.3410988551433868E-4</v>
      </c>
      <c r="X185">
        <f t="shared" si="51"/>
        <v>2.382871970642297E-2</v>
      </c>
      <c r="Y185">
        <f t="shared" si="52"/>
        <v>5.6780788284727037E-4</v>
      </c>
      <c r="Z185" s="5">
        <f t="shared" si="53"/>
        <v>516.90423096171207</v>
      </c>
      <c r="AA185">
        <f t="shared" si="54"/>
        <v>5.2830413463089906E-3</v>
      </c>
      <c r="AC185">
        <f t="shared" si="55"/>
        <v>0.97617128029357703</v>
      </c>
      <c r="AD185" s="5">
        <f t="shared" si="56"/>
        <v>643.0840509018376</v>
      </c>
      <c r="AE185">
        <f t="shared" si="57"/>
        <v>-6.416049230689308E-3</v>
      </c>
      <c r="AK185">
        <f t="shared" si="58"/>
        <v>1.976970284858201E-3</v>
      </c>
      <c r="AL185">
        <f t="shared" si="59"/>
        <v>4.0138050301012673E-6</v>
      </c>
    </row>
    <row r="186" spans="1:38" x14ac:dyDescent="0.3">
      <c r="A186" s="13">
        <v>323.14999999999998</v>
      </c>
      <c r="B186" s="16">
        <v>0.36909999999999998</v>
      </c>
      <c r="C186" s="8">
        <v>58.44</v>
      </c>
      <c r="D186" s="8">
        <f t="shared" si="40"/>
        <v>21.570203999999997</v>
      </c>
      <c r="E186">
        <f t="shared" si="41"/>
        <v>5.7781166117089047</v>
      </c>
      <c r="F186" s="16">
        <v>0.7349</v>
      </c>
      <c r="H186">
        <f t="shared" si="42"/>
        <v>-2.64564E-5</v>
      </c>
      <c r="I186" s="13">
        <v>0.41181201694887049</v>
      </c>
      <c r="J186">
        <v>1.7999999999999999E-2</v>
      </c>
      <c r="K186" s="22">
        <f t="shared" si="43"/>
        <v>0.36909999999999998</v>
      </c>
      <c r="L186">
        <v>0.2</v>
      </c>
      <c r="N186">
        <f t="shared" si="44"/>
        <v>0.22424154024399673</v>
      </c>
      <c r="O186">
        <f t="shared" si="45"/>
        <v>0.60753600716336142</v>
      </c>
      <c r="P186">
        <f t="shared" si="46"/>
        <v>1.1215072014326724</v>
      </c>
      <c r="R186">
        <f t="shared" si="47"/>
        <v>2.9642547018252328E-3</v>
      </c>
      <c r="T186">
        <f t="shared" si="48"/>
        <v>0.97888524556066636</v>
      </c>
      <c r="U186">
        <f t="shared" si="49"/>
        <v>-2.1340859296760457E-2</v>
      </c>
      <c r="V186">
        <f t="shared" si="50"/>
        <v>-3.8413546734168821E-4</v>
      </c>
      <c r="X186">
        <f t="shared" si="51"/>
        <v>2.1114754439333663E-2</v>
      </c>
      <c r="Y186">
        <f t="shared" si="52"/>
        <v>4.4583285503336064E-4</v>
      </c>
      <c r="Z186" s="5">
        <f t="shared" si="53"/>
        <v>516.55888922181703</v>
      </c>
      <c r="AA186">
        <f t="shared" si="54"/>
        <v>4.1453806387432342E-3</v>
      </c>
      <c r="AC186">
        <f t="shared" si="55"/>
        <v>0.97888524556066636</v>
      </c>
      <c r="AD186" s="5">
        <f t="shared" si="56"/>
        <v>639.76742682663144</v>
      </c>
      <c r="AE186">
        <f t="shared" si="57"/>
        <v>-5.0257222383419745E-3</v>
      </c>
      <c r="AK186">
        <f t="shared" si="58"/>
        <v>1.699777634884804E-3</v>
      </c>
      <c r="AL186">
        <f t="shared" si="59"/>
        <v>2.9798839431946705E-6</v>
      </c>
    </row>
    <row r="187" spans="1:38" x14ac:dyDescent="0.3">
      <c r="A187" s="13">
        <v>323.14999999999998</v>
      </c>
      <c r="B187" s="16">
        <v>0.27750000000000002</v>
      </c>
      <c r="C187" s="8">
        <v>58.44</v>
      </c>
      <c r="D187" s="8">
        <f t="shared" si="40"/>
        <v>16.217100000000002</v>
      </c>
      <c r="E187">
        <f t="shared" si="41"/>
        <v>5.7781166117089047</v>
      </c>
      <c r="F187" s="16">
        <v>0.75209999999999999</v>
      </c>
      <c r="H187">
        <f t="shared" si="42"/>
        <v>-2.7075599999999999E-5</v>
      </c>
      <c r="I187" s="13">
        <v>0.41181201694887049</v>
      </c>
      <c r="J187">
        <v>1.7999999999999999E-2</v>
      </c>
      <c r="K187" s="22">
        <f t="shared" si="43"/>
        <v>0.27750000000000002</v>
      </c>
      <c r="L187">
        <v>0.2</v>
      </c>
      <c r="N187">
        <f t="shared" si="44"/>
        <v>0.14618219582083175</v>
      </c>
      <c r="O187">
        <f t="shared" si="45"/>
        <v>0.52678268764263692</v>
      </c>
      <c r="P187">
        <f t="shared" si="46"/>
        <v>1.1053565375285275</v>
      </c>
      <c r="R187">
        <f t="shared" si="47"/>
        <v>1.9606208340281891E-3</v>
      </c>
      <c r="T187">
        <f t="shared" si="48"/>
        <v>0.9840416973892685</v>
      </c>
      <c r="U187">
        <f t="shared" si="49"/>
        <v>-1.6087007432097272E-2</v>
      </c>
      <c r="V187">
        <f t="shared" si="50"/>
        <v>-2.8956613377775087E-4</v>
      </c>
      <c r="X187">
        <f t="shared" si="51"/>
        <v>1.5958302610731508E-2</v>
      </c>
      <c r="Y187">
        <f t="shared" si="52"/>
        <v>2.5466742221568004E-4</v>
      </c>
      <c r="Z187" s="5">
        <f t="shared" si="53"/>
        <v>515.92754803184209</v>
      </c>
      <c r="AA187">
        <f t="shared" si="54"/>
        <v>2.3650188967318619E-3</v>
      </c>
      <c r="AC187">
        <f t="shared" si="55"/>
        <v>0.9840416973892685</v>
      </c>
      <c r="AD187" s="5">
        <f t="shared" si="56"/>
        <v>633.46594151111583</v>
      </c>
      <c r="AE187">
        <f t="shared" si="57"/>
        <v>-2.8574765086605636E-3</v>
      </c>
      <c r="AK187">
        <f t="shared" si="58"/>
        <v>1.1785970883217362E-3</v>
      </c>
      <c r="AL187">
        <f t="shared" si="59"/>
        <v>1.4536466313649626E-6</v>
      </c>
    </row>
    <row r="188" spans="1:38" x14ac:dyDescent="0.3">
      <c r="A188" s="13">
        <v>323.14999999999998</v>
      </c>
      <c r="B188" s="16">
        <v>0.26529999999999998</v>
      </c>
      <c r="C188" s="8">
        <v>58.44</v>
      </c>
      <c r="D188" s="8">
        <f t="shared" si="40"/>
        <v>15.504131999999998</v>
      </c>
      <c r="E188">
        <f t="shared" si="41"/>
        <v>5.7781166117089047</v>
      </c>
      <c r="F188" s="16">
        <v>0.75419999999999998</v>
      </c>
      <c r="H188">
        <f t="shared" si="42"/>
        <v>-2.7151199999999998E-5</v>
      </c>
      <c r="I188" s="13">
        <v>0.41181201694887049</v>
      </c>
      <c r="J188">
        <v>1.7999999999999999E-2</v>
      </c>
      <c r="K188" s="22">
        <f t="shared" si="43"/>
        <v>0.26529999999999998</v>
      </c>
      <c r="L188">
        <v>0.2</v>
      </c>
      <c r="N188">
        <f t="shared" si="44"/>
        <v>0.13664881659568073</v>
      </c>
      <c r="O188">
        <f t="shared" si="45"/>
        <v>0.51507281038703645</v>
      </c>
      <c r="P188">
        <f t="shared" si="46"/>
        <v>1.1030145620774072</v>
      </c>
      <c r="R188">
        <f t="shared" si="47"/>
        <v>1.8366489088942767E-3</v>
      </c>
      <c r="T188">
        <f t="shared" si="48"/>
        <v>0.98473257615459908</v>
      </c>
      <c r="U188">
        <f t="shared" si="49"/>
        <v>-1.5385170961585013E-2</v>
      </c>
      <c r="V188">
        <f t="shared" si="50"/>
        <v>-2.7693307730853022E-4</v>
      </c>
      <c r="X188">
        <f t="shared" si="51"/>
        <v>1.5267423845400955E-2</v>
      </c>
      <c r="Y188">
        <f t="shared" si="52"/>
        <v>2.3309423087511768E-4</v>
      </c>
      <c r="Z188" s="5">
        <f t="shared" si="53"/>
        <v>515.84542724867254</v>
      </c>
      <c r="AA188">
        <f t="shared" si="54"/>
        <v>2.1643306760695639E-3</v>
      </c>
      <c r="AC188">
        <f t="shared" si="55"/>
        <v>0.98473257615459908</v>
      </c>
      <c r="AD188" s="5">
        <f t="shared" si="56"/>
        <v>632.62164730664301</v>
      </c>
      <c r="AE188">
        <f t="shared" si="57"/>
        <v>-2.6137640704844071E-3</v>
      </c>
      <c r="AK188">
        <f t="shared" si="58"/>
        <v>1.110282437170903E-3</v>
      </c>
      <c r="AL188">
        <f t="shared" si="59"/>
        <v>1.2937552789678296E-6</v>
      </c>
    </row>
    <row r="189" spans="1:38" x14ac:dyDescent="0.3">
      <c r="A189" s="13">
        <v>323.14999999999998</v>
      </c>
      <c r="B189" s="16">
        <v>0.1981</v>
      </c>
      <c r="C189" s="8">
        <v>58.44</v>
      </c>
      <c r="D189" s="8">
        <f t="shared" si="40"/>
        <v>11.576964</v>
      </c>
      <c r="E189">
        <f t="shared" si="41"/>
        <v>5.7781166117089047</v>
      </c>
      <c r="F189" s="21">
        <v>0.76</v>
      </c>
      <c r="H189">
        <f t="shared" si="42"/>
        <v>-2.7359999999999999E-5</v>
      </c>
      <c r="I189" s="13">
        <v>0.41181201694887049</v>
      </c>
      <c r="J189">
        <v>1.7999999999999999E-2</v>
      </c>
      <c r="K189" s="22">
        <f t="shared" si="43"/>
        <v>0.1981</v>
      </c>
      <c r="L189">
        <v>0.2</v>
      </c>
      <c r="N189">
        <f t="shared" si="44"/>
        <v>8.8171192239869356E-2</v>
      </c>
      <c r="O189">
        <f t="shared" si="45"/>
        <v>0.44508426168535775</v>
      </c>
      <c r="P189">
        <f t="shared" si="46"/>
        <v>1.0890168523370716</v>
      </c>
      <c r="R189">
        <f t="shared" si="47"/>
        <v>1.2003105660540764E-3</v>
      </c>
      <c r="T189">
        <f t="shared" si="48"/>
        <v>0.98855552823759241</v>
      </c>
      <c r="U189">
        <f t="shared" si="49"/>
        <v>-1.1510463707810923E-2</v>
      </c>
      <c r="V189">
        <f t="shared" si="50"/>
        <v>-2.071883467405966E-4</v>
      </c>
      <c r="X189">
        <f t="shared" si="51"/>
        <v>1.1444471762407591E-2</v>
      </c>
      <c r="Y189">
        <f t="shared" si="52"/>
        <v>1.3097593392054471E-4</v>
      </c>
      <c r="Z189" s="5">
        <f t="shared" si="53"/>
        <v>515.40155895089322</v>
      </c>
      <c r="AA189">
        <f t="shared" si="54"/>
        <v>1.2150936094985623E-3</v>
      </c>
      <c r="AC189">
        <f t="shared" si="55"/>
        <v>0.98855552823759241</v>
      </c>
      <c r="AD189" s="5">
        <f t="shared" si="56"/>
        <v>627.94977656807089</v>
      </c>
      <c r="AE189">
        <f t="shared" si="57"/>
        <v>-1.4634907719602917E-3</v>
      </c>
      <c r="AK189">
        <f t="shared" si="58"/>
        <v>7.447250568517502E-4</v>
      </c>
      <c r="AL189">
        <f t="shared" si="59"/>
        <v>5.9611533501377036E-7</v>
      </c>
    </row>
    <row r="190" spans="1:38" x14ac:dyDescent="0.3">
      <c r="A190" s="13">
        <v>323.14999999999998</v>
      </c>
      <c r="B190" s="16">
        <v>0.1477</v>
      </c>
      <c r="C190" s="8">
        <v>58.44</v>
      </c>
      <c r="D190" s="8">
        <f t="shared" si="40"/>
        <v>8.6315879999999989</v>
      </c>
      <c r="E190">
        <f t="shared" si="41"/>
        <v>5.7781166117089047</v>
      </c>
      <c r="F190" s="16">
        <v>0.78110000000000002</v>
      </c>
      <c r="H190">
        <f t="shared" si="42"/>
        <v>-2.8119599999999998E-5</v>
      </c>
      <c r="I190" s="13">
        <v>0.41181201694887049</v>
      </c>
      <c r="J190">
        <v>1.7999999999999999E-2</v>
      </c>
      <c r="K190" s="22">
        <f t="shared" si="43"/>
        <v>0.1477</v>
      </c>
      <c r="L190">
        <v>0.2</v>
      </c>
      <c r="N190">
        <f t="shared" si="44"/>
        <v>5.6763706124600403E-2</v>
      </c>
      <c r="O190">
        <f t="shared" si="45"/>
        <v>0.3843175770115127</v>
      </c>
      <c r="P190">
        <f t="shared" si="46"/>
        <v>1.0768635154023025</v>
      </c>
      <c r="R190">
        <f t="shared" si="47"/>
        <v>7.8146871453578807E-4</v>
      </c>
      <c r="T190">
        <f t="shared" si="48"/>
        <v>0.99144227872427093</v>
      </c>
      <c r="U190">
        <f t="shared" si="49"/>
        <v>-8.5945488295969506E-3</v>
      </c>
      <c r="V190">
        <f t="shared" si="50"/>
        <v>-1.5470187893274509E-4</v>
      </c>
      <c r="X190">
        <f t="shared" si="51"/>
        <v>8.5577212757290723E-3</v>
      </c>
      <c r="Y190">
        <f t="shared" si="52"/>
        <v>7.3234593433066017E-5</v>
      </c>
      <c r="Z190" s="5">
        <f t="shared" si="53"/>
        <v>515.07822459784711</v>
      </c>
      <c r="AA190">
        <f t="shared" si="54"/>
        <v>6.7898779856367833E-4</v>
      </c>
      <c r="AC190">
        <f t="shared" si="55"/>
        <v>0.99144227872427093</v>
      </c>
      <c r="AD190" s="5">
        <f t="shared" si="56"/>
        <v>624.42199886238961</v>
      </c>
      <c r="AE190">
        <f t="shared" si="57"/>
        <v>-8.1608314840154626E-4</v>
      </c>
      <c r="AK190">
        <f t="shared" si="58"/>
        <v>4.8967148576517516E-4</v>
      </c>
      <c r="AL190">
        <f t="shared" si="59"/>
        <v>2.6810760849787902E-7</v>
      </c>
    </row>
    <row r="191" spans="1:38" x14ac:dyDescent="0.3">
      <c r="D191" s="8"/>
      <c r="AD191" s="5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EE2EB-7EEA-4DDA-AA52-409A73996822}">
  <dimension ref="A2:AM159"/>
  <sheetViews>
    <sheetView zoomScale="91" zoomScaleNormal="91" workbookViewId="0">
      <selection activeCell="AG8" sqref="AG8:AG19"/>
    </sheetView>
  </sheetViews>
  <sheetFormatPr defaultRowHeight="14.4" x14ac:dyDescent="0.3"/>
  <cols>
    <col min="4" max="4" width="12.5546875" customWidth="1"/>
    <col min="21" max="21" width="13.5546875" bestFit="1" customWidth="1"/>
    <col min="28" max="30" width="12.109375" customWidth="1"/>
    <col min="36" max="36" width="13.109375" customWidth="1"/>
    <col min="37" max="37" width="17.44140625" customWidth="1"/>
    <col min="38" max="38" width="12" bestFit="1" customWidth="1"/>
  </cols>
  <sheetData>
    <row r="2" spans="1:39" x14ac:dyDescent="0.3">
      <c r="B2" s="31" t="s">
        <v>23</v>
      </c>
      <c r="K2" s="23" t="s">
        <v>2</v>
      </c>
      <c r="L2" s="23">
        <v>3</v>
      </c>
    </row>
    <row r="3" spans="1:39" x14ac:dyDescent="0.3">
      <c r="K3" s="23" t="s">
        <v>19</v>
      </c>
      <c r="L3" s="23">
        <v>1.7999999999999999E-2</v>
      </c>
    </row>
    <row r="6" spans="1:39" ht="34.200000000000003" customHeight="1" x14ac:dyDescent="0.3">
      <c r="B6" t="s">
        <v>0</v>
      </c>
      <c r="C6" t="s">
        <v>3</v>
      </c>
      <c r="D6" t="s">
        <v>17</v>
      </c>
      <c r="F6" t="s">
        <v>18</v>
      </c>
      <c r="G6" s="7" t="s">
        <v>16</v>
      </c>
      <c r="R6" s="4"/>
      <c r="V6" s="4"/>
      <c r="AA6" s="4"/>
      <c r="AE6" s="4"/>
      <c r="AJ6" t="s">
        <v>14</v>
      </c>
      <c r="AK6" t="s">
        <v>15</v>
      </c>
      <c r="AL6" t="s">
        <v>13</v>
      </c>
      <c r="AM6" t="s">
        <v>16</v>
      </c>
    </row>
    <row r="7" spans="1:39" ht="15" thickBot="1" x14ac:dyDescent="0.35">
      <c r="A7" s="9">
        <v>298.14999999999998</v>
      </c>
      <c r="B7" s="9">
        <v>7</v>
      </c>
      <c r="C7" s="8">
        <v>110.98</v>
      </c>
      <c r="D7" s="8">
        <f>B7*C7</f>
        <v>776.86</v>
      </c>
      <c r="E7">
        <f>LN(A7)</f>
        <v>5.697596715569115</v>
      </c>
      <c r="F7">
        <v>0.33189999999999997</v>
      </c>
      <c r="G7">
        <f>LOG(F7)</f>
        <v>-0.4789927475913961</v>
      </c>
      <c r="H7">
        <v>0.50900000000000001</v>
      </c>
      <c r="I7">
        <v>1.7999999999999999E-2</v>
      </c>
      <c r="J7">
        <f t="shared" ref="J7:J38" si="0">3*B7</f>
        <v>21</v>
      </c>
      <c r="K7">
        <v>0.2</v>
      </c>
      <c r="M7">
        <f t="shared" ref="M7:M38" si="1">J7^(3/2)</f>
        <v>96.234089594072671</v>
      </c>
      <c r="N7">
        <f t="shared" ref="N7:N38" si="2">J7^(1/2)</f>
        <v>4.5825756949558398</v>
      </c>
      <c r="O7">
        <f t="shared" ref="O7:O38" si="3">1+(K7*N7)</f>
        <v>1.9165151389911679</v>
      </c>
      <c r="Q7">
        <f t="shared" ref="Q7:Q38" si="4">(2*I7*H7*M7)/(O7)</f>
        <v>0.92010411076116949</v>
      </c>
      <c r="R7" s="4"/>
      <c r="S7">
        <f>1-W7</f>
        <v>0.56279054061659339</v>
      </c>
      <c r="T7">
        <f>LN(S7)</f>
        <v>-0.5748477616006501</v>
      </c>
      <c r="U7">
        <f t="shared" ref="U7:U38" si="5">I7*T7</f>
        <v>-1.0347259708811701E-2</v>
      </c>
      <c r="V7" s="4"/>
      <c r="W7">
        <f t="shared" ref="W7:W38" si="6">D7/(1000+D7)</f>
        <v>0.43720945938340666</v>
      </c>
      <c r="X7">
        <f>W7^2</f>
        <v>0.19115211137433072</v>
      </c>
      <c r="Y7" s="5">
        <f>AG8+($AG$9/A7)+($AG$10 *(LOG(A7 )))+(($AG$11+($AG$12/A7)+($AG$13 *(LOG(A7)))*W7))+(($AG$14+($AG$15/A7)+($AG$16 *(LOG(A7)))*(W7^2)))+(($AG$17+($AG$18/A7)+($AG$19 *(LOG(A7)))*(W7^3)))</f>
        <v>299.71534522964907</v>
      </c>
      <c r="Z7">
        <f t="shared" ref="Z7:Z38" si="7">I7*Y7*X7</f>
        <v>1.0312419789348095</v>
      </c>
      <c r="AA7" s="4"/>
      <c r="AB7">
        <f t="shared" ref="AB7:AB38" si="8">(1-W7)</f>
        <v>0.56279054061659339</v>
      </c>
      <c r="AC7" s="5">
        <f>$AG$11+($AG$12/A7)+($AG$13*(LOG(A7))+(($AG$14+($AG$15/A7)+($AG$16*(LOG(A7)))*W7*2)+($AG$17+($AG$18/A7)+($AG$19*(LOG(A7)))*2*(W7^2))))</f>
        <v>0.3874486778960432</v>
      </c>
      <c r="AD7">
        <f>-1*AB7*X7*I7*AC7</f>
        <v>-7.5026135481826906E-4</v>
      </c>
      <c r="AE7" s="4"/>
      <c r="AJ7">
        <f t="shared" ref="AJ7:AJ38" si="9">Q7+U7+Z7+AD7</f>
        <v>1.9402485686323492</v>
      </c>
      <c r="AK7">
        <f t="shared" ref="AK7:AK38" si="10">(G7-AJ7)^2</f>
        <v>5.8527285461240002</v>
      </c>
      <c r="AL7">
        <f>STDEV(AK7:AK59)</f>
        <v>4.041838713314954</v>
      </c>
    </row>
    <row r="8" spans="1:39" ht="15.6" thickTop="1" thickBot="1" x14ac:dyDescent="0.35">
      <c r="A8" s="9">
        <v>298.14999999999998</v>
      </c>
      <c r="B8" s="9">
        <v>7.5</v>
      </c>
      <c r="C8" s="8">
        <v>110.98</v>
      </c>
      <c r="D8" s="8">
        <f t="shared" ref="D8:D59" si="11">B8*C8</f>
        <v>832.35</v>
      </c>
      <c r="E8">
        <f t="shared" ref="E8:E59" si="12">LN(A8)</f>
        <v>5.697596715569115</v>
      </c>
      <c r="F8">
        <v>0.28129999999999999</v>
      </c>
      <c r="G8">
        <f t="shared" ref="G8:G59" si="13">LOG(F8)</f>
        <v>-0.55083026783479905</v>
      </c>
      <c r="H8">
        <v>0.50900000000000001</v>
      </c>
      <c r="I8">
        <v>1.7999999999999999E-2</v>
      </c>
      <c r="J8">
        <f t="shared" si="0"/>
        <v>22.5</v>
      </c>
      <c r="K8">
        <v>0.2</v>
      </c>
      <c r="M8">
        <f t="shared" si="1"/>
        <v>106.72687103068277</v>
      </c>
      <c r="N8">
        <f t="shared" si="2"/>
        <v>4.7434164902525691</v>
      </c>
      <c r="O8">
        <f t="shared" si="3"/>
        <v>1.948683298050514</v>
      </c>
      <c r="Q8">
        <f t="shared" si="4"/>
        <v>1.0035818476623164</v>
      </c>
      <c r="R8" s="4"/>
      <c r="S8">
        <f t="shared" ref="S8:S59" si="14">1-W8</f>
        <v>0.54574726444183697</v>
      </c>
      <c r="T8">
        <f t="shared" ref="T8:T59" si="15">LN(S8)</f>
        <v>-0.60559929603952123</v>
      </c>
      <c r="U8">
        <f t="shared" si="5"/>
        <v>-1.0900787328711381E-2</v>
      </c>
      <c r="V8" s="4"/>
      <c r="W8">
        <f t="shared" si="6"/>
        <v>0.45425273555816303</v>
      </c>
      <c r="X8">
        <f t="shared" ref="X8:X59" si="16">W8^2</f>
        <v>0.20634554776207439</v>
      </c>
      <c r="Y8" s="5">
        <f t="shared" ref="Y8:Y59" si="17">AG9+($AG$9/A8)+($AG$10 *(LOG(A8 )))+(($AG$11+($AG$12/A8)+($AG$13 *(LOG(A8)))*W8))+(($AG$14+($AG$15/A8)+($AG$16 *(LOG(A8)))*(W8^2)))+(($AG$17+($AG$18/A8)+($AG$19 *(LOG(A8)))*(W8^3)))</f>
        <v>213.85971129269981</v>
      </c>
      <c r="Z8">
        <f t="shared" si="7"/>
        <v>0.79432198687676203</v>
      </c>
      <c r="AA8" s="4"/>
      <c r="AB8">
        <f t="shared" si="8"/>
        <v>0.54574726444183697</v>
      </c>
      <c r="AC8" s="5">
        <f t="shared" ref="AC8:AC59" si="18">$AG$11+($AG$12/A8)+($AG$13*(LOG(A8))+(($AG$14+($AG$15/A8)+($AG$16*(LOG(A8)))*W8*2)+($AG$17+($AG$18/A8)+($AG$19*(LOG(A8)))*2*(W8^2))))</f>
        <v>0.3874486778960432</v>
      </c>
      <c r="AD8">
        <f>-1*AB8*X8*I8*AC8</f>
        <v>-7.8536828338620344E-4</v>
      </c>
      <c r="AE8" s="4"/>
      <c r="AF8" s="6" t="s">
        <v>5</v>
      </c>
      <c r="AG8">
        <v>298.61430048752163</v>
      </c>
      <c r="AJ8">
        <f t="shared" si="9"/>
        <v>1.7862176789269808</v>
      </c>
      <c r="AK8">
        <f t="shared" si="10"/>
        <v>5.4617931054634505</v>
      </c>
    </row>
    <row r="9" spans="1:39" ht="15.6" thickTop="1" thickBot="1" x14ac:dyDescent="0.35">
      <c r="A9" s="9">
        <v>298.14999999999998</v>
      </c>
      <c r="B9" s="9">
        <v>8</v>
      </c>
      <c r="C9" s="8">
        <v>110.98</v>
      </c>
      <c r="D9" s="8">
        <f t="shared" si="11"/>
        <v>887.84</v>
      </c>
      <c r="E9">
        <f t="shared" si="12"/>
        <v>5.697596715569115</v>
      </c>
      <c r="F9">
        <v>0.25540000000000002</v>
      </c>
      <c r="G9">
        <f t="shared" si="13"/>
        <v>-0.59277910707260351</v>
      </c>
      <c r="H9">
        <v>0.50900000000000001</v>
      </c>
      <c r="I9">
        <v>1.7999999999999999E-2</v>
      </c>
      <c r="J9">
        <f t="shared" si="0"/>
        <v>24</v>
      </c>
      <c r="K9">
        <v>0.2</v>
      </c>
      <c r="M9">
        <f t="shared" si="1"/>
        <v>117.5755076535926</v>
      </c>
      <c r="N9">
        <f t="shared" si="2"/>
        <v>4.8989794855663558</v>
      </c>
      <c r="O9">
        <f t="shared" si="3"/>
        <v>1.9797958971132712</v>
      </c>
      <c r="Q9">
        <f t="shared" si="4"/>
        <v>1.0882200561107469</v>
      </c>
      <c r="R9" s="4"/>
      <c r="S9">
        <f t="shared" si="14"/>
        <v>0.529705907280278</v>
      </c>
      <c r="T9">
        <f t="shared" si="15"/>
        <v>-0.63543331836947203</v>
      </c>
      <c r="U9">
        <f t="shared" si="5"/>
        <v>-1.1437799730650495E-2</v>
      </c>
      <c r="V9" s="4"/>
      <c r="W9">
        <f t="shared" si="6"/>
        <v>0.470294092719722</v>
      </c>
      <c r="X9">
        <f t="shared" si="16"/>
        <v>0.22117653364706646</v>
      </c>
      <c r="Y9" s="5">
        <f t="shared" si="17"/>
        <v>1.1010447421273779</v>
      </c>
      <c r="Z9">
        <f t="shared" si="7"/>
        <v>4.383454670173109E-3</v>
      </c>
      <c r="AA9" s="4"/>
      <c r="AB9">
        <f t="shared" si="8"/>
        <v>0.529705907280278</v>
      </c>
      <c r="AC9" s="5">
        <f t="shared" si="18"/>
        <v>0.3874486778960432</v>
      </c>
      <c r="AD9">
        <f>-1*AB9*X9*I9*AC9</f>
        <v>-8.1707242127369959E-4</v>
      </c>
      <c r="AE9" s="4"/>
      <c r="AF9" s="6" t="s">
        <v>4</v>
      </c>
      <c r="AG9">
        <v>212.75866655057246</v>
      </c>
      <c r="AJ9">
        <f t="shared" si="9"/>
        <v>1.0803486386289958</v>
      </c>
      <c r="AK9">
        <f t="shared" si="10"/>
        <v>2.799356453436515</v>
      </c>
    </row>
    <row r="10" spans="1:39" ht="15.6" thickTop="1" thickBot="1" x14ac:dyDescent="0.35">
      <c r="A10" s="9">
        <v>298.14999999999998</v>
      </c>
      <c r="B10" s="9">
        <v>8.5</v>
      </c>
      <c r="C10" s="8">
        <v>110.98</v>
      </c>
      <c r="D10" s="8">
        <f t="shared" si="11"/>
        <v>943.33</v>
      </c>
      <c r="E10">
        <f t="shared" si="12"/>
        <v>5.697596715569115</v>
      </c>
      <c r="F10">
        <v>0.2331</v>
      </c>
      <c r="G10">
        <f t="shared" si="13"/>
        <v>-0.63245772647942333</v>
      </c>
      <c r="H10">
        <v>0.50900000000000001</v>
      </c>
      <c r="I10">
        <v>1.7999999999999999E-2</v>
      </c>
      <c r="J10">
        <f t="shared" si="0"/>
        <v>25.5</v>
      </c>
      <c r="K10">
        <v>0.2</v>
      </c>
      <c r="M10">
        <f t="shared" si="1"/>
        <v>128.76868796411645</v>
      </c>
      <c r="N10">
        <f t="shared" si="2"/>
        <v>5.0497524691810387</v>
      </c>
      <c r="O10">
        <f t="shared" si="3"/>
        <v>2.0099504938362078</v>
      </c>
      <c r="Q10">
        <f t="shared" si="4"/>
        <v>1.1739380872764678</v>
      </c>
      <c r="R10" s="4"/>
      <c r="S10">
        <f t="shared" si="14"/>
        <v>0.51458064250539026</v>
      </c>
      <c r="T10">
        <f t="shared" si="15"/>
        <v>-0.664402996426954</v>
      </c>
      <c r="U10">
        <f t="shared" si="5"/>
        <v>-1.1959253935685171E-2</v>
      </c>
      <c r="V10" s="4"/>
      <c r="W10">
        <f t="shared" si="6"/>
        <v>0.48541935749460979</v>
      </c>
      <c r="X10">
        <f t="shared" si="16"/>
        <v>0.23563195263047979</v>
      </c>
      <c r="Y10" s="5">
        <f t="shared" si="17"/>
        <v>1.1010447421273779</v>
      </c>
      <c r="Z10">
        <f t="shared" si="7"/>
        <v>4.6699438053779477E-3</v>
      </c>
      <c r="AA10" s="4"/>
      <c r="AB10">
        <f t="shared" si="8"/>
        <v>0.51458064250539026</v>
      </c>
      <c r="AC10" s="5">
        <f t="shared" si="18"/>
        <v>0.3874486778960432</v>
      </c>
      <c r="AD10">
        <f>-1*AB10*X10*I10*AC10</f>
        <v>-8.4561818800788576E-4</v>
      </c>
      <c r="AE10" s="4"/>
      <c r="AF10" s="6" t="s">
        <v>6</v>
      </c>
      <c r="AG10">
        <v>0</v>
      </c>
      <c r="AJ10">
        <f t="shared" si="9"/>
        <v>1.1658031589581526</v>
      </c>
      <c r="AK10">
        <f t="shared" si="10"/>
        <v>3.2337422120947346</v>
      </c>
    </row>
    <row r="11" spans="1:39" ht="15.6" thickTop="1" thickBot="1" x14ac:dyDescent="0.35">
      <c r="A11" s="9">
        <v>298.14999999999998</v>
      </c>
      <c r="B11" s="9">
        <v>9</v>
      </c>
      <c r="C11" s="8">
        <v>110.98</v>
      </c>
      <c r="D11" s="8">
        <f t="shared" si="11"/>
        <v>998.82</v>
      </c>
      <c r="E11">
        <f t="shared" si="12"/>
        <v>5.697596715569115</v>
      </c>
      <c r="F11">
        <v>0.2137</v>
      </c>
      <c r="G11">
        <f t="shared" si="13"/>
        <v>-0.67019547783593059</v>
      </c>
      <c r="H11">
        <v>0.50900000000000001</v>
      </c>
      <c r="I11">
        <v>1.7999999999999999E-2</v>
      </c>
      <c r="J11">
        <f t="shared" si="0"/>
        <v>27</v>
      </c>
      <c r="K11">
        <v>0.2</v>
      </c>
      <c r="M11">
        <f t="shared" si="1"/>
        <v>140.29611541307906</v>
      </c>
      <c r="N11">
        <f t="shared" si="2"/>
        <v>5.196152422706632</v>
      </c>
      <c r="O11">
        <f t="shared" si="3"/>
        <v>2.0392304845413265</v>
      </c>
      <c r="Q11">
        <f t="shared" si="4"/>
        <v>1.260664764634241</v>
      </c>
      <c r="R11" s="4"/>
      <c r="S11">
        <f t="shared" si="14"/>
        <v>0.50029517415275016</v>
      </c>
      <c r="T11">
        <f t="shared" si="15"/>
        <v>-0.69255700644145524</v>
      </c>
      <c r="U11">
        <f t="shared" si="5"/>
        <v>-1.2466026115946193E-2</v>
      </c>
      <c r="V11" s="4"/>
      <c r="W11">
        <f t="shared" si="6"/>
        <v>0.49970482584724984</v>
      </c>
      <c r="X11">
        <f t="shared" si="16"/>
        <v>0.24970491297503031</v>
      </c>
      <c r="Y11" s="5">
        <f t="shared" si="17"/>
        <v>100.95352288177401</v>
      </c>
      <c r="Z11">
        <f t="shared" si="7"/>
        <v>0.45375463162288993</v>
      </c>
      <c r="AA11" s="4"/>
      <c r="AB11">
        <f t="shared" si="8"/>
        <v>0.50029517415275016</v>
      </c>
      <c r="AC11" s="5">
        <f t="shared" si="18"/>
        <v>0.3874486778960432</v>
      </c>
      <c r="AD11">
        <f>-1*AB11*X11*I11*AC11</f>
        <v>-8.7124457986902093E-4</v>
      </c>
      <c r="AE11" s="4"/>
      <c r="AF11" s="6" t="s">
        <v>7</v>
      </c>
      <c r="AG11">
        <v>0</v>
      </c>
      <c r="AJ11">
        <f t="shared" si="9"/>
        <v>1.7010821255613158</v>
      </c>
      <c r="AK11">
        <f t="shared" si="10"/>
        <v>5.6229574723733888</v>
      </c>
    </row>
    <row r="12" spans="1:39" ht="15.6" thickTop="1" thickBot="1" x14ac:dyDescent="0.35">
      <c r="A12" s="9">
        <v>298.14999999999998</v>
      </c>
      <c r="B12" s="9">
        <v>9.5</v>
      </c>
      <c r="C12" s="8">
        <v>110.98</v>
      </c>
      <c r="D12" s="8">
        <f t="shared" si="11"/>
        <v>1054.31</v>
      </c>
      <c r="E12">
        <f t="shared" si="12"/>
        <v>5.697596715569115</v>
      </c>
      <c r="F12">
        <v>0.19639999999999999</v>
      </c>
      <c r="G12">
        <f t="shared" si="13"/>
        <v>-0.70685851654906917</v>
      </c>
      <c r="H12">
        <v>0.50900000000000001</v>
      </c>
      <c r="I12">
        <v>1.7999999999999999E-2</v>
      </c>
      <c r="J12">
        <f t="shared" si="0"/>
        <v>28.5</v>
      </c>
      <c r="K12">
        <v>0.2</v>
      </c>
      <c r="M12">
        <f t="shared" si="1"/>
        <v>152.14836509144612</v>
      </c>
      <c r="N12">
        <f t="shared" si="2"/>
        <v>5.3385391260156556</v>
      </c>
      <c r="O12">
        <f t="shared" si="3"/>
        <v>2.0677078252031311</v>
      </c>
      <c r="Q12">
        <f t="shared" si="4"/>
        <v>1.3483368433167144</v>
      </c>
      <c r="R12" s="4"/>
      <c r="S12">
        <f t="shared" si="14"/>
        <v>0.48678144973251358</v>
      </c>
      <c r="T12">
        <f t="shared" si="15"/>
        <v>-0.71994002514267363</v>
      </c>
      <c r="U12">
        <f t="shared" si="5"/>
        <v>-1.2958920452568124E-2</v>
      </c>
      <c r="V12" s="4"/>
      <c r="W12">
        <f t="shared" si="6"/>
        <v>0.51321855026748642</v>
      </c>
      <c r="X12">
        <f t="shared" si="16"/>
        <v>0.2633932803386605</v>
      </c>
      <c r="Y12" s="5">
        <f t="shared" si="17"/>
        <v>1.1010447421273779</v>
      </c>
      <c r="Z12">
        <f t="shared" si="7"/>
        <v>5.2201401557141619E-3</v>
      </c>
      <c r="AA12" s="4"/>
      <c r="AB12">
        <f t="shared" si="8"/>
        <v>0.48678144973251358</v>
      </c>
      <c r="AC12" s="5">
        <f t="shared" si="18"/>
        <v>0.3874486778960432</v>
      </c>
      <c r="AD12">
        <f t="shared" ref="AD12:AD59" si="19">-AB12*X12*I12*AC12</f>
        <v>-8.9418092119031983E-4</v>
      </c>
      <c r="AE12" s="4"/>
      <c r="AF12" s="6" t="s">
        <v>8</v>
      </c>
      <c r="AG12">
        <v>99.852478139646635</v>
      </c>
      <c r="AJ12">
        <f t="shared" si="9"/>
        <v>1.33970388209867</v>
      </c>
      <c r="AK12">
        <f t="shared" si="10"/>
        <v>4.1884176515587868</v>
      </c>
    </row>
    <row r="13" spans="1:39" ht="15.6" thickTop="1" thickBot="1" x14ac:dyDescent="0.35">
      <c r="A13" s="9">
        <v>298.14999999999998</v>
      </c>
      <c r="B13" s="9">
        <v>10</v>
      </c>
      <c r="C13" s="8">
        <v>110.98</v>
      </c>
      <c r="D13" s="8">
        <f t="shared" si="11"/>
        <v>1109.8</v>
      </c>
      <c r="E13">
        <f t="shared" si="12"/>
        <v>5.697596715569115</v>
      </c>
      <c r="F13">
        <v>0.1807</v>
      </c>
      <c r="G13">
        <f t="shared" si="13"/>
        <v>-0.7430418474390682</v>
      </c>
      <c r="H13">
        <v>0.50900000000000001</v>
      </c>
      <c r="I13">
        <v>1.7999999999999999E-2</v>
      </c>
      <c r="J13">
        <f t="shared" si="0"/>
        <v>30</v>
      </c>
      <c r="K13">
        <v>0.2</v>
      </c>
      <c r="M13">
        <f t="shared" si="1"/>
        <v>164.31676725154981</v>
      </c>
      <c r="N13">
        <f t="shared" si="2"/>
        <v>5.4772255750516612</v>
      </c>
      <c r="O13">
        <f t="shared" si="3"/>
        <v>2.0954451150103326</v>
      </c>
      <c r="Q13">
        <f t="shared" si="4"/>
        <v>1.4368977844130035</v>
      </c>
      <c r="R13" s="4"/>
      <c r="S13">
        <f t="shared" si="14"/>
        <v>0.47397857616835726</v>
      </c>
      <c r="T13">
        <f t="shared" si="15"/>
        <v>-0.74659315626557121</v>
      </c>
      <c r="U13">
        <f t="shared" si="5"/>
        <v>-1.3438676812780281E-2</v>
      </c>
      <c r="V13" s="4"/>
      <c r="W13">
        <f t="shared" si="6"/>
        <v>0.52602142383164274</v>
      </c>
      <c r="X13">
        <f t="shared" si="16"/>
        <v>0.27669853832986874</v>
      </c>
      <c r="Y13" s="5">
        <f t="shared" si="17"/>
        <v>1.1010447421273779</v>
      </c>
      <c r="Z13">
        <f t="shared" si="7"/>
        <v>5.4838344740837887E-3</v>
      </c>
      <c r="AA13" s="4"/>
      <c r="AB13">
        <f t="shared" si="8"/>
        <v>0.47397857616835726</v>
      </c>
      <c r="AC13" s="5">
        <f t="shared" si="18"/>
        <v>0.3874486778960432</v>
      </c>
      <c r="AD13">
        <f t="shared" si="19"/>
        <v>-9.1464436976497997E-4</v>
      </c>
      <c r="AE13" s="4"/>
      <c r="AF13" s="6" t="s">
        <v>9</v>
      </c>
      <c r="AG13">
        <v>0</v>
      </c>
      <c r="AJ13">
        <f t="shared" si="9"/>
        <v>1.428028297704542</v>
      </c>
      <c r="AK13">
        <f t="shared" si="10"/>
        <v>4.7135455751338968</v>
      </c>
    </row>
    <row r="14" spans="1:39" ht="15.6" thickTop="1" thickBot="1" x14ac:dyDescent="0.35">
      <c r="A14" s="9">
        <v>298.14999999999998</v>
      </c>
      <c r="B14" s="9">
        <v>10.5</v>
      </c>
      <c r="C14" s="8">
        <v>110.98</v>
      </c>
      <c r="D14" s="8">
        <f t="shared" si="11"/>
        <v>1165.29</v>
      </c>
      <c r="E14">
        <f t="shared" si="12"/>
        <v>5.697596715569115</v>
      </c>
      <c r="F14">
        <v>0.1663</v>
      </c>
      <c r="G14">
        <f t="shared" si="13"/>
        <v>-0.77910775078048078</v>
      </c>
      <c r="H14">
        <v>0.50900000000000001</v>
      </c>
      <c r="I14">
        <v>1.7999999999999999E-2</v>
      </c>
      <c r="J14">
        <f t="shared" si="0"/>
        <v>31.5</v>
      </c>
      <c r="K14">
        <v>0.2</v>
      </c>
      <c r="M14">
        <f t="shared" si="1"/>
        <v>176.79331152506876</v>
      </c>
      <c r="N14">
        <f t="shared" si="2"/>
        <v>5.6124860801609122</v>
      </c>
      <c r="O14">
        <f t="shared" si="3"/>
        <v>2.1224972160321824</v>
      </c>
      <c r="Q14">
        <f t="shared" si="4"/>
        <v>1.5262967677486179</v>
      </c>
      <c r="R14" s="4"/>
      <c r="S14">
        <f t="shared" si="14"/>
        <v>0.46183190242415562</v>
      </c>
      <c r="T14">
        <f t="shared" si="15"/>
        <v>-0.77255430167574723</v>
      </c>
      <c r="U14">
        <f t="shared" si="5"/>
        <v>-1.390597743016345E-2</v>
      </c>
      <c r="V14" s="4"/>
      <c r="W14">
        <f t="shared" si="6"/>
        <v>0.53816809757584438</v>
      </c>
      <c r="X14">
        <f t="shared" si="16"/>
        <v>0.28962490124840357</v>
      </c>
      <c r="Y14" s="5">
        <f t="shared" si="17"/>
        <v>16.766389917186</v>
      </c>
      <c r="Z14">
        <f t="shared" si="7"/>
        <v>8.7407352433030036E-2</v>
      </c>
      <c r="AA14" s="4"/>
      <c r="AB14">
        <f t="shared" si="8"/>
        <v>0.46183190242415562</v>
      </c>
      <c r="AC14" s="5">
        <f t="shared" si="18"/>
        <v>0.3874486778960432</v>
      </c>
      <c r="AD14">
        <f t="shared" si="19"/>
        <v>-9.328386180790509E-4</v>
      </c>
      <c r="AE14" s="4"/>
      <c r="AF14" s="6" t="s">
        <v>10</v>
      </c>
      <c r="AG14">
        <v>0</v>
      </c>
      <c r="AJ14">
        <f t="shared" si="9"/>
        <v>1.5988653041334053</v>
      </c>
      <c r="AK14">
        <f t="shared" si="10"/>
        <v>5.6547558498964809</v>
      </c>
    </row>
    <row r="15" spans="1:39" ht="15.6" thickTop="1" thickBot="1" x14ac:dyDescent="0.35">
      <c r="A15" s="10">
        <v>433.15</v>
      </c>
      <c r="B15" s="11">
        <v>15.0428</v>
      </c>
      <c r="C15" s="8">
        <v>110.98</v>
      </c>
      <c r="D15" s="8">
        <f t="shared" si="11"/>
        <v>1669.449944</v>
      </c>
      <c r="E15">
        <f t="shared" si="12"/>
        <v>6.071084088336149</v>
      </c>
      <c r="F15">
        <v>0.23180000000000001</v>
      </c>
      <c r="G15">
        <f t="shared" si="13"/>
        <v>-0.63488656837242274</v>
      </c>
      <c r="H15">
        <v>0.50900000000000001</v>
      </c>
      <c r="I15">
        <v>1.7999999999999999E-2</v>
      </c>
      <c r="J15">
        <f t="shared" si="0"/>
        <v>45.128399999999999</v>
      </c>
      <c r="K15">
        <v>0.2</v>
      </c>
      <c r="M15">
        <f t="shared" si="1"/>
        <v>303.16209822877641</v>
      </c>
      <c r="N15">
        <f t="shared" si="2"/>
        <v>6.7177674863007875</v>
      </c>
      <c r="O15">
        <f t="shared" si="3"/>
        <v>2.3435534972601575</v>
      </c>
      <c r="Q15">
        <f t="shared" si="4"/>
        <v>2.3703927793577582</v>
      </c>
      <c r="R15" s="4"/>
      <c r="S15">
        <f t="shared" si="14"/>
        <v>0.37460900971290134</v>
      </c>
      <c r="T15">
        <f t="shared" si="15"/>
        <v>-0.98187243770531962</v>
      </c>
      <c r="U15">
        <f t="shared" si="5"/>
        <v>-1.7673703878695751E-2</v>
      </c>
      <c r="V15" s="4"/>
      <c r="W15">
        <f t="shared" si="6"/>
        <v>0.62539099028709866</v>
      </c>
      <c r="X15">
        <f t="shared" si="16"/>
        <v>0.39111389073227792</v>
      </c>
      <c r="Y15" s="5">
        <f t="shared" si="17"/>
        <v>0.75788177274680302</v>
      </c>
      <c r="Z15">
        <f t="shared" si="7"/>
        <v>5.3355255993734075E-3</v>
      </c>
      <c r="AA15" s="4"/>
      <c r="AB15">
        <f t="shared" si="8"/>
        <v>0.37460900971290134</v>
      </c>
      <c r="AC15" s="5">
        <f t="shared" si="18"/>
        <v>0.26669242367472068</v>
      </c>
      <c r="AD15">
        <f t="shared" si="19"/>
        <v>-7.033389070884706E-4</v>
      </c>
      <c r="AE15" s="4"/>
      <c r="AF15" s="6" t="s">
        <v>11</v>
      </c>
      <c r="AG15">
        <v>15.665345175058622</v>
      </c>
      <c r="AJ15">
        <f t="shared" si="9"/>
        <v>2.3573512621713477</v>
      </c>
      <c r="AK15">
        <f t="shared" si="10"/>
        <v>8.95348723453729</v>
      </c>
    </row>
    <row r="16" spans="1:39" ht="15.6" thickTop="1" thickBot="1" x14ac:dyDescent="0.35">
      <c r="A16" s="10">
        <v>433.15</v>
      </c>
      <c r="B16" s="11">
        <v>14.3782</v>
      </c>
      <c r="C16" s="8">
        <v>110.98</v>
      </c>
      <c r="D16" s="8">
        <f t="shared" si="11"/>
        <v>1595.692636</v>
      </c>
      <c r="E16">
        <f t="shared" si="12"/>
        <v>6.071084088336149</v>
      </c>
      <c r="F16">
        <v>0.24840000000000001</v>
      </c>
      <c r="G16">
        <f t="shared" si="13"/>
        <v>-0.6048484084954574</v>
      </c>
      <c r="H16">
        <v>0.50900000000000001</v>
      </c>
      <c r="I16">
        <v>1.7999999999999999E-2</v>
      </c>
      <c r="J16">
        <f t="shared" si="0"/>
        <v>43.134599999999999</v>
      </c>
      <c r="K16">
        <v>0.2</v>
      </c>
      <c r="M16">
        <f t="shared" si="1"/>
        <v>283.29483890852975</v>
      </c>
      <c r="N16">
        <f t="shared" si="2"/>
        <v>6.5676936591165695</v>
      </c>
      <c r="O16">
        <f t="shared" si="3"/>
        <v>2.3135387318233143</v>
      </c>
      <c r="Q16">
        <f t="shared" si="4"/>
        <v>2.2437898085539136</v>
      </c>
      <c r="R16" s="4"/>
      <c r="S16">
        <f t="shared" si="14"/>
        <v>0.38525362599980806</v>
      </c>
      <c r="T16">
        <f t="shared" si="15"/>
        <v>-0.95385339275661907</v>
      </c>
      <c r="U16">
        <f t="shared" si="5"/>
        <v>-1.7169361069619141E-2</v>
      </c>
      <c r="V16" s="4"/>
      <c r="W16">
        <f t="shared" si="6"/>
        <v>0.61474637400019194</v>
      </c>
      <c r="X16">
        <f t="shared" si="16"/>
        <v>0.37791310434638387</v>
      </c>
      <c r="Y16" s="5">
        <f t="shared" si="17"/>
        <v>0.75788177274680302</v>
      </c>
      <c r="Z16">
        <f t="shared" si="7"/>
        <v>5.155442162393129E-3</v>
      </c>
      <c r="AA16" s="4"/>
      <c r="AB16">
        <f t="shared" si="8"/>
        <v>0.38525362599980806</v>
      </c>
      <c r="AC16" s="5">
        <f t="shared" si="18"/>
        <v>0.26669242367472068</v>
      </c>
      <c r="AD16">
        <f t="shared" si="19"/>
        <v>-6.9891099049924064E-4</v>
      </c>
      <c r="AE16" s="4"/>
      <c r="AF16" s="6" t="s">
        <v>12</v>
      </c>
      <c r="AG16">
        <v>0</v>
      </c>
      <c r="AJ16">
        <f t="shared" si="9"/>
        <v>2.2310769786561884</v>
      </c>
      <c r="AK16">
        <f t="shared" si="10"/>
        <v>8.042472801491213</v>
      </c>
    </row>
    <row r="17" spans="1:37" ht="15.6" thickTop="1" thickBot="1" x14ac:dyDescent="0.35">
      <c r="A17" s="10">
        <v>433.15</v>
      </c>
      <c r="B17" s="11">
        <v>13.815200000000001</v>
      </c>
      <c r="C17" s="8">
        <v>110.98</v>
      </c>
      <c r="D17" s="8">
        <f t="shared" si="11"/>
        <v>1533.210896</v>
      </c>
      <c r="E17">
        <f t="shared" si="12"/>
        <v>6.071084088336149</v>
      </c>
      <c r="F17">
        <v>0.26129999999999998</v>
      </c>
      <c r="G17">
        <f t="shared" si="13"/>
        <v>-0.58286059027267445</v>
      </c>
      <c r="H17">
        <v>0.50900000000000001</v>
      </c>
      <c r="I17">
        <v>1.7999999999999999E-2</v>
      </c>
      <c r="J17">
        <f t="shared" si="0"/>
        <v>41.445599999999999</v>
      </c>
      <c r="K17">
        <v>0.2</v>
      </c>
      <c r="M17">
        <f t="shared" si="1"/>
        <v>266.81954965731188</v>
      </c>
      <c r="N17">
        <f t="shared" si="2"/>
        <v>6.4378257199150708</v>
      </c>
      <c r="O17">
        <f t="shared" si="3"/>
        <v>2.2875651439830142</v>
      </c>
      <c r="Q17">
        <f t="shared" si="4"/>
        <v>2.1372949490774751</v>
      </c>
      <c r="R17" s="4"/>
      <c r="S17">
        <f t="shared" si="14"/>
        <v>0.39475592086668487</v>
      </c>
      <c r="T17">
        <f t="shared" si="15"/>
        <v>-0.9294876269299025</v>
      </c>
      <c r="U17">
        <f t="shared" si="5"/>
        <v>-1.6730777284738242E-2</v>
      </c>
      <c r="V17" s="4"/>
      <c r="W17">
        <f t="shared" si="6"/>
        <v>0.60524407913331513</v>
      </c>
      <c r="X17">
        <f t="shared" si="16"/>
        <v>0.36632039532593463</v>
      </c>
      <c r="Y17" s="5">
        <f t="shared" si="17"/>
        <v>0.75788177274680302</v>
      </c>
      <c r="Z17">
        <f t="shared" si="7"/>
        <v>4.9972959108527219E-3</v>
      </c>
      <c r="AA17" s="4"/>
      <c r="AB17">
        <f t="shared" si="8"/>
        <v>0.39475592086668487</v>
      </c>
      <c r="AC17" s="5">
        <f t="shared" si="18"/>
        <v>0.26669242367472068</v>
      </c>
      <c r="AD17">
        <f t="shared" si="19"/>
        <v>-6.9418133960102611E-4</v>
      </c>
      <c r="AE17" s="4"/>
      <c r="AF17" s="6" t="s">
        <v>27</v>
      </c>
      <c r="AG17">
        <v>0</v>
      </c>
      <c r="AJ17">
        <f t="shared" si="9"/>
        <v>2.1248672863639886</v>
      </c>
      <c r="AK17">
        <f t="shared" si="10"/>
        <v>7.3317902539152922</v>
      </c>
    </row>
    <row r="18" spans="1:37" ht="15" thickTop="1" x14ac:dyDescent="0.3">
      <c r="A18" s="10">
        <v>433.15</v>
      </c>
      <c r="B18" s="11">
        <v>12.6244</v>
      </c>
      <c r="C18" s="8">
        <v>110.98</v>
      </c>
      <c r="D18" s="8">
        <f t="shared" si="11"/>
        <v>1401.055912</v>
      </c>
      <c r="E18">
        <f t="shared" si="12"/>
        <v>6.071084088336149</v>
      </c>
      <c r="F18">
        <v>0.29399999999999998</v>
      </c>
      <c r="G18">
        <f t="shared" si="13"/>
        <v>-0.53165266958784274</v>
      </c>
      <c r="H18">
        <v>0.50900000000000001</v>
      </c>
      <c r="I18">
        <v>1.7999999999999999E-2</v>
      </c>
      <c r="J18">
        <f t="shared" si="0"/>
        <v>37.873199999999997</v>
      </c>
      <c r="K18">
        <v>0.2</v>
      </c>
      <c r="M18">
        <f t="shared" si="1"/>
        <v>233.07623920219589</v>
      </c>
      <c r="N18">
        <f t="shared" si="2"/>
        <v>6.1541205708045723</v>
      </c>
      <c r="O18">
        <f t="shared" si="3"/>
        <v>2.2308241141609146</v>
      </c>
      <c r="Q18">
        <f t="shared" si="4"/>
        <v>1.9144893494875357</v>
      </c>
      <c r="R18" s="4"/>
      <c r="S18">
        <f t="shared" si="14"/>
        <v>0.41648342922886494</v>
      </c>
      <c r="T18">
        <f t="shared" si="15"/>
        <v>-0.87590860393174441</v>
      </c>
      <c r="U18">
        <f t="shared" si="5"/>
        <v>-1.5766354870771399E-2</v>
      </c>
      <c r="V18" s="4"/>
      <c r="W18">
        <f t="shared" si="6"/>
        <v>0.58351657077113506</v>
      </c>
      <c r="X18">
        <f t="shared" si="16"/>
        <v>0.34049158836450505</v>
      </c>
      <c r="Y18" s="5">
        <f t="shared" si="17"/>
        <v>0.75788177274680302</v>
      </c>
      <c r="Z18">
        <f t="shared" si="7"/>
        <v>4.6449426347111846E-3</v>
      </c>
      <c r="AA18" s="4"/>
      <c r="AB18">
        <f t="shared" si="8"/>
        <v>0.41648342922886494</v>
      </c>
      <c r="AC18" s="5">
        <f t="shared" si="18"/>
        <v>0.26669242367472068</v>
      </c>
      <c r="AD18">
        <f t="shared" si="19"/>
        <v>-6.8074944726740402E-4</v>
      </c>
      <c r="AE18" s="4"/>
      <c r="AF18" s="45" t="s">
        <v>30</v>
      </c>
      <c r="AG18">
        <v>0</v>
      </c>
      <c r="AJ18">
        <f t="shared" si="9"/>
        <v>1.9026871878042082</v>
      </c>
      <c r="AK18">
        <f t="shared" si="10"/>
        <v>5.9260105412875523</v>
      </c>
    </row>
    <row r="19" spans="1:37" x14ac:dyDescent="0.3">
      <c r="A19" s="10">
        <v>433.15</v>
      </c>
      <c r="B19" s="11">
        <v>11.472899999999999</v>
      </c>
      <c r="C19" s="8">
        <v>110.98</v>
      </c>
      <c r="D19" s="8">
        <f t="shared" si="11"/>
        <v>1273.262442</v>
      </c>
      <c r="E19">
        <f t="shared" si="12"/>
        <v>6.071084088336149</v>
      </c>
      <c r="F19">
        <v>0.32879999999999998</v>
      </c>
      <c r="G19">
        <f t="shared" si="13"/>
        <v>-0.48306819113198723</v>
      </c>
      <c r="H19">
        <v>0.50900000000000001</v>
      </c>
      <c r="I19">
        <v>1.7999999999999999E-2</v>
      </c>
      <c r="J19">
        <f t="shared" si="0"/>
        <v>34.418700000000001</v>
      </c>
      <c r="K19">
        <v>0.2</v>
      </c>
      <c r="M19">
        <f t="shared" si="1"/>
        <v>201.92574523954883</v>
      </c>
      <c r="N19">
        <f t="shared" si="2"/>
        <v>5.8667452646250116</v>
      </c>
      <c r="O19">
        <f t="shared" si="3"/>
        <v>2.1733490529250021</v>
      </c>
      <c r="Q19">
        <f t="shared" si="4"/>
        <v>1.7024818681517033</v>
      </c>
      <c r="R19" s="4"/>
      <c r="S19">
        <f t="shared" si="14"/>
        <v>0.43989641562027804</v>
      </c>
      <c r="T19">
        <f t="shared" si="15"/>
        <v>-0.82121599883006613</v>
      </c>
      <c r="U19">
        <f t="shared" si="5"/>
        <v>-1.4781887978941189E-2</v>
      </c>
      <c r="V19" s="4"/>
      <c r="W19">
        <f t="shared" si="6"/>
        <v>0.56010358437972196</v>
      </c>
      <c r="X19">
        <f t="shared" si="16"/>
        <v>0.3137160252350123</v>
      </c>
      <c r="Y19" s="5">
        <f t="shared" si="17"/>
        <v>0.75788177274680302</v>
      </c>
      <c r="Z19">
        <f t="shared" si="7"/>
        <v>4.2796738321954544E-3</v>
      </c>
      <c r="AA19" s="4"/>
      <c r="AB19">
        <f t="shared" si="8"/>
        <v>0.43989641562027804</v>
      </c>
      <c r="AC19" s="5">
        <f t="shared" si="18"/>
        <v>0.26669242367472068</v>
      </c>
      <c r="AD19">
        <f t="shared" si="19"/>
        <v>-6.624762457054903E-4</v>
      </c>
      <c r="AE19" s="4"/>
      <c r="AF19" s="45" t="s">
        <v>28</v>
      </c>
      <c r="AG19">
        <v>0</v>
      </c>
      <c r="AJ19">
        <f t="shared" si="9"/>
        <v>1.6913171777592522</v>
      </c>
      <c r="AK19">
        <f t="shared" si="10"/>
        <v>4.7279517324482914</v>
      </c>
    </row>
    <row r="20" spans="1:37" x14ac:dyDescent="0.3">
      <c r="A20" s="10">
        <v>433.15</v>
      </c>
      <c r="B20" s="11">
        <v>10.701700000000001</v>
      </c>
      <c r="C20" s="8">
        <v>110.98</v>
      </c>
      <c r="D20" s="8">
        <f t="shared" si="11"/>
        <v>1187.6746660000001</v>
      </c>
      <c r="E20">
        <f t="shared" si="12"/>
        <v>6.071084088336149</v>
      </c>
      <c r="F20">
        <v>0.35720000000000002</v>
      </c>
      <c r="G20">
        <f t="shared" si="13"/>
        <v>-0.44708854978349116</v>
      </c>
      <c r="H20">
        <v>0.50900000000000001</v>
      </c>
      <c r="I20">
        <v>1.7999999999999999E-2</v>
      </c>
      <c r="J20">
        <f t="shared" si="0"/>
        <v>32.1051</v>
      </c>
      <c r="K20">
        <v>0.2</v>
      </c>
      <c r="M20">
        <f t="shared" si="1"/>
        <v>181.9118709097778</v>
      </c>
      <c r="N20">
        <f t="shared" si="2"/>
        <v>5.6661362496854943</v>
      </c>
      <c r="O20">
        <f t="shared" si="3"/>
        <v>2.1332272499370992</v>
      </c>
      <c r="Q20">
        <f t="shared" si="4"/>
        <v>1.5625869783207844</v>
      </c>
      <c r="R20" s="4"/>
      <c r="S20">
        <f t="shared" si="14"/>
        <v>0.45710635842779368</v>
      </c>
      <c r="T20">
        <f t="shared" si="15"/>
        <v>-0.78283918337629121</v>
      </c>
      <c r="U20">
        <f t="shared" si="5"/>
        <v>-1.4091105300773241E-2</v>
      </c>
      <c r="V20" s="4"/>
      <c r="W20">
        <f t="shared" si="6"/>
        <v>0.54289364157220632</v>
      </c>
      <c r="X20">
        <f t="shared" si="16"/>
        <v>0.29473350605953125</v>
      </c>
      <c r="Y20" s="5">
        <f t="shared" si="17"/>
        <v>0.75788177274680302</v>
      </c>
      <c r="Z20">
        <f t="shared" si="7"/>
        <v>4.0207167370850064E-3</v>
      </c>
      <c r="AA20" s="4"/>
      <c r="AB20">
        <f t="shared" si="8"/>
        <v>0.45710635842779368</v>
      </c>
      <c r="AC20" s="5">
        <f t="shared" si="18"/>
        <v>0.26669242367472068</v>
      </c>
      <c r="AD20">
        <f t="shared" si="19"/>
        <v>-6.4674034820356519E-4</v>
      </c>
      <c r="AE20" s="4"/>
      <c r="AJ20">
        <f t="shared" si="9"/>
        <v>1.5518698494088925</v>
      </c>
      <c r="AK20">
        <f t="shared" si="10"/>
        <v>3.9958346817017767</v>
      </c>
    </row>
    <row r="21" spans="1:37" x14ac:dyDescent="0.3">
      <c r="A21" s="10">
        <v>433.15</v>
      </c>
      <c r="B21" s="11">
        <v>9.9057999999999993</v>
      </c>
      <c r="C21" s="8">
        <v>110.98</v>
      </c>
      <c r="D21" s="8">
        <f t="shared" si="11"/>
        <v>1099.3456839999999</v>
      </c>
      <c r="E21">
        <f t="shared" si="12"/>
        <v>6.071084088336149</v>
      </c>
      <c r="F21">
        <v>0.3871</v>
      </c>
      <c r="G21">
        <f t="shared" si="13"/>
        <v>-0.41217682868104494</v>
      </c>
      <c r="H21">
        <v>0.50900000000000001</v>
      </c>
      <c r="I21">
        <v>1.7999999999999999E-2</v>
      </c>
      <c r="J21">
        <f t="shared" si="0"/>
        <v>29.717399999999998</v>
      </c>
      <c r="K21">
        <v>0.2</v>
      </c>
      <c r="M21">
        <f t="shared" si="1"/>
        <v>162.00044777464055</v>
      </c>
      <c r="N21">
        <f t="shared" si="2"/>
        <v>5.4513668010875946</v>
      </c>
      <c r="O21">
        <f t="shared" si="3"/>
        <v>2.0902733602175187</v>
      </c>
      <c r="Q21">
        <f t="shared" si="4"/>
        <v>1.4201473651817504</v>
      </c>
      <c r="R21" s="4"/>
      <c r="S21">
        <f t="shared" si="14"/>
        <v>0.47633889340922853</v>
      </c>
      <c r="T21">
        <f t="shared" si="15"/>
        <v>-0.74162571713092162</v>
      </c>
      <c r="U21">
        <f t="shared" si="5"/>
        <v>-1.3349262908356588E-2</v>
      </c>
      <c r="V21" s="4"/>
      <c r="W21">
        <f t="shared" si="6"/>
        <v>0.52366110659077147</v>
      </c>
      <c r="X21">
        <f t="shared" si="16"/>
        <v>0.27422095455587131</v>
      </c>
      <c r="Y21" s="5">
        <f t="shared" si="17"/>
        <v>0.75788177274680302</v>
      </c>
      <c r="Z21">
        <f t="shared" si="7"/>
        <v>3.7408871369362363E-3</v>
      </c>
      <c r="AA21" s="4"/>
      <c r="AB21">
        <f t="shared" si="8"/>
        <v>0.47633889340922853</v>
      </c>
      <c r="AC21" s="5">
        <f t="shared" si="18"/>
        <v>0.26669242367472068</v>
      </c>
      <c r="AD21">
        <f t="shared" si="19"/>
        <v>-6.270466688287499E-4</v>
      </c>
      <c r="AE21" s="4"/>
      <c r="AJ21">
        <f t="shared" si="9"/>
        <v>1.4099119427415012</v>
      </c>
      <c r="AK21">
        <f t="shared" si="10"/>
        <v>3.320007490944124</v>
      </c>
    </row>
    <row r="22" spans="1:37" x14ac:dyDescent="0.3">
      <c r="A22" s="10">
        <v>433.15</v>
      </c>
      <c r="B22" s="11">
        <v>8.8267000000000007</v>
      </c>
      <c r="C22" s="8">
        <v>110.98</v>
      </c>
      <c r="D22" s="8">
        <f t="shared" si="11"/>
        <v>979.58716600000014</v>
      </c>
      <c r="E22">
        <f t="shared" si="12"/>
        <v>6.071084088336149</v>
      </c>
      <c r="F22">
        <v>0.43140000000000001</v>
      </c>
      <c r="G22">
        <f t="shared" si="13"/>
        <v>-0.36511985923347373</v>
      </c>
      <c r="H22">
        <v>0.50900000000000001</v>
      </c>
      <c r="I22">
        <v>1.7999999999999999E-2</v>
      </c>
      <c r="J22">
        <f t="shared" si="0"/>
        <v>26.4801</v>
      </c>
      <c r="K22">
        <v>0.2</v>
      </c>
      <c r="M22">
        <f t="shared" si="1"/>
        <v>136.26346593975362</v>
      </c>
      <c r="N22">
        <f t="shared" si="2"/>
        <v>5.1458818486241986</v>
      </c>
      <c r="O22">
        <f t="shared" si="3"/>
        <v>2.0291763697248397</v>
      </c>
      <c r="Q22">
        <f t="shared" si="4"/>
        <v>1.2304951837274887</v>
      </c>
      <c r="R22" s="4"/>
      <c r="S22">
        <f t="shared" si="14"/>
        <v>0.50515583106179829</v>
      </c>
      <c r="T22">
        <f t="shared" si="15"/>
        <v>-0.68288832094667373</v>
      </c>
      <c r="U22">
        <f t="shared" si="5"/>
        <v>-1.2291989777040126E-2</v>
      </c>
      <c r="V22" s="4"/>
      <c r="W22">
        <f t="shared" si="6"/>
        <v>0.49484416893820177</v>
      </c>
      <c r="X22">
        <f t="shared" si="16"/>
        <v>0.24487075153213958</v>
      </c>
      <c r="Y22" s="5">
        <f t="shared" si="17"/>
        <v>0.75788177274680302</v>
      </c>
      <c r="Z22">
        <f t="shared" si="7"/>
        <v>3.3404954267703575E-3</v>
      </c>
      <c r="AA22" s="4"/>
      <c r="AB22">
        <f t="shared" si="8"/>
        <v>0.50515583106179829</v>
      </c>
      <c r="AC22" s="5">
        <f t="shared" si="18"/>
        <v>0.26669242367472068</v>
      </c>
      <c r="AD22">
        <f t="shared" si="19"/>
        <v>-5.9380721194108774E-4</v>
      </c>
      <c r="AE22" s="4"/>
      <c r="AJ22">
        <f t="shared" si="9"/>
        <v>1.2209498821652778</v>
      </c>
      <c r="AK22">
        <f t="shared" si="10"/>
        <v>2.5156172245807022</v>
      </c>
    </row>
    <row r="23" spans="1:37" x14ac:dyDescent="0.3">
      <c r="A23" s="10">
        <v>433.15</v>
      </c>
      <c r="B23" s="11">
        <v>7.9355000000000002</v>
      </c>
      <c r="C23" s="8">
        <v>110.98</v>
      </c>
      <c r="D23" s="8">
        <f t="shared" si="11"/>
        <v>880.68179000000009</v>
      </c>
      <c r="E23">
        <f t="shared" si="12"/>
        <v>6.071084088336149</v>
      </c>
      <c r="F23">
        <v>0.47299999999999998</v>
      </c>
      <c r="G23">
        <f t="shared" si="13"/>
        <v>-0.32513885926218844</v>
      </c>
      <c r="H23">
        <v>0.50900000000000001</v>
      </c>
      <c r="I23">
        <v>1.7999999999999999E-2</v>
      </c>
      <c r="J23">
        <f t="shared" si="0"/>
        <v>23.8065</v>
      </c>
      <c r="K23">
        <v>0.2</v>
      </c>
      <c r="M23">
        <f t="shared" si="1"/>
        <v>116.15644879611555</v>
      </c>
      <c r="N23">
        <f t="shared" si="2"/>
        <v>4.8791905066311969</v>
      </c>
      <c r="O23">
        <f t="shared" si="3"/>
        <v>1.9758381013262394</v>
      </c>
      <c r="Q23">
        <f t="shared" si="4"/>
        <v>1.0772394592002978</v>
      </c>
      <c r="R23" s="4"/>
      <c r="S23">
        <f t="shared" si="14"/>
        <v>0.53172206234846353</v>
      </c>
      <c r="T23">
        <f t="shared" si="15"/>
        <v>-0.63163436535401674</v>
      </c>
      <c r="U23">
        <f t="shared" si="5"/>
        <v>-1.13694185763723E-2</v>
      </c>
      <c r="V23" s="4"/>
      <c r="W23">
        <f t="shared" si="6"/>
        <v>0.46827793765153647</v>
      </c>
      <c r="X23">
        <f t="shared" si="16"/>
        <v>0.21928422689117627</v>
      </c>
      <c r="Y23" s="5">
        <f t="shared" si="17"/>
        <v>0.75788177274680302</v>
      </c>
      <c r="Z23">
        <f t="shared" si="7"/>
        <v>2.9914473350105431E-3</v>
      </c>
      <c r="AA23" s="4"/>
      <c r="AB23">
        <f t="shared" si="8"/>
        <v>0.53172206234846353</v>
      </c>
      <c r="AC23" s="5">
        <f t="shared" si="18"/>
        <v>0.26669242367472068</v>
      </c>
      <c r="AD23">
        <f t="shared" si="19"/>
        <v>-5.5972571254513657E-4</v>
      </c>
      <c r="AE23" s="4"/>
      <c r="AJ23">
        <f t="shared" si="9"/>
        <v>1.0683017622463911</v>
      </c>
      <c r="AK23">
        <f t="shared" si="10"/>
        <v>1.9416767656702163</v>
      </c>
    </row>
    <row r="24" spans="1:37" x14ac:dyDescent="0.3">
      <c r="A24" s="10">
        <v>433.15</v>
      </c>
      <c r="B24" s="11">
        <v>7.5430000000000001</v>
      </c>
      <c r="C24" s="8">
        <v>110.98</v>
      </c>
      <c r="D24" s="8">
        <f t="shared" si="11"/>
        <v>837.12214000000006</v>
      </c>
      <c r="E24">
        <f t="shared" si="12"/>
        <v>6.071084088336149</v>
      </c>
      <c r="F24">
        <v>0.49330000000000002</v>
      </c>
      <c r="G24">
        <f t="shared" si="13"/>
        <v>-0.30688888453785873</v>
      </c>
      <c r="H24">
        <v>0.50900000000000001</v>
      </c>
      <c r="I24">
        <v>1.7999999999999999E-2</v>
      </c>
      <c r="J24">
        <f t="shared" si="0"/>
        <v>22.629000000000001</v>
      </c>
      <c r="K24">
        <v>0.2</v>
      </c>
      <c r="M24">
        <f t="shared" si="1"/>
        <v>107.64603645368933</v>
      </c>
      <c r="N24">
        <f t="shared" si="2"/>
        <v>4.7569948496923979</v>
      </c>
      <c r="O24">
        <f t="shared" si="3"/>
        <v>1.9513989699384795</v>
      </c>
      <c r="Q24">
        <f t="shared" si="4"/>
        <v>1.0108163437431708</v>
      </c>
      <c r="R24" s="4"/>
      <c r="S24">
        <f t="shared" si="14"/>
        <v>0.54432962198147583</v>
      </c>
      <c r="T24">
        <f t="shared" si="15"/>
        <v>-0.60820029286320454</v>
      </c>
      <c r="U24">
        <f t="shared" si="5"/>
        <v>-1.094760527153768E-2</v>
      </c>
      <c r="V24" s="4"/>
      <c r="W24">
        <f t="shared" si="6"/>
        <v>0.45567037801852417</v>
      </c>
      <c r="X24">
        <f t="shared" si="16"/>
        <v>0.2076354934035447</v>
      </c>
      <c r="Y24" s="5">
        <f t="shared" si="17"/>
        <v>0.75788177274680302</v>
      </c>
      <c r="Z24">
        <f t="shared" si="7"/>
        <v>2.8325368048650401E-3</v>
      </c>
      <c r="AA24" s="4"/>
      <c r="AB24">
        <f t="shared" si="8"/>
        <v>0.54432962198147583</v>
      </c>
      <c r="AC24" s="5">
        <f t="shared" si="18"/>
        <v>0.26669242367472068</v>
      </c>
      <c r="AD24">
        <f t="shared" si="19"/>
        <v>-5.4255871826811724E-4</v>
      </c>
      <c r="AE24" s="4"/>
      <c r="AJ24">
        <f t="shared" si="9"/>
        <v>1.00215871655823</v>
      </c>
      <c r="AK24">
        <f t="shared" si="10"/>
        <v>1.7136056219354248</v>
      </c>
    </row>
    <row r="25" spans="1:37" x14ac:dyDescent="0.3">
      <c r="A25" s="10">
        <v>498.15</v>
      </c>
      <c r="B25" s="11">
        <v>21.880299999999998</v>
      </c>
      <c r="C25" s="8">
        <v>110.98</v>
      </c>
      <c r="D25" s="8">
        <f t="shared" si="11"/>
        <v>2428.2756939999999</v>
      </c>
      <c r="E25">
        <f t="shared" si="12"/>
        <v>6.2109012364908649</v>
      </c>
      <c r="F25">
        <v>0.1923</v>
      </c>
      <c r="G25">
        <f t="shared" si="13"/>
        <v>-0.71602071576152015</v>
      </c>
      <c r="H25">
        <v>0.50900000000000001</v>
      </c>
      <c r="I25">
        <v>1.7999999999999999E-2</v>
      </c>
      <c r="J25">
        <f t="shared" si="0"/>
        <v>65.640899999999988</v>
      </c>
      <c r="K25">
        <v>0.2</v>
      </c>
      <c r="M25">
        <f t="shared" si="1"/>
        <v>531.81647920069759</v>
      </c>
      <c r="N25">
        <f t="shared" si="2"/>
        <v>8.1019071828798435</v>
      </c>
      <c r="O25">
        <f t="shared" si="3"/>
        <v>2.6203814365759688</v>
      </c>
      <c r="Q25">
        <f t="shared" si="4"/>
        <v>3.71892619480899</v>
      </c>
      <c r="R25" s="4"/>
      <c r="S25">
        <f t="shared" si="14"/>
        <v>0.29169182681257255</v>
      </c>
      <c r="T25">
        <f t="shared" si="15"/>
        <v>-1.2320574216557101</v>
      </c>
      <c r="U25">
        <f t="shared" si="5"/>
        <v>-2.2177033589802778E-2</v>
      </c>
      <c r="V25" s="4"/>
      <c r="W25">
        <f t="shared" si="6"/>
        <v>0.70830817318742745</v>
      </c>
      <c r="X25">
        <f t="shared" si="16"/>
        <v>0.50170046820411074</v>
      </c>
      <c r="Y25" s="5">
        <f t="shared" si="17"/>
        <v>0.65899124734573455</v>
      </c>
      <c r="Z25">
        <f t="shared" si="7"/>
        <v>5.9510919120437872E-3</v>
      </c>
      <c r="AA25" s="4"/>
      <c r="AB25">
        <f t="shared" si="8"/>
        <v>0.29169182681257255</v>
      </c>
      <c r="AC25" s="5">
        <f t="shared" si="18"/>
        <v>0.2318936531460509</v>
      </c>
      <c r="AD25">
        <f t="shared" si="19"/>
        <v>-6.1084374926144338E-4</v>
      </c>
      <c r="AE25" s="4"/>
      <c r="AJ25">
        <f t="shared" si="9"/>
        <v>3.7020894093819696</v>
      </c>
      <c r="AK25">
        <f t="shared" si="10"/>
        <v>19.519697077895422</v>
      </c>
    </row>
    <row r="26" spans="1:37" x14ac:dyDescent="0.3">
      <c r="A26" s="10">
        <v>498.15</v>
      </c>
      <c r="B26" s="11">
        <v>20.127700000000001</v>
      </c>
      <c r="C26" s="8">
        <v>110.98</v>
      </c>
      <c r="D26" s="8">
        <f t="shared" si="11"/>
        <v>2233.7721460000002</v>
      </c>
      <c r="E26">
        <f t="shared" si="12"/>
        <v>6.2109012364908649</v>
      </c>
      <c r="F26">
        <v>0.1018</v>
      </c>
      <c r="G26">
        <f t="shared" si="13"/>
        <v>-0.99225222199926</v>
      </c>
      <c r="H26">
        <v>0.50900000000000001</v>
      </c>
      <c r="I26">
        <v>1.7999999999999999E-2</v>
      </c>
      <c r="J26">
        <f t="shared" si="0"/>
        <v>60.383099999999999</v>
      </c>
      <c r="K26">
        <v>0.2</v>
      </c>
      <c r="M26">
        <f t="shared" si="1"/>
        <v>469.21631902109402</v>
      </c>
      <c r="N26">
        <f t="shared" si="2"/>
        <v>7.7706563429352604</v>
      </c>
      <c r="O26">
        <f t="shared" si="3"/>
        <v>2.5541312685870521</v>
      </c>
      <c r="Q26">
        <f t="shared" si="4"/>
        <v>3.366279539147925</v>
      </c>
      <c r="R26" s="4"/>
      <c r="S26">
        <f t="shared" si="14"/>
        <v>0.30923638242012363</v>
      </c>
      <c r="T26">
        <f t="shared" si="15"/>
        <v>-1.1736493028904771</v>
      </c>
      <c r="U26">
        <f t="shared" si="5"/>
        <v>-2.1125687452028585E-2</v>
      </c>
      <c r="V26" s="4"/>
      <c r="W26">
        <f t="shared" si="6"/>
        <v>0.69076361757987637</v>
      </c>
      <c r="X26">
        <f t="shared" si="16"/>
        <v>0.4771543753720377</v>
      </c>
      <c r="Y26" s="5">
        <f t="shared" si="17"/>
        <v>0.65899124734573455</v>
      </c>
      <c r="Z26">
        <f t="shared" si="7"/>
        <v>5.6599300260520916E-3</v>
      </c>
      <c r="AA26" s="4"/>
      <c r="AB26">
        <f t="shared" si="8"/>
        <v>0.30923638242012363</v>
      </c>
      <c r="AC26" s="5">
        <f t="shared" si="18"/>
        <v>0.2318936531460509</v>
      </c>
      <c r="AD26">
        <f t="shared" si="19"/>
        <v>-6.1590093303796726E-4</v>
      </c>
      <c r="AE26" s="4"/>
      <c r="AJ26">
        <f t="shared" si="9"/>
        <v>3.3501978807889108</v>
      </c>
      <c r="AK26">
        <f t="shared" si="10"/>
        <v>18.85687289520499</v>
      </c>
    </row>
    <row r="27" spans="1:37" x14ac:dyDescent="0.3">
      <c r="A27" s="10">
        <v>498.15</v>
      </c>
      <c r="B27" s="11">
        <v>18.8001</v>
      </c>
      <c r="C27" s="8">
        <v>110.98</v>
      </c>
      <c r="D27" s="8">
        <f t="shared" si="11"/>
        <v>2086.4350979999999</v>
      </c>
      <c r="E27">
        <f t="shared" si="12"/>
        <v>6.2109012364908649</v>
      </c>
      <c r="F27">
        <v>0.23719999999999999</v>
      </c>
      <c r="G27">
        <f t="shared" si="13"/>
        <v>-0.62488531530777502</v>
      </c>
      <c r="H27">
        <v>0.50900000000000001</v>
      </c>
      <c r="I27">
        <v>1.7999999999999999E-2</v>
      </c>
      <c r="J27">
        <f t="shared" si="0"/>
        <v>56.400300000000001</v>
      </c>
      <c r="K27">
        <v>0.2</v>
      </c>
      <c r="M27">
        <f t="shared" si="1"/>
        <v>423.56700400199719</v>
      </c>
      <c r="N27">
        <f t="shared" si="2"/>
        <v>7.5100133155674236</v>
      </c>
      <c r="O27">
        <f t="shared" si="3"/>
        <v>2.5020026631134851</v>
      </c>
      <c r="Q27">
        <f t="shared" si="4"/>
        <v>3.1020917346563812</v>
      </c>
      <c r="R27" s="4"/>
      <c r="S27">
        <f t="shared" si="14"/>
        <v>0.32399838916036072</v>
      </c>
      <c r="T27">
        <f t="shared" si="15"/>
        <v>-1.1270167349294484</v>
      </c>
      <c r="U27">
        <f t="shared" si="5"/>
        <v>-2.0286301228730069E-2</v>
      </c>
      <c r="V27" s="4"/>
      <c r="W27">
        <f t="shared" si="6"/>
        <v>0.67600161083963928</v>
      </c>
      <c r="X27">
        <f t="shared" si="16"/>
        <v>0.4569781778577871</v>
      </c>
      <c r="Y27" s="5">
        <f t="shared" si="17"/>
        <v>0.65899124734573455</v>
      </c>
      <c r="Z27">
        <f t="shared" si="7"/>
        <v>5.420603149853113E-3</v>
      </c>
      <c r="AA27" s="4"/>
      <c r="AB27">
        <f t="shared" si="8"/>
        <v>0.32399838916036072</v>
      </c>
      <c r="AC27" s="5">
        <f t="shared" si="18"/>
        <v>0.2318936531460509</v>
      </c>
      <c r="AD27">
        <f t="shared" si="19"/>
        <v>-6.1801594484279187E-4</v>
      </c>
      <c r="AE27" s="4"/>
      <c r="AJ27">
        <f t="shared" si="9"/>
        <v>3.0866080206326614</v>
      </c>
      <c r="AK27">
        <f t="shared" si="10"/>
        <v>13.775182782730269</v>
      </c>
    </row>
    <row r="28" spans="1:37" x14ac:dyDescent="0.3">
      <c r="A28" s="10">
        <v>498.15</v>
      </c>
      <c r="B28" s="11">
        <v>16.296199999999999</v>
      </c>
      <c r="C28" s="8">
        <v>110.98</v>
      </c>
      <c r="D28" s="8">
        <f t="shared" si="11"/>
        <v>1808.5522759999999</v>
      </c>
      <c r="E28">
        <f t="shared" si="12"/>
        <v>6.2109012364908649</v>
      </c>
      <c r="F28">
        <v>0.2949</v>
      </c>
      <c r="G28">
        <f t="shared" si="13"/>
        <v>-0.53032522744820199</v>
      </c>
      <c r="H28">
        <v>0.50900000000000001</v>
      </c>
      <c r="I28">
        <v>1.7999999999999999E-2</v>
      </c>
      <c r="J28">
        <f t="shared" si="0"/>
        <v>48.888599999999997</v>
      </c>
      <c r="K28">
        <v>0.2</v>
      </c>
      <c r="M28">
        <f t="shared" si="1"/>
        <v>341.83096507140834</v>
      </c>
      <c r="N28">
        <f t="shared" si="2"/>
        <v>6.9920383294143917</v>
      </c>
      <c r="O28">
        <f t="shared" si="3"/>
        <v>2.3984076658828783</v>
      </c>
      <c r="Q28">
        <f t="shared" si="4"/>
        <v>2.6116121512906982</v>
      </c>
      <c r="R28" s="4"/>
      <c r="S28">
        <f t="shared" si="14"/>
        <v>0.35605532734616618</v>
      </c>
      <c r="T28">
        <f t="shared" si="15"/>
        <v>-1.0326691463118693</v>
      </c>
      <c r="U28">
        <f t="shared" si="5"/>
        <v>-1.8588044633613646E-2</v>
      </c>
      <c r="V28" s="4"/>
      <c r="W28">
        <f t="shared" si="6"/>
        <v>0.64394467265383382</v>
      </c>
      <c r="X28">
        <f t="shared" si="16"/>
        <v>0.41466474143925319</v>
      </c>
      <c r="Y28" s="5">
        <f t="shared" si="17"/>
        <v>0.65899124734573455</v>
      </c>
      <c r="Z28">
        <f t="shared" si="7"/>
        <v>4.9186878334442994E-3</v>
      </c>
      <c r="AA28" s="4"/>
      <c r="AB28">
        <f t="shared" si="8"/>
        <v>0.35605532734616618</v>
      </c>
      <c r="AC28" s="5">
        <f t="shared" si="18"/>
        <v>0.2318936531460509</v>
      </c>
      <c r="AD28">
        <f t="shared" si="19"/>
        <v>-6.1627700712870738E-4</v>
      </c>
      <c r="AE28" s="4"/>
      <c r="AJ28">
        <f t="shared" si="9"/>
        <v>2.5973265174834004</v>
      </c>
      <c r="AK28">
        <f t="shared" si="10"/>
        <v>9.7822054375736975</v>
      </c>
    </row>
    <row r="29" spans="1:37" x14ac:dyDescent="0.3">
      <c r="A29" s="10">
        <v>498.15</v>
      </c>
      <c r="B29" s="11">
        <v>14.58</v>
      </c>
      <c r="C29" s="8">
        <v>110.98</v>
      </c>
      <c r="D29" s="8">
        <f t="shared" si="11"/>
        <v>1618.0884000000001</v>
      </c>
      <c r="E29">
        <f t="shared" si="12"/>
        <v>6.2109012364908649</v>
      </c>
      <c r="F29">
        <v>0.13120000000000001</v>
      </c>
      <c r="G29">
        <f t="shared" si="13"/>
        <v>-0.8820661649603585</v>
      </c>
      <c r="H29">
        <v>0.50900000000000001</v>
      </c>
      <c r="I29">
        <v>1.7999999999999999E-2</v>
      </c>
      <c r="J29">
        <f t="shared" si="0"/>
        <v>43.74</v>
      </c>
      <c r="K29">
        <v>0.2</v>
      </c>
      <c r="M29">
        <f t="shared" si="1"/>
        <v>289.27983964320765</v>
      </c>
      <c r="N29">
        <f t="shared" si="2"/>
        <v>6.6136223055145811</v>
      </c>
      <c r="O29">
        <f t="shared" si="3"/>
        <v>2.3227244611029163</v>
      </c>
      <c r="Q29">
        <f t="shared" si="4"/>
        <v>2.2821319835350322</v>
      </c>
      <c r="R29" s="4"/>
      <c r="S29">
        <f t="shared" si="14"/>
        <v>0.38195807292068518</v>
      </c>
      <c r="T29">
        <f t="shared" si="15"/>
        <v>-0.96244443315140804</v>
      </c>
      <c r="U29">
        <f t="shared" si="5"/>
        <v>-1.7323999796725345E-2</v>
      </c>
      <c r="V29" s="4"/>
      <c r="W29">
        <f t="shared" si="6"/>
        <v>0.61804192707931482</v>
      </c>
      <c r="X29">
        <f t="shared" si="16"/>
        <v>0.3819758236279131</v>
      </c>
      <c r="Y29" s="5">
        <f t="shared" si="17"/>
        <v>0.65899124734573455</v>
      </c>
      <c r="Z29">
        <f t="shared" si="7"/>
        <v>4.5309370404325094E-3</v>
      </c>
      <c r="AA29" s="4"/>
      <c r="AB29">
        <f t="shared" si="8"/>
        <v>0.38195807292068518</v>
      </c>
      <c r="AC29" s="5">
        <f t="shared" si="18"/>
        <v>0.2318936531460509</v>
      </c>
      <c r="AD29">
        <f t="shared" si="19"/>
        <v>-6.0899389217792296E-4</v>
      </c>
      <c r="AE29" s="4"/>
      <c r="AJ29">
        <f t="shared" si="9"/>
        <v>2.2687299268865617</v>
      </c>
      <c r="AK29">
        <f t="shared" si="10"/>
        <v>9.9275160123978239</v>
      </c>
    </row>
    <row r="30" spans="1:37" x14ac:dyDescent="0.3">
      <c r="A30" s="10">
        <v>498.15</v>
      </c>
      <c r="B30" s="11">
        <v>14.4009</v>
      </c>
      <c r="C30" s="8">
        <v>110.98</v>
      </c>
      <c r="D30" s="8">
        <f t="shared" si="11"/>
        <v>1598.2118820000001</v>
      </c>
      <c r="E30">
        <f t="shared" si="12"/>
        <v>6.2109012364908649</v>
      </c>
      <c r="F30">
        <v>0.3382</v>
      </c>
      <c r="G30">
        <f t="shared" si="13"/>
        <v>-0.47082639673827703</v>
      </c>
      <c r="H30">
        <v>0.50900000000000001</v>
      </c>
      <c r="I30">
        <v>1.7999999999999999E-2</v>
      </c>
      <c r="J30">
        <f t="shared" si="0"/>
        <v>43.2027</v>
      </c>
      <c r="K30">
        <v>0.2</v>
      </c>
      <c r="M30">
        <f t="shared" si="1"/>
        <v>283.96599354289526</v>
      </c>
      <c r="N30">
        <f t="shared" si="2"/>
        <v>6.5728760828118462</v>
      </c>
      <c r="O30">
        <f t="shared" si="3"/>
        <v>2.3145752165623694</v>
      </c>
      <c r="Q30">
        <f t="shared" si="4"/>
        <v>2.2480984106483888</v>
      </c>
      <c r="R30" s="4"/>
      <c r="S30">
        <f t="shared" si="14"/>
        <v>0.38488008115421279</v>
      </c>
      <c r="T30">
        <f t="shared" si="15"/>
        <v>-0.95482347073507656</v>
      </c>
      <c r="U30">
        <f t="shared" si="5"/>
        <v>-1.7186822473231375E-2</v>
      </c>
      <c r="V30" s="4"/>
      <c r="W30">
        <f t="shared" si="6"/>
        <v>0.61511991884578721</v>
      </c>
      <c r="X30">
        <f t="shared" si="16"/>
        <v>0.37837251456084786</v>
      </c>
      <c r="Y30" s="5">
        <f t="shared" si="17"/>
        <v>0.65899124734573455</v>
      </c>
      <c r="Z30">
        <f t="shared" si="7"/>
        <v>4.4881951559723144E-3</v>
      </c>
      <c r="AA30" s="4"/>
      <c r="AB30">
        <f t="shared" si="8"/>
        <v>0.38488008115421279</v>
      </c>
      <c r="AC30" s="5">
        <f t="shared" si="18"/>
        <v>0.2318936531460509</v>
      </c>
      <c r="AD30">
        <f t="shared" si="19"/>
        <v>-6.078639446882116E-4</v>
      </c>
      <c r="AE30" s="4"/>
      <c r="AJ30">
        <f t="shared" si="9"/>
        <v>2.2347919193864412</v>
      </c>
      <c r="AK30">
        <f t="shared" si="10"/>
        <v>7.3203704725495555</v>
      </c>
    </row>
    <row r="31" spans="1:37" x14ac:dyDescent="0.3">
      <c r="A31" s="10">
        <v>498.15</v>
      </c>
      <c r="B31" s="11">
        <v>13.162800000000001</v>
      </c>
      <c r="C31" s="8">
        <v>110.98</v>
      </c>
      <c r="D31" s="8">
        <f t="shared" si="11"/>
        <v>1460.8075440000002</v>
      </c>
      <c r="E31">
        <f t="shared" si="12"/>
        <v>6.2109012364908649</v>
      </c>
      <c r="F31">
        <v>0.37490000000000001</v>
      </c>
      <c r="G31">
        <f t="shared" si="13"/>
        <v>-0.42608455957844932</v>
      </c>
      <c r="H31">
        <v>0.50900000000000001</v>
      </c>
      <c r="I31">
        <v>1.7999999999999999E-2</v>
      </c>
      <c r="J31">
        <f t="shared" si="0"/>
        <v>39.488399999999999</v>
      </c>
      <c r="K31">
        <v>0.2</v>
      </c>
      <c r="M31">
        <f t="shared" si="1"/>
        <v>248.14430125191106</v>
      </c>
      <c r="N31">
        <f t="shared" si="2"/>
        <v>6.2839796307753897</v>
      </c>
      <c r="O31">
        <f t="shared" si="3"/>
        <v>2.2567959261550783</v>
      </c>
      <c r="Q31">
        <f t="shared" si="4"/>
        <v>2.0148016590435684</v>
      </c>
      <c r="R31" s="4"/>
      <c r="S31">
        <f t="shared" si="14"/>
        <v>0.40637066577523462</v>
      </c>
      <c r="T31">
        <f t="shared" si="15"/>
        <v>-0.90048956599418961</v>
      </c>
      <c r="U31">
        <f t="shared" si="5"/>
        <v>-1.6208812187895411E-2</v>
      </c>
      <c r="V31" s="4"/>
      <c r="W31">
        <f t="shared" si="6"/>
        <v>0.59362933422476538</v>
      </c>
      <c r="X31">
        <f t="shared" si="16"/>
        <v>0.3523957864521382</v>
      </c>
      <c r="Y31" s="5">
        <f t="shared" si="17"/>
        <v>0.65899124734573455</v>
      </c>
      <c r="Z31">
        <f t="shared" si="7"/>
        <v>4.1800632997225614E-3</v>
      </c>
      <c r="AA31" s="4"/>
      <c r="AB31">
        <f t="shared" si="8"/>
        <v>0.40637066577523462</v>
      </c>
      <c r="AC31" s="5">
        <f t="shared" si="18"/>
        <v>0.2318936531460509</v>
      </c>
      <c r="AD31">
        <f t="shared" si="19"/>
        <v>-5.9774289806302505E-4</v>
      </c>
      <c r="AE31" s="4"/>
      <c r="AJ31">
        <f t="shared" si="9"/>
        <v>2.0021751672573327</v>
      </c>
      <c r="AK31">
        <f t="shared" si="10"/>
        <v>5.8964453009725863</v>
      </c>
    </row>
    <row r="32" spans="1:37" x14ac:dyDescent="0.3">
      <c r="A32" s="10">
        <v>498.15</v>
      </c>
      <c r="B32" s="11">
        <v>11.7293</v>
      </c>
      <c r="C32" s="8">
        <v>110.98</v>
      </c>
      <c r="D32" s="8">
        <f t="shared" si="11"/>
        <v>1301.7177140000001</v>
      </c>
      <c r="E32">
        <f t="shared" si="12"/>
        <v>6.2109012364908649</v>
      </c>
      <c r="F32">
        <v>0.4194</v>
      </c>
      <c r="G32">
        <f t="shared" si="13"/>
        <v>-0.37737157387067494</v>
      </c>
      <c r="H32">
        <v>0.50900000000000001</v>
      </c>
      <c r="I32">
        <v>1.7999999999999999E-2</v>
      </c>
      <c r="J32">
        <f t="shared" si="0"/>
        <v>35.187899999999999</v>
      </c>
      <c r="K32">
        <v>0.2</v>
      </c>
      <c r="M32">
        <f t="shared" si="1"/>
        <v>208.73247544913653</v>
      </c>
      <c r="N32">
        <f t="shared" si="2"/>
        <v>5.9319389747366751</v>
      </c>
      <c r="O32">
        <f t="shared" si="3"/>
        <v>2.1863877949473354</v>
      </c>
      <c r="Q32">
        <f t="shared" si="4"/>
        <v>1.7493757918741528</v>
      </c>
      <c r="R32" s="4"/>
      <c r="S32">
        <f t="shared" si="14"/>
        <v>0.43445814137745309</v>
      </c>
      <c r="T32">
        <f t="shared" si="15"/>
        <v>-0.8336556763686418</v>
      </c>
      <c r="U32">
        <f t="shared" si="5"/>
        <v>-1.5005802174635551E-2</v>
      </c>
      <c r="V32" s="4"/>
      <c r="W32">
        <f t="shared" si="6"/>
        <v>0.56554185862254691</v>
      </c>
      <c r="X32">
        <f t="shared" si="16"/>
        <v>0.31983759385424482</v>
      </c>
      <c r="Y32" s="5">
        <f t="shared" si="17"/>
        <v>0.65899124734573455</v>
      </c>
      <c r="Z32">
        <f t="shared" si="7"/>
        <v>3.7938631485972102E-3</v>
      </c>
      <c r="AA32" s="4"/>
      <c r="AB32">
        <f t="shared" si="8"/>
        <v>0.43445814137745309</v>
      </c>
      <c r="AC32" s="5">
        <f t="shared" si="18"/>
        <v>0.2318936531460509</v>
      </c>
      <c r="AD32">
        <f t="shared" si="19"/>
        <v>-5.800144547792569E-4</v>
      </c>
      <c r="AE32" s="4"/>
      <c r="AJ32">
        <f t="shared" si="9"/>
        <v>1.7375838383933353</v>
      </c>
      <c r="AK32">
        <f t="shared" si="10"/>
        <v>4.4730363958648294</v>
      </c>
    </row>
    <row r="33" spans="1:37" x14ac:dyDescent="0.3">
      <c r="A33" s="10">
        <v>498.15</v>
      </c>
      <c r="B33" s="11">
        <v>10.43</v>
      </c>
      <c r="C33" s="8">
        <v>110.98</v>
      </c>
      <c r="D33" s="8">
        <f t="shared" si="11"/>
        <v>1157.5214000000001</v>
      </c>
      <c r="E33">
        <f t="shared" si="12"/>
        <v>6.2109012364908649</v>
      </c>
      <c r="F33">
        <v>0.46589999999999998</v>
      </c>
      <c r="G33">
        <f t="shared" si="13"/>
        <v>-0.33170728955177908</v>
      </c>
      <c r="H33">
        <v>0.50900000000000001</v>
      </c>
      <c r="I33">
        <v>1.7999999999999999E-2</v>
      </c>
      <c r="J33">
        <f t="shared" si="0"/>
        <v>31.29</v>
      </c>
      <c r="K33">
        <v>0.2</v>
      </c>
      <c r="M33">
        <f t="shared" si="1"/>
        <v>175.02832824717262</v>
      </c>
      <c r="N33">
        <f t="shared" si="2"/>
        <v>5.5937465083787981</v>
      </c>
      <c r="O33">
        <f t="shared" si="3"/>
        <v>2.1187493016757597</v>
      </c>
      <c r="Q33">
        <f t="shared" si="4"/>
        <v>1.5137322212989237</v>
      </c>
      <c r="R33" s="4"/>
      <c r="S33">
        <f t="shared" si="14"/>
        <v>0.46349482327266833</v>
      </c>
      <c r="T33">
        <f t="shared" si="15"/>
        <v>-0.76896006281385554</v>
      </c>
      <c r="U33">
        <f t="shared" si="5"/>
        <v>-1.3841281130649398E-2</v>
      </c>
      <c r="V33" s="4"/>
      <c r="W33">
        <f t="shared" si="6"/>
        <v>0.53650517672733167</v>
      </c>
      <c r="X33">
        <f t="shared" si="16"/>
        <v>0.2878378046552254</v>
      </c>
      <c r="Y33" s="5">
        <f t="shared" si="17"/>
        <v>0.65899124734573455</v>
      </c>
      <c r="Z33">
        <f t="shared" si="7"/>
        <v>3.4142866906140875E-3</v>
      </c>
      <c r="AA33" s="4"/>
      <c r="AB33">
        <f t="shared" si="8"/>
        <v>0.46349482327266833</v>
      </c>
      <c r="AC33" s="5">
        <f t="shared" si="18"/>
        <v>0.2318936531460509</v>
      </c>
      <c r="AD33">
        <f t="shared" si="19"/>
        <v>-5.5687034234316868E-4</v>
      </c>
      <c r="AE33" s="4"/>
      <c r="AJ33">
        <f t="shared" si="9"/>
        <v>1.5027483565165454</v>
      </c>
      <c r="AK33">
        <f t="shared" si="10"/>
        <v>3.3652275173919532</v>
      </c>
    </row>
    <row r="34" spans="1:37" x14ac:dyDescent="0.3">
      <c r="A34" s="10">
        <v>498.15</v>
      </c>
      <c r="B34" s="11">
        <v>9.452</v>
      </c>
      <c r="C34" s="8">
        <v>110.98</v>
      </c>
      <c r="D34" s="8">
        <f t="shared" si="11"/>
        <v>1048.98296</v>
      </c>
      <c r="E34">
        <f t="shared" si="12"/>
        <v>6.2109012364908649</v>
      </c>
      <c r="F34">
        <v>0.50570000000000004</v>
      </c>
      <c r="G34">
        <f t="shared" si="13"/>
        <v>-0.29610704636745544</v>
      </c>
      <c r="H34">
        <v>0.50900000000000001</v>
      </c>
      <c r="I34">
        <v>1.7999999999999999E-2</v>
      </c>
      <c r="J34">
        <f t="shared" si="0"/>
        <v>28.356000000000002</v>
      </c>
      <c r="K34">
        <v>0.2</v>
      </c>
      <c r="M34">
        <f t="shared" si="1"/>
        <v>150.99669844740313</v>
      </c>
      <c r="N34">
        <f t="shared" si="2"/>
        <v>5.3250352111511905</v>
      </c>
      <c r="O34">
        <f t="shared" si="3"/>
        <v>2.0650070422302385</v>
      </c>
      <c r="Q34">
        <f t="shared" si="4"/>
        <v>1.3398809039227106</v>
      </c>
      <c r="R34" s="4"/>
      <c r="S34">
        <f t="shared" si="14"/>
        <v>0.48804700650121569</v>
      </c>
      <c r="T34">
        <f t="shared" si="15"/>
        <v>-0.71734355297035213</v>
      </c>
      <c r="U34">
        <f t="shared" si="5"/>
        <v>-1.2912183953466338E-2</v>
      </c>
      <c r="V34" s="4"/>
      <c r="W34">
        <f t="shared" si="6"/>
        <v>0.51195299349878431</v>
      </c>
      <c r="X34">
        <f t="shared" si="16"/>
        <v>0.2620958675523663</v>
      </c>
      <c r="Y34" s="5">
        <f t="shared" si="17"/>
        <v>0.65899124734573455</v>
      </c>
      <c r="Z34">
        <f t="shared" si="7"/>
        <v>3.1089398882849333E-3</v>
      </c>
      <c r="AA34" s="4"/>
      <c r="AB34">
        <f t="shared" si="8"/>
        <v>0.48804700650121569</v>
      </c>
      <c r="AC34" s="5">
        <f t="shared" si="18"/>
        <v>0.2318936531460509</v>
      </c>
      <c r="AD34">
        <f t="shared" si="19"/>
        <v>-5.3392861189125319E-4</v>
      </c>
      <c r="AE34" s="4"/>
      <c r="AJ34">
        <f t="shared" si="9"/>
        <v>1.329543731245638</v>
      </c>
      <c r="AK34">
        <f t="shared" si="10"/>
        <v>2.6427404507540548</v>
      </c>
    </row>
    <row r="35" spans="1:37" x14ac:dyDescent="0.3">
      <c r="A35" s="10">
        <v>498.15</v>
      </c>
      <c r="B35" s="11">
        <v>8.5001999999999995</v>
      </c>
      <c r="C35" s="8">
        <v>110.98</v>
      </c>
      <c r="D35" s="8">
        <f t="shared" si="11"/>
        <v>943.35219599999994</v>
      </c>
      <c r="E35">
        <f t="shared" si="12"/>
        <v>6.2109012364908649</v>
      </c>
      <c r="F35">
        <v>0.54559999999999997</v>
      </c>
      <c r="G35">
        <f t="shared" si="13"/>
        <v>-0.26312563835157754</v>
      </c>
      <c r="H35">
        <v>0.50900000000000001</v>
      </c>
      <c r="I35">
        <v>1.7999999999999999E-2</v>
      </c>
      <c r="J35">
        <f t="shared" si="0"/>
        <v>25.500599999999999</v>
      </c>
      <c r="K35">
        <v>0.2</v>
      </c>
      <c r="M35">
        <f t="shared" si="1"/>
        <v>128.77323276807263</v>
      </c>
      <c r="N35">
        <f t="shared" si="2"/>
        <v>5.0498118776841574</v>
      </c>
      <c r="O35">
        <f t="shared" si="3"/>
        <v>2.0099623755368317</v>
      </c>
      <c r="Q35">
        <f t="shared" si="4"/>
        <v>1.1739725807613375</v>
      </c>
      <c r="R35" s="4"/>
      <c r="S35">
        <f t="shared" si="14"/>
        <v>0.51457476522181578</v>
      </c>
      <c r="T35">
        <f t="shared" si="15"/>
        <v>-0.66441441799366863</v>
      </c>
      <c r="U35">
        <f t="shared" si="5"/>
        <v>-1.1959459523886034E-2</v>
      </c>
      <c r="V35" s="4"/>
      <c r="W35">
        <f t="shared" si="6"/>
        <v>0.48542523477818428</v>
      </c>
      <c r="X35">
        <f t="shared" si="16"/>
        <v>0.23563765855945532</v>
      </c>
      <c r="Y35" s="5">
        <f t="shared" si="17"/>
        <v>0.65899124734573455</v>
      </c>
      <c r="Z35">
        <f t="shared" si="7"/>
        <v>2.7950967816430276E-3</v>
      </c>
      <c r="AA35" s="4"/>
      <c r="AB35">
        <f t="shared" si="8"/>
        <v>0.51457476522181578</v>
      </c>
      <c r="AC35" s="5">
        <f t="shared" si="18"/>
        <v>0.2318936531460509</v>
      </c>
      <c r="AD35">
        <f t="shared" si="19"/>
        <v>-5.0612122514019609E-4</v>
      </c>
      <c r="AE35" s="4"/>
      <c r="AJ35">
        <f t="shared" si="9"/>
        <v>1.1643020967939541</v>
      </c>
      <c r="AK35">
        <f t="shared" si="10"/>
        <v>2.0375499390627025</v>
      </c>
    </row>
    <row r="36" spans="1:37" x14ac:dyDescent="0.3">
      <c r="A36" s="10">
        <v>523.15</v>
      </c>
      <c r="B36" s="11">
        <v>15.8932</v>
      </c>
      <c r="C36" s="8">
        <v>110.98</v>
      </c>
      <c r="D36" s="8">
        <f t="shared" si="11"/>
        <v>1763.8273360000001</v>
      </c>
      <c r="E36">
        <f t="shared" si="12"/>
        <v>6.259868229827056</v>
      </c>
      <c r="F36">
        <v>0.2409</v>
      </c>
      <c r="G36">
        <f t="shared" si="13"/>
        <v>-0.61816320000165659</v>
      </c>
      <c r="H36">
        <v>0.50900000000000001</v>
      </c>
      <c r="I36">
        <v>1.7999999999999999E-2</v>
      </c>
      <c r="J36">
        <f t="shared" si="0"/>
        <v>47.679600000000001</v>
      </c>
      <c r="K36">
        <v>0.2</v>
      </c>
      <c r="M36">
        <f t="shared" si="1"/>
        <v>329.22962320545571</v>
      </c>
      <c r="N36">
        <f t="shared" si="2"/>
        <v>6.905041636369762</v>
      </c>
      <c r="O36">
        <f t="shared" si="3"/>
        <v>2.3810083272739524</v>
      </c>
      <c r="Q36">
        <f t="shared" si="4"/>
        <v>2.5337179826346117</v>
      </c>
      <c r="R36" s="4"/>
      <c r="S36">
        <f t="shared" si="14"/>
        <v>0.36181710303483305</v>
      </c>
      <c r="T36">
        <f t="shared" si="15"/>
        <v>-1.0166164350684883</v>
      </c>
      <c r="U36">
        <f t="shared" si="5"/>
        <v>-1.8299095831232789E-2</v>
      </c>
      <c r="V36" s="4"/>
      <c r="W36">
        <f t="shared" si="6"/>
        <v>0.63818289696516695</v>
      </c>
      <c r="X36">
        <f t="shared" si="16"/>
        <v>0.40727740997885287</v>
      </c>
      <c r="Y36" s="5">
        <f t="shared" si="17"/>
        <v>0.62749974169029477</v>
      </c>
      <c r="Z36">
        <f t="shared" si="7"/>
        <v>4.6001964520444036E-3</v>
      </c>
      <c r="AA36" s="4"/>
      <c r="AB36">
        <f t="shared" si="8"/>
        <v>0.36181710303483305</v>
      </c>
      <c r="AC36" s="5">
        <f t="shared" si="18"/>
        <v>0.22081204877129934</v>
      </c>
      <c r="AD36">
        <f t="shared" si="19"/>
        <v>-5.8569927527577675E-4</v>
      </c>
      <c r="AE36" s="4"/>
      <c r="AJ36">
        <f t="shared" si="9"/>
        <v>2.5194333839801475</v>
      </c>
      <c r="AK36">
        <f t="shared" si="10"/>
        <v>9.8445123238142855</v>
      </c>
    </row>
    <row r="37" spans="1:37" x14ac:dyDescent="0.3">
      <c r="A37" s="10">
        <v>523.15</v>
      </c>
      <c r="B37" s="11">
        <v>14.909700000000001</v>
      </c>
      <c r="C37" s="8">
        <v>110.98</v>
      </c>
      <c r="D37" s="8">
        <f t="shared" si="11"/>
        <v>1654.6785060000002</v>
      </c>
      <c r="E37">
        <f t="shared" si="12"/>
        <v>6.259868229827056</v>
      </c>
      <c r="F37">
        <v>0.26350000000000001</v>
      </c>
      <c r="G37">
        <f t="shared" si="13"/>
        <v>-0.57921938045143462</v>
      </c>
      <c r="H37">
        <v>0.50900000000000001</v>
      </c>
      <c r="I37">
        <v>1.7999999999999999E-2</v>
      </c>
      <c r="J37">
        <f t="shared" si="0"/>
        <v>44.729100000000003</v>
      </c>
      <c r="K37">
        <v>0.2</v>
      </c>
      <c r="M37">
        <f t="shared" si="1"/>
        <v>299.1474048673382</v>
      </c>
      <c r="N37">
        <f t="shared" si="2"/>
        <v>6.6879817583483288</v>
      </c>
      <c r="O37">
        <f t="shared" si="3"/>
        <v>2.3375963516696658</v>
      </c>
      <c r="Q37">
        <f t="shared" si="4"/>
        <v>2.3449630398652017</v>
      </c>
      <c r="R37" s="4"/>
      <c r="S37">
        <f t="shared" si="14"/>
        <v>0.37669344809167638</v>
      </c>
      <c r="T37">
        <f t="shared" si="15"/>
        <v>-0.97632355734308152</v>
      </c>
      <c r="U37">
        <f t="shared" si="5"/>
        <v>-1.7573824032175465E-2</v>
      </c>
      <c r="V37" s="4"/>
      <c r="W37">
        <f t="shared" si="6"/>
        <v>0.62330655190832362</v>
      </c>
      <c r="X37">
        <f t="shared" si="16"/>
        <v>0.38851105765184374</v>
      </c>
      <c r="Y37" s="5">
        <f t="shared" si="17"/>
        <v>0.62749974169029477</v>
      </c>
      <c r="Z37">
        <f t="shared" si="7"/>
        <v>4.3882305897663927E-3</v>
      </c>
      <c r="AA37" s="4"/>
      <c r="AB37">
        <f t="shared" si="8"/>
        <v>0.37669344809167638</v>
      </c>
      <c r="AC37" s="5">
        <f t="shared" si="18"/>
        <v>0.22081204877129934</v>
      </c>
      <c r="AD37">
        <f t="shared" si="19"/>
        <v>-5.8168347070925656E-4</v>
      </c>
      <c r="AE37" s="4"/>
      <c r="AJ37">
        <f t="shared" si="9"/>
        <v>2.3311957629520834</v>
      </c>
      <c r="AK37">
        <f t="shared" si="10"/>
        <v>8.4705163069525202</v>
      </c>
    </row>
    <row r="38" spans="1:37" x14ac:dyDescent="0.3">
      <c r="A38" s="10">
        <v>523.15</v>
      </c>
      <c r="B38" s="11">
        <v>13.2773</v>
      </c>
      <c r="C38" s="8">
        <v>110.98</v>
      </c>
      <c r="D38" s="8">
        <f t="shared" si="11"/>
        <v>1473.514754</v>
      </c>
      <c r="E38">
        <f t="shared" si="12"/>
        <v>6.259868229827056</v>
      </c>
      <c r="F38">
        <v>0.30509999999999998</v>
      </c>
      <c r="G38">
        <f t="shared" si="13"/>
        <v>-0.51555779235759303</v>
      </c>
      <c r="H38">
        <v>0.50900000000000001</v>
      </c>
      <c r="I38">
        <v>1.7999999999999999E-2</v>
      </c>
      <c r="J38">
        <f t="shared" si="0"/>
        <v>39.831900000000005</v>
      </c>
      <c r="K38">
        <v>0.2</v>
      </c>
      <c r="M38">
        <f t="shared" si="1"/>
        <v>251.38915283499355</v>
      </c>
      <c r="N38">
        <f t="shared" si="2"/>
        <v>6.3112518568030547</v>
      </c>
      <c r="O38">
        <f t="shared" si="3"/>
        <v>2.262250371360611</v>
      </c>
      <c r="Q38">
        <f t="shared" si="4"/>
        <v>2.0362268009167832</v>
      </c>
      <c r="R38" s="4"/>
      <c r="S38">
        <f t="shared" si="14"/>
        <v>0.40428301403210465</v>
      </c>
      <c r="T38">
        <f t="shared" si="15"/>
        <v>-0.90564011649500487</v>
      </c>
      <c r="U38">
        <f t="shared" si="5"/>
        <v>-1.6301522096910086E-2</v>
      </c>
      <c r="V38" s="4"/>
      <c r="W38">
        <f t="shared" si="6"/>
        <v>0.59571698596789535</v>
      </c>
      <c r="X38">
        <f t="shared" si="16"/>
        <v>0.35487872737067361</v>
      </c>
      <c r="Y38" s="5">
        <f t="shared" si="17"/>
        <v>0.62749974169029477</v>
      </c>
      <c r="Z38">
        <f t="shared" si="7"/>
        <v>4.0083535756166083E-3</v>
      </c>
      <c r="AA38" s="4"/>
      <c r="AB38">
        <f t="shared" si="8"/>
        <v>0.40428301403210465</v>
      </c>
      <c r="AC38" s="5">
        <f t="shared" si="18"/>
        <v>0.22081204877129934</v>
      </c>
      <c r="AD38">
        <f t="shared" si="19"/>
        <v>-5.7024401294889415E-4</v>
      </c>
      <c r="AE38" s="4"/>
      <c r="AJ38">
        <f t="shared" si="9"/>
        <v>2.023363388382541</v>
      </c>
      <c r="AK38">
        <f t="shared" si="10"/>
        <v>6.4461207620108771</v>
      </c>
    </row>
    <row r="39" spans="1:37" x14ac:dyDescent="0.3">
      <c r="A39" s="10">
        <v>523.15</v>
      </c>
      <c r="B39" s="11">
        <v>12.0802</v>
      </c>
      <c r="C39" s="8">
        <v>110.98</v>
      </c>
      <c r="D39" s="8">
        <f t="shared" si="11"/>
        <v>1340.6605959999999</v>
      </c>
      <c r="E39">
        <f t="shared" si="12"/>
        <v>6.259868229827056</v>
      </c>
      <c r="F39">
        <v>0.34050000000000002</v>
      </c>
      <c r="G39">
        <f t="shared" si="13"/>
        <v>-0.46788288375119602</v>
      </c>
      <c r="H39">
        <v>0.50900000000000001</v>
      </c>
      <c r="I39">
        <v>1.7999999999999999E-2</v>
      </c>
      <c r="J39">
        <f t="shared" ref="J39:J59" si="20">3*B39</f>
        <v>36.240600000000001</v>
      </c>
      <c r="K39">
        <v>0.2</v>
      </c>
      <c r="M39">
        <f t="shared" ref="M39:M59" si="21">J39^(3/2)</f>
        <v>218.16901400249168</v>
      </c>
      <c r="N39">
        <f t="shared" ref="N39:N59" si="22">J39^(1/2)</f>
        <v>6.0200166112727631</v>
      </c>
      <c r="O39">
        <f t="shared" ref="O39:O59" si="23">1+(K39*N39)</f>
        <v>2.204003322254553</v>
      </c>
      <c r="Q39">
        <f t="shared" ref="Q39:Q59" si="24">(2*I39*H39*M39)/(O39)</f>
        <v>1.8138489049518487</v>
      </c>
      <c r="R39" s="4"/>
      <c r="S39">
        <f t="shared" si="14"/>
        <v>0.42722981781678182</v>
      </c>
      <c r="T39">
        <f t="shared" si="15"/>
        <v>-0.85043319551168017</v>
      </c>
      <c r="U39">
        <f t="shared" ref="U39:U59" si="25">I39*T39</f>
        <v>-1.5307797519210242E-2</v>
      </c>
      <c r="V39" s="4"/>
      <c r="W39">
        <f t="shared" ref="W39:W59" si="26">D39/(1000+D39)</f>
        <v>0.57277018218321818</v>
      </c>
      <c r="X39">
        <f t="shared" si="16"/>
        <v>0.32806568159819693</v>
      </c>
      <c r="Y39" s="5">
        <f t="shared" si="17"/>
        <v>0.62749974169029477</v>
      </c>
      <c r="Z39">
        <f t="shared" ref="Z39:Z59" si="27">I39*Y39*X39</f>
        <v>3.7055003482857432E-3</v>
      </c>
      <c r="AA39" s="4"/>
      <c r="AB39">
        <f t="shared" ref="AB39:AB59" si="28">(1-W39)</f>
        <v>0.42722981781678182</v>
      </c>
      <c r="AC39" s="5">
        <f t="shared" si="18"/>
        <v>0.22081204877129934</v>
      </c>
      <c r="AD39">
        <f t="shared" si="19"/>
        <v>-5.5708008130817064E-4</v>
      </c>
      <c r="AE39" s="4"/>
      <c r="AJ39">
        <f t="shared" ref="AJ39:AJ59" si="29">Q39+U39+Z39+AD39</f>
        <v>1.8016895276996161</v>
      </c>
      <c r="AK39">
        <f t="shared" ref="AK39:AK59" si="30">(G39-AJ39)^2</f>
        <v>5.1509589308186552</v>
      </c>
    </row>
    <row r="40" spans="1:37" x14ac:dyDescent="0.3">
      <c r="A40" s="10">
        <v>523.15</v>
      </c>
      <c r="B40" s="11">
        <v>10.5365</v>
      </c>
      <c r="C40" s="8">
        <v>110.98</v>
      </c>
      <c r="D40" s="8">
        <f t="shared" si="11"/>
        <v>1169.34077</v>
      </c>
      <c r="E40">
        <f t="shared" si="12"/>
        <v>6.259868229827056</v>
      </c>
      <c r="F40">
        <v>0.39290000000000003</v>
      </c>
      <c r="G40">
        <f t="shared" si="13"/>
        <v>-0.40571797118819386</v>
      </c>
      <c r="H40">
        <v>0.50900000000000001</v>
      </c>
      <c r="I40">
        <v>1.7999999999999999E-2</v>
      </c>
      <c r="J40">
        <f t="shared" si="20"/>
        <v>31.609500000000001</v>
      </c>
      <c r="K40">
        <v>0.2</v>
      </c>
      <c r="M40">
        <f t="shared" si="21"/>
        <v>177.71596303246758</v>
      </c>
      <c r="N40">
        <f t="shared" si="22"/>
        <v>5.6222326526034125</v>
      </c>
      <c r="O40">
        <f t="shared" si="23"/>
        <v>2.1244465305206823</v>
      </c>
      <c r="Q40">
        <f t="shared" si="24"/>
        <v>1.5328544445921197</v>
      </c>
      <c r="R40" s="4"/>
      <c r="S40">
        <f t="shared" si="14"/>
        <v>0.46096953223259607</v>
      </c>
      <c r="T40">
        <f t="shared" si="15"/>
        <v>-0.77442332877131248</v>
      </c>
      <c r="U40">
        <f t="shared" si="25"/>
        <v>-1.3939619917883624E-2</v>
      </c>
      <c r="V40" s="4"/>
      <c r="W40">
        <f t="shared" si="26"/>
        <v>0.53903046776740393</v>
      </c>
      <c r="X40">
        <f t="shared" si="16"/>
        <v>0.29055384518154631</v>
      </c>
      <c r="Y40" s="5">
        <f t="shared" si="17"/>
        <v>0.62749974169029477</v>
      </c>
      <c r="Z40">
        <f t="shared" si="27"/>
        <v>3.2818043303737597E-3</v>
      </c>
      <c r="AA40" s="4"/>
      <c r="AB40">
        <f t="shared" si="28"/>
        <v>0.46096953223259607</v>
      </c>
      <c r="AC40" s="5">
        <f t="shared" si="18"/>
        <v>0.22081204877129934</v>
      </c>
      <c r="AD40">
        <f t="shared" si="19"/>
        <v>-5.3234615463041833E-4</v>
      </c>
      <c r="AE40" s="4"/>
      <c r="AJ40">
        <f t="shared" si="29"/>
        <v>1.5216642828499793</v>
      </c>
      <c r="AK40">
        <f t="shared" si="30"/>
        <v>3.7148023531812697</v>
      </c>
    </row>
    <row r="41" spans="1:37" x14ac:dyDescent="0.3">
      <c r="A41" s="10">
        <v>523.15</v>
      </c>
      <c r="B41" s="11">
        <v>9.1321999999999992</v>
      </c>
      <c r="C41" s="8">
        <v>110.98</v>
      </c>
      <c r="D41" s="8">
        <f t="shared" si="11"/>
        <v>1013.4915559999999</v>
      </c>
      <c r="E41">
        <f t="shared" si="12"/>
        <v>6.259868229827056</v>
      </c>
      <c r="F41">
        <v>0.44840000000000002</v>
      </c>
      <c r="G41">
        <f t="shared" si="13"/>
        <v>-0.34833439607706446</v>
      </c>
      <c r="H41">
        <v>0.50900000000000001</v>
      </c>
      <c r="I41">
        <v>1.7999999999999999E-2</v>
      </c>
      <c r="J41">
        <f t="shared" si="20"/>
        <v>27.396599999999999</v>
      </c>
      <c r="K41">
        <v>0.2</v>
      </c>
      <c r="M41">
        <f t="shared" si="21"/>
        <v>143.39863039162097</v>
      </c>
      <c r="N41">
        <f t="shared" si="22"/>
        <v>5.2341761529394484</v>
      </c>
      <c r="O41">
        <f t="shared" si="23"/>
        <v>2.0468352305878899</v>
      </c>
      <c r="Q41">
        <f t="shared" si="24"/>
        <v>1.2837557532861867</v>
      </c>
      <c r="R41" s="4"/>
      <c r="S41">
        <f t="shared" si="14"/>
        <v>0.49664971130378066</v>
      </c>
      <c r="T41">
        <f t="shared" si="15"/>
        <v>-0.69987030760800306</v>
      </c>
      <c r="U41">
        <f t="shared" si="25"/>
        <v>-1.2597665536944054E-2</v>
      </c>
      <c r="V41" s="4"/>
      <c r="W41">
        <f t="shared" si="26"/>
        <v>0.50335028869621934</v>
      </c>
      <c r="X41">
        <f t="shared" si="16"/>
        <v>0.25336151313056737</v>
      </c>
      <c r="Y41" s="5">
        <f t="shared" si="17"/>
        <v>0.62749974169029477</v>
      </c>
      <c r="Z41">
        <f t="shared" si="27"/>
        <v>2.8617171127864787E-3</v>
      </c>
      <c r="AA41" s="4"/>
      <c r="AB41">
        <f t="shared" si="28"/>
        <v>0.49664971130378066</v>
      </c>
      <c r="AC41" s="5">
        <f t="shared" si="18"/>
        <v>0.22081204877129934</v>
      </c>
      <c r="AD41">
        <f t="shared" si="19"/>
        <v>-5.001336823559178E-4</v>
      </c>
      <c r="AE41" s="4"/>
      <c r="AJ41">
        <f t="shared" si="29"/>
        <v>1.2735196711796732</v>
      </c>
      <c r="AK41">
        <f t="shared" si="30"/>
        <v>2.6304106154772224</v>
      </c>
    </row>
    <row r="42" spans="1:37" x14ac:dyDescent="0.3">
      <c r="A42" s="10">
        <v>523.15</v>
      </c>
      <c r="B42" s="11">
        <v>8.6700999999999997</v>
      </c>
      <c r="C42" s="8">
        <v>110.98</v>
      </c>
      <c r="D42" s="8">
        <f t="shared" si="11"/>
        <v>962.20769800000005</v>
      </c>
      <c r="E42">
        <f t="shared" si="12"/>
        <v>6.259868229827056</v>
      </c>
      <c r="F42">
        <v>0.46889999999999998</v>
      </c>
      <c r="G42">
        <f t="shared" si="13"/>
        <v>-0.32891976726115069</v>
      </c>
      <c r="H42">
        <v>0.50900000000000001</v>
      </c>
      <c r="I42">
        <v>1.7999999999999999E-2</v>
      </c>
      <c r="J42">
        <f t="shared" si="20"/>
        <v>26.010300000000001</v>
      </c>
      <c r="K42">
        <v>0.2</v>
      </c>
      <c r="M42">
        <f t="shared" si="21"/>
        <v>132.65329500661764</v>
      </c>
      <c r="N42">
        <f t="shared" si="22"/>
        <v>5.1000294116798974</v>
      </c>
      <c r="O42">
        <f t="shared" si="23"/>
        <v>2.0200058823359797</v>
      </c>
      <c r="Q42">
        <f t="shared" si="24"/>
        <v>1.2033326234131065</v>
      </c>
      <c r="R42" s="4"/>
      <c r="S42">
        <f t="shared" si="14"/>
        <v>0.50963004630919562</v>
      </c>
      <c r="T42">
        <f t="shared" si="15"/>
        <v>-0.67407021588694527</v>
      </c>
      <c r="U42">
        <f t="shared" si="25"/>
        <v>-1.2133263885965013E-2</v>
      </c>
      <c r="V42" s="4"/>
      <c r="W42">
        <f t="shared" si="26"/>
        <v>0.49036995369080444</v>
      </c>
      <c r="X42">
        <f t="shared" si="16"/>
        <v>0.2404626914827217</v>
      </c>
      <c r="Y42" s="5">
        <f t="shared" si="17"/>
        <v>0.62749974169029477</v>
      </c>
      <c r="Z42">
        <f t="shared" si="27"/>
        <v>2.7160249822480963E-3</v>
      </c>
      <c r="AA42" s="4"/>
      <c r="AB42">
        <f t="shared" si="28"/>
        <v>0.50963004630919562</v>
      </c>
      <c r="AC42" s="5">
        <f t="shared" si="18"/>
        <v>0.22081204877129934</v>
      </c>
      <c r="AD42">
        <f t="shared" si="19"/>
        <v>-4.8707742459814347E-4</v>
      </c>
      <c r="AE42" s="4"/>
      <c r="AJ42">
        <f t="shared" si="29"/>
        <v>1.1934283070847913</v>
      </c>
      <c r="AK42">
        <f t="shared" si="30"/>
        <v>2.3175436594647976</v>
      </c>
    </row>
    <row r="43" spans="1:37" x14ac:dyDescent="0.3">
      <c r="A43" s="10">
        <v>523.15</v>
      </c>
      <c r="B43" s="11">
        <v>8.6692999999999998</v>
      </c>
      <c r="C43" s="8">
        <v>110.98</v>
      </c>
      <c r="D43" s="8">
        <f t="shared" si="11"/>
        <v>962.11891400000002</v>
      </c>
      <c r="E43">
        <f t="shared" si="12"/>
        <v>6.259868229827056</v>
      </c>
      <c r="F43">
        <v>0.46899999999999997</v>
      </c>
      <c r="G43">
        <f t="shared" si="13"/>
        <v>-0.32882715728491674</v>
      </c>
      <c r="H43">
        <v>0.50900000000000001</v>
      </c>
      <c r="I43">
        <v>1.7999999999999999E-2</v>
      </c>
      <c r="J43">
        <f t="shared" si="20"/>
        <v>26.007899999999999</v>
      </c>
      <c r="K43">
        <v>0.2</v>
      </c>
      <c r="M43">
        <f t="shared" si="21"/>
        <v>132.63493532426901</v>
      </c>
      <c r="N43">
        <f t="shared" si="22"/>
        <v>5.0997941134912494</v>
      </c>
      <c r="O43">
        <f t="shared" si="23"/>
        <v>2.0199588226982499</v>
      </c>
      <c r="Q43">
        <f t="shared" si="24"/>
        <v>1.2031941084993936</v>
      </c>
      <c r="R43" s="4"/>
      <c r="S43">
        <f t="shared" si="14"/>
        <v>0.50965310658026719</v>
      </c>
      <c r="T43">
        <f t="shared" si="15"/>
        <v>-0.6740249678692376</v>
      </c>
      <c r="U43">
        <f t="shared" si="25"/>
        <v>-1.2132449421646275E-2</v>
      </c>
      <c r="V43" s="4"/>
      <c r="W43">
        <f t="shared" si="26"/>
        <v>0.49034689341973287</v>
      </c>
      <c r="X43">
        <f t="shared" si="16"/>
        <v>0.24044007588638286</v>
      </c>
      <c r="Y43" s="5">
        <f t="shared" si="17"/>
        <v>0.62749974169029477</v>
      </c>
      <c r="Z43">
        <f t="shared" si="27"/>
        <v>2.7157695391926018E-3</v>
      </c>
      <c r="AA43" s="4"/>
      <c r="AB43">
        <f t="shared" si="28"/>
        <v>0.50965310658026719</v>
      </c>
      <c r="AC43" s="5">
        <f t="shared" si="18"/>
        <v>0.22081204877129934</v>
      </c>
      <c r="AD43">
        <f t="shared" si="19"/>
        <v>-4.8705365251760677E-4</v>
      </c>
      <c r="AE43" s="4"/>
      <c r="AJ43">
        <f t="shared" si="29"/>
        <v>1.1932903749644221</v>
      </c>
      <c r="AK43">
        <f t="shared" si="30"/>
        <v>2.3168417819808176</v>
      </c>
    </row>
    <row r="44" spans="1:37" x14ac:dyDescent="0.3">
      <c r="A44" s="10">
        <v>523.15</v>
      </c>
      <c r="B44" s="11">
        <v>8.0178999999999991</v>
      </c>
      <c r="C44" s="8">
        <v>110.98</v>
      </c>
      <c r="D44" s="8">
        <f t="shared" si="11"/>
        <v>889.8265419999999</v>
      </c>
      <c r="E44">
        <f t="shared" si="12"/>
        <v>6.259868229827056</v>
      </c>
      <c r="F44">
        <v>0.5</v>
      </c>
      <c r="G44">
        <f t="shared" si="13"/>
        <v>-0.3010299956639812</v>
      </c>
      <c r="H44">
        <v>0.50900000000000001</v>
      </c>
      <c r="I44">
        <v>1.7999999999999999E-2</v>
      </c>
      <c r="J44">
        <f t="shared" si="20"/>
        <v>24.053699999999999</v>
      </c>
      <c r="K44">
        <v>0.2</v>
      </c>
      <c r="M44">
        <f t="shared" si="21"/>
        <v>117.97034110544125</v>
      </c>
      <c r="N44">
        <f t="shared" si="22"/>
        <v>4.9044571565057025</v>
      </c>
      <c r="O44">
        <f t="shared" si="23"/>
        <v>1.9808914313011405</v>
      </c>
      <c r="Q44">
        <f t="shared" si="24"/>
        <v>1.0912705745797533</v>
      </c>
      <c r="R44" s="4"/>
      <c r="S44">
        <f t="shared" si="14"/>
        <v>0.52914909266842125</v>
      </c>
      <c r="T44">
        <f t="shared" si="15"/>
        <v>-0.63648504814023343</v>
      </c>
      <c r="U44">
        <f t="shared" si="25"/>
        <v>-1.1456730866524201E-2</v>
      </c>
      <c r="V44" s="4"/>
      <c r="W44">
        <f t="shared" si="26"/>
        <v>0.47085090733157881</v>
      </c>
      <c r="X44">
        <f t="shared" si="16"/>
        <v>0.221700576934971</v>
      </c>
      <c r="Y44" s="5">
        <f t="shared" si="17"/>
        <v>0.62749974169029477</v>
      </c>
      <c r="Z44">
        <f t="shared" si="27"/>
        <v>2.5041069856671051E-3</v>
      </c>
      <c r="AA44" s="4"/>
      <c r="AB44">
        <f t="shared" si="28"/>
        <v>0.52914909266842125</v>
      </c>
      <c r="AC44" s="5">
        <f t="shared" si="18"/>
        <v>0.22081204877129934</v>
      </c>
      <c r="AD44">
        <f t="shared" si="19"/>
        <v>-4.6627287496432056E-4</v>
      </c>
      <c r="AE44" s="4"/>
      <c r="AJ44">
        <f t="shared" si="29"/>
        <v>1.081851677823932</v>
      </c>
      <c r="AK44">
        <f t="shared" si="30"/>
        <v>1.9123617228687315</v>
      </c>
    </row>
    <row r="45" spans="1:37" x14ac:dyDescent="0.3">
      <c r="A45" s="10">
        <v>523.15</v>
      </c>
      <c r="B45" s="11">
        <v>7.0853999999999999</v>
      </c>
      <c r="C45" s="8">
        <v>110.98</v>
      </c>
      <c r="D45" s="8">
        <f t="shared" si="11"/>
        <v>786.33769200000006</v>
      </c>
      <c r="E45">
        <f t="shared" si="12"/>
        <v>6.259868229827056</v>
      </c>
      <c r="F45">
        <v>0.5474</v>
      </c>
      <c r="G45">
        <f t="shared" si="13"/>
        <v>-0.26169520692589515</v>
      </c>
      <c r="H45">
        <v>0.50900000000000001</v>
      </c>
      <c r="I45">
        <v>1.7999999999999999E-2</v>
      </c>
      <c r="J45">
        <f t="shared" si="20"/>
        <v>21.2562</v>
      </c>
      <c r="K45">
        <v>0.2</v>
      </c>
      <c r="M45">
        <f t="shared" si="21"/>
        <v>98.000533867363828</v>
      </c>
      <c r="N45">
        <f t="shared" si="22"/>
        <v>4.6104446640210313</v>
      </c>
      <c r="O45">
        <f t="shared" si="23"/>
        <v>1.9220889328042063</v>
      </c>
      <c r="Q45">
        <f t="shared" si="24"/>
        <v>0.93427611591606829</v>
      </c>
      <c r="R45" s="4"/>
      <c r="S45">
        <f t="shared" si="14"/>
        <v>0.55980456801557543</v>
      </c>
      <c r="T45">
        <f t="shared" si="15"/>
        <v>-0.5801675418490907</v>
      </c>
      <c r="U45">
        <f t="shared" si="25"/>
        <v>-1.0443015753283632E-2</v>
      </c>
      <c r="V45" s="4"/>
      <c r="W45">
        <f t="shared" si="26"/>
        <v>0.44019543198442462</v>
      </c>
      <c r="X45">
        <f t="shared" si="16"/>
        <v>0.19377201833995419</v>
      </c>
      <c r="Y45" s="5">
        <f t="shared" si="17"/>
        <v>0.62749974169029477</v>
      </c>
      <c r="Z45">
        <f t="shared" si="27"/>
        <v>2.1886540461923095E-3</v>
      </c>
      <c r="AA45" s="4"/>
      <c r="AB45">
        <f t="shared" si="28"/>
        <v>0.55980456801557543</v>
      </c>
      <c r="AC45" s="5">
        <f t="shared" si="18"/>
        <v>0.22081204877129934</v>
      </c>
      <c r="AD45">
        <f t="shared" si="19"/>
        <v>-4.3114442359060476E-4</v>
      </c>
      <c r="AE45" s="4"/>
      <c r="AJ45">
        <f t="shared" si="29"/>
        <v>0.92559060978538632</v>
      </c>
      <c r="AK45">
        <f t="shared" si="30"/>
        <v>1.4096476105637745</v>
      </c>
    </row>
    <row r="46" spans="1:37" x14ac:dyDescent="0.3">
      <c r="A46" s="10">
        <v>473.15</v>
      </c>
      <c r="B46" s="11">
        <v>18.047000000000001</v>
      </c>
      <c r="C46" s="8">
        <v>110.98</v>
      </c>
      <c r="D46" s="8">
        <f t="shared" si="11"/>
        <v>2002.8560600000001</v>
      </c>
      <c r="E46">
        <f t="shared" si="12"/>
        <v>6.1594124629542417</v>
      </c>
      <c r="F46">
        <v>0.22570000000000001</v>
      </c>
      <c r="G46">
        <f t="shared" si="13"/>
        <v>-0.64646844092223799</v>
      </c>
      <c r="H46">
        <v>0.50900000000000001</v>
      </c>
      <c r="I46">
        <v>1.7999999999999999E-2</v>
      </c>
      <c r="J46">
        <f t="shared" si="20"/>
        <v>54.141000000000005</v>
      </c>
      <c r="K46">
        <v>0.2</v>
      </c>
      <c r="M46">
        <f t="shared" si="21"/>
        <v>398.37255367961939</v>
      </c>
      <c r="N46">
        <f t="shared" si="22"/>
        <v>7.3580568086961655</v>
      </c>
      <c r="O46">
        <f t="shared" si="23"/>
        <v>2.4716113617392335</v>
      </c>
      <c r="Q46">
        <f t="shared" si="24"/>
        <v>2.9534492301769513</v>
      </c>
      <c r="R46" s="4"/>
      <c r="S46">
        <f t="shared" si="14"/>
        <v>0.33301629516001507</v>
      </c>
      <c r="T46">
        <f t="shared" si="15"/>
        <v>-1.0995638557844829</v>
      </c>
      <c r="U46">
        <f t="shared" si="25"/>
        <v>-1.979214940412069E-2</v>
      </c>
      <c r="V46" s="4"/>
      <c r="W46">
        <f t="shared" si="26"/>
        <v>0.66698370483998493</v>
      </c>
      <c r="X46">
        <f t="shared" si="16"/>
        <v>0.44486726252207215</v>
      </c>
      <c r="Y46" s="5">
        <f t="shared" si="17"/>
        <v>0.6938106094584755</v>
      </c>
      <c r="Z46">
        <f t="shared" si="27"/>
        <v>5.5557652776941245E-3</v>
      </c>
      <c r="AA46" s="4"/>
      <c r="AB46">
        <f t="shared" si="28"/>
        <v>0.33301629516001507</v>
      </c>
      <c r="AC46" s="5">
        <f t="shared" si="18"/>
        <v>0.24414630310621424</v>
      </c>
      <c r="AD46">
        <f t="shared" si="19"/>
        <v>-6.510563664245101E-4</v>
      </c>
      <c r="AE46" s="4"/>
      <c r="AJ46">
        <f t="shared" si="29"/>
        <v>2.9385617896841003</v>
      </c>
      <c r="AK46">
        <f t="shared" si="30"/>
        <v>12.852441754361335</v>
      </c>
    </row>
    <row r="47" spans="1:37" x14ac:dyDescent="0.3">
      <c r="A47" s="10">
        <v>473.15</v>
      </c>
      <c r="B47" s="11">
        <v>16.662199999999999</v>
      </c>
      <c r="C47" s="8">
        <v>110.98</v>
      </c>
      <c r="D47" s="8">
        <f t="shared" si="11"/>
        <v>1849.1709559999999</v>
      </c>
      <c r="E47">
        <f t="shared" si="12"/>
        <v>6.1594124629542417</v>
      </c>
      <c r="F47">
        <v>0.25419999999999998</v>
      </c>
      <c r="G47">
        <f t="shared" si="13"/>
        <v>-0.59482445378201065</v>
      </c>
      <c r="H47">
        <v>0.50900000000000001</v>
      </c>
      <c r="I47">
        <v>1.7999999999999999E-2</v>
      </c>
      <c r="J47">
        <f t="shared" si="20"/>
        <v>49.986599999999996</v>
      </c>
      <c r="K47">
        <v>0.2</v>
      </c>
      <c r="M47">
        <f t="shared" si="21"/>
        <v>353.4112716532876</v>
      </c>
      <c r="N47">
        <f t="shared" si="22"/>
        <v>7.0701202252861295</v>
      </c>
      <c r="O47">
        <f t="shared" si="23"/>
        <v>2.4140240450572259</v>
      </c>
      <c r="Q47">
        <f t="shared" si="24"/>
        <v>2.682619568365288</v>
      </c>
      <c r="R47" s="4"/>
      <c r="S47">
        <f t="shared" si="14"/>
        <v>0.35097929027183306</v>
      </c>
      <c r="T47">
        <f t="shared" si="15"/>
        <v>-1.0470280593315118</v>
      </c>
      <c r="U47">
        <f t="shared" si="25"/>
        <v>-1.8846505067967211E-2</v>
      </c>
      <c r="V47" s="4"/>
      <c r="W47">
        <f t="shared" si="26"/>
        <v>0.64902070972816694</v>
      </c>
      <c r="X47">
        <f t="shared" si="16"/>
        <v>0.42122788165605352</v>
      </c>
      <c r="Y47" s="5">
        <f t="shared" si="17"/>
        <v>0.6938106094584755</v>
      </c>
      <c r="Z47">
        <f t="shared" si="27"/>
        <v>5.2605427192684026E-3</v>
      </c>
      <c r="AA47" s="4"/>
      <c r="AB47">
        <f t="shared" si="28"/>
        <v>0.35097929027183306</v>
      </c>
      <c r="AC47" s="5">
        <f t="shared" si="18"/>
        <v>0.24414630310621424</v>
      </c>
      <c r="AD47">
        <f t="shared" si="19"/>
        <v>-6.4971255494174467E-4</v>
      </c>
      <c r="AE47" s="4"/>
      <c r="AJ47">
        <f t="shared" si="29"/>
        <v>2.6683838934616473</v>
      </c>
      <c r="AK47">
        <f t="shared" si="30"/>
        <v>10.648528717520685</v>
      </c>
    </row>
    <row r="48" spans="1:37" x14ac:dyDescent="0.3">
      <c r="A48" s="10">
        <v>473.15</v>
      </c>
      <c r="B48" s="11">
        <v>14.934799999999999</v>
      </c>
      <c r="C48" s="8">
        <v>110.98</v>
      </c>
      <c r="D48" s="8">
        <f t="shared" si="11"/>
        <v>1657.4641039999999</v>
      </c>
      <c r="E48">
        <f t="shared" si="12"/>
        <v>6.1594124629542417</v>
      </c>
      <c r="F48">
        <v>0.2928</v>
      </c>
      <c r="G48">
        <f t="shared" si="13"/>
        <v>-0.53342892761364569</v>
      </c>
      <c r="H48">
        <v>0.61199999999999999</v>
      </c>
      <c r="I48">
        <v>1.7999999999999999E-2</v>
      </c>
      <c r="J48">
        <f t="shared" si="20"/>
        <v>44.804400000000001</v>
      </c>
      <c r="K48">
        <v>0.2</v>
      </c>
      <c r="M48">
        <f t="shared" si="21"/>
        <v>299.90313024386592</v>
      </c>
      <c r="N48">
        <f t="shared" si="22"/>
        <v>6.6936088920701069</v>
      </c>
      <c r="O48">
        <f t="shared" si="23"/>
        <v>2.3387217784140217</v>
      </c>
      <c r="Q48">
        <f t="shared" si="24"/>
        <v>2.8252466054400167</v>
      </c>
      <c r="R48" s="4"/>
      <c r="S48">
        <f t="shared" si="14"/>
        <v>0.37629859176453428</v>
      </c>
      <c r="T48">
        <f t="shared" si="15"/>
        <v>-0.97737232371094307</v>
      </c>
      <c r="U48">
        <f t="shared" si="25"/>
        <v>-1.7592701826796973E-2</v>
      </c>
      <c r="V48" s="4"/>
      <c r="W48">
        <f t="shared" si="26"/>
        <v>0.62370140823546572</v>
      </c>
      <c r="X48">
        <f t="shared" si="16"/>
        <v>0.38900344663490305</v>
      </c>
      <c r="Y48" s="5">
        <f t="shared" si="17"/>
        <v>0.6938106094584755</v>
      </c>
      <c r="Z48">
        <f t="shared" si="27"/>
        <v>4.8581049310417734E-3</v>
      </c>
      <c r="AA48" s="4"/>
      <c r="AB48">
        <f t="shared" si="28"/>
        <v>0.37629859176453428</v>
      </c>
      <c r="AC48" s="5">
        <f t="shared" si="18"/>
        <v>0.24414630310621424</v>
      </c>
      <c r="AD48">
        <f t="shared" si="19"/>
        <v>-6.4329281380455744E-4</v>
      </c>
      <c r="AE48" s="4"/>
      <c r="AJ48">
        <f t="shared" si="29"/>
        <v>2.8118687157304567</v>
      </c>
      <c r="AK48">
        <f t="shared" si="30"/>
        <v>11.191016322563605</v>
      </c>
    </row>
    <row r="49" spans="1:37" x14ac:dyDescent="0.3">
      <c r="A49" s="10">
        <v>473.15</v>
      </c>
      <c r="B49" s="11">
        <v>13.4491</v>
      </c>
      <c r="C49" s="8">
        <v>110.98</v>
      </c>
      <c r="D49" s="8">
        <f t="shared" si="11"/>
        <v>1492.5811180000001</v>
      </c>
      <c r="E49">
        <f t="shared" si="12"/>
        <v>6.1594124629542417</v>
      </c>
      <c r="F49">
        <v>0.33069999999999999</v>
      </c>
      <c r="G49">
        <f t="shared" si="13"/>
        <v>-0.48056580508629715</v>
      </c>
      <c r="H49">
        <v>0.61199999999999999</v>
      </c>
      <c r="I49">
        <v>1.7999999999999999E-2</v>
      </c>
      <c r="J49">
        <f t="shared" si="20"/>
        <v>40.347299999999997</v>
      </c>
      <c r="K49">
        <v>0.2</v>
      </c>
      <c r="M49">
        <f t="shared" si="21"/>
        <v>256.2841313175374</v>
      </c>
      <c r="N49">
        <f t="shared" si="22"/>
        <v>6.3519524557414622</v>
      </c>
      <c r="O49">
        <f t="shared" si="23"/>
        <v>2.2703904911482926</v>
      </c>
      <c r="Q49">
        <f t="shared" si="24"/>
        <v>2.4869959609160381</v>
      </c>
      <c r="R49" s="4"/>
      <c r="S49">
        <f t="shared" si="14"/>
        <v>0.4011905541523082</v>
      </c>
      <c r="T49">
        <f t="shared" si="15"/>
        <v>-0.91331876715878835</v>
      </c>
      <c r="U49">
        <f t="shared" si="25"/>
        <v>-1.6439737808858188E-2</v>
      </c>
      <c r="V49" s="4"/>
      <c r="W49">
        <f t="shared" si="26"/>
        <v>0.5988094458476918</v>
      </c>
      <c r="X49">
        <f t="shared" si="16"/>
        <v>0.35857275243641973</v>
      </c>
      <c r="Y49" s="5">
        <f t="shared" si="17"/>
        <v>0.6938106094584755</v>
      </c>
      <c r="Z49">
        <f t="shared" si="27"/>
        <v>4.4780684382560772E-3</v>
      </c>
      <c r="AA49" s="4"/>
      <c r="AB49">
        <f t="shared" si="28"/>
        <v>0.4011905541523082</v>
      </c>
      <c r="AC49" s="5">
        <f t="shared" si="18"/>
        <v>0.24414630310621424</v>
      </c>
      <c r="AD49">
        <f t="shared" si="19"/>
        <v>-6.3219439594402376E-4</v>
      </c>
      <c r="AE49" s="4"/>
      <c r="AJ49">
        <f t="shared" si="29"/>
        <v>2.474402097149492</v>
      </c>
      <c r="AK49">
        <f t="shared" si="30"/>
        <v>8.7318353032437805</v>
      </c>
    </row>
    <row r="50" spans="1:37" x14ac:dyDescent="0.3">
      <c r="A50" s="10">
        <v>473.15</v>
      </c>
      <c r="B50" s="11">
        <v>12.11</v>
      </c>
      <c r="C50" s="8">
        <v>110.98</v>
      </c>
      <c r="D50" s="8">
        <f t="shared" si="11"/>
        <v>1343.9677999999999</v>
      </c>
      <c r="E50">
        <f t="shared" si="12"/>
        <v>6.1594124629542417</v>
      </c>
      <c r="F50">
        <v>0.37140000000000001</v>
      </c>
      <c r="G50">
        <f t="shared" si="13"/>
        <v>-0.43015810059623838</v>
      </c>
      <c r="H50">
        <v>0.61199999999999999</v>
      </c>
      <c r="I50">
        <v>1.7999999999999999E-2</v>
      </c>
      <c r="J50">
        <f t="shared" si="20"/>
        <v>36.33</v>
      </c>
      <c r="K50">
        <v>0.2</v>
      </c>
      <c r="M50">
        <f t="shared" si="21"/>
        <v>218.97679588714411</v>
      </c>
      <c r="N50">
        <f t="shared" si="22"/>
        <v>6.0274372663678548</v>
      </c>
      <c r="O50">
        <f t="shared" si="23"/>
        <v>2.2054874532735713</v>
      </c>
      <c r="Q50">
        <f t="shared" si="24"/>
        <v>2.1874968092992919</v>
      </c>
      <c r="R50" s="4"/>
      <c r="S50">
        <f t="shared" si="14"/>
        <v>0.4266270210708526</v>
      </c>
      <c r="T50">
        <f t="shared" si="15"/>
        <v>-0.85184513441904475</v>
      </c>
      <c r="U50">
        <f t="shared" si="25"/>
        <v>-1.5333212419542804E-2</v>
      </c>
      <c r="V50" s="4"/>
      <c r="W50">
        <f t="shared" si="26"/>
        <v>0.5733729789291474</v>
      </c>
      <c r="X50">
        <f t="shared" si="16"/>
        <v>0.32875657296608451</v>
      </c>
      <c r="Y50" s="5">
        <f t="shared" si="17"/>
        <v>0.6938106094584755</v>
      </c>
      <c r="Z50">
        <f t="shared" si="27"/>
        <v>4.1057063685554195E-3</v>
      </c>
      <c r="AA50" s="4"/>
      <c r="AB50">
        <f t="shared" si="28"/>
        <v>0.4266270210708526</v>
      </c>
      <c r="AC50" s="5">
        <f t="shared" si="18"/>
        <v>0.24414630310621424</v>
      </c>
      <c r="AD50">
        <f t="shared" si="19"/>
        <v>-6.1637563212586896E-4</v>
      </c>
      <c r="AE50" s="4"/>
      <c r="AJ50">
        <f t="shared" si="29"/>
        <v>2.1756529276161785</v>
      </c>
      <c r="AK50">
        <f t="shared" si="30"/>
        <v>6.7902511147534534</v>
      </c>
    </row>
    <row r="51" spans="1:37" x14ac:dyDescent="0.3">
      <c r="A51" s="10">
        <v>473.15</v>
      </c>
      <c r="B51" s="11">
        <v>11.117800000000001</v>
      </c>
      <c r="C51" s="8">
        <v>110.98</v>
      </c>
      <c r="D51" s="8">
        <f t="shared" si="11"/>
        <v>1233.8534440000001</v>
      </c>
      <c r="E51">
        <f t="shared" si="12"/>
        <v>6.1594124629542417</v>
      </c>
      <c r="F51">
        <v>0.40450000000000003</v>
      </c>
      <c r="G51">
        <f t="shared" si="13"/>
        <v>-0.39308147405170885</v>
      </c>
      <c r="H51">
        <v>0.61199999999999999</v>
      </c>
      <c r="I51">
        <v>1.7999999999999999E-2</v>
      </c>
      <c r="J51">
        <f t="shared" si="20"/>
        <v>33.353400000000001</v>
      </c>
      <c r="K51">
        <v>0.2</v>
      </c>
      <c r="M51">
        <f t="shared" si="21"/>
        <v>192.62389831253373</v>
      </c>
      <c r="N51">
        <f t="shared" si="22"/>
        <v>5.7752402547426547</v>
      </c>
      <c r="O51">
        <f t="shared" si="23"/>
        <v>2.155048050948531</v>
      </c>
      <c r="Q51">
        <f t="shared" si="24"/>
        <v>1.9692784695700039</v>
      </c>
      <c r="R51" s="4"/>
      <c r="S51">
        <f t="shared" si="14"/>
        <v>0.44765694127604549</v>
      </c>
      <c r="T51">
        <f t="shared" si="15"/>
        <v>-0.80372809598835604</v>
      </c>
      <c r="U51">
        <f t="shared" si="25"/>
        <v>-1.4467105727790407E-2</v>
      </c>
      <c r="V51" s="4"/>
      <c r="W51">
        <f t="shared" si="26"/>
        <v>0.55234305872395451</v>
      </c>
      <c r="X51">
        <f t="shared" si="16"/>
        <v>0.30508285452053385</v>
      </c>
      <c r="Y51" s="5">
        <f t="shared" si="17"/>
        <v>0.6938106094584755</v>
      </c>
      <c r="Z51">
        <f t="shared" si="27"/>
        <v>3.8100549821440139E-3</v>
      </c>
      <c r="AA51" s="4"/>
      <c r="AB51">
        <f t="shared" si="28"/>
        <v>0.44765694127604549</v>
      </c>
      <c r="AC51" s="5">
        <f t="shared" si="18"/>
        <v>0.24414630310621424</v>
      </c>
      <c r="AD51">
        <f t="shared" si="19"/>
        <v>-6.0018589084353006E-4</v>
      </c>
      <c r="AE51" s="4"/>
      <c r="AJ51">
        <f t="shared" si="29"/>
        <v>1.958021232933514</v>
      </c>
      <c r="AK51">
        <f t="shared" si="30"/>
        <v>5.5276839387932428</v>
      </c>
    </row>
    <row r="52" spans="1:37" x14ac:dyDescent="0.3">
      <c r="A52" s="10">
        <v>473.15</v>
      </c>
      <c r="B52" s="11">
        <v>10.572100000000001</v>
      </c>
      <c r="C52" s="8">
        <v>110.98</v>
      </c>
      <c r="D52" s="8">
        <f t="shared" si="11"/>
        <v>1173.2916580000001</v>
      </c>
      <c r="E52">
        <f t="shared" si="12"/>
        <v>6.1594124629542417</v>
      </c>
      <c r="F52">
        <v>0.4244</v>
      </c>
      <c r="G52">
        <f t="shared" si="13"/>
        <v>-0.37222462477069695</v>
      </c>
      <c r="H52">
        <v>0.61199999999999999</v>
      </c>
      <c r="I52">
        <v>1.7999999999999999E-2</v>
      </c>
      <c r="J52">
        <f t="shared" si="20"/>
        <v>31.716300000000004</v>
      </c>
      <c r="K52">
        <v>0.2</v>
      </c>
      <c r="M52">
        <f t="shared" si="21"/>
        <v>178.61740506582714</v>
      </c>
      <c r="N52">
        <f t="shared" si="22"/>
        <v>5.6317226494208681</v>
      </c>
      <c r="O52">
        <f t="shared" si="23"/>
        <v>2.1263445298841734</v>
      </c>
      <c r="Q52">
        <f t="shared" si="24"/>
        <v>1.8507342592428648</v>
      </c>
      <c r="R52" s="4"/>
      <c r="S52">
        <f t="shared" si="14"/>
        <v>0.46013152276131364</v>
      </c>
      <c r="T52">
        <f t="shared" si="15"/>
        <v>-0.77624291131972334</v>
      </c>
      <c r="U52">
        <f t="shared" si="25"/>
        <v>-1.3972372403755019E-2</v>
      </c>
      <c r="V52" s="4"/>
      <c r="W52">
        <f t="shared" si="26"/>
        <v>0.53986847723868636</v>
      </c>
      <c r="X52">
        <f t="shared" si="16"/>
        <v>0.29145797271601803</v>
      </c>
      <c r="Y52" s="5">
        <f t="shared" si="17"/>
        <v>0.6938106094584755</v>
      </c>
      <c r="Z52">
        <f t="shared" si="27"/>
        <v>3.6398994062693791E-3</v>
      </c>
      <c r="AA52" s="4"/>
      <c r="AB52">
        <f t="shared" si="28"/>
        <v>0.46013152276131364</v>
      </c>
      <c r="AC52" s="5">
        <f t="shared" si="18"/>
        <v>0.24414630310621424</v>
      </c>
      <c r="AD52">
        <f t="shared" si="19"/>
        <v>-5.8935990168423956E-4</v>
      </c>
      <c r="AE52" s="4"/>
      <c r="AJ52">
        <f t="shared" si="29"/>
        <v>1.839812426343695</v>
      </c>
      <c r="AK52">
        <f t="shared" si="30"/>
        <v>4.8931079155028545</v>
      </c>
    </row>
    <row r="53" spans="1:37" x14ac:dyDescent="0.3">
      <c r="A53" s="10">
        <v>473.15</v>
      </c>
      <c r="B53" s="11">
        <v>10.574299999999999</v>
      </c>
      <c r="C53" s="8">
        <v>110.98</v>
      </c>
      <c r="D53" s="8">
        <f t="shared" si="11"/>
        <v>1173.5358139999998</v>
      </c>
      <c r="E53">
        <f t="shared" si="12"/>
        <v>6.1594124629542417</v>
      </c>
      <c r="F53">
        <v>0.42449999999999999</v>
      </c>
      <c r="G53">
        <f t="shared" si="13"/>
        <v>-0.37212230542002855</v>
      </c>
      <c r="H53">
        <v>0.61199999999999999</v>
      </c>
      <c r="I53">
        <v>1.7999999999999999E-2</v>
      </c>
      <c r="J53">
        <f t="shared" si="20"/>
        <v>31.722899999999996</v>
      </c>
      <c r="K53">
        <v>0.2</v>
      </c>
      <c r="M53">
        <f t="shared" si="21"/>
        <v>178.67316202048903</v>
      </c>
      <c r="N53">
        <f t="shared" si="22"/>
        <v>5.6323085852960855</v>
      </c>
      <c r="O53">
        <f t="shared" si="23"/>
        <v>2.1264617170592173</v>
      </c>
      <c r="Q53">
        <f t="shared" si="24"/>
        <v>1.8512099578634411</v>
      </c>
      <c r="R53" s="4"/>
      <c r="S53">
        <f t="shared" si="14"/>
        <v>0.4600798356111192</v>
      </c>
      <c r="T53">
        <f t="shared" si="15"/>
        <v>-0.77635524888169427</v>
      </c>
      <c r="U53">
        <f t="shared" si="25"/>
        <v>-1.3974394479870495E-2</v>
      </c>
      <c r="V53" s="4"/>
      <c r="W53">
        <f t="shared" si="26"/>
        <v>0.5399201643888808</v>
      </c>
      <c r="X53">
        <f t="shared" si="16"/>
        <v>0.29151378391371607</v>
      </c>
      <c r="Y53" s="5">
        <f t="shared" si="17"/>
        <v>0.6938106094584755</v>
      </c>
      <c r="Z53">
        <f t="shared" si="27"/>
        <v>3.6405964094889899E-3</v>
      </c>
      <c r="AA53" s="4"/>
      <c r="AB53">
        <f t="shared" si="28"/>
        <v>0.4600798356111192</v>
      </c>
      <c r="AC53" s="5">
        <f t="shared" si="18"/>
        <v>0.24414630310621424</v>
      </c>
      <c r="AD53">
        <f t="shared" si="19"/>
        <v>-5.8940654181770767E-4</v>
      </c>
      <c r="AE53" s="4"/>
      <c r="AJ53">
        <f t="shared" si="29"/>
        <v>1.8402867532512419</v>
      </c>
      <c r="AK53">
        <f t="shared" si="30"/>
        <v>4.8947538428906974</v>
      </c>
    </row>
    <row r="54" spans="1:37" x14ac:dyDescent="0.3">
      <c r="A54" s="10">
        <v>473.15</v>
      </c>
      <c r="B54" s="11">
        <v>10.213800000000001</v>
      </c>
      <c r="C54" s="8">
        <v>110.98</v>
      </c>
      <c r="D54" s="8">
        <f t="shared" si="11"/>
        <v>1133.5275240000001</v>
      </c>
      <c r="E54">
        <f t="shared" si="12"/>
        <v>6.1594124629542417</v>
      </c>
      <c r="F54">
        <v>0.43809999999999999</v>
      </c>
      <c r="G54">
        <f t="shared" si="13"/>
        <v>-0.35842674682182463</v>
      </c>
      <c r="H54">
        <v>0.61199999999999999</v>
      </c>
      <c r="I54">
        <v>1.7999999999999999E-2</v>
      </c>
      <c r="J54">
        <f t="shared" si="20"/>
        <v>30.641400000000004</v>
      </c>
      <c r="K54">
        <v>0.2</v>
      </c>
      <c r="M54">
        <f t="shared" si="21"/>
        <v>169.61447262685445</v>
      </c>
      <c r="N54">
        <f t="shared" si="22"/>
        <v>5.5354674599350693</v>
      </c>
      <c r="O54">
        <f t="shared" si="23"/>
        <v>2.1070934919870137</v>
      </c>
      <c r="Q54">
        <f t="shared" si="24"/>
        <v>1.7735074761162466</v>
      </c>
      <c r="R54" s="4"/>
      <c r="S54">
        <f t="shared" si="14"/>
        <v>0.46870733503600204</v>
      </c>
      <c r="T54">
        <f t="shared" si="15"/>
        <v>-0.75777672442982202</v>
      </c>
      <c r="U54">
        <f t="shared" si="25"/>
        <v>-1.3639981039736796E-2</v>
      </c>
      <c r="V54" s="4"/>
      <c r="W54">
        <f t="shared" si="26"/>
        <v>0.53129266496399796</v>
      </c>
      <c r="X54">
        <f t="shared" si="16"/>
        <v>0.28227189584454698</v>
      </c>
      <c r="Y54" s="5">
        <f t="shared" si="17"/>
        <v>0.6938106094584755</v>
      </c>
      <c r="Z54">
        <f t="shared" si="27"/>
        <v>3.52517824960028E-3</v>
      </c>
      <c r="AA54" s="4"/>
      <c r="AB54">
        <f t="shared" si="28"/>
        <v>0.46870733503600204</v>
      </c>
      <c r="AC54" s="5">
        <f t="shared" si="18"/>
        <v>0.24414630310621424</v>
      </c>
      <c r="AD54">
        <f t="shared" si="19"/>
        <v>-5.8142278606109637E-4</v>
      </c>
      <c r="AE54" s="4"/>
      <c r="AJ54">
        <f t="shared" si="29"/>
        <v>1.7628112505400491</v>
      </c>
      <c r="AK54">
        <f t="shared" si="30"/>
        <v>4.4996506414518125</v>
      </c>
    </row>
    <row r="55" spans="1:37" x14ac:dyDescent="0.3">
      <c r="A55" s="10">
        <v>473.15</v>
      </c>
      <c r="B55" s="11">
        <v>9.3055000000000003</v>
      </c>
      <c r="C55" s="8">
        <v>110.98</v>
      </c>
      <c r="D55" s="8">
        <f t="shared" si="11"/>
        <v>1032.7243900000001</v>
      </c>
      <c r="E55">
        <f t="shared" si="12"/>
        <v>6.1594124629542417</v>
      </c>
      <c r="F55">
        <v>0.47439999999999999</v>
      </c>
      <c r="G55">
        <f t="shared" si="13"/>
        <v>-0.32385531964379383</v>
      </c>
      <c r="H55">
        <v>0.61199999999999999</v>
      </c>
      <c r="I55">
        <v>1.7999999999999999E-2</v>
      </c>
      <c r="J55">
        <f t="shared" si="20"/>
        <v>27.916499999999999</v>
      </c>
      <c r="K55">
        <v>0.2</v>
      </c>
      <c r="M55">
        <f t="shared" si="21"/>
        <v>147.49980707383017</v>
      </c>
      <c r="N55">
        <f t="shared" si="22"/>
        <v>5.2836067226847989</v>
      </c>
      <c r="O55">
        <f t="shared" si="23"/>
        <v>2.0567213445369599</v>
      </c>
      <c r="Q55">
        <f t="shared" si="24"/>
        <v>1.5800466884259672</v>
      </c>
      <c r="R55" s="4"/>
      <c r="S55">
        <f t="shared" si="14"/>
        <v>0.49195060821796899</v>
      </c>
      <c r="T55">
        <f t="shared" si="15"/>
        <v>-0.70937695733009831</v>
      </c>
      <c r="U55">
        <f t="shared" si="25"/>
        <v>-1.2768785231941769E-2</v>
      </c>
      <c r="V55" s="4"/>
      <c r="W55">
        <f t="shared" si="26"/>
        <v>0.50804939178203101</v>
      </c>
      <c r="X55">
        <f t="shared" si="16"/>
        <v>0.25811418449009166</v>
      </c>
      <c r="Y55" s="5">
        <f t="shared" si="17"/>
        <v>0.6938106094584755</v>
      </c>
      <c r="Z55">
        <f t="shared" si="27"/>
        <v>3.2234824737170614E-3</v>
      </c>
      <c r="AA55" s="4"/>
      <c r="AB55">
        <f t="shared" si="28"/>
        <v>0.49195060821796899</v>
      </c>
      <c r="AC55" s="5">
        <f t="shared" si="18"/>
        <v>0.24414630310621424</v>
      </c>
      <c r="AD55">
        <f t="shared" si="19"/>
        <v>-5.5802805150852825E-4</v>
      </c>
      <c r="AE55" s="4"/>
      <c r="AJ55">
        <f t="shared" si="29"/>
        <v>1.5699433576162338</v>
      </c>
      <c r="AK55">
        <f t="shared" si="30"/>
        <v>3.5864734299918304</v>
      </c>
    </row>
    <row r="56" spans="1:37" x14ac:dyDescent="0.3">
      <c r="A56" s="10">
        <v>473.15</v>
      </c>
      <c r="B56" s="11">
        <v>8.4635999999999996</v>
      </c>
      <c r="C56" s="8">
        <v>110.98</v>
      </c>
      <c r="D56" s="8">
        <f t="shared" si="11"/>
        <v>939.29032799999993</v>
      </c>
      <c r="E56">
        <f t="shared" si="12"/>
        <v>6.1594124629542417</v>
      </c>
      <c r="F56">
        <v>0.51149999999999995</v>
      </c>
      <c r="G56">
        <f t="shared" si="13"/>
        <v>-0.29115436195182109</v>
      </c>
      <c r="H56">
        <v>0.61199999999999999</v>
      </c>
      <c r="I56">
        <v>1.7999999999999999E-2</v>
      </c>
      <c r="J56">
        <f t="shared" si="20"/>
        <v>25.390799999999999</v>
      </c>
      <c r="K56">
        <v>0.2</v>
      </c>
      <c r="M56">
        <f t="shared" si="21"/>
        <v>127.94242467918647</v>
      </c>
      <c r="N56">
        <f t="shared" si="22"/>
        <v>5.038928457519515</v>
      </c>
      <c r="O56">
        <f t="shared" si="23"/>
        <v>2.0077856915039032</v>
      </c>
      <c r="Q56">
        <f t="shared" si="24"/>
        <v>1.4039483957176893</v>
      </c>
      <c r="R56" s="4"/>
      <c r="S56">
        <f t="shared" si="14"/>
        <v>0.5156525485440363</v>
      </c>
      <c r="T56">
        <f t="shared" si="15"/>
        <v>-0.6623220958410454</v>
      </c>
      <c r="U56">
        <f t="shared" si="25"/>
        <v>-1.1921797725138817E-2</v>
      </c>
      <c r="V56" s="4"/>
      <c r="W56">
        <f t="shared" si="26"/>
        <v>0.4843474514559637</v>
      </c>
      <c r="X56">
        <f t="shared" si="16"/>
        <v>0.23459245373188711</v>
      </c>
      <c r="Y56" s="5">
        <f t="shared" si="17"/>
        <v>0.6938106094584755</v>
      </c>
      <c r="Z56">
        <f t="shared" si="27"/>
        <v>2.9297291993654363E-3</v>
      </c>
      <c r="AA56" s="4"/>
      <c r="AB56">
        <f t="shared" si="28"/>
        <v>0.5156525485440363</v>
      </c>
      <c r="AC56" s="5">
        <f t="shared" si="18"/>
        <v>0.24414630310621424</v>
      </c>
      <c r="AD56">
        <f t="shared" si="19"/>
        <v>-5.316108840380941E-4</v>
      </c>
      <c r="AE56" s="4"/>
      <c r="AJ56">
        <f t="shared" si="29"/>
        <v>1.3944247163078778</v>
      </c>
      <c r="AK56">
        <f t="shared" si="30"/>
        <v>2.841176829066816</v>
      </c>
    </row>
    <row r="57" spans="1:37" x14ac:dyDescent="0.3">
      <c r="A57" s="10">
        <v>473.15</v>
      </c>
      <c r="B57" s="11">
        <v>7.5247999999999999</v>
      </c>
      <c r="C57" s="8">
        <v>110.98</v>
      </c>
      <c r="D57" s="8">
        <f t="shared" si="11"/>
        <v>835.102304</v>
      </c>
      <c r="E57">
        <f t="shared" si="12"/>
        <v>6.1594124629542417</v>
      </c>
      <c r="F57">
        <v>0.55779999999999996</v>
      </c>
      <c r="G57">
        <f t="shared" si="13"/>
        <v>-0.25352149006996899</v>
      </c>
      <c r="H57">
        <v>0.61199999999999999</v>
      </c>
      <c r="I57">
        <v>1.7999999999999999E-2</v>
      </c>
      <c r="J57">
        <f t="shared" si="20"/>
        <v>22.574400000000001</v>
      </c>
      <c r="K57">
        <v>0.2</v>
      </c>
      <c r="M57">
        <f t="shared" si="21"/>
        <v>107.25667367875431</v>
      </c>
      <c r="N57">
        <f t="shared" si="22"/>
        <v>4.751252466455556</v>
      </c>
      <c r="O57">
        <f t="shared" si="23"/>
        <v>1.9502504932911111</v>
      </c>
      <c r="Q57">
        <f t="shared" si="24"/>
        <v>1.2116797522263627</v>
      </c>
      <c r="R57" s="4"/>
      <c r="S57">
        <f t="shared" si="14"/>
        <v>0.54492874747107289</v>
      </c>
      <c r="T57">
        <f t="shared" si="15"/>
        <v>-0.60710023145111414</v>
      </c>
      <c r="U57">
        <f t="shared" si="25"/>
        <v>-1.0927804166120053E-2</v>
      </c>
      <c r="V57" s="4"/>
      <c r="W57">
        <f t="shared" si="26"/>
        <v>0.45507125252892711</v>
      </c>
      <c r="X57">
        <f t="shared" si="16"/>
        <v>0.20708984487824655</v>
      </c>
      <c r="Y57" s="5">
        <f t="shared" si="17"/>
        <v>0.6938106094584755</v>
      </c>
      <c r="Z57">
        <f t="shared" si="27"/>
        <v>2.5862603667774729E-3</v>
      </c>
      <c r="AA57" s="4"/>
      <c r="AB57">
        <f t="shared" si="28"/>
        <v>0.54492874747107289</v>
      </c>
      <c r="AC57" s="5">
        <f t="shared" si="18"/>
        <v>0.24414630310621424</v>
      </c>
      <c r="AD57">
        <f t="shared" si="19"/>
        <v>-4.9593091278770404E-4</v>
      </c>
      <c r="AE57" s="4"/>
      <c r="AJ57">
        <f t="shared" si="29"/>
        <v>1.2028422775142324</v>
      </c>
      <c r="AK57">
        <f t="shared" si="30"/>
        <v>2.1209954235320496</v>
      </c>
    </row>
    <row r="58" spans="1:37" x14ac:dyDescent="0.3">
      <c r="A58" s="10">
        <v>473.15</v>
      </c>
      <c r="B58" s="11">
        <v>7.5054999999999996</v>
      </c>
      <c r="C58" s="8">
        <v>110.98</v>
      </c>
      <c r="D58" s="8">
        <f t="shared" si="11"/>
        <v>832.96038999999996</v>
      </c>
      <c r="E58">
        <f t="shared" si="12"/>
        <v>6.1594124629542417</v>
      </c>
      <c r="F58">
        <v>0.55789999999999995</v>
      </c>
      <c r="G58">
        <f t="shared" si="13"/>
        <v>-0.25344363858963087</v>
      </c>
      <c r="H58">
        <v>0.61199999999999999</v>
      </c>
      <c r="I58">
        <v>1.7999999999999999E-2</v>
      </c>
      <c r="J58">
        <f t="shared" si="20"/>
        <v>22.516500000000001</v>
      </c>
      <c r="K58">
        <v>0.2</v>
      </c>
      <c r="M58">
        <f t="shared" si="21"/>
        <v>106.84429210943902</v>
      </c>
      <c r="N58">
        <f t="shared" si="22"/>
        <v>4.7451554242195275</v>
      </c>
      <c r="O58">
        <f t="shared" si="23"/>
        <v>1.9490310848439054</v>
      </c>
      <c r="Q58">
        <f t="shared" si="24"/>
        <v>1.2077762443402424</v>
      </c>
      <c r="R58" s="4"/>
      <c r="S58">
        <f t="shared" si="14"/>
        <v>0.54556552637779587</v>
      </c>
      <c r="T58">
        <f t="shared" si="15"/>
        <v>-0.60593235924055755</v>
      </c>
      <c r="U58">
        <f t="shared" si="25"/>
        <v>-1.0906782466330036E-2</v>
      </c>
      <c r="V58" s="4"/>
      <c r="W58">
        <f t="shared" si="26"/>
        <v>0.45443447362220413</v>
      </c>
      <c r="X58">
        <f t="shared" si="16"/>
        <v>0.20651069081628973</v>
      </c>
      <c r="Y58" s="5">
        <f t="shared" si="17"/>
        <v>0.6938106094584755</v>
      </c>
      <c r="Z58">
        <f t="shared" si="27"/>
        <v>2.5790275485889336E-3</v>
      </c>
      <c r="AA58" s="4"/>
      <c r="AB58">
        <f t="shared" si="28"/>
        <v>0.54556552637779587</v>
      </c>
      <c r="AC58" s="5">
        <f t="shared" si="18"/>
        <v>0.24414630310621424</v>
      </c>
      <c r="AD58">
        <f t="shared" si="19"/>
        <v>-4.9512187814638824E-4</v>
      </c>
      <c r="AE58" s="4"/>
      <c r="AJ58">
        <f t="shared" si="29"/>
        <v>1.1989533675443549</v>
      </c>
      <c r="AK58">
        <f t="shared" si="30"/>
        <v>2.1094570634269649</v>
      </c>
    </row>
    <row r="59" spans="1:37" x14ac:dyDescent="0.3">
      <c r="A59" s="10">
        <v>473.15</v>
      </c>
      <c r="B59" s="12">
        <v>6.8433999999999999</v>
      </c>
      <c r="C59" s="8">
        <v>110.98</v>
      </c>
      <c r="D59" s="8">
        <f t="shared" si="11"/>
        <v>759.48053200000004</v>
      </c>
      <c r="E59">
        <f t="shared" si="12"/>
        <v>6.1594124629542417</v>
      </c>
      <c r="F59">
        <v>0.59299999999999997</v>
      </c>
      <c r="G59">
        <f t="shared" si="13"/>
        <v>-0.22694530663573742</v>
      </c>
      <c r="H59">
        <v>0.61199999999999999</v>
      </c>
      <c r="I59">
        <v>1.7999999999999999E-2</v>
      </c>
      <c r="J59">
        <f t="shared" si="20"/>
        <v>20.530200000000001</v>
      </c>
      <c r="K59">
        <v>0.2</v>
      </c>
      <c r="M59">
        <f t="shared" si="21"/>
        <v>93.022877659227518</v>
      </c>
      <c r="N59">
        <f t="shared" si="22"/>
        <v>4.5310263737921455</v>
      </c>
      <c r="O59">
        <f t="shared" si="23"/>
        <v>1.9062052747584293</v>
      </c>
      <c r="Q59">
        <f t="shared" si="24"/>
        <v>1.0751622963837557</v>
      </c>
      <c r="R59" s="4"/>
      <c r="S59">
        <f t="shared" si="14"/>
        <v>0.56834956784847224</v>
      </c>
      <c r="T59">
        <f t="shared" si="15"/>
        <v>-0.5650186132113284</v>
      </c>
      <c r="U59">
        <f t="shared" si="25"/>
        <v>-1.017033503780391E-2</v>
      </c>
      <c r="V59" s="4"/>
      <c r="W59">
        <f t="shared" si="26"/>
        <v>0.43165043215152782</v>
      </c>
      <c r="X59">
        <f t="shared" si="16"/>
        <v>0.18632209557660073</v>
      </c>
      <c r="Y59" s="5">
        <f t="shared" si="17"/>
        <v>0.6938106094584755</v>
      </c>
      <c r="Z59">
        <f t="shared" si="27"/>
        <v>2.3269004403764699E-3</v>
      </c>
      <c r="AA59" s="4"/>
      <c r="AB59">
        <f t="shared" si="28"/>
        <v>0.56834956784847224</v>
      </c>
      <c r="AC59" s="5">
        <f t="shared" si="18"/>
        <v>0.24414630310621424</v>
      </c>
      <c r="AD59">
        <f t="shared" si="19"/>
        <v>-4.6537446701145772E-4</v>
      </c>
      <c r="AE59" s="4"/>
      <c r="AJ59">
        <f t="shared" si="29"/>
        <v>1.0668534873193167</v>
      </c>
      <c r="AK59">
        <f t="shared" si="30"/>
        <v>1.6739153192395526</v>
      </c>
    </row>
    <row r="60" spans="1:37" x14ac:dyDescent="0.3">
      <c r="B60" s="2"/>
      <c r="C60" s="8"/>
      <c r="D60" s="8"/>
      <c r="R60" s="4"/>
      <c r="V60" s="4"/>
      <c r="Y60" s="5"/>
      <c r="AA60" s="4"/>
      <c r="AC60" s="5"/>
      <c r="AE60" s="4"/>
    </row>
    <row r="61" spans="1:37" x14ac:dyDescent="0.3">
      <c r="B61" s="2"/>
      <c r="C61" s="8"/>
      <c r="D61" s="8"/>
      <c r="R61" s="4"/>
      <c r="V61" s="4"/>
      <c r="Y61" s="5"/>
      <c r="AA61" s="4"/>
      <c r="AC61" s="5"/>
      <c r="AE61" s="4"/>
    </row>
    <row r="62" spans="1:37" x14ac:dyDescent="0.3">
      <c r="B62" s="2"/>
      <c r="C62" s="8"/>
      <c r="D62" s="8"/>
      <c r="R62" s="4"/>
      <c r="V62" s="4"/>
      <c r="Y62" s="5"/>
      <c r="AA62" s="4"/>
      <c r="AC62" s="5"/>
      <c r="AE62" s="4"/>
    </row>
    <row r="63" spans="1:37" x14ac:dyDescent="0.3">
      <c r="B63" s="2"/>
      <c r="C63" s="8"/>
      <c r="D63" s="8"/>
      <c r="R63" s="4"/>
      <c r="V63" s="4"/>
      <c r="Y63" s="5"/>
      <c r="AA63" s="4"/>
      <c r="AC63" s="5"/>
      <c r="AE63" s="4"/>
    </row>
    <row r="64" spans="1:37" x14ac:dyDescent="0.3">
      <c r="B64" s="2"/>
      <c r="C64" s="8"/>
      <c r="D64" s="8"/>
      <c r="R64" s="4"/>
      <c r="V64" s="4"/>
      <c r="Y64" s="5"/>
      <c r="AA64" s="4"/>
      <c r="AC64" s="5"/>
      <c r="AE64" s="4"/>
    </row>
    <row r="65" spans="2:31" x14ac:dyDescent="0.3">
      <c r="B65" s="2"/>
      <c r="C65" s="8"/>
      <c r="D65" s="8"/>
      <c r="R65" s="4"/>
      <c r="V65" s="4"/>
      <c r="Y65" s="5"/>
      <c r="AA65" s="4"/>
      <c r="AC65" s="5"/>
      <c r="AE65" s="4"/>
    </row>
    <row r="66" spans="2:31" x14ac:dyDescent="0.3">
      <c r="B66" s="2"/>
      <c r="C66" s="8"/>
      <c r="D66" s="8"/>
      <c r="R66" s="4"/>
      <c r="V66" s="4"/>
      <c r="Y66" s="5"/>
      <c r="AA66" s="4"/>
      <c r="AC66" s="5"/>
      <c r="AE66" s="4"/>
    </row>
    <row r="67" spans="2:31" x14ac:dyDescent="0.3">
      <c r="B67" s="2"/>
      <c r="C67" s="8"/>
      <c r="D67" s="8"/>
      <c r="R67" s="4"/>
      <c r="V67" s="4"/>
      <c r="Y67" s="5"/>
      <c r="AA67" s="4"/>
      <c r="AC67" s="5"/>
      <c r="AE67" s="4"/>
    </row>
    <row r="68" spans="2:31" x14ac:dyDescent="0.3">
      <c r="B68" s="2"/>
      <c r="C68" s="8"/>
      <c r="D68" s="8"/>
      <c r="R68" s="4"/>
      <c r="V68" s="4"/>
      <c r="Y68" s="5"/>
      <c r="AA68" s="4"/>
      <c r="AC68" s="5"/>
      <c r="AE68" s="4"/>
    </row>
    <row r="69" spans="2:31" x14ac:dyDescent="0.3">
      <c r="B69" s="2"/>
      <c r="C69" s="8"/>
      <c r="D69" s="8"/>
      <c r="R69" s="4"/>
      <c r="V69" s="4"/>
      <c r="Y69" s="5"/>
      <c r="AA69" s="4"/>
      <c r="AC69" s="5"/>
      <c r="AE69" s="4"/>
    </row>
    <row r="70" spans="2:31" x14ac:dyDescent="0.3">
      <c r="B70" s="2"/>
      <c r="C70" s="8"/>
      <c r="D70" s="8"/>
      <c r="R70" s="4"/>
      <c r="V70" s="4"/>
      <c r="Y70" s="5"/>
      <c r="AA70" s="4"/>
      <c r="AC70" s="5"/>
      <c r="AE70" s="4"/>
    </row>
    <row r="71" spans="2:31" x14ac:dyDescent="0.3">
      <c r="B71" s="1"/>
      <c r="C71" s="8"/>
      <c r="D71" s="8"/>
      <c r="R71" s="4"/>
      <c r="V71" s="4"/>
      <c r="Y71" s="5"/>
      <c r="AA71" s="4"/>
      <c r="AC71" s="5"/>
      <c r="AE71" s="4"/>
    </row>
    <row r="72" spans="2:31" x14ac:dyDescent="0.3">
      <c r="B72" s="2"/>
      <c r="C72" s="8"/>
      <c r="D72" s="8"/>
      <c r="R72" s="4"/>
      <c r="V72" s="4"/>
      <c r="Y72" s="5"/>
      <c r="AA72" s="4"/>
      <c r="AC72" s="5"/>
      <c r="AE72" s="4"/>
    </row>
    <row r="73" spans="2:31" x14ac:dyDescent="0.3">
      <c r="B73" s="2"/>
      <c r="C73" s="8"/>
      <c r="D73" s="8"/>
      <c r="R73" s="4"/>
      <c r="V73" s="4"/>
      <c r="Y73" s="5"/>
      <c r="AA73" s="4"/>
      <c r="AC73" s="5"/>
      <c r="AE73" s="4"/>
    </row>
    <row r="74" spans="2:31" x14ac:dyDescent="0.3">
      <c r="B74" s="2"/>
      <c r="C74" s="8"/>
      <c r="D74" s="8"/>
      <c r="R74" s="4"/>
      <c r="V74" s="4"/>
      <c r="Y74" s="5"/>
      <c r="AA74" s="4"/>
      <c r="AC74" s="5"/>
      <c r="AE74" s="4"/>
    </row>
    <row r="75" spans="2:31" x14ac:dyDescent="0.3">
      <c r="B75" s="2"/>
      <c r="C75" s="8"/>
      <c r="D75" s="8"/>
      <c r="R75" s="4"/>
      <c r="V75" s="4"/>
      <c r="Y75" s="5"/>
      <c r="AA75" s="4"/>
      <c r="AC75" s="5"/>
      <c r="AE75" s="4"/>
    </row>
    <row r="76" spans="2:31" x14ac:dyDescent="0.3">
      <c r="B76" s="2"/>
      <c r="C76" s="8"/>
      <c r="D76" s="8"/>
      <c r="R76" s="4"/>
      <c r="V76" s="4"/>
      <c r="Y76" s="5"/>
      <c r="AA76" s="4"/>
      <c r="AC76" s="5"/>
      <c r="AE76" s="4"/>
    </row>
    <row r="77" spans="2:31" x14ac:dyDescent="0.3">
      <c r="B77" s="2"/>
      <c r="C77" s="8"/>
      <c r="D77" s="8"/>
      <c r="R77" s="4"/>
      <c r="V77" s="4"/>
      <c r="Y77" s="5"/>
      <c r="AA77" s="4"/>
      <c r="AC77" s="5"/>
      <c r="AE77" s="4"/>
    </row>
    <row r="78" spans="2:31" x14ac:dyDescent="0.3">
      <c r="B78" s="2"/>
      <c r="C78" s="8"/>
      <c r="D78" s="8"/>
      <c r="R78" s="4"/>
      <c r="V78" s="4"/>
      <c r="Y78" s="5"/>
      <c r="AA78" s="4"/>
      <c r="AC78" s="5"/>
      <c r="AE78" s="4"/>
    </row>
    <row r="79" spans="2:31" x14ac:dyDescent="0.3">
      <c r="B79" s="2"/>
      <c r="C79" s="8"/>
      <c r="D79" s="8"/>
      <c r="R79" s="4"/>
      <c r="V79" s="4"/>
      <c r="Y79" s="5"/>
      <c r="AA79" s="4"/>
      <c r="AC79" s="5"/>
      <c r="AE79" s="4"/>
    </row>
    <row r="80" spans="2:31" x14ac:dyDescent="0.3">
      <c r="B80" s="2"/>
      <c r="C80" s="8"/>
      <c r="D80" s="8"/>
      <c r="R80" s="4"/>
      <c r="V80" s="4"/>
      <c r="Y80" s="5"/>
      <c r="AA80" s="4"/>
      <c r="AC80" s="5"/>
      <c r="AE80" s="4"/>
    </row>
    <row r="81" spans="2:31" x14ac:dyDescent="0.3">
      <c r="B81" s="2"/>
      <c r="C81" s="8"/>
      <c r="D81" s="8"/>
      <c r="R81" s="4"/>
      <c r="V81" s="4"/>
      <c r="Y81" s="5"/>
      <c r="AA81" s="4"/>
      <c r="AC81" s="5"/>
      <c r="AE81" s="4"/>
    </row>
    <row r="82" spans="2:31" x14ac:dyDescent="0.3">
      <c r="B82" s="2"/>
      <c r="C82" s="8"/>
      <c r="D82" s="8"/>
      <c r="R82" s="4"/>
      <c r="V82" s="4"/>
      <c r="Y82" s="5"/>
      <c r="AA82" s="4"/>
      <c r="AC82" s="5"/>
      <c r="AE82" s="4"/>
    </row>
    <row r="83" spans="2:31" x14ac:dyDescent="0.3">
      <c r="B83" s="2"/>
      <c r="C83" s="8"/>
      <c r="D83" s="8"/>
      <c r="R83" s="4"/>
      <c r="V83" s="4"/>
      <c r="Y83" s="5"/>
      <c r="AA83" s="4"/>
      <c r="AC83" s="5"/>
      <c r="AE83" s="4"/>
    </row>
    <row r="84" spans="2:31" x14ac:dyDescent="0.3">
      <c r="B84" s="2"/>
      <c r="C84" s="8"/>
      <c r="D84" s="8"/>
      <c r="R84" s="4"/>
      <c r="V84" s="4"/>
      <c r="Y84" s="5"/>
      <c r="AA84" s="4"/>
      <c r="AC84" s="5"/>
      <c r="AE84" s="4"/>
    </row>
    <row r="85" spans="2:31" x14ac:dyDescent="0.3">
      <c r="B85" s="2"/>
      <c r="C85" s="8"/>
      <c r="D85" s="8"/>
      <c r="R85" s="4"/>
      <c r="V85" s="4"/>
      <c r="Y85" s="5"/>
      <c r="AA85" s="4"/>
      <c r="AC85" s="5"/>
      <c r="AE85" s="4"/>
    </row>
    <row r="86" spans="2:31" x14ac:dyDescent="0.3">
      <c r="B86" s="2"/>
      <c r="C86" s="8"/>
      <c r="D86" s="8"/>
      <c r="R86" s="4"/>
      <c r="V86" s="4"/>
      <c r="Y86" s="5"/>
      <c r="AA86" s="4"/>
      <c r="AC86" s="5"/>
      <c r="AE86" s="4"/>
    </row>
    <row r="87" spans="2:31" x14ac:dyDescent="0.3">
      <c r="B87" s="2"/>
      <c r="C87" s="8"/>
      <c r="D87" s="8"/>
      <c r="R87" s="4"/>
      <c r="V87" s="4"/>
      <c r="Y87" s="5"/>
      <c r="AA87" s="4"/>
      <c r="AC87" s="5"/>
      <c r="AE87" s="4"/>
    </row>
    <row r="88" spans="2:31" x14ac:dyDescent="0.3">
      <c r="B88" s="2"/>
      <c r="C88" s="8"/>
      <c r="D88" s="8"/>
      <c r="R88" s="4"/>
      <c r="V88" s="4"/>
      <c r="Y88" s="5"/>
      <c r="AA88" s="4"/>
      <c r="AC88" s="5"/>
      <c r="AE88" s="4"/>
    </row>
    <row r="89" spans="2:31" x14ac:dyDescent="0.3">
      <c r="B89" s="2"/>
      <c r="C89" s="8"/>
      <c r="D89" s="8"/>
      <c r="R89" s="4"/>
      <c r="V89" s="4"/>
      <c r="Y89" s="5"/>
      <c r="AA89" s="4"/>
      <c r="AC89" s="5"/>
      <c r="AE89" s="4"/>
    </row>
    <row r="90" spans="2:31" x14ac:dyDescent="0.3">
      <c r="B90" s="2"/>
      <c r="C90" s="8"/>
      <c r="D90" s="8"/>
      <c r="R90" s="4"/>
      <c r="V90" s="4"/>
      <c r="Y90" s="5"/>
      <c r="AA90" s="4"/>
      <c r="AC90" s="5"/>
      <c r="AE90" s="4"/>
    </row>
    <row r="91" spans="2:31" x14ac:dyDescent="0.3">
      <c r="B91" s="2"/>
      <c r="C91" s="8"/>
      <c r="D91" s="8"/>
      <c r="R91" s="4"/>
      <c r="V91" s="4"/>
      <c r="Y91" s="5"/>
      <c r="AA91" s="4"/>
      <c r="AC91" s="5"/>
      <c r="AE91" s="4"/>
    </row>
    <row r="92" spans="2:31" x14ac:dyDescent="0.3">
      <c r="B92" s="2"/>
      <c r="C92" s="8"/>
      <c r="D92" s="8"/>
      <c r="R92" s="4"/>
      <c r="V92" s="4"/>
      <c r="Y92" s="5"/>
      <c r="AA92" s="4"/>
      <c r="AC92" s="5"/>
      <c r="AE92" s="4"/>
    </row>
    <row r="93" spans="2:31" x14ac:dyDescent="0.3">
      <c r="B93" s="2"/>
      <c r="C93" s="8"/>
      <c r="D93" s="8"/>
      <c r="R93" s="4"/>
      <c r="V93" s="4"/>
      <c r="Y93" s="5"/>
      <c r="AA93" s="4"/>
      <c r="AC93" s="5"/>
      <c r="AE93" s="4"/>
    </row>
    <row r="94" spans="2:31" x14ac:dyDescent="0.3">
      <c r="B94" s="2"/>
      <c r="C94" s="8"/>
      <c r="D94" s="8"/>
      <c r="R94" s="4"/>
      <c r="V94" s="4"/>
      <c r="Y94" s="5"/>
      <c r="AA94" s="4"/>
      <c r="AC94" s="5"/>
      <c r="AE94" s="4"/>
    </row>
    <row r="95" spans="2:31" x14ac:dyDescent="0.3">
      <c r="B95" s="2"/>
      <c r="C95" s="8"/>
      <c r="D95" s="8"/>
      <c r="R95" s="4"/>
      <c r="V95" s="4"/>
      <c r="Y95" s="5"/>
      <c r="AA95" s="4"/>
      <c r="AC95" s="5"/>
      <c r="AE95" s="4"/>
    </row>
    <row r="96" spans="2:31" x14ac:dyDescent="0.3">
      <c r="B96" s="2"/>
      <c r="C96" s="8"/>
      <c r="D96" s="8"/>
      <c r="R96" s="4"/>
      <c r="V96" s="4"/>
      <c r="Y96" s="5"/>
      <c r="AA96" s="4"/>
      <c r="AC96" s="5"/>
      <c r="AE96" s="4"/>
    </row>
    <row r="97" spans="2:31" x14ac:dyDescent="0.3">
      <c r="B97" s="2"/>
      <c r="C97" s="8"/>
      <c r="D97" s="8"/>
      <c r="R97" s="4"/>
      <c r="V97" s="4"/>
      <c r="Y97" s="5"/>
      <c r="AA97" s="4"/>
      <c r="AC97" s="5"/>
      <c r="AE97" s="4"/>
    </row>
    <row r="98" spans="2:31" x14ac:dyDescent="0.3">
      <c r="B98" s="1"/>
      <c r="C98" s="8"/>
      <c r="D98" s="8"/>
      <c r="R98" s="4"/>
      <c r="V98" s="4"/>
      <c r="Y98" s="5"/>
      <c r="AA98" s="4"/>
      <c r="AC98" s="5"/>
      <c r="AE98" s="4"/>
    </row>
    <row r="99" spans="2:31" x14ac:dyDescent="0.3">
      <c r="B99" s="2"/>
      <c r="C99" s="8"/>
      <c r="D99" s="8"/>
      <c r="R99" s="4"/>
      <c r="V99" s="4"/>
      <c r="Y99" s="5"/>
      <c r="AA99" s="4"/>
      <c r="AC99" s="5"/>
      <c r="AE99" s="4"/>
    </row>
    <row r="100" spans="2:31" x14ac:dyDescent="0.3">
      <c r="B100" s="2"/>
      <c r="C100" s="8"/>
      <c r="D100" s="8"/>
      <c r="R100" s="4"/>
      <c r="V100" s="4"/>
      <c r="Y100" s="5"/>
      <c r="AA100" s="4"/>
      <c r="AC100" s="5"/>
      <c r="AE100" s="4"/>
    </row>
    <row r="101" spans="2:31" x14ac:dyDescent="0.3">
      <c r="B101" s="2"/>
      <c r="C101" s="8"/>
      <c r="D101" s="8"/>
      <c r="R101" s="4"/>
      <c r="V101" s="4"/>
      <c r="Y101" s="5"/>
      <c r="AA101" s="4"/>
      <c r="AC101" s="5"/>
      <c r="AE101" s="4"/>
    </row>
    <row r="102" spans="2:31" x14ac:dyDescent="0.3">
      <c r="B102" s="2"/>
      <c r="C102" s="8"/>
      <c r="D102" s="8"/>
      <c r="R102" s="4"/>
      <c r="V102" s="4"/>
      <c r="Y102" s="5"/>
      <c r="AA102" s="4"/>
      <c r="AC102" s="5"/>
      <c r="AE102" s="4"/>
    </row>
    <row r="103" spans="2:31" x14ac:dyDescent="0.3">
      <c r="B103" s="2"/>
      <c r="C103" s="8"/>
      <c r="D103" s="8"/>
      <c r="R103" s="4"/>
      <c r="V103" s="4"/>
      <c r="Y103" s="5"/>
      <c r="AA103" s="4"/>
      <c r="AC103" s="5"/>
      <c r="AE103" s="4"/>
    </row>
    <row r="104" spans="2:31" x14ac:dyDescent="0.3">
      <c r="B104" s="2"/>
      <c r="C104" s="8"/>
      <c r="D104" s="8"/>
      <c r="R104" s="4"/>
      <c r="V104" s="4"/>
      <c r="Y104" s="5"/>
      <c r="AA104" s="4"/>
      <c r="AC104" s="5"/>
      <c r="AE104" s="4"/>
    </row>
    <row r="105" spans="2:31" x14ac:dyDescent="0.3">
      <c r="B105" s="2"/>
      <c r="C105" s="8"/>
      <c r="D105" s="8"/>
      <c r="R105" s="4"/>
      <c r="V105" s="4"/>
      <c r="Y105" s="5"/>
      <c r="AA105" s="4"/>
      <c r="AC105" s="5"/>
      <c r="AE105" s="4"/>
    </row>
    <row r="106" spans="2:31" x14ac:dyDescent="0.3">
      <c r="B106" s="2"/>
      <c r="C106" s="8"/>
      <c r="D106" s="8"/>
      <c r="R106" s="4"/>
      <c r="V106" s="4"/>
      <c r="Y106" s="5"/>
      <c r="AA106" s="4"/>
      <c r="AC106" s="5"/>
      <c r="AE106" s="4"/>
    </row>
    <row r="107" spans="2:31" x14ac:dyDescent="0.3">
      <c r="B107" s="2"/>
      <c r="C107" s="8"/>
      <c r="D107" s="8"/>
      <c r="R107" s="4"/>
      <c r="V107" s="4"/>
      <c r="Y107" s="5"/>
      <c r="AA107" s="4"/>
      <c r="AC107" s="5"/>
      <c r="AE107" s="4"/>
    </row>
    <row r="108" spans="2:31" x14ac:dyDescent="0.3">
      <c r="B108" s="2"/>
      <c r="C108" s="8"/>
      <c r="D108" s="8"/>
      <c r="R108" s="4"/>
      <c r="V108" s="4"/>
      <c r="Y108" s="5"/>
      <c r="AA108" s="4"/>
      <c r="AC108" s="5"/>
      <c r="AE108" s="4"/>
    </row>
    <row r="109" spans="2:31" x14ac:dyDescent="0.3">
      <c r="B109" s="2"/>
      <c r="C109" s="8"/>
      <c r="D109" s="8"/>
      <c r="R109" s="4"/>
      <c r="V109" s="4"/>
      <c r="Y109" s="5"/>
      <c r="AA109" s="4"/>
      <c r="AC109" s="5"/>
      <c r="AE109" s="4"/>
    </row>
    <row r="110" spans="2:31" x14ac:dyDescent="0.3">
      <c r="B110" s="2"/>
      <c r="C110" s="8"/>
      <c r="D110" s="8"/>
      <c r="R110" s="4"/>
      <c r="V110" s="4"/>
      <c r="Y110" s="5"/>
      <c r="AA110" s="4"/>
      <c r="AC110" s="5"/>
      <c r="AE110" s="4"/>
    </row>
    <row r="111" spans="2:31" x14ac:dyDescent="0.3">
      <c r="B111" s="2"/>
      <c r="C111" s="8"/>
      <c r="D111" s="8"/>
      <c r="R111" s="4"/>
      <c r="V111" s="4"/>
      <c r="Y111" s="5"/>
      <c r="AA111" s="4"/>
      <c r="AC111" s="5"/>
      <c r="AE111" s="4"/>
    </row>
    <row r="112" spans="2:31" x14ac:dyDescent="0.3">
      <c r="B112" s="2"/>
      <c r="C112" s="8"/>
      <c r="D112" s="8"/>
      <c r="R112" s="4"/>
      <c r="V112" s="4"/>
      <c r="Y112" s="5"/>
      <c r="AA112" s="4"/>
      <c r="AC112" s="5"/>
      <c r="AE112" s="4"/>
    </row>
    <row r="113" spans="2:31" x14ac:dyDescent="0.3">
      <c r="B113" s="2"/>
      <c r="C113" s="8"/>
      <c r="D113" s="8"/>
      <c r="R113" s="4"/>
      <c r="V113" s="4"/>
      <c r="Y113" s="5"/>
      <c r="AA113" s="4"/>
      <c r="AC113" s="5"/>
      <c r="AE113" s="4"/>
    </row>
    <row r="114" spans="2:31" x14ac:dyDescent="0.3">
      <c r="B114" s="2"/>
      <c r="C114" s="8"/>
      <c r="D114" s="8"/>
      <c r="R114" s="4"/>
      <c r="V114" s="4"/>
      <c r="Y114" s="5"/>
      <c r="AA114" s="4"/>
      <c r="AC114" s="5"/>
      <c r="AE114" s="4"/>
    </row>
    <row r="115" spans="2:31" x14ac:dyDescent="0.3">
      <c r="B115" s="2"/>
      <c r="C115" s="8"/>
      <c r="D115" s="8"/>
      <c r="R115" s="4"/>
      <c r="V115" s="4"/>
      <c r="Y115" s="5"/>
      <c r="AA115" s="4"/>
      <c r="AC115" s="5"/>
      <c r="AE115" s="4"/>
    </row>
    <row r="116" spans="2:31" x14ac:dyDescent="0.3">
      <c r="B116" s="2"/>
      <c r="C116" s="8"/>
      <c r="D116" s="8"/>
      <c r="R116" s="4"/>
      <c r="V116" s="4"/>
      <c r="Y116" s="5"/>
      <c r="AA116" s="4"/>
      <c r="AC116" s="5"/>
      <c r="AE116" s="4"/>
    </row>
    <row r="117" spans="2:31" x14ac:dyDescent="0.3">
      <c r="B117" s="2"/>
      <c r="C117" s="8"/>
      <c r="D117" s="8"/>
      <c r="R117" s="4"/>
      <c r="V117" s="4"/>
      <c r="Y117" s="5"/>
      <c r="AA117" s="4"/>
      <c r="AC117" s="5"/>
      <c r="AE117" s="4"/>
    </row>
    <row r="118" spans="2:31" x14ac:dyDescent="0.3">
      <c r="B118" s="2"/>
      <c r="C118" s="8"/>
      <c r="D118" s="8"/>
      <c r="R118" s="4"/>
      <c r="V118" s="4"/>
      <c r="Y118" s="5"/>
      <c r="AA118" s="4"/>
      <c r="AC118" s="5"/>
      <c r="AE118" s="4"/>
    </row>
    <row r="119" spans="2:31" x14ac:dyDescent="0.3">
      <c r="B119" s="2"/>
      <c r="C119" s="8"/>
      <c r="D119" s="8"/>
      <c r="R119" s="4"/>
      <c r="V119" s="4"/>
      <c r="Y119" s="5"/>
      <c r="AA119" s="4"/>
      <c r="AC119" s="5"/>
      <c r="AE119" s="4"/>
    </row>
    <row r="120" spans="2:31" x14ac:dyDescent="0.3">
      <c r="B120" s="2"/>
      <c r="C120" s="8"/>
      <c r="D120" s="8"/>
      <c r="R120" s="4"/>
      <c r="V120" s="4"/>
      <c r="Y120" s="5"/>
      <c r="AA120" s="4"/>
      <c r="AC120" s="5"/>
      <c r="AE120" s="4"/>
    </row>
    <row r="121" spans="2:31" x14ac:dyDescent="0.3">
      <c r="B121" s="2"/>
      <c r="C121" s="8"/>
      <c r="D121" s="8"/>
      <c r="R121" s="4"/>
      <c r="V121" s="4"/>
      <c r="Y121" s="5"/>
      <c r="AA121" s="4"/>
      <c r="AC121" s="5"/>
      <c r="AE121" s="4"/>
    </row>
    <row r="122" spans="2:31" x14ac:dyDescent="0.3">
      <c r="B122" s="2"/>
      <c r="C122" s="8"/>
      <c r="D122" s="8"/>
      <c r="R122" s="4"/>
      <c r="V122" s="4"/>
      <c r="Y122" s="5"/>
      <c r="AA122" s="4"/>
      <c r="AC122" s="5"/>
      <c r="AE122" s="4"/>
    </row>
    <row r="123" spans="2:31" x14ac:dyDescent="0.3">
      <c r="B123" s="2"/>
      <c r="C123" s="8"/>
      <c r="D123" s="8"/>
      <c r="R123" s="4"/>
      <c r="V123" s="4"/>
      <c r="Y123" s="5"/>
      <c r="AA123" s="4"/>
      <c r="AC123" s="5"/>
      <c r="AE123" s="4"/>
    </row>
    <row r="124" spans="2:31" x14ac:dyDescent="0.3">
      <c r="B124" s="2"/>
      <c r="C124" s="8"/>
      <c r="D124" s="8"/>
      <c r="R124" s="4"/>
      <c r="V124" s="4"/>
      <c r="Y124" s="5"/>
      <c r="AA124" s="4"/>
      <c r="AC124" s="5"/>
      <c r="AE124" s="4"/>
    </row>
    <row r="125" spans="2:31" x14ac:dyDescent="0.3">
      <c r="B125" s="2"/>
      <c r="C125" s="8"/>
      <c r="D125" s="8"/>
      <c r="R125" s="4"/>
      <c r="V125" s="4"/>
      <c r="Y125" s="5"/>
      <c r="AA125" s="4"/>
      <c r="AC125" s="5"/>
      <c r="AE125" s="4"/>
    </row>
    <row r="126" spans="2:31" x14ac:dyDescent="0.3">
      <c r="B126" s="1"/>
      <c r="C126" s="8"/>
      <c r="D126" s="8"/>
      <c r="R126" s="4"/>
      <c r="V126" s="4"/>
      <c r="Y126" s="5"/>
      <c r="AA126" s="4"/>
      <c r="AC126" s="5"/>
      <c r="AE126" s="4"/>
    </row>
    <row r="127" spans="2:31" x14ac:dyDescent="0.3">
      <c r="B127" s="2"/>
      <c r="C127" s="8"/>
      <c r="D127" s="8"/>
      <c r="R127" s="4"/>
      <c r="V127" s="4"/>
      <c r="Y127" s="5"/>
      <c r="AA127" s="4"/>
      <c r="AC127" s="5"/>
      <c r="AE127" s="4"/>
    </row>
    <row r="128" spans="2:31" x14ac:dyDescent="0.3">
      <c r="B128" s="2"/>
      <c r="C128" s="8"/>
      <c r="D128" s="8"/>
      <c r="R128" s="4"/>
      <c r="V128" s="4"/>
      <c r="Y128" s="5"/>
      <c r="AA128" s="4"/>
      <c r="AC128" s="5"/>
      <c r="AE128" s="4"/>
    </row>
    <row r="129" spans="2:31" x14ac:dyDescent="0.3">
      <c r="B129" s="2"/>
      <c r="C129" s="8"/>
      <c r="D129" s="8"/>
      <c r="R129" s="4"/>
      <c r="V129" s="4"/>
      <c r="Y129" s="5"/>
      <c r="AA129" s="4"/>
      <c r="AC129" s="5"/>
      <c r="AE129" s="4"/>
    </row>
    <row r="130" spans="2:31" x14ac:dyDescent="0.3">
      <c r="B130" s="2"/>
      <c r="C130" s="8"/>
      <c r="D130" s="8"/>
      <c r="R130" s="4"/>
      <c r="V130" s="4"/>
      <c r="Y130" s="5"/>
      <c r="AA130" s="4"/>
      <c r="AC130" s="5"/>
      <c r="AE130" s="4"/>
    </row>
    <row r="131" spans="2:31" x14ac:dyDescent="0.3">
      <c r="B131" s="2"/>
      <c r="C131" s="8"/>
      <c r="D131" s="8"/>
      <c r="R131" s="4"/>
      <c r="V131" s="4"/>
      <c r="Y131" s="5"/>
      <c r="AA131" s="4"/>
      <c r="AC131" s="5"/>
      <c r="AE131" s="4"/>
    </row>
    <row r="132" spans="2:31" x14ac:dyDescent="0.3">
      <c r="B132" s="2"/>
      <c r="C132" s="8"/>
      <c r="D132" s="8"/>
      <c r="R132" s="4"/>
      <c r="V132" s="4"/>
      <c r="Y132" s="5"/>
      <c r="AA132" s="4"/>
      <c r="AC132" s="5"/>
      <c r="AE132" s="4"/>
    </row>
    <row r="133" spans="2:31" x14ac:dyDescent="0.3">
      <c r="B133" s="2"/>
      <c r="C133" s="8"/>
      <c r="D133" s="8"/>
      <c r="R133" s="4"/>
      <c r="V133" s="4"/>
      <c r="Y133" s="5"/>
      <c r="AA133" s="4"/>
      <c r="AC133" s="5"/>
      <c r="AE133" s="4"/>
    </row>
    <row r="134" spans="2:31" x14ac:dyDescent="0.3">
      <c r="B134" s="2"/>
      <c r="C134" s="8"/>
      <c r="D134" s="8"/>
      <c r="R134" s="4"/>
      <c r="V134" s="4"/>
      <c r="Y134" s="5"/>
      <c r="AA134" s="4"/>
      <c r="AC134" s="5"/>
      <c r="AE134" s="4"/>
    </row>
    <row r="135" spans="2:31" x14ac:dyDescent="0.3">
      <c r="B135" s="2"/>
      <c r="C135" s="8"/>
      <c r="D135" s="8"/>
      <c r="R135" s="4"/>
      <c r="V135" s="4"/>
      <c r="Y135" s="5"/>
      <c r="AA135" s="4"/>
      <c r="AC135" s="5"/>
      <c r="AE135" s="4"/>
    </row>
    <row r="136" spans="2:31" x14ac:dyDescent="0.3">
      <c r="B136" s="2"/>
      <c r="C136" s="8"/>
      <c r="D136" s="8"/>
      <c r="R136" s="4"/>
      <c r="V136" s="4"/>
      <c r="Y136" s="5"/>
      <c r="AA136" s="4"/>
      <c r="AC136" s="5"/>
      <c r="AE136" s="4"/>
    </row>
    <row r="137" spans="2:31" x14ac:dyDescent="0.3">
      <c r="B137" s="2"/>
      <c r="C137" s="8"/>
      <c r="D137" s="8"/>
      <c r="R137" s="4"/>
      <c r="V137" s="4"/>
      <c r="Y137" s="5"/>
      <c r="AA137" s="4"/>
      <c r="AC137" s="5"/>
      <c r="AE137" s="4"/>
    </row>
    <row r="138" spans="2:31" x14ac:dyDescent="0.3">
      <c r="B138" s="2"/>
      <c r="C138" s="8"/>
      <c r="D138" s="8"/>
      <c r="R138" s="4"/>
      <c r="V138" s="4"/>
      <c r="Y138" s="5"/>
      <c r="AA138" s="4"/>
      <c r="AC138" s="5"/>
      <c r="AE138" s="4"/>
    </row>
    <row r="139" spans="2:31" x14ac:dyDescent="0.3">
      <c r="B139" s="2"/>
      <c r="C139" s="8"/>
      <c r="D139" s="8"/>
      <c r="R139" s="4"/>
      <c r="V139" s="4"/>
      <c r="Y139" s="5"/>
      <c r="AA139" s="4"/>
      <c r="AC139" s="5"/>
      <c r="AE139" s="4"/>
    </row>
    <row r="140" spans="2:31" x14ac:dyDescent="0.3">
      <c r="B140" s="2"/>
      <c r="C140" s="8"/>
      <c r="D140" s="8"/>
      <c r="R140" s="4"/>
      <c r="V140" s="4"/>
      <c r="Y140" s="5"/>
      <c r="AA140" s="4"/>
      <c r="AC140" s="5"/>
      <c r="AE140" s="4"/>
    </row>
    <row r="141" spans="2:31" x14ac:dyDescent="0.3">
      <c r="B141" s="2"/>
      <c r="C141" s="8"/>
      <c r="D141" s="8"/>
      <c r="R141" s="4"/>
      <c r="V141" s="4"/>
      <c r="Y141" s="5"/>
      <c r="AA141" s="4"/>
      <c r="AC141" s="5"/>
      <c r="AE141" s="4"/>
    </row>
    <row r="142" spans="2:31" x14ac:dyDescent="0.3">
      <c r="B142" s="2"/>
      <c r="C142" s="8"/>
      <c r="D142" s="8"/>
      <c r="R142" s="4"/>
      <c r="V142" s="4"/>
      <c r="Y142" s="5"/>
      <c r="AA142" s="4"/>
      <c r="AC142" s="5"/>
      <c r="AE142" s="4"/>
    </row>
    <row r="143" spans="2:31" x14ac:dyDescent="0.3">
      <c r="B143" s="2"/>
      <c r="C143" s="8"/>
      <c r="D143" s="8"/>
      <c r="R143" s="4"/>
      <c r="V143" s="4"/>
      <c r="Y143" s="5"/>
      <c r="AA143" s="4"/>
      <c r="AC143" s="5"/>
      <c r="AE143" s="4"/>
    </row>
    <row r="144" spans="2:31" x14ac:dyDescent="0.3">
      <c r="B144" s="2"/>
      <c r="C144" s="8"/>
      <c r="D144" s="8"/>
      <c r="R144" s="4"/>
      <c r="V144" s="4"/>
      <c r="Y144" s="5"/>
      <c r="AA144" s="4"/>
      <c r="AC144" s="5"/>
      <c r="AE144" s="4"/>
    </row>
    <row r="145" spans="2:31" x14ac:dyDescent="0.3">
      <c r="B145" s="2"/>
      <c r="C145" s="8"/>
      <c r="D145" s="8"/>
      <c r="R145" s="4"/>
      <c r="V145" s="4"/>
      <c r="Y145" s="5"/>
      <c r="AA145" s="4"/>
      <c r="AC145" s="5"/>
      <c r="AE145" s="4"/>
    </row>
    <row r="146" spans="2:31" x14ac:dyDescent="0.3">
      <c r="B146" s="2"/>
      <c r="C146" s="8"/>
      <c r="D146" s="8"/>
      <c r="R146" s="4"/>
      <c r="V146" s="4"/>
      <c r="Y146" s="5"/>
      <c r="AA146" s="4"/>
      <c r="AC146" s="5"/>
      <c r="AE146" s="4"/>
    </row>
    <row r="147" spans="2:31" x14ac:dyDescent="0.3">
      <c r="B147" s="2"/>
      <c r="C147" s="8"/>
      <c r="D147" s="8"/>
      <c r="R147" s="4"/>
      <c r="V147" s="4"/>
      <c r="Y147" s="5"/>
      <c r="AA147" s="4"/>
      <c r="AC147" s="5"/>
      <c r="AE147" s="4"/>
    </row>
    <row r="148" spans="2:31" x14ac:dyDescent="0.3">
      <c r="B148" s="2"/>
      <c r="C148" s="8"/>
      <c r="D148" s="8"/>
      <c r="R148" s="4"/>
      <c r="V148" s="4"/>
      <c r="Y148" s="5"/>
      <c r="AA148" s="4"/>
      <c r="AC148" s="5"/>
      <c r="AE148" s="4"/>
    </row>
    <row r="149" spans="2:31" x14ac:dyDescent="0.3">
      <c r="B149" s="2"/>
      <c r="C149" s="8"/>
      <c r="D149" s="8"/>
      <c r="R149" s="4"/>
      <c r="V149" s="4"/>
      <c r="Y149" s="5"/>
      <c r="AA149" s="4"/>
      <c r="AC149" s="5"/>
      <c r="AE149" s="4"/>
    </row>
    <row r="150" spans="2:31" x14ac:dyDescent="0.3">
      <c r="B150" s="2"/>
      <c r="C150" s="8"/>
      <c r="D150" s="8"/>
      <c r="R150" s="4"/>
      <c r="V150" s="4"/>
      <c r="Y150" s="5"/>
      <c r="AA150" s="4"/>
      <c r="AC150" s="5"/>
      <c r="AE150" s="4"/>
    </row>
    <row r="151" spans="2:31" x14ac:dyDescent="0.3">
      <c r="B151" s="2"/>
      <c r="C151" s="8"/>
      <c r="D151" s="8"/>
      <c r="R151" s="4"/>
      <c r="V151" s="4"/>
      <c r="Y151" s="5"/>
      <c r="AA151" s="4"/>
      <c r="AC151" s="5"/>
      <c r="AE151" s="4"/>
    </row>
    <row r="152" spans="2:31" x14ac:dyDescent="0.3">
      <c r="B152" s="2"/>
      <c r="C152" s="8"/>
      <c r="D152" s="8"/>
      <c r="R152" s="4"/>
      <c r="V152" s="4"/>
      <c r="Y152" s="5"/>
      <c r="AA152" s="4"/>
      <c r="AC152" s="5"/>
      <c r="AE152" s="4"/>
    </row>
    <row r="153" spans="2:31" x14ac:dyDescent="0.3">
      <c r="B153" s="2"/>
      <c r="C153" s="8"/>
      <c r="D153" s="8"/>
      <c r="R153" s="4"/>
      <c r="V153" s="4"/>
      <c r="Y153" s="5"/>
      <c r="AA153" s="4"/>
      <c r="AC153" s="5"/>
      <c r="AE153" s="4"/>
    </row>
    <row r="154" spans="2:31" x14ac:dyDescent="0.3">
      <c r="B154" s="2"/>
      <c r="C154" s="8"/>
      <c r="D154" s="8"/>
      <c r="R154" s="4"/>
      <c r="V154" s="4"/>
      <c r="Y154" s="5"/>
      <c r="AA154" s="4"/>
      <c r="AC154" s="5"/>
      <c r="AE154" s="4"/>
    </row>
    <row r="155" spans="2:31" x14ac:dyDescent="0.3">
      <c r="B155" s="3"/>
      <c r="C155" s="8"/>
      <c r="D155" s="8"/>
      <c r="R155" s="4"/>
      <c r="V155" s="4"/>
      <c r="Y155" s="5"/>
      <c r="AA155" s="4"/>
      <c r="AC155" s="5"/>
      <c r="AE155" s="4"/>
    </row>
    <row r="156" spans="2:31" x14ac:dyDescent="0.3">
      <c r="R156" s="4"/>
      <c r="V156" s="4"/>
      <c r="AA156" s="4"/>
      <c r="AD156">
        <f>-AB156*X156*I156*AC156</f>
        <v>0</v>
      </c>
    </row>
    <row r="157" spans="2:31" x14ac:dyDescent="0.3">
      <c r="R157" s="4"/>
      <c r="V157" s="4"/>
      <c r="AA157" s="4"/>
    </row>
    <row r="158" spans="2:31" x14ac:dyDescent="0.3">
      <c r="R158" s="4"/>
      <c r="V158" s="4"/>
      <c r="AA158" s="4"/>
    </row>
    <row r="159" spans="2:31" x14ac:dyDescent="0.3">
      <c r="R159" s="4"/>
      <c r="V159" s="4"/>
      <c r="AA159" s="4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DD5D2-93AB-4C03-A4A6-3194F2FF94B4}">
  <dimension ref="A2:AN191"/>
  <sheetViews>
    <sheetView topLeftCell="T1" zoomScale="91" zoomScaleNormal="91" workbookViewId="0">
      <selection activeCell="AH8" sqref="AH8:AH19"/>
    </sheetView>
  </sheetViews>
  <sheetFormatPr defaultRowHeight="14.4" x14ac:dyDescent="0.3"/>
  <cols>
    <col min="4" max="4" width="12.5546875" customWidth="1"/>
    <col min="6" max="6" width="19.44140625" customWidth="1"/>
    <col min="22" max="22" width="13.5546875" bestFit="1" customWidth="1"/>
    <col min="27" max="27" width="12.88671875" bestFit="1" customWidth="1"/>
    <col min="29" max="31" width="12.109375" customWidth="1"/>
    <col min="37" max="37" width="13.109375" customWidth="1"/>
    <col min="38" max="38" width="17.44140625" customWidth="1"/>
    <col min="39" max="39" width="12" bestFit="1" customWidth="1"/>
  </cols>
  <sheetData>
    <row r="2" spans="1:40" x14ac:dyDescent="0.3">
      <c r="B2" s="31" t="s">
        <v>20</v>
      </c>
      <c r="J2" s="23" t="s">
        <v>2</v>
      </c>
      <c r="K2" s="23">
        <v>2</v>
      </c>
    </row>
    <row r="3" spans="1:40" x14ac:dyDescent="0.3">
      <c r="J3" s="23" t="s">
        <v>19</v>
      </c>
      <c r="K3" s="23">
        <v>1.7999999999999999E-2</v>
      </c>
    </row>
    <row r="6" spans="1:40" ht="34.200000000000003" customHeight="1" x14ac:dyDescent="0.3">
      <c r="B6" t="s">
        <v>0</v>
      </c>
      <c r="C6" t="s">
        <v>3</v>
      </c>
      <c r="D6" t="s">
        <v>17</v>
      </c>
      <c r="F6" t="s">
        <v>1</v>
      </c>
      <c r="G6" t="s">
        <v>18</v>
      </c>
      <c r="H6" s="7" t="s">
        <v>16</v>
      </c>
      <c r="S6" s="4"/>
      <c r="W6" s="4"/>
      <c r="AB6" s="4"/>
      <c r="AF6" s="4"/>
      <c r="AK6" t="s">
        <v>14</v>
      </c>
      <c r="AL6" t="s">
        <v>15</v>
      </c>
      <c r="AM6" t="s">
        <v>13</v>
      </c>
      <c r="AN6" t="s">
        <v>16</v>
      </c>
    </row>
    <row r="7" spans="1:40" ht="15" thickBot="1" x14ac:dyDescent="0.35">
      <c r="A7" s="24">
        <v>273.14999999999998</v>
      </c>
      <c r="B7" s="25">
        <v>0.1</v>
      </c>
      <c r="C7" s="8">
        <v>42.393999999999998</v>
      </c>
      <c r="D7" s="8">
        <f>B7*C7</f>
        <v>4.2393999999999998</v>
      </c>
      <c r="F7" s="28">
        <v>0.94430000000000003</v>
      </c>
      <c r="H7">
        <f>-F7*$K$2*$K$3/1000</f>
        <v>-3.3994800000000002E-5</v>
      </c>
      <c r="I7" s="13">
        <v>0.37689116477295742</v>
      </c>
      <c r="J7">
        <v>1.7999999999999999E-2</v>
      </c>
      <c r="K7" s="22">
        <f>B7</f>
        <v>0.1</v>
      </c>
      <c r="L7">
        <v>0.2</v>
      </c>
      <c r="N7">
        <f>K7^(3/2)</f>
        <v>3.1622776601683798E-2</v>
      </c>
      <c r="O7">
        <f>K7^(1/2)</f>
        <v>0.31622776601683794</v>
      </c>
      <c r="P7">
        <f>1+(L7*O7)</f>
        <v>1.0632455532033676</v>
      </c>
      <c r="R7">
        <f>(2*J7*I7*N7)/(P7)</f>
        <v>4.0353841363437523E-4</v>
      </c>
      <c r="S7" s="4"/>
      <c r="T7">
        <f>1-X7</f>
        <v>0.99577849664133866</v>
      </c>
      <c r="U7">
        <f>LN(T7)</f>
        <v>-4.230439060896457E-3</v>
      </c>
      <c r="V7">
        <f>J7*U7</f>
        <v>-7.6147903096136218E-5</v>
      </c>
      <c r="W7" s="4"/>
      <c r="X7">
        <f>D7/(1000+D7)</f>
        <v>4.2215033586612914E-3</v>
      </c>
      <c r="Y7">
        <f>X7^2</f>
        <v>1.7821090607188562E-5</v>
      </c>
      <c r="Z7" s="5">
        <f>$AH$8+($AH$9/A7)+($AH$10 *(LOG(A7 )))+(($AH$11+($AH$12/A7)+($AH$13 *(LOG(A7)))*X7))+(($AH$14+($AH$15/A7)+($AH$16 *(LOG(A7)))*(X7^2)))+(($AH$17+($AH$18/A7)+($AH$19 *(LOG(A7)))*(X7^3)))</f>
        <v>451.86427849362951</v>
      </c>
      <c r="AA7">
        <f>J7*Z7*Y7</f>
        <v>1.4494885648536342E-4</v>
      </c>
      <c r="AB7" s="4"/>
      <c r="AC7">
        <f>(1-X7)</f>
        <v>0.99577849664133866</v>
      </c>
      <c r="AD7" s="5">
        <f>$AH$11+($AH$12/A7)+($AH$13*(LOG(A7)))+(($AH$14+($AH$15/A7)+($AH$16*(LOG(A7)))*X7*2))+($AH$17+($AH$18/A7)+($AH$19*LOG(A7))*3*(X7^2))</f>
        <v>649.38586242725239</v>
      </c>
      <c r="AE7">
        <f>-1*AC7*Y7*J7*AD7</f>
        <v>-2.0743037694018009E-4</v>
      </c>
      <c r="AF7" s="4"/>
      <c r="AK7">
        <f>R7+V7+AA7+AE7</f>
        <v>2.6490899008342237E-4</v>
      </c>
      <c r="AL7">
        <f>(H7-AK7)^2</f>
        <v>8.9343475726234638E-8</v>
      </c>
      <c r="AM7">
        <f>STDEV(AL7:AL186)</f>
        <v>4.9075546350097821E-4</v>
      </c>
    </row>
    <row r="8" spans="1:40" ht="15.6" thickTop="1" thickBot="1" x14ac:dyDescent="0.35">
      <c r="A8" s="24">
        <v>273.14999999999998</v>
      </c>
      <c r="B8" s="26">
        <v>0.2</v>
      </c>
      <c r="C8" s="8">
        <v>42.393999999999998</v>
      </c>
      <c r="D8" s="8">
        <f t="shared" ref="D8:D71" si="0">B8*C8</f>
        <v>8.4787999999999997</v>
      </c>
      <c r="F8" s="24">
        <v>0.94410000000000005</v>
      </c>
      <c r="H8">
        <f t="shared" ref="H8:H71" si="1">-F8*$K$2*$K$3/1000</f>
        <v>-3.39876E-5</v>
      </c>
      <c r="I8" s="13">
        <v>0.37689116477295742</v>
      </c>
      <c r="J8">
        <v>1.7999999999999999E-2</v>
      </c>
      <c r="K8" s="22">
        <f t="shared" ref="K8:K71" si="2">B8</f>
        <v>0.2</v>
      </c>
      <c r="L8">
        <v>0.2</v>
      </c>
      <c r="N8">
        <f t="shared" ref="N8:N71" si="3">K8^(3/2)</f>
        <v>8.9442719099991616E-2</v>
      </c>
      <c r="O8">
        <f t="shared" ref="O8:O71" si="4">K8^(1/2)</f>
        <v>0.44721359549995793</v>
      </c>
      <c r="P8">
        <f t="shared" ref="P8:P71" si="5">1+(L8*O8)</f>
        <v>1.0894427190999916</v>
      </c>
      <c r="R8">
        <f t="shared" ref="R8:R71" si="6">(2*J8*I8*N8)/(P8)</f>
        <v>1.1139329490921516E-3</v>
      </c>
      <c r="S8" s="4"/>
      <c r="T8">
        <f t="shared" ref="T8:T71" si="7">1-X8</f>
        <v>0.99159248563281643</v>
      </c>
      <c r="U8">
        <f t="shared" ref="U8:U71" si="8">LN(T8)</f>
        <v>-8.4430568723881522E-3</v>
      </c>
      <c r="V8">
        <f t="shared" ref="V8:V71" si="9">J8*U8</f>
        <v>-1.5197502370298672E-4</v>
      </c>
      <c r="W8" s="4"/>
      <c r="X8">
        <f t="shared" ref="X8:X71" si="10">D8/(1000+D8)</f>
        <v>8.4075143671835245E-3</v>
      </c>
      <c r="Y8">
        <f t="shared" ref="Y8:Y71" si="11">X8^2</f>
        <v>7.0686297834397384E-5</v>
      </c>
      <c r="Z8" s="5">
        <f t="shared" ref="Z8:Z71" si="12">$AH$8+($AH$9/A8)+($AH$10 *(LOG(A8 )))+(($AH$11+($AH$12/A8)+($AH$13 *(LOG(A8)))*X8))+(($AH$14+($AH$15/A8)+($AH$16 *(LOG(A8)))*(X8^2)))+(($AH$17+($AH$18/A8)+($AH$19 *(LOG(A8)))*(X8^3)))</f>
        <v>452.6951458697705</v>
      </c>
      <c r="AA8">
        <f t="shared" ref="AA8:AA71" si="13">J8*Z8*Y8</f>
        <v>5.7598819036445818E-4</v>
      </c>
      <c r="AB8" s="4"/>
      <c r="AC8">
        <f t="shared" ref="AC8:AC71" si="14">(1-X8)</f>
        <v>0.99159248563281643</v>
      </c>
      <c r="AD8" s="5">
        <f t="shared" ref="AD8:AD71" si="15">$AH$11+($AH$12/A8)+($AH$13*(LOG(A8)))+(($AH$14+($AH$15/A8)+($AH$16*(LOG(A8)))*X8*2))+($AH$17+($AH$18/A8)+($AH$19*LOG(A8))*3*(X8^2))</f>
        <v>649.60835810092919</v>
      </c>
      <c r="AE8">
        <f t="shared" ref="AE8:AE71" si="16">-1*AC8*Y8*J8*AD8</f>
        <v>-8.1958230334227232E-4</v>
      </c>
      <c r="AF8" s="4"/>
      <c r="AG8" s="6" t="s">
        <v>5</v>
      </c>
      <c r="AH8">
        <v>2.448447597796384E-2</v>
      </c>
      <c r="AK8">
        <f t="shared" ref="AK8:AK71" si="17">R8+V8+AA8+AE8</f>
        <v>7.1836381241135062E-4</v>
      </c>
      <c r="AL8">
        <f t="shared" ref="AL8:AL71" si="18">(H8-AK8)^2</f>
        <v>5.6603264775735409E-7</v>
      </c>
    </row>
    <row r="9" spans="1:40" ht="15.6" thickTop="1" thickBot="1" x14ac:dyDescent="0.35">
      <c r="A9" s="24">
        <v>273.14999999999998</v>
      </c>
      <c r="B9" s="26">
        <v>0.3</v>
      </c>
      <c r="C9" s="8">
        <v>42.393999999999998</v>
      </c>
      <c r="D9" s="8">
        <f t="shared" si="0"/>
        <v>12.7182</v>
      </c>
      <c r="F9" s="24">
        <v>0.9496</v>
      </c>
      <c r="H9">
        <f t="shared" si="1"/>
        <v>-3.4185599999999993E-5</v>
      </c>
      <c r="I9" s="13">
        <v>0.37689116477295742</v>
      </c>
      <c r="J9">
        <v>1.7999999999999999E-2</v>
      </c>
      <c r="K9" s="22">
        <f t="shared" si="2"/>
        <v>0.3</v>
      </c>
      <c r="L9">
        <v>0.2</v>
      </c>
      <c r="N9">
        <f t="shared" si="3"/>
        <v>0.16431676725154978</v>
      </c>
      <c r="O9">
        <f t="shared" si="4"/>
        <v>0.54772255750516607</v>
      </c>
      <c r="P9">
        <f t="shared" si="5"/>
        <v>1.1095445115010332</v>
      </c>
      <c r="R9">
        <f t="shared" si="6"/>
        <v>2.0093500871143839E-3</v>
      </c>
      <c r="S9" s="4"/>
      <c r="T9">
        <f t="shared" si="7"/>
        <v>0.98744152124450812</v>
      </c>
      <c r="U9">
        <f t="shared" si="8"/>
        <v>-1.2638002953277071E-2</v>
      </c>
      <c r="V9">
        <f t="shared" si="9"/>
        <v>-2.2748405315898727E-4</v>
      </c>
      <c r="W9" s="4"/>
      <c r="X9">
        <f t="shared" si="10"/>
        <v>1.2558478755491901E-2</v>
      </c>
      <c r="Y9">
        <f t="shared" si="11"/>
        <v>1.5771538865214143E-4</v>
      </c>
      <c r="Z9" s="5">
        <f t="shared" si="12"/>
        <v>453.52027980826011</v>
      </c>
      <c r="AA9">
        <f t="shared" si="13"/>
        <v>1.287488289448578E-3</v>
      </c>
      <c r="AB9" s="4"/>
      <c r="AC9">
        <f t="shared" si="14"/>
        <v>0.98744152124450812</v>
      </c>
      <c r="AD9" s="5">
        <f t="shared" si="15"/>
        <v>649.97464052384203</v>
      </c>
      <c r="AE9">
        <f t="shared" si="16"/>
        <v>-1.8220251742257281E-3</v>
      </c>
      <c r="AF9" s="4"/>
      <c r="AG9" s="6" t="s">
        <v>4</v>
      </c>
      <c r="AH9">
        <v>1.190816349529082</v>
      </c>
      <c r="AK9">
        <f t="shared" si="17"/>
        <v>1.2473291491782463E-3</v>
      </c>
      <c r="AL9">
        <f t="shared" si="18"/>
        <v>1.6422800523613834E-6</v>
      </c>
    </row>
    <row r="10" spans="1:40" ht="15.6" thickTop="1" thickBot="1" x14ac:dyDescent="0.35">
      <c r="A10" s="24">
        <v>273.14999999999998</v>
      </c>
      <c r="B10" s="26">
        <v>0.4</v>
      </c>
      <c r="C10" s="8">
        <v>42.393999999999998</v>
      </c>
      <c r="D10" s="8">
        <f t="shared" si="0"/>
        <v>16.957599999999999</v>
      </c>
      <c r="F10" s="24">
        <v>0.95750000000000002</v>
      </c>
      <c r="H10">
        <f t="shared" si="1"/>
        <v>-3.447E-5</v>
      </c>
      <c r="I10" s="13">
        <v>0.37689116477295742</v>
      </c>
      <c r="J10">
        <v>1.7999999999999999E-2</v>
      </c>
      <c r="K10" s="22">
        <f t="shared" si="2"/>
        <v>0.4</v>
      </c>
      <c r="L10">
        <v>0.2</v>
      </c>
      <c r="N10">
        <f t="shared" si="3"/>
        <v>0.25298221281347039</v>
      </c>
      <c r="O10">
        <f t="shared" si="4"/>
        <v>0.63245553203367588</v>
      </c>
      <c r="P10">
        <f t="shared" si="5"/>
        <v>1.1264911064067351</v>
      </c>
      <c r="R10">
        <f>(2*J10*I10*N10)/(P10)</f>
        <v>3.0470576920015027E-3</v>
      </c>
      <c r="S10" s="4"/>
      <c r="T10">
        <f t="shared" si="7"/>
        <v>0.98332516517896129</v>
      </c>
      <c r="U10">
        <f t="shared" si="8"/>
        <v>-1.6815424948547691E-2</v>
      </c>
      <c r="V10">
        <f t="shared" si="9"/>
        <v>-3.0267764907385841E-4</v>
      </c>
      <c r="W10" s="4"/>
      <c r="X10">
        <f t="shared" si="10"/>
        <v>1.6674834821038754E-2</v>
      </c>
      <c r="Y10">
        <f t="shared" si="11"/>
        <v>2.7805011630892653E-4</v>
      </c>
      <c r="Z10" s="5">
        <f t="shared" si="12"/>
        <v>454.34033134002243</v>
      </c>
      <c r="AA10">
        <f t="shared" si="13"/>
        <v>2.2739288755127297E-3</v>
      </c>
      <c r="AB10" s="4"/>
      <c r="AC10">
        <f t="shared" si="14"/>
        <v>0.98332516517896129</v>
      </c>
      <c r="AD10" s="5">
        <f t="shared" si="15"/>
        <v>650.4810975624315</v>
      </c>
      <c r="AE10">
        <f t="shared" si="16"/>
        <v>-3.2013077113656071E-3</v>
      </c>
      <c r="AF10" s="4"/>
      <c r="AG10" s="6" t="s">
        <v>6</v>
      </c>
      <c r="AH10">
        <v>0</v>
      </c>
      <c r="AK10">
        <f t="shared" si="17"/>
        <v>1.817001207074767E-3</v>
      </c>
      <c r="AL10">
        <f t="shared" si="18"/>
        <v>3.4279456306268946E-6</v>
      </c>
    </row>
    <row r="11" spans="1:40" ht="15.6" thickTop="1" thickBot="1" x14ac:dyDescent="0.35">
      <c r="A11" s="24">
        <v>273.14999999999998</v>
      </c>
      <c r="B11" s="26">
        <v>0.5</v>
      </c>
      <c r="C11" s="8">
        <v>42.393999999999998</v>
      </c>
      <c r="D11" s="8">
        <f t="shared" si="0"/>
        <v>21.196999999999999</v>
      </c>
      <c r="F11" s="24">
        <v>0.96679999999999999</v>
      </c>
      <c r="H11">
        <f t="shared" si="1"/>
        <v>-3.4804799999999996E-5</v>
      </c>
      <c r="I11" s="13">
        <v>0.37689116477295742</v>
      </c>
      <c r="J11">
        <v>1.7999999999999999E-2</v>
      </c>
      <c r="K11" s="22">
        <f t="shared" si="2"/>
        <v>0.5</v>
      </c>
      <c r="L11">
        <v>0.2</v>
      </c>
      <c r="N11">
        <f t="shared" si="3"/>
        <v>0.35355339059327379</v>
      </c>
      <c r="O11">
        <f t="shared" si="4"/>
        <v>0.70710678118654757</v>
      </c>
      <c r="P11">
        <f t="shared" si="5"/>
        <v>1.1414213562373094</v>
      </c>
      <c r="R11">
        <f t="shared" si="6"/>
        <v>4.2026910961767963E-3</v>
      </c>
      <c r="S11" s="4"/>
      <c r="T11">
        <f t="shared" si="7"/>
        <v>0.97924298641692054</v>
      </c>
      <c r="U11">
        <f t="shared" si="8"/>
        <v>-2.0975468660547576E-2</v>
      </c>
      <c r="V11">
        <f t="shared" si="9"/>
        <v>-3.7755843588985633E-4</v>
      </c>
      <c r="W11" s="4"/>
      <c r="X11">
        <f t="shared" si="10"/>
        <v>2.0757013583079464E-2</v>
      </c>
      <c r="Y11">
        <f t="shared" si="11"/>
        <v>4.3085361288814538E-4</v>
      </c>
      <c r="Z11" s="5">
        <f t="shared" si="12"/>
        <v>455.1559213138778</v>
      </c>
      <c r="AA11">
        <f t="shared" si="13"/>
        <v>3.5299003162592994E-3</v>
      </c>
      <c r="AB11" s="4"/>
      <c r="AC11">
        <f t="shared" si="14"/>
        <v>0.97924298641692054</v>
      </c>
      <c r="AD11" s="5">
        <f t="shared" si="15"/>
        <v>651.12420706099908</v>
      </c>
      <c r="AE11">
        <f t="shared" si="16"/>
        <v>-4.9448890928203712E-3</v>
      </c>
      <c r="AF11" s="4"/>
      <c r="AG11" s="6" t="s">
        <v>7</v>
      </c>
      <c r="AH11">
        <v>7.5700349054321527E-3</v>
      </c>
      <c r="AK11">
        <f t="shared" si="17"/>
        <v>2.4101438837258677E-3</v>
      </c>
      <c r="AL11">
        <f t="shared" si="18"/>
        <v>5.9777740660528535E-6</v>
      </c>
    </row>
    <row r="12" spans="1:40" ht="15.6" thickTop="1" thickBot="1" x14ac:dyDescent="0.35">
      <c r="A12" s="24">
        <v>273.14999999999998</v>
      </c>
      <c r="B12" s="26">
        <v>0.6</v>
      </c>
      <c r="C12" s="8">
        <v>42.393999999999998</v>
      </c>
      <c r="D12" s="8">
        <f t="shared" si="0"/>
        <v>25.436399999999999</v>
      </c>
      <c r="F12" s="24">
        <v>0.97689999999999999</v>
      </c>
      <c r="H12">
        <f t="shared" si="1"/>
        <v>-3.5168399999999993E-5</v>
      </c>
      <c r="I12" s="13">
        <v>0.37689116477295742</v>
      </c>
      <c r="J12">
        <v>1.7999999999999999E-2</v>
      </c>
      <c r="K12" s="22">
        <f t="shared" si="2"/>
        <v>0.6</v>
      </c>
      <c r="L12">
        <v>0.2</v>
      </c>
      <c r="N12">
        <f t="shared" si="3"/>
        <v>0.46475800154489</v>
      </c>
      <c r="O12">
        <f t="shared" si="4"/>
        <v>0.7745966692414834</v>
      </c>
      <c r="P12">
        <f t="shared" si="5"/>
        <v>1.1549193338482966</v>
      </c>
      <c r="R12">
        <f t="shared" si="6"/>
        <v>5.4600130577269401E-3</v>
      </c>
      <c r="S12" s="4"/>
      <c r="T12">
        <f t="shared" si="7"/>
        <v>0.97519456106687841</v>
      </c>
      <c r="U12">
        <f t="shared" si="8"/>
        <v>-2.5118278079522362E-2</v>
      </c>
      <c r="V12">
        <f t="shared" si="9"/>
        <v>-4.5212900543140246E-4</v>
      </c>
      <c r="W12" s="4"/>
      <c r="X12">
        <f t="shared" si="10"/>
        <v>2.4805438933121544E-2</v>
      </c>
      <c r="Y12">
        <f t="shared" si="11"/>
        <v>6.1530980066482207E-4</v>
      </c>
      <c r="Z12" s="5">
        <f t="shared" si="12"/>
        <v>455.96764161994201</v>
      </c>
      <c r="AA12">
        <f t="shared" si="13"/>
        <v>5.0501044561459601E-3</v>
      </c>
      <c r="AB12" s="4"/>
      <c r="AC12">
        <f t="shared" si="14"/>
        <v>0.97519456106687841</v>
      </c>
      <c r="AD12" s="5">
        <f t="shared" si="15"/>
        <v>651.90053436426365</v>
      </c>
      <c r="AE12">
        <f t="shared" si="16"/>
        <v>-7.0410745916113255E-3</v>
      </c>
      <c r="AF12" s="4"/>
      <c r="AG12" s="6" t="s">
        <v>8</v>
      </c>
      <c r="AH12">
        <v>0</v>
      </c>
      <c r="AK12">
        <f t="shared" si="17"/>
        <v>3.0169139168301721E-3</v>
      </c>
      <c r="AL12">
        <f t="shared" si="18"/>
        <v>9.3152064687074313E-6</v>
      </c>
    </row>
    <row r="13" spans="1:40" ht="15.6" thickTop="1" thickBot="1" x14ac:dyDescent="0.35">
      <c r="A13" s="24">
        <v>273.14999999999998</v>
      </c>
      <c r="B13" s="26">
        <v>0.7</v>
      </c>
      <c r="C13" s="8">
        <v>42.393999999999998</v>
      </c>
      <c r="D13" s="8">
        <f t="shared" si="0"/>
        <v>29.675799999999995</v>
      </c>
      <c r="F13" s="24">
        <v>0.98770000000000002</v>
      </c>
      <c r="H13">
        <f t="shared" si="1"/>
        <v>-3.5557199999999999E-5</v>
      </c>
      <c r="I13" s="13">
        <v>0.37689116477295742</v>
      </c>
      <c r="J13">
        <v>1.7999999999999999E-2</v>
      </c>
      <c r="K13" s="22">
        <f t="shared" si="2"/>
        <v>0.7</v>
      </c>
      <c r="L13">
        <v>0.2</v>
      </c>
      <c r="N13">
        <f t="shared" si="3"/>
        <v>0.58566201857385281</v>
      </c>
      <c r="O13">
        <f t="shared" si="4"/>
        <v>0.83666002653407556</v>
      </c>
      <c r="P13">
        <f t="shared" si="5"/>
        <v>1.167332005306815</v>
      </c>
      <c r="R13">
        <f t="shared" si="6"/>
        <v>6.8072409702159623E-3</v>
      </c>
      <c r="S13" s="4"/>
      <c r="T13">
        <f t="shared" si="7"/>
        <v>0.97117947221834289</v>
      </c>
      <c r="U13">
        <f t="shared" si="8"/>
        <v>-2.9243995413520858E-2</v>
      </c>
      <c r="V13">
        <f t="shared" si="9"/>
        <v>-5.2639191744337536E-4</v>
      </c>
      <c r="W13" s="4"/>
      <c r="X13">
        <f t="shared" si="10"/>
        <v>2.8820527781657095E-2</v>
      </c>
      <c r="Y13">
        <f t="shared" si="11"/>
        <v>8.3062282161326846E-4</v>
      </c>
      <c r="Z13" s="5">
        <f t="shared" si="12"/>
        <v>456.77605636313638</v>
      </c>
      <c r="AA13">
        <f t="shared" si="13"/>
        <v>6.8293551020711333E-3</v>
      </c>
      <c r="AB13" s="4"/>
      <c r="AC13">
        <f t="shared" si="14"/>
        <v>0.97117947221834289</v>
      </c>
      <c r="AD13" s="5">
        <f t="shared" si="15"/>
        <v>652.80672991631013</v>
      </c>
      <c r="AE13">
        <f t="shared" si="16"/>
        <v>-9.4789554377036865E-3</v>
      </c>
      <c r="AF13" s="4"/>
      <c r="AG13" s="6" t="s">
        <v>9</v>
      </c>
      <c r="AH13">
        <v>81.395751500186435</v>
      </c>
      <c r="AK13">
        <f t="shared" si="17"/>
        <v>3.6312487171400332E-3</v>
      </c>
      <c r="AL13">
        <f t="shared" si="18"/>
        <v>1.3445465633973159E-5</v>
      </c>
    </row>
    <row r="14" spans="1:40" ht="15.6" thickTop="1" thickBot="1" x14ac:dyDescent="0.35">
      <c r="A14" s="24">
        <v>273.14999999999998</v>
      </c>
      <c r="B14" s="26">
        <v>0.8</v>
      </c>
      <c r="C14" s="8">
        <v>42.393999999999998</v>
      </c>
      <c r="D14" s="8">
        <f t="shared" si="0"/>
        <v>33.915199999999999</v>
      </c>
      <c r="F14" s="24">
        <v>0.999</v>
      </c>
      <c r="H14">
        <f t="shared" si="1"/>
        <v>-3.5963999999999997E-5</v>
      </c>
      <c r="I14" s="13">
        <v>0.37689116477295742</v>
      </c>
      <c r="J14">
        <v>1.7999999999999999E-2</v>
      </c>
      <c r="K14" s="22">
        <f t="shared" si="2"/>
        <v>0.8</v>
      </c>
      <c r="L14">
        <v>0.2</v>
      </c>
      <c r="N14">
        <f t="shared" si="3"/>
        <v>0.71554175279993271</v>
      </c>
      <c r="O14">
        <f t="shared" si="4"/>
        <v>0.89442719099991586</v>
      </c>
      <c r="P14">
        <f t="shared" si="5"/>
        <v>1.1788854381999831</v>
      </c>
      <c r="R14">
        <f t="shared" si="6"/>
        <v>8.2353457028496065E-3</v>
      </c>
      <c r="S14" s="4"/>
      <c r="T14">
        <f t="shared" si="7"/>
        <v>0.96719730979871466</v>
      </c>
      <c r="U14">
        <f t="shared" si="8"/>
        <v>-3.3352761117685918E-2</v>
      </c>
      <c r="V14">
        <f t="shared" si="9"/>
        <v>-6.0034970011834646E-4</v>
      </c>
      <c r="W14" s="4"/>
      <c r="X14">
        <f t="shared" si="10"/>
        <v>3.2802690201285366E-2</v>
      </c>
      <c r="Y14">
        <f t="shared" si="11"/>
        <v>1.0760164844415029E-3</v>
      </c>
      <c r="Z14" s="5">
        <f t="shared" si="12"/>
        <v>457.58170298894453</v>
      </c>
      <c r="AA14">
        <f t="shared" si="13"/>
        <v>8.8625781971085615E-3</v>
      </c>
      <c r="AB14" s="4"/>
      <c r="AC14">
        <f t="shared" si="14"/>
        <v>0.96719730979871466</v>
      </c>
      <c r="AD14" s="5">
        <f t="shared" si="15"/>
        <v>653.8395269333032</v>
      </c>
      <c r="AE14">
        <f t="shared" si="16"/>
        <v>-1.2248352635568205E-2</v>
      </c>
      <c r="AF14" s="4"/>
      <c r="AG14" s="6" t="s">
        <v>10</v>
      </c>
      <c r="AH14">
        <v>450.99023561524984</v>
      </c>
      <c r="AK14">
        <f t="shared" si="17"/>
        <v>4.2492215642716182E-3</v>
      </c>
      <c r="AL14">
        <f t="shared" si="18"/>
        <v>1.8362815320241871E-5</v>
      </c>
    </row>
    <row r="15" spans="1:40" ht="15.6" thickTop="1" thickBot="1" x14ac:dyDescent="0.35">
      <c r="A15" s="24">
        <v>273.14999999999998</v>
      </c>
      <c r="B15" s="26">
        <v>0.9</v>
      </c>
      <c r="C15" s="8">
        <v>42.393999999999998</v>
      </c>
      <c r="D15" s="8">
        <f t="shared" si="0"/>
        <v>38.154600000000002</v>
      </c>
      <c r="F15" s="24">
        <v>1.0107999999999999</v>
      </c>
      <c r="H15">
        <f t="shared" si="1"/>
        <v>-3.6388799999999993E-5</v>
      </c>
      <c r="I15" s="13">
        <v>0.37689116477295742</v>
      </c>
      <c r="J15">
        <v>1.7999999999999999E-2</v>
      </c>
      <c r="K15" s="22">
        <f t="shared" si="2"/>
        <v>0.9</v>
      </c>
      <c r="L15">
        <v>0.2</v>
      </c>
      <c r="N15">
        <f t="shared" si="3"/>
        <v>0.85381496824546244</v>
      </c>
      <c r="O15">
        <f t="shared" si="4"/>
        <v>0.94868329805051377</v>
      </c>
      <c r="P15">
        <f t="shared" si="5"/>
        <v>1.1897366596101029</v>
      </c>
      <c r="R15">
        <f t="shared" si="6"/>
        <v>9.7371391813468443E-3</v>
      </c>
      <c r="S15" s="4"/>
      <c r="T15">
        <f t="shared" si="7"/>
        <v>0.96324767043367143</v>
      </c>
      <c r="U15">
        <f t="shared" si="8"/>
        <v>-3.7444713922945648E-2</v>
      </c>
      <c r="V15">
        <f t="shared" si="9"/>
        <v>-6.7400485061302161E-4</v>
      </c>
      <c r="W15" s="4"/>
      <c r="X15">
        <f t="shared" si="10"/>
        <v>3.6752329566328561E-2</v>
      </c>
      <c r="Y15">
        <f t="shared" si="11"/>
        <v>1.3507337285520284E-3</v>
      </c>
      <c r="Z15" s="5">
        <f t="shared" si="12"/>
        <v>458.38509336345061</v>
      </c>
      <c r="AA15">
        <f t="shared" si="13"/>
        <v>1.1144811712886699E-2</v>
      </c>
      <c r="AB15" s="4"/>
      <c r="AC15">
        <f t="shared" si="14"/>
        <v>0.96324767043367143</v>
      </c>
      <c r="AD15" s="5">
        <f t="shared" si="15"/>
        <v>654.99573914744053</v>
      </c>
      <c r="AE15">
        <f t="shared" si="16"/>
        <v>-1.5339764486558797E-2</v>
      </c>
      <c r="AF15" s="4"/>
      <c r="AG15" s="6" t="s">
        <v>11</v>
      </c>
      <c r="AH15">
        <v>0</v>
      </c>
      <c r="AK15">
        <f t="shared" si="17"/>
        <v>4.8681815570617241E-3</v>
      </c>
      <c r="AL15">
        <f t="shared" si="18"/>
        <v>2.405481038736857E-5</v>
      </c>
    </row>
    <row r="16" spans="1:40" ht="15.6" thickTop="1" thickBot="1" x14ac:dyDescent="0.35">
      <c r="A16" s="24">
        <v>273.14999999999998</v>
      </c>
      <c r="B16" s="26">
        <v>1</v>
      </c>
      <c r="C16" s="8">
        <v>42.393999999999998</v>
      </c>
      <c r="D16" s="8">
        <f t="shared" si="0"/>
        <v>42.393999999999998</v>
      </c>
      <c r="F16" s="24">
        <v>1.0227999999999999</v>
      </c>
      <c r="H16">
        <f t="shared" si="1"/>
        <v>-3.6820799999999991E-5</v>
      </c>
      <c r="I16" s="13">
        <v>0.37689116477295742</v>
      </c>
      <c r="J16">
        <v>1.7999999999999999E-2</v>
      </c>
      <c r="K16" s="22">
        <f t="shared" si="2"/>
        <v>1</v>
      </c>
      <c r="L16">
        <v>0.2</v>
      </c>
      <c r="N16">
        <f t="shared" si="3"/>
        <v>1</v>
      </c>
      <c r="O16">
        <f t="shared" si="4"/>
        <v>1</v>
      </c>
      <c r="P16">
        <f t="shared" si="5"/>
        <v>1.2</v>
      </c>
      <c r="R16">
        <f t="shared" si="6"/>
        <v>1.1306734943188722E-2</v>
      </c>
      <c r="S16" s="4"/>
      <c r="T16">
        <f t="shared" si="7"/>
        <v>0.95933015731095916</v>
      </c>
      <c r="U16">
        <f t="shared" si="8"/>
        <v>-4.1519990864120074E-2</v>
      </c>
      <c r="V16">
        <f t="shared" si="9"/>
        <v>-7.473598355541613E-4</v>
      </c>
      <c r="W16" s="4"/>
      <c r="X16">
        <f t="shared" si="10"/>
        <v>4.0669842689040801E-2</v>
      </c>
      <c r="Y16">
        <f t="shared" si="11"/>
        <v>1.6540361043513255E-3</v>
      </c>
      <c r="Z16" s="5">
        <f t="shared" si="12"/>
        <v>459.18671480960535</v>
      </c>
      <c r="AA16">
        <f t="shared" si="13"/>
        <v>1.367120528880413E-2</v>
      </c>
      <c r="AB16" s="4"/>
      <c r="AC16">
        <f t="shared" si="14"/>
        <v>0.95933015731095916</v>
      </c>
      <c r="AD16" s="5">
        <f t="shared" si="15"/>
        <v>656.27225861971272</v>
      </c>
      <c r="AE16">
        <f t="shared" si="16"/>
        <v>-1.8744317581203953E-2</v>
      </c>
      <c r="AF16" s="4"/>
      <c r="AG16" s="6" t="s">
        <v>12</v>
      </c>
      <c r="AH16">
        <v>0</v>
      </c>
      <c r="AK16">
        <f t="shared" si="17"/>
        <v>5.4862628152347361E-3</v>
      </c>
      <c r="AL16">
        <f t="shared" si="18"/>
        <v>3.0504452620874403E-5</v>
      </c>
    </row>
    <row r="17" spans="1:38" ht="15.6" thickTop="1" thickBot="1" x14ac:dyDescent="0.35">
      <c r="A17" s="24">
        <v>273.14999999999998</v>
      </c>
      <c r="B17" s="26">
        <v>1.2</v>
      </c>
      <c r="C17" s="8">
        <v>42.393999999999998</v>
      </c>
      <c r="D17" s="8">
        <f t="shared" si="0"/>
        <v>50.872799999999998</v>
      </c>
      <c r="F17" s="24">
        <v>1.0479000000000001</v>
      </c>
      <c r="H17">
        <f t="shared" si="1"/>
        <v>-3.7724400000000001E-5</v>
      </c>
      <c r="I17" s="13">
        <v>0.37689116477295742</v>
      </c>
      <c r="J17">
        <v>1.7999999999999999E-2</v>
      </c>
      <c r="K17" s="22">
        <f t="shared" si="2"/>
        <v>1.2</v>
      </c>
      <c r="L17">
        <v>0.2</v>
      </c>
      <c r="N17">
        <f t="shared" si="3"/>
        <v>1.3145341380123987</v>
      </c>
      <c r="O17">
        <f t="shared" si="4"/>
        <v>1.0954451150103321</v>
      </c>
      <c r="P17">
        <f t="shared" si="5"/>
        <v>1.2190890230020663</v>
      </c>
      <c r="R17">
        <f t="shared" si="6"/>
        <v>1.4630356397446517E-2</v>
      </c>
      <c r="S17" s="4"/>
      <c r="T17">
        <f t="shared" si="7"/>
        <v>0.95158995455967654</v>
      </c>
      <c r="U17">
        <f t="shared" si="8"/>
        <v>-4.9621056977615145E-2</v>
      </c>
      <c r="V17">
        <f t="shared" si="9"/>
        <v>-8.9317902559707255E-4</v>
      </c>
      <c r="W17" s="4"/>
      <c r="X17">
        <f t="shared" si="10"/>
        <v>4.8410045440323506E-2</v>
      </c>
      <c r="Y17">
        <f t="shared" si="11"/>
        <v>2.3435324995341868E-3</v>
      </c>
      <c r="Z17" s="5">
        <f t="shared" si="12"/>
        <v>460.78648341895257</v>
      </c>
      <c r="AA17">
        <f t="shared" si="13"/>
        <v>1.9437625786290949E-2</v>
      </c>
      <c r="AB17" s="4"/>
      <c r="AC17">
        <f t="shared" si="14"/>
        <v>0.95158995455967654</v>
      </c>
      <c r="AD17" s="5">
        <f t="shared" si="15"/>
        <v>659.17416656617331</v>
      </c>
      <c r="AE17">
        <f t="shared" si="16"/>
        <v>-2.6460223805984312E-2</v>
      </c>
      <c r="AF17" s="4"/>
      <c r="AG17" s="6" t="s">
        <v>26</v>
      </c>
      <c r="AH17">
        <v>3.454958699349944E-4</v>
      </c>
      <c r="AK17">
        <f t="shared" si="17"/>
        <v>6.7145793521560804E-3</v>
      </c>
      <c r="AL17">
        <f t="shared" si="18"/>
        <v>4.5593605961381084E-5</v>
      </c>
    </row>
    <row r="18" spans="1:38" ht="15.6" thickTop="1" thickBot="1" x14ac:dyDescent="0.35">
      <c r="A18" s="24">
        <v>273.14999999999998</v>
      </c>
      <c r="B18" s="26">
        <v>1.4</v>
      </c>
      <c r="C18" s="8">
        <v>42.393999999999998</v>
      </c>
      <c r="D18" s="8">
        <f t="shared" si="0"/>
        <v>59.351599999999991</v>
      </c>
      <c r="F18" s="24">
        <v>1.0741000000000001</v>
      </c>
      <c r="H18">
        <f t="shared" si="1"/>
        <v>-3.8667599999999995E-5</v>
      </c>
      <c r="I18" s="13">
        <v>0.37689116477295742</v>
      </c>
      <c r="J18">
        <v>1.7999999999999999E-2</v>
      </c>
      <c r="K18" s="22">
        <f t="shared" si="2"/>
        <v>1.4</v>
      </c>
      <c r="L18">
        <v>0.2</v>
      </c>
      <c r="N18">
        <f t="shared" si="3"/>
        <v>1.6565023392678924</v>
      </c>
      <c r="O18">
        <f t="shared" si="4"/>
        <v>1.1832159566199232</v>
      </c>
      <c r="P18">
        <f t="shared" si="5"/>
        <v>1.2366431913239846</v>
      </c>
      <c r="R18">
        <f t="shared" si="6"/>
        <v>1.8174651845522236E-2</v>
      </c>
      <c r="S18" s="4"/>
      <c r="T18">
        <f t="shared" si="7"/>
        <v>0.94397365331774641</v>
      </c>
      <c r="U18">
        <f t="shared" si="8"/>
        <v>-5.765702284714843E-2</v>
      </c>
      <c r="V18">
        <f t="shared" si="9"/>
        <v>-1.0378264112486716E-3</v>
      </c>
      <c r="W18" s="4"/>
      <c r="X18">
        <f t="shared" si="10"/>
        <v>5.602634668225355E-2</v>
      </c>
      <c r="Y18">
        <f t="shared" si="11"/>
        <v>3.1389515225600634E-3</v>
      </c>
      <c r="Z18" s="5">
        <f t="shared" si="12"/>
        <v>462.38445333310864</v>
      </c>
      <c r="AA18">
        <f t="shared" si="13"/>
        <v>2.6125242908365147E-2</v>
      </c>
      <c r="AB18" s="4"/>
      <c r="AC18">
        <f t="shared" si="14"/>
        <v>0.94397365331774641</v>
      </c>
      <c r="AD18" s="5">
        <f t="shared" si="15"/>
        <v>662.52187483529724</v>
      </c>
      <c r="AE18">
        <f t="shared" si="16"/>
        <v>-3.5335985577767445E-2</v>
      </c>
      <c r="AF18" s="4"/>
      <c r="AG18" s="6" t="s">
        <v>27</v>
      </c>
      <c r="AH18">
        <v>0</v>
      </c>
      <c r="AK18">
        <f t="shared" si="17"/>
        <v>7.9260827648712645E-3</v>
      </c>
      <c r="AL18">
        <f t="shared" si="18"/>
        <v>6.3437248374716948E-5</v>
      </c>
    </row>
    <row r="19" spans="1:38" ht="15.6" thickTop="1" thickBot="1" x14ac:dyDescent="0.35">
      <c r="A19" s="24">
        <v>273.14999999999998</v>
      </c>
      <c r="B19" s="26">
        <v>1.5</v>
      </c>
      <c r="C19" s="8">
        <v>42.393999999999998</v>
      </c>
      <c r="D19" s="8">
        <f t="shared" si="0"/>
        <v>63.590999999999994</v>
      </c>
      <c r="F19" s="24">
        <v>1.0875999999999999</v>
      </c>
      <c r="H19">
        <f t="shared" si="1"/>
        <v>-3.9153599999999997E-5</v>
      </c>
      <c r="I19" s="13">
        <v>0.37689116477295742</v>
      </c>
      <c r="J19">
        <v>1.7999999999999999E-2</v>
      </c>
      <c r="K19" s="22">
        <f t="shared" si="2"/>
        <v>1.5</v>
      </c>
      <c r="L19">
        <v>0.2</v>
      </c>
      <c r="N19">
        <f t="shared" si="3"/>
        <v>1.8371173070873836</v>
      </c>
      <c r="O19">
        <f t="shared" si="4"/>
        <v>1.2247448713915889</v>
      </c>
      <c r="P19">
        <f t="shared" si="5"/>
        <v>1.2449489742783177</v>
      </c>
      <c r="R19">
        <f t="shared" si="6"/>
        <v>2.0021831140017141E-2</v>
      </c>
      <c r="S19" s="4"/>
      <c r="T19">
        <f t="shared" si="7"/>
        <v>0.94021103976998677</v>
      </c>
      <c r="U19">
        <f t="shared" si="8"/>
        <v>-6.1650918523171436E-2</v>
      </c>
      <c r="V19">
        <f t="shared" si="9"/>
        <v>-1.1097165334170858E-3</v>
      </c>
      <c r="W19" s="4"/>
      <c r="X19">
        <f t="shared" si="10"/>
        <v>5.9788960230013226E-2</v>
      </c>
      <c r="Y19">
        <f t="shared" si="11"/>
        <v>3.5747197653861031E-3</v>
      </c>
      <c r="Z19" s="5">
        <f t="shared" si="12"/>
        <v>463.18374837537965</v>
      </c>
      <c r="AA19">
        <f t="shared" si="13"/>
        <v>2.9803537805815673E-2</v>
      </c>
      <c r="AB19" s="4"/>
      <c r="AC19">
        <f t="shared" si="14"/>
        <v>0.94021103976998677</v>
      </c>
      <c r="AD19" s="5">
        <f t="shared" si="15"/>
        <v>664.35590810292103</v>
      </c>
      <c r="AE19">
        <f t="shared" si="16"/>
        <v>-4.0192095953273214E-2</v>
      </c>
      <c r="AF19" s="4"/>
      <c r="AG19" s="6" t="s">
        <v>28</v>
      </c>
      <c r="AH19">
        <v>575.81314036319964</v>
      </c>
      <c r="AK19">
        <f t="shared" si="17"/>
        <v>8.5235564591425103E-3</v>
      </c>
      <c r="AL19">
        <f t="shared" si="18"/>
        <v>7.3320003556940329E-5</v>
      </c>
    </row>
    <row r="20" spans="1:38" ht="15" thickTop="1" x14ac:dyDescent="0.3">
      <c r="A20" s="24">
        <v>273.14999999999998</v>
      </c>
      <c r="B20" s="26">
        <v>1.6</v>
      </c>
      <c r="C20" s="8">
        <v>42.393999999999998</v>
      </c>
      <c r="D20" s="8">
        <f t="shared" si="0"/>
        <v>67.830399999999997</v>
      </c>
      <c r="F20" s="24">
        <v>1.1012999999999999</v>
      </c>
      <c r="H20">
        <f t="shared" si="1"/>
        <v>-3.9646799999999995E-5</v>
      </c>
      <c r="I20" s="13">
        <v>0.37689116477295742</v>
      </c>
      <c r="J20">
        <v>1.7999999999999999E-2</v>
      </c>
      <c r="K20" s="22">
        <f t="shared" si="2"/>
        <v>1.6</v>
      </c>
      <c r="L20">
        <v>0.2</v>
      </c>
      <c r="N20">
        <f t="shared" si="3"/>
        <v>2.0238577025077631</v>
      </c>
      <c r="O20">
        <f t="shared" si="4"/>
        <v>1.2649110640673518</v>
      </c>
      <c r="P20">
        <f t="shared" si="5"/>
        <v>1.2529822128134704</v>
      </c>
      <c r="R20">
        <f t="shared" si="6"/>
        <v>2.191560809496608E-2</v>
      </c>
      <c r="S20" s="4"/>
      <c r="T20">
        <f t="shared" si="7"/>
        <v>0.93647830217232997</v>
      </c>
      <c r="U20">
        <f t="shared" si="8"/>
        <v>-6.5628926429582832E-2</v>
      </c>
      <c r="V20">
        <f t="shared" si="9"/>
        <v>-1.1813206757324908E-3</v>
      </c>
      <c r="W20" s="4"/>
      <c r="X20">
        <f t="shared" si="10"/>
        <v>6.3521697827670004E-2</v>
      </c>
      <c r="Y20">
        <f t="shared" si="11"/>
        <v>4.035006094909816E-3</v>
      </c>
      <c r="Z20" s="5">
        <f t="shared" si="12"/>
        <v>463.98373598750504</v>
      </c>
      <c r="AA20">
        <f t="shared" si="13"/>
        <v>3.3699189647674974E-2</v>
      </c>
      <c r="AB20" s="4"/>
      <c r="AC20">
        <f t="shared" si="14"/>
        <v>0.93647830217232997</v>
      </c>
      <c r="AD20" s="5">
        <f t="shared" si="15"/>
        <v>666.29313151209908</v>
      </c>
      <c r="AE20">
        <f t="shared" si="16"/>
        <v>-4.5318941322200233E-2</v>
      </c>
      <c r="AF20" s="4"/>
      <c r="AK20">
        <f t="shared" si="17"/>
        <v>9.1145357447083297E-3</v>
      </c>
      <c r="AL20">
        <f t="shared" si="18"/>
        <v>8.3799058061842662E-5</v>
      </c>
    </row>
    <row r="21" spans="1:38" x14ac:dyDescent="0.3">
      <c r="A21" s="24">
        <v>273.14999999999998</v>
      </c>
      <c r="B21" s="26">
        <v>1.8</v>
      </c>
      <c r="C21" s="8">
        <v>42.393999999999998</v>
      </c>
      <c r="D21" s="8">
        <f t="shared" si="0"/>
        <v>76.309200000000004</v>
      </c>
      <c r="F21" s="24">
        <v>1.1293</v>
      </c>
      <c r="H21">
        <f t="shared" si="1"/>
        <v>-4.0654799999999996E-5</v>
      </c>
      <c r="I21" s="13">
        <v>0.37689116477295742</v>
      </c>
      <c r="J21">
        <v>1.7999999999999999E-2</v>
      </c>
      <c r="K21" s="22">
        <f t="shared" si="2"/>
        <v>1.8</v>
      </c>
      <c r="L21">
        <v>0.2</v>
      </c>
      <c r="N21">
        <f t="shared" si="3"/>
        <v>2.414953415699773</v>
      </c>
      <c r="O21">
        <f t="shared" si="4"/>
        <v>1.3416407864998738</v>
      </c>
      <c r="P21">
        <f t="shared" si="5"/>
        <v>1.2683281572999747</v>
      </c>
      <c r="R21">
        <f t="shared" si="6"/>
        <v>2.5834233527947358E-2</v>
      </c>
      <c r="S21" s="4"/>
      <c r="T21">
        <f t="shared" si="7"/>
        <v>0.92910104271151817</v>
      </c>
      <c r="U21">
        <f t="shared" si="8"/>
        <v>-7.3537781054240553E-2</v>
      </c>
      <c r="V21">
        <f t="shared" si="9"/>
        <v>-1.3236800589763299E-3</v>
      </c>
      <c r="W21" s="4"/>
      <c r="X21">
        <f t="shared" si="10"/>
        <v>7.0898957288481793E-2</v>
      </c>
      <c r="Y21">
        <f t="shared" si="11"/>
        <v>5.0266621445939656E-3</v>
      </c>
      <c r="Z21" s="5">
        <f t="shared" si="12"/>
        <v>465.58713621543399</v>
      </c>
      <c r="AA21">
        <f t="shared" si="13"/>
        <v>4.2126286187232652E-2</v>
      </c>
      <c r="AB21" s="4"/>
      <c r="AC21">
        <f t="shared" si="14"/>
        <v>0.92910104271151817</v>
      </c>
      <c r="AD21" s="5">
        <f t="shared" si="15"/>
        <v>670.46674951915338</v>
      </c>
      <c r="AE21">
        <f t="shared" si="16"/>
        <v>-5.636277839333164E-2</v>
      </c>
      <c r="AF21" s="4"/>
      <c r="AK21">
        <f t="shared" si="17"/>
        <v>1.0274061262872038E-2</v>
      </c>
      <c r="AL21">
        <f t="shared" si="18"/>
        <v>1.0639336745767042E-4</v>
      </c>
    </row>
    <row r="22" spans="1:38" x14ac:dyDescent="0.3">
      <c r="A22" s="24">
        <v>273.14999999999998</v>
      </c>
      <c r="B22" s="26">
        <v>2</v>
      </c>
      <c r="C22" s="8">
        <v>42.393999999999998</v>
      </c>
      <c r="D22" s="8">
        <f t="shared" si="0"/>
        <v>84.787999999999997</v>
      </c>
      <c r="F22" s="24">
        <v>1.1581999999999999</v>
      </c>
      <c r="H22">
        <f t="shared" si="1"/>
        <v>-4.1695199999999993E-5</v>
      </c>
      <c r="I22" s="13">
        <v>0.37689116477295742</v>
      </c>
      <c r="J22">
        <v>1.7999999999999999E-2</v>
      </c>
      <c r="K22" s="22">
        <f t="shared" si="2"/>
        <v>2</v>
      </c>
      <c r="L22">
        <v>0.2</v>
      </c>
      <c r="N22">
        <f t="shared" si="3"/>
        <v>2.8284271247461898</v>
      </c>
      <c r="O22">
        <f t="shared" si="4"/>
        <v>1.4142135623730951</v>
      </c>
      <c r="P22">
        <f t="shared" si="5"/>
        <v>1.2828427124746191</v>
      </c>
      <c r="R22">
        <f t="shared" si="6"/>
        <v>2.9915071110103789E-2</v>
      </c>
      <c r="S22" s="4"/>
      <c r="T22">
        <f t="shared" si="7"/>
        <v>0.92183910588981444</v>
      </c>
      <c r="U22">
        <f t="shared" si="8"/>
        <v>-8.138457619590761E-2</v>
      </c>
      <c r="V22">
        <f t="shared" si="9"/>
        <v>-1.4649223715263368E-3</v>
      </c>
      <c r="W22" s="4"/>
      <c r="X22">
        <f t="shared" si="10"/>
        <v>7.8160894110185578E-2</v>
      </c>
      <c r="Y22">
        <f t="shared" si="11"/>
        <v>6.1091253681036422E-3</v>
      </c>
      <c r="Z22" s="5">
        <f t="shared" si="12"/>
        <v>467.19717665005015</v>
      </c>
      <c r="AA22">
        <f t="shared" si="13"/>
        <v>5.1374990228025955E-2</v>
      </c>
      <c r="AB22" s="4"/>
      <c r="AC22">
        <f t="shared" si="14"/>
        <v>0.92183910588981444</v>
      </c>
      <c r="AD22" s="5">
        <f t="shared" si="15"/>
        <v>675.02255090114761</v>
      </c>
      <c r="AE22">
        <f t="shared" si="16"/>
        <v>-6.8426598575519082E-2</v>
      </c>
      <c r="AF22" s="4"/>
      <c r="AK22">
        <f t="shared" si="17"/>
        <v>1.1398540391084316E-2</v>
      </c>
      <c r="AL22">
        <f t="shared" si="18"/>
        <v>1.3087899037951233E-4</v>
      </c>
    </row>
    <row r="23" spans="1:38" x14ac:dyDescent="0.3">
      <c r="A23" s="24">
        <v>273.14999999999998</v>
      </c>
      <c r="B23" s="26">
        <v>2.5</v>
      </c>
      <c r="C23" s="8">
        <v>42.393999999999998</v>
      </c>
      <c r="D23" s="8">
        <f t="shared" si="0"/>
        <v>105.985</v>
      </c>
      <c r="F23" s="24">
        <v>1.2339</v>
      </c>
      <c r="H23">
        <f t="shared" si="1"/>
        <v>-4.4420399999999999E-5</v>
      </c>
      <c r="I23" s="13">
        <v>0.37689116477295742</v>
      </c>
      <c r="J23">
        <v>1.7999999999999999E-2</v>
      </c>
      <c r="K23" s="22">
        <f t="shared" si="2"/>
        <v>2.5</v>
      </c>
      <c r="L23">
        <v>0.2</v>
      </c>
      <c r="N23">
        <f t="shared" si="3"/>
        <v>3.9528470752104745</v>
      </c>
      <c r="O23">
        <f t="shared" si="4"/>
        <v>1.5811388300841898</v>
      </c>
      <c r="P23">
        <f t="shared" si="5"/>
        <v>1.316227766016838</v>
      </c>
      <c r="R23">
        <f t="shared" si="6"/>
        <v>4.0747167295170271E-2</v>
      </c>
      <c r="S23" s="4"/>
      <c r="T23">
        <f t="shared" si="7"/>
        <v>0.90417139472958497</v>
      </c>
      <c r="U23">
        <f t="shared" si="8"/>
        <v>-0.10073634062119292</v>
      </c>
      <c r="V23">
        <f t="shared" si="9"/>
        <v>-1.8132541311814724E-3</v>
      </c>
      <c r="W23" s="4"/>
      <c r="X23">
        <f t="shared" si="10"/>
        <v>9.5828605270415063E-2</v>
      </c>
      <c r="Y23">
        <f t="shared" si="11"/>
        <v>9.1831215880730215E-3</v>
      </c>
      <c r="Z23" s="5">
        <f t="shared" si="12"/>
        <v>471.26559576638107</v>
      </c>
      <c r="AA23">
        <f t="shared" si="13"/>
        <v>7.7898406791570257E-2</v>
      </c>
      <c r="AB23" s="4"/>
      <c r="AC23">
        <f t="shared" si="14"/>
        <v>0.90417139472958497</v>
      </c>
      <c r="AD23" s="5">
        <f t="shared" si="15"/>
        <v>687.96018787857281</v>
      </c>
      <c r="AE23">
        <f t="shared" si="16"/>
        <v>-0.10281983657532867</v>
      </c>
      <c r="AF23" s="4"/>
      <c r="AK23">
        <f t="shared" si="17"/>
        <v>1.4012483380230381E-2</v>
      </c>
      <c r="AL23">
        <f t="shared" si="18"/>
        <v>1.9759654388665517E-4</v>
      </c>
    </row>
    <row r="24" spans="1:38" x14ac:dyDescent="0.3">
      <c r="A24" s="24">
        <v>273.14999999999998</v>
      </c>
      <c r="B24" s="26">
        <v>3</v>
      </c>
      <c r="C24" s="8">
        <v>42.393999999999998</v>
      </c>
      <c r="D24" s="8">
        <f t="shared" si="0"/>
        <v>127.18199999999999</v>
      </c>
      <c r="F24" s="24">
        <v>1.3140000000000001</v>
      </c>
      <c r="H24">
        <f t="shared" si="1"/>
        <v>-4.7304E-5</v>
      </c>
      <c r="I24" s="13">
        <v>0.37689116477295742</v>
      </c>
      <c r="J24">
        <v>1.7999999999999999E-2</v>
      </c>
      <c r="K24" s="22">
        <f t="shared" si="2"/>
        <v>3</v>
      </c>
      <c r="L24">
        <v>0.2</v>
      </c>
      <c r="N24">
        <f t="shared" si="3"/>
        <v>5.196152422706632</v>
      </c>
      <c r="O24">
        <f t="shared" si="4"/>
        <v>1.7320508075688772</v>
      </c>
      <c r="P24">
        <f t="shared" si="5"/>
        <v>1.3464101615137753</v>
      </c>
      <c r="R24">
        <f t="shared" si="6"/>
        <v>5.2362811732107425E-2</v>
      </c>
      <c r="S24" s="4"/>
      <c r="T24">
        <f t="shared" si="7"/>
        <v>0.88716817692262651</v>
      </c>
      <c r="U24">
        <f t="shared" si="8"/>
        <v>-0.11972071270265237</v>
      </c>
      <c r="V24">
        <f t="shared" si="9"/>
        <v>-2.1549728286477427E-3</v>
      </c>
      <c r="W24" s="4"/>
      <c r="X24">
        <f t="shared" si="10"/>
        <v>0.11283182307737347</v>
      </c>
      <c r="Y24">
        <f t="shared" si="11"/>
        <v>1.2731020298963707E-2</v>
      </c>
      <c r="Z24" s="5">
        <f t="shared" si="12"/>
        <v>475.41821212438407</v>
      </c>
      <c r="AA24">
        <f t="shared" si="13"/>
        <v>0.10894606036294621</v>
      </c>
      <c r="AB24" s="4"/>
      <c r="AC24">
        <f t="shared" si="14"/>
        <v>0.88716817692262651</v>
      </c>
      <c r="AD24" s="5">
        <f t="shared" si="15"/>
        <v>702.89235508684465</v>
      </c>
      <c r="AE24">
        <f t="shared" si="16"/>
        <v>-0.14289942806995359</v>
      </c>
      <c r="AF24" s="4"/>
      <c r="AK24">
        <f t="shared" si="17"/>
        <v>1.6254471196452291E-2</v>
      </c>
      <c r="AL24">
        <f t="shared" si="18"/>
        <v>2.6574787455566719E-4</v>
      </c>
    </row>
    <row r="25" spans="1:38" x14ac:dyDescent="0.3">
      <c r="A25" s="24">
        <v>273.14999999999998</v>
      </c>
      <c r="B25" s="26">
        <v>3.5</v>
      </c>
      <c r="C25" s="8">
        <v>42.393999999999998</v>
      </c>
      <c r="D25" s="8">
        <f t="shared" si="0"/>
        <v>148.37899999999999</v>
      </c>
      <c r="F25" s="24">
        <v>1.3982000000000001</v>
      </c>
      <c r="H25">
        <f t="shared" si="1"/>
        <v>-5.0335200000000006E-5</v>
      </c>
      <c r="I25" s="13">
        <v>0.37689116477295742</v>
      </c>
      <c r="J25">
        <v>1.7999999999999999E-2</v>
      </c>
      <c r="K25" s="22">
        <f t="shared" si="2"/>
        <v>3.5</v>
      </c>
      <c r="L25">
        <v>0.2</v>
      </c>
      <c r="N25">
        <f t="shared" si="3"/>
        <v>6.5479004268543983</v>
      </c>
      <c r="O25">
        <f t="shared" si="4"/>
        <v>1.8708286933869707</v>
      </c>
      <c r="P25">
        <f t="shared" si="5"/>
        <v>1.3741657386773942</v>
      </c>
      <c r="R25">
        <f t="shared" si="6"/>
        <v>6.4651917139566417E-2</v>
      </c>
      <c r="S25" s="4"/>
      <c r="T25">
        <f t="shared" si="7"/>
        <v>0.87079265643136972</v>
      </c>
      <c r="U25">
        <f t="shared" si="8"/>
        <v>-0.13835138278618553</v>
      </c>
      <c r="V25">
        <f t="shared" si="9"/>
        <v>-2.4903248901513393E-3</v>
      </c>
      <c r="W25" s="4"/>
      <c r="X25">
        <f t="shared" si="10"/>
        <v>0.12920734356863023</v>
      </c>
      <c r="Y25">
        <f t="shared" si="11"/>
        <v>1.6694537632062051E-2</v>
      </c>
      <c r="Z25" s="5">
        <f t="shared" si="12"/>
        <v>479.67661384583403</v>
      </c>
      <c r="AA25">
        <f t="shared" si="13"/>
        <v>0.14414362705924869</v>
      </c>
      <c r="AB25" s="4"/>
      <c r="AC25">
        <f t="shared" si="14"/>
        <v>0.87079265643136972</v>
      </c>
      <c r="AD25" s="5">
        <f t="shared" si="15"/>
        <v>719.57375113939725</v>
      </c>
      <c r="AE25">
        <f t="shared" si="16"/>
        <v>-0.18829421228874174</v>
      </c>
      <c r="AF25" s="4"/>
      <c r="AK25">
        <f t="shared" si="17"/>
        <v>1.8011007019922032E-2</v>
      </c>
      <c r="AL25">
        <f t="shared" si="18"/>
        <v>3.2621208278513816E-4</v>
      </c>
    </row>
    <row r="26" spans="1:38" x14ac:dyDescent="0.3">
      <c r="A26" s="24">
        <v>273.14999999999998</v>
      </c>
      <c r="B26" s="26">
        <v>4</v>
      </c>
      <c r="C26" s="8">
        <v>42.393999999999998</v>
      </c>
      <c r="D26" s="8">
        <f t="shared" si="0"/>
        <v>169.57599999999999</v>
      </c>
      <c r="F26" s="24">
        <v>1.486</v>
      </c>
      <c r="H26">
        <f t="shared" si="1"/>
        <v>-5.3495999999999997E-5</v>
      </c>
      <c r="I26" s="13">
        <v>0.37689116477295742</v>
      </c>
      <c r="J26">
        <v>1.7999999999999999E-2</v>
      </c>
      <c r="K26" s="22">
        <f t="shared" si="2"/>
        <v>4</v>
      </c>
      <c r="L26">
        <v>0.2</v>
      </c>
      <c r="N26">
        <f t="shared" si="3"/>
        <v>7.9999999999999982</v>
      </c>
      <c r="O26">
        <f t="shared" si="4"/>
        <v>2</v>
      </c>
      <c r="P26">
        <f t="shared" si="5"/>
        <v>1.4</v>
      </c>
      <c r="R26">
        <f t="shared" si="6"/>
        <v>7.7531896753294069E-2</v>
      </c>
      <c r="S26" s="4"/>
      <c r="T26">
        <f t="shared" si="7"/>
        <v>0.8550107047340233</v>
      </c>
      <c r="U26">
        <f t="shared" si="8"/>
        <v>-0.15664128996700094</v>
      </c>
      <c r="V26">
        <f t="shared" si="9"/>
        <v>-2.8195432194060167E-3</v>
      </c>
      <c r="W26" s="4"/>
      <c r="X26">
        <f t="shared" si="10"/>
        <v>0.14498929526597673</v>
      </c>
      <c r="Y26">
        <f t="shared" si="11"/>
        <v>2.1021895741724583E-2</v>
      </c>
      <c r="Z26" s="5">
        <f t="shared" si="12"/>
        <v>484.05621972194922</v>
      </c>
      <c r="AA26">
        <f t="shared" si="13"/>
        <v>0.18316402891430658</v>
      </c>
      <c r="AB26" s="4"/>
      <c r="AC26">
        <f t="shared" si="14"/>
        <v>0.8550107047340233</v>
      </c>
      <c r="AD26" s="5">
        <f t="shared" si="15"/>
        <v>737.78645677983832</v>
      </c>
      <c r="AE26">
        <f t="shared" si="16"/>
        <v>-0.23869680938517782</v>
      </c>
      <c r="AF26" s="4"/>
      <c r="AK26">
        <f t="shared" si="17"/>
        <v>1.9179573063016847E-2</v>
      </c>
      <c r="AL26">
        <f t="shared" si="18"/>
        <v>3.6991094558277575E-4</v>
      </c>
    </row>
    <row r="27" spans="1:38" x14ac:dyDescent="0.3">
      <c r="A27" s="24">
        <v>273.14999999999998</v>
      </c>
      <c r="B27" s="26">
        <v>4.5</v>
      </c>
      <c r="C27" s="8">
        <v>42.393999999999998</v>
      </c>
      <c r="D27" s="8">
        <f t="shared" si="0"/>
        <v>190.773</v>
      </c>
      <c r="F27" s="24">
        <v>1.5768</v>
      </c>
      <c r="H27">
        <f t="shared" si="1"/>
        <v>-5.6764799999999996E-5</v>
      </c>
      <c r="I27" s="13">
        <v>0.37689116477295742</v>
      </c>
      <c r="J27">
        <v>1.7999999999999999E-2</v>
      </c>
      <c r="K27" s="22">
        <f t="shared" si="2"/>
        <v>4.5</v>
      </c>
      <c r="L27">
        <v>0.2</v>
      </c>
      <c r="N27">
        <f t="shared" si="3"/>
        <v>9.5459415460183905</v>
      </c>
      <c r="O27">
        <f t="shared" si="4"/>
        <v>2.1213203435596424</v>
      </c>
      <c r="P27">
        <f t="shared" si="5"/>
        <v>1.4242640687119286</v>
      </c>
      <c r="R27">
        <f t="shared" si="6"/>
        <v>9.0938274620617723E-2</v>
      </c>
      <c r="S27" s="4"/>
      <c r="T27">
        <f t="shared" si="7"/>
        <v>0.83979062340177346</v>
      </c>
      <c r="U27">
        <f t="shared" si="8"/>
        <v>-0.17460267606971155</v>
      </c>
      <c r="V27">
        <f t="shared" si="9"/>
        <v>-3.1428481692548078E-3</v>
      </c>
      <c r="W27" s="4"/>
      <c r="X27">
        <f t="shared" si="10"/>
        <v>0.16020937659822654</v>
      </c>
      <c r="Y27">
        <f t="shared" si="11"/>
        <v>2.5667044349992379E-2</v>
      </c>
      <c r="Z27" s="5">
        <f t="shared" si="12"/>
        <v>488.56746573467927</v>
      </c>
      <c r="AA27">
        <f t="shared" si="13"/>
        <v>0.22572149059755708</v>
      </c>
      <c r="AB27" s="4"/>
      <c r="AC27">
        <f t="shared" si="14"/>
        <v>0.83979062340177346</v>
      </c>
      <c r="AD27" s="5">
        <f t="shared" si="15"/>
        <v>757.33665856914286</v>
      </c>
      <c r="AE27">
        <f t="shared" si="16"/>
        <v>-0.29383827552408898</v>
      </c>
      <c r="AF27" s="4"/>
      <c r="AK27">
        <f t="shared" si="17"/>
        <v>1.9678641524831009E-2</v>
      </c>
      <c r="AL27">
        <f t="shared" si="18"/>
        <v>3.8948626280617984E-4</v>
      </c>
    </row>
    <row r="28" spans="1:38" x14ac:dyDescent="0.3">
      <c r="A28" s="24">
        <v>273.14999999999998</v>
      </c>
      <c r="B28" s="26">
        <v>5</v>
      </c>
      <c r="C28" s="8">
        <v>42.393999999999998</v>
      </c>
      <c r="D28" s="8">
        <f t="shared" si="0"/>
        <v>211.97</v>
      </c>
      <c r="F28" s="24">
        <v>1.6704000000000001</v>
      </c>
      <c r="H28">
        <f t="shared" si="1"/>
        <v>-6.0134399999999998E-5</v>
      </c>
      <c r="I28" s="13">
        <v>0.37689116477295742</v>
      </c>
      <c r="J28">
        <v>1.7999999999999999E-2</v>
      </c>
      <c r="K28" s="22">
        <f t="shared" si="2"/>
        <v>5</v>
      </c>
      <c r="L28">
        <v>0.2</v>
      </c>
      <c r="N28">
        <f t="shared" si="3"/>
        <v>11.180339887498945</v>
      </c>
      <c r="O28">
        <f t="shared" si="4"/>
        <v>2.2360679774997898</v>
      </c>
      <c r="P28">
        <f t="shared" si="5"/>
        <v>1.4472135954999579</v>
      </c>
      <c r="R28">
        <f t="shared" si="6"/>
        <v>0.1048191974501511</v>
      </c>
      <c r="S28" s="4"/>
      <c r="T28">
        <f t="shared" si="7"/>
        <v>0.8251029315907159</v>
      </c>
      <c r="U28">
        <f t="shared" si="8"/>
        <v>-0.19224713486552766</v>
      </c>
      <c r="V28">
        <f t="shared" si="9"/>
        <v>-3.4604484275794975E-3</v>
      </c>
      <c r="W28" s="4"/>
      <c r="X28">
        <f t="shared" si="10"/>
        <v>0.17489706840928404</v>
      </c>
      <c r="Y28">
        <f t="shared" si="11"/>
        <v>3.0588984538161782E-2</v>
      </c>
      <c r="Z28" s="5">
        <f t="shared" si="12"/>
        <v>493.21677755087649</v>
      </c>
      <c r="AA28">
        <f t="shared" si="13"/>
        <v>0.27156600688438332</v>
      </c>
      <c r="AB28" s="4"/>
      <c r="AC28">
        <f t="shared" si="14"/>
        <v>0.8251029315907159</v>
      </c>
      <c r="AD28" s="5">
        <f t="shared" si="15"/>
        <v>778.05180290324029</v>
      </c>
      <c r="AE28">
        <f t="shared" si="16"/>
        <v>-0.35347134189800905</v>
      </c>
      <c r="AF28" s="4"/>
      <c r="AK28">
        <f t="shared" si="17"/>
        <v>1.9453414008945902E-2</v>
      </c>
      <c r="AL28">
        <f t="shared" si="18"/>
        <v>3.8077857150827508E-4</v>
      </c>
    </row>
    <row r="29" spans="1:38" x14ac:dyDescent="0.3">
      <c r="A29" s="24">
        <v>273.14999999999998</v>
      </c>
      <c r="B29" s="26">
        <v>5.5</v>
      </c>
      <c r="C29" s="8">
        <v>42.393999999999998</v>
      </c>
      <c r="D29" s="8">
        <f t="shared" si="0"/>
        <v>233.167</v>
      </c>
      <c r="F29" s="24">
        <v>1.766</v>
      </c>
      <c r="H29">
        <f t="shared" si="1"/>
        <v>-6.3575999999999989E-5</v>
      </c>
      <c r="I29" s="13">
        <v>0.37689116477295742</v>
      </c>
      <c r="J29">
        <v>1.7999999999999999E-2</v>
      </c>
      <c r="K29" s="22">
        <f t="shared" si="2"/>
        <v>5.5</v>
      </c>
      <c r="L29">
        <v>0.2</v>
      </c>
      <c r="N29">
        <f t="shared" si="3"/>
        <v>12.898643339514432</v>
      </c>
      <c r="O29">
        <f t="shared" si="4"/>
        <v>2.3452078799117149</v>
      </c>
      <c r="P29">
        <f t="shared" si="5"/>
        <v>1.469041575982343</v>
      </c>
      <c r="R29">
        <f t="shared" si="6"/>
        <v>0.11913199224665312</v>
      </c>
      <c r="S29" s="4"/>
      <c r="T29">
        <f t="shared" si="7"/>
        <v>0.81092017545068917</v>
      </c>
      <c r="U29">
        <f t="shared" si="8"/>
        <v>-0.20958565702212056</v>
      </c>
      <c r="V29">
        <f t="shared" si="9"/>
        <v>-3.7725418263981699E-3</v>
      </c>
      <c r="W29" s="4"/>
      <c r="X29">
        <f t="shared" si="10"/>
        <v>0.18907982454931085</v>
      </c>
      <c r="Y29">
        <f t="shared" si="11"/>
        <v>3.5751180051598178E-2</v>
      </c>
      <c r="Z29" s="5">
        <f t="shared" si="12"/>
        <v>498.0073680931722</v>
      </c>
      <c r="AA29">
        <f t="shared" si="13"/>
        <v>0.32047831950698746</v>
      </c>
      <c r="AB29" s="4"/>
      <c r="AC29">
        <f t="shared" si="14"/>
        <v>0.81092017545068917</v>
      </c>
      <c r="AD29" s="5">
        <f t="shared" si="15"/>
        <v>799.77811835069338</v>
      </c>
      <c r="AE29">
        <f t="shared" si="16"/>
        <v>-0.41735969839341513</v>
      </c>
      <c r="AF29" s="4"/>
      <c r="AK29">
        <f t="shared" si="17"/>
        <v>1.84780715338273E-2</v>
      </c>
      <c r="AL29">
        <f t="shared" si="18"/>
        <v>3.4379269326868399E-4</v>
      </c>
    </row>
    <row r="30" spans="1:38" x14ac:dyDescent="0.3">
      <c r="A30" s="24">
        <v>273.14999999999998</v>
      </c>
      <c r="B30" s="26">
        <v>6</v>
      </c>
      <c r="C30" s="8">
        <v>42.393999999999998</v>
      </c>
      <c r="D30" s="8">
        <f t="shared" si="0"/>
        <v>254.36399999999998</v>
      </c>
      <c r="F30" s="24">
        <v>1.8632</v>
      </c>
      <c r="H30">
        <f t="shared" si="1"/>
        <v>-6.7075199999999991E-5</v>
      </c>
      <c r="I30" s="13">
        <v>0.37689116477295742</v>
      </c>
      <c r="J30">
        <v>1.7999999999999999E-2</v>
      </c>
      <c r="K30" s="22">
        <f t="shared" si="2"/>
        <v>6</v>
      </c>
      <c r="L30">
        <v>0.2</v>
      </c>
      <c r="N30">
        <f t="shared" si="3"/>
        <v>14.696938456699071</v>
      </c>
      <c r="O30">
        <f t="shared" si="4"/>
        <v>2.4494897427831779</v>
      </c>
      <c r="P30">
        <f t="shared" si="5"/>
        <v>1.4898979485566355</v>
      </c>
      <c r="R30">
        <f t="shared" si="6"/>
        <v>0.13384088844520217</v>
      </c>
      <c r="S30" s="4"/>
      <c r="T30">
        <f t="shared" si="7"/>
        <v>0.79721675685845583</v>
      </c>
      <c r="U30">
        <f t="shared" si="8"/>
        <v>-0.22662867122259084</v>
      </c>
      <c r="V30">
        <f t="shared" si="9"/>
        <v>-4.0793160820066345E-3</v>
      </c>
      <c r="W30" s="4"/>
      <c r="X30">
        <f t="shared" si="10"/>
        <v>0.20278324314154422</v>
      </c>
      <c r="Y30">
        <f t="shared" si="11"/>
        <v>4.1121043699002643E-2</v>
      </c>
      <c r="Z30" s="5">
        <f t="shared" si="12"/>
        <v>502.93989186917781</v>
      </c>
      <c r="AA30">
        <f t="shared" si="13"/>
        <v>0.37226543888743424</v>
      </c>
      <c r="AB30" s="4"/>
      <c r="AC30">
        <f t="shared" si="14"/>
        <v>0.79721675685845583</v>
      </c>
      <c r="AD30" s="5">
        <f t="shared" si="15"/>
        <v>822.37845404306563</v>
      </c>
      <c r="AE30">
        <f t="shared" si="16"/>
        <v>-0.48527148915690865</v>
      </c>
      <c r="AF30" s="4"/>
      <c r="AK30">
        <f t="shared" si="17"/>
        <v>1.6755522093721109E-2</v>
      </c>
      <c r="AL30">
        <f t="shared" si="18"/>
        <v>2.8299977970671275E-4</v>
      </c>
    </row>
    <row r="31" spans="1:38" x14ac:dyDescent="0.3">
      <c r="A31" s="24">
        <v>273.14999999999998</v>
      </c>
      <c r="B31" s="26">
        <v>7</v>
      </c>
      <c r="C31" s="8">
        <v>42.393999999999998</v>
      </c>
      <c r="D31" s="8">
        <f t="shared" si="0"/>
        <v>296.75799999999998</v>
      </c>
      <c r="F31" s="24">
        <v>2.0600999999999998</v>
      </c>
      <c r="H31">
        <f t="shared" si="1"/>
        <v>-7.4163599999999989E-5</v>
      </c>
      <c r="I31" s="13">
        <v>0.37689116477295742</v>
      </c>
      <c r="J31">
        <v>1.7999999999999999E-2</v>
      </c>
      <c r="K31" s="22">
        <f t="shared" si="2"/>
        <v>7</v>
      </c>
      <c r="L31">
        <v>0.2</v>
      </c>
      <c r="N31">
        <f t="shared" si="3"/>
        <v>18.520259177452129</v>
      </c>
      <c r="O31">
        <f t="shared" si="4"/>
        <v>2.6457513110645907</v>
      </c>
      <c r="P31">
        <f t="shared" si="5"/>
        <v>1.5291502622129181</v>
      </c>
      <c r="R31">
        <f t="shared" si="6"/>
        <v>0.16432943192560026</v>
      </c>
      <c r="S31" s="4"/>
      <c r="T31">
        <f t="shared" si="7"/>
        <v>0.77115390843935416</v>
      </c>
      <c r="U31">
        <f t="shared" si="8"/>
        <v>-0.2598673034996698</v>
      </c>
      <c r="V31">
        <f t="shared" si="9"/>
        <v>-4.6776114629940562E-3</v>
      </c>
      <c r="W31" s="4"/>
      <c r="X31">
        <f t="shared" si="10"/>
        <v>0.22884609156064584</v>
      </c>
      <c r="Y31">
        <f t="shared" si="11"/>
        <v>5.2370533622583496E-2</v>
      </c>
      <c r="Z31" s="5">
        <f t="shared" si="12"/>
        <v>513.22368947028508</v>
      </c>
      <c r="AA31">
        <f t="shared" si="13"/>
        <v>0.48380037273557841</v>
      </c>
      <c r="AB31" s="4"/>
      <c r="AC31">
        <f t="shared" si="14"/>
        <v>0.77115390843935416</v>
      </c>
      <c r="AD31" s="5">
        <f t="shared" si="15"/>
        <v>869.72458149339195</v>
      </c>
      <c r="AE31">
        <f t="shared" si="16"/>
        <v>-0.63224050121515873</v>
      </c>
      <c r="AF31" s="4"/>
      <c r="AK31">
        <f t="shared" si="17"/>
        <v>1.1211691983025851E-2</v>
      </c>
      <c r="AL31">
        <f t="shared" si="18"/>
        <v>1.2737053624091576E-4</v>
      </c>
    </row>
    <row r="32" spans="1:38" x14ac:dyDescent="0.3">
      <c r="A32" s="24">
        <v>273.14999999999998</v>
      </c>
      <c r="B32" s="26">
        <v>8</v>
      </c>
      <c r="C32" s="8">
        <v>42.393999999999998</v>
      </c>
      <c r="D32" s="8">
        <f t="shared" si="0"/>
        <v>339.15199999999999</v>
      </c>
      <c r="F32" s="24">
        <v>2.2565</v>
      </c>
      <c r="H32">
        <f t="shared" si="1"/>
        <v>-8.1233999999999988E-5</v>
      </c>
      <c r="I32" s="13">
        <v>0.37689116477295742</v>
      </c>
      <c r="J32">
        <v>1.7999999999999999E-2</v>
      </c>
      <c r="K32" s="22">
        <f t="shared" si="2"/>
        <v>8</v>
      </c>
      <c r="L32">
        <v>0.2</v>
      </c>
      <c r="N32">
        <f t="shared" si="3"/>
        <v>22.627416997969508</v>
      </c>
      <c r="O32">
        <f t="shared" si="4"/>
        <v>2.8284271247461903</v>
      </c>
      <c r="P32">
        <f t="shared" si="5"/>
        <v>1.5656854249492382</v>
      </c>
      <c r="R32">
        <f t="shared" si="6"/>
        <v>0.19608705736275653</v>
      </c>
      <c r="S32" s="4"/>
      <c r="T32">
        <f t="shared" si="7"/>
        <v>0.74674122131020226</v>
      </c>
      <c r="U32">
        <f t="shared" si="8"/>
        <v>-0.29203657781681669</v>
      </c>
      <c r="V32">
        <f t="shared" si="9"/>
        <v>-5.2566584007027002E-3</v>
      </c>
      <c r="W32" s="4"/>
      <c r="X32">
        <f t="shared" si="10"/>
        <v>0.25325877868979768</v>
      </c>
      <c r="Y32">
        <f t="shared" si="11"/>
        <v>6.4140008983447919E-2</v>
      </c>
      <c r="Z32" s="5">
        <f t="shared" si="12"/>
        <v>524.04035745615522</v>
      </c>
      <c r="AA32">
        <f t="shared" si="13"/>
        <v>0.6050151582286869</v>
      </c>
      <c r="AB32" s="4"/>
      <c r="AC32">
        <f t="shared" si="14"/>
        <v>0.74674122131020226</v>
      </c>
      <c r="AD32" s="5">
        <f t="shared" si="15"/>
        <v>919.25919010625842</v>
      </c>
      <c r="AE32">
        <f t="shared" si="16"/>
        <v>-0.79251889912988549</v>
      </c>
      <c r="AF32" s="4"/>
      <c r="AK32">
        <f t="shared" si="17"/>
        <v>3.3266580608553031E-3</v>
      </c>
      <c r="AL32">
        <f t="shared" si="18"/>
        <v>1.1613728298440604E-5</v>
      </c>
    </row>
    <row r="33" spans="1:38" x14ac:dyDescent="0.3">
      <c r="A33" s="24">
        <v>273.14999999999998</v>
      </c>
      <c r="B33" s="26">
        <v>9</v>
      </c>
      <c r="C33" s="8">
        <v>42.393999999999998</v>
      </c>
      <c r="D33" s="8">
        <f t="shared" si="0"/>
        <v>381.54599999999999</v>
      </c>
      <c r="F33" s="24">
        <v>2.4477000000000002</v>
      </c>
      <c r="H33">
        <f t="shared" si="1"/>
        <v>-8.8117200000000011E-5</v>
      </c>
      <c r="I33" s="13">
        <v>0.37689116477295742</v>
      </c>
      <c r="J33">
        <v>1.7999999999999999E-2</v>
      </c>
      <c r="K33" s="22">
        <f t="shared" si="2"/>
        <v>9</v>
      </c>
      <c r="L33">
        <v>0.2</v>
      </c>
      <c r="N33">
        <f t="shared" si="3"/>
        <v>27</v>
      </c>
      <c r="O33">
        <f t="shared" si="4"/>
        <v>3</v>
      </c>
      <c r="P33">
        <f t="shared" si="5"/>
        <v>1.6</v>
      </c>
      <c r="R33">
        <f t="shared" si="6"/>
        <v>0.22896138259957158</v>
      </c>
      <c r="S33" s="4"/>
      <c r="T33">
        <f t="shared" si="7"/>
        <v>0.72382678535495737</v>
      </c>
      <c r="U33">
        <f t="shared" si="8"/>
        <v>-0.32320316196778576</v>
      </c>
      <c r="V33">
        <f t="shared" si="9"/>
        <v>-5.8176569154201434E-3</v>
      </c>
      <c r="W33" s="4"/>
      <c r="X33">
        <f t="shared" si="10"/>
        <v>0.27617321464504258</v>
      </c>
      <c r="Y33">
        <f t="shared" si="11"/>
        <v>7.6271644487376763E-2</v>
      </c>
      <c r="Z33" s="5">
        <f t="shared" si="12"/>
        <v>535.34684764175438</v>
      </c>
      <c r="AA33">
        <f t="shared" si="13"/>
        <v>0.73497211993385536</v>
      </c>
      <c r="AB33" s="4"/>
      <c r="AC33">
        <f t="shared" si="14"/>
        <v>0.72382678535495737</v>
      </c>
      <c r="AD33" s="5">
        <f t="shared" si="15"/>
        <v>970.3180349651625</v>
      </c>
      <c r="AE33">
        <f t="shared" si="16"/>
        <v>-0.96423828062616224</v>
      </c>
      <c r="AF33" s="4"/>
      <c r="AK33">
        <f t="shared" si="17"/>
        <v>-6.1224350081554579E-3</v>
      </c>
      <c r="AL33">
        <f t="shared" si="18"/>
        <v>3.6412991409822093E-5</v>
      </c>
    </row>
    <row r="34" spans="1:38" x14ac:dyDescent="0.3">
      <c r="A34" s="24">
        <v>273.14999999999998</v>
      </c>
      <c r="B34" s="26">
        <v>10</v>
      </c>
      <c r="C34" s="8">
        <v>42.393999999999998</v>
      </c>
      <c r="D34" s="8">
        <f t="shared" si="0"/>
        <v>423.94</v>
      </c>
      <c r="F34" s="24">
        <v>2.6293000000000002</v>
      </c>
      <c r="H34">
        <f t="shared" si="1"/>
        <v>-9.4654799999999994E-5</v>
      </c>
      <c r="I34" s="13">
        <v>0.37689116477295742</v>
      </c>
      <c r="J34">
        <v>1.7999999999999999E-2</v>
      </c>
      <c r="K34" s="22">
        <f t="shared" si="2"/>
        <v>10</v>
      </c>
      <c r="L34">
        <v>0.2</v>
      </c>
      <c r="N34">
        <f t="shared" si="3"/>
        <v>31.622776601683803</v>
      </c>
      <c r="O34">
        <f t="shared" si="4"/>
        <v>3.1622776601683795</v>
      </c>
      <c r="P34">
        <f t="shared" si="5"/>
        <v>1.632455532033676</v>
      </c>
      <c r="R34">
        <f t="shared" si="6"/>
        <v>0.26283130867826887</v>
      </c>
      <c r="S34" s="4"/>
      <c r="T34">
        <f t="shared" si="7"/>
        <v>0.70227678132505589</v>
      </c>
      <c r="U34">
        <f t="shared" si="8"/>
        <v>-0.35342767727062629</v>
      </c>
      <c r="V34">
        <f t="shared" si="9"/>
        <v>-6.3616981908712726E-3</v>
      </c>
      <c r="W34" s="4"/>
      <c r="X34">
        <f t="shared" si="10"/>
        <v>0.29772321867494417</v>
      </c>
      <c r="Y34">
        <f t="shared" si="11"/>
        <v>8.8639114938168617E-2</v>
      </c>
      <c r="Z34" s="5">
        <f t="shared" si="12"/>
        <v>547.09202721129554</v>
      </c>
      <c r="AA34">
        <f t="shared" si="13"/>
        <v>0.8728875554712785</v>
      </c>
      <c r="AB34" s="4"/>
      <c r="AC34">
        <f t="shared" si="14"/>
        <v>0.70227678132505589</v>
      </c>
      <c r="AD34" s="5">
        <f t="shared" si="15"/>
        <v>1022.3694467339681</v>
      </c>
      <c r="AE34">
        <f t="shared" si="16"/>
        <v>-1.1455501019494032</v>
      </c>
      <c r="AF34" s="4"/>
      <c r="AK34">
        <f t="shared" si="17"/>
        <v>-1.6192935990727131E-2</v>
      </c>
      <c r="AL34">
        <f t="shared" si="18"/>
        <v>2.5915465729571893E-4</v>
      </c>
    </row>
    <row r="35" spans="1:38" x14ac:dyDescent="0.3">
      <c r="A35" s="24">
        <v>273.14999999999998</v>
      </c>
      <c r="B35" s="26">
        <v>11</v>
      </c>
      <c r="C35" s="8">
        <v>42.393999999999998</v>
      </c>
      <c r="D35" s="8">
        <f t="shared" si="0"/>
        <v>466.334</v>
      </c>
      <c r="F35" s="24">
        <v>2.7970000000000002</v>
      </c>
      <c r="H35">
        <f t="shared" si="1"/>
        <v>-1.00692E-4</v>
      </c>
      <c r="I35" s="13">
        <v>0.37689116477295742</v>
      </c>
      <c r="J35">
        <v>1.7999999999999999E-2</v>
      </c>
      <c r="K35" s="22">
        <f t="shared" si="2"/>
        <v>11</v>
      </c>
      <c r="L35">
        <v>0.2</v>
      </c>
      <c r="N35">
        <f t="shared" si="3"/>
        <v>36.482872693909407</v>
      </c>
      <c r="O35">
        <f t="shared" si="4"/>
        <v>3.3166247903553998</v>
      </c>
      <c r="P35">
        <f t="shared" si="5"/>
        <v>1.6633249580710801</v>
      </c>
      <c r="R35">
        <f t="shared" si="6"/>
        <v>0.29759825548063712</v>
      </c>
      <c r="S35" s="4"/>
      <c r="T35">
        <f t="shared" si="7"/>
        <v>0.68197286566362103</v>
      </c>
      <c r="U35">
        <f t="shared" si="8"/>
        <v>-0.38276540834715339</v>
      </c>
      <c r="V35">
        <f t="shared" si="9"/>
        <v>-6.8897773502487603E-3</v>
      </c>
      <c r="W35" s="4"/>
      <c r="X35">
        <f t="shared" si="10"/>
        <v>0.31802713433637902</v>
      </c>
      <c r="Y35">
        <f t="shared" si="11"/>
        <v>0.10114125817420927</v>
      </c>
      <c r="Z35" s="5">
        <f t="shared" si="12"/>
        <v>559.22140832239086</v>
      </c>
      <c r="AA35">
        <f t="shared" si="13"/>
        <v>1.0180864230422368</v>
      </c>
      <c r="AB35" s="4"/>
      <c r="AC35">
        <f t="shared" si="14"/>
        <v>0.68197286566362103</v>
      </c>
      <c r="AD35" s="5">
        <f t="shared" si="15"/>
        <v>1074.9876606331632</v>
      </c>
      <c r="AE35">
        <f t="shared" si="16"/>
        <v>-1.3346624175170076</v>
      </c>
      <c r="AF35" s="4"/>
      <c r="AK35">
        <f t="shared" si="17"/>
        <v>-2.5867516344382446E-2</v>
      </c>
      <c r="AL35">
        <f t="shared" si="18"/>
        <v>6.6392923679425993E-4</v>
      </c>
    </row>
    <row r="36" spans="1:38" x14ac:dyDescent="0.3">
      <c r="A36" s="24">
        <v>273.14999999999998</v>
      </c>
      <c r="B36" s="26">
        <v>12</v>
      </c>
      <c r="C36" s="8">
        <v>42.393999999999998</v>
      </c>
      <c r="D36" s="8">
        <f t="shared" si="0"/>
        <v>508.72799999999995</v>
      </c>
      <c r="F36" s="24">
        <v>2.9470999999999998</v>
      </c>
      <c r="H36">
        <f t="shared" si="1"/>
        <v>-1.0609559999999998E-4</v>
      </c>
      <c r="I36" s="13">
        <v>0.37689116477295742</v>
      </c>
      <c r="J36">
        <v>1.7999999999999999E-2</v>
      </c>
      <c r="K36" s="22">
        <f t="shared" si="2"/>
        <v>12</v>
      </c>
      <c r="L36">
        <v>0.2</v>
      </c>
      <c r="N36">
        <f t="shared" si="3"/>
        <v>41.56921938165307</v>
      </c>
      <c r="O36">
        <f t="shared" si="4"/>
        <v>3.4641016151377544</v>
      </c>
      <c r="P36">
        <f t="shared" si="5"/>
        <v>1.6928203230275509</v>
      </c>
      <c r="R36">
        <f t="shared" si="6"/>
        <v>0.33318041303026003</v>
      </c>
      <c r="S36" s="4"/>
      <c r="T36">
        <f t="shared" si="7"/>
        <v>0.66280999623523928</v>
      </c>
      <c r="U36">
        <f t="shared" si="8"/>
        <v>-0.41126691171600066</v>
      </c>
      <c r="V36">
        <f t="shared" si="9"/>
        <v>-7.4028044108880109E-3</v>
      </c>
      <c r="W36" s="4"/>
      <c r="X36">
        <f t="shared" si="10"/>
        <v>0.33719000376476072</v>
      </c>
      <c r="Y36">
        <f t="shared" si="11"/>
        <v>0.11369709863887935</v>
      </c>
      <c r="Z36" s="5">
        <f t="shared" si="12"/>
        <v>571.68022510038884</v>
      </c>
      <c r="AA36">
        <f t="shared" si="13"/>
        <v>1.1699708929764419</v>
      </c>
      <c r="AB36" s="4"/>
      <c r="AC36">
        <f t="shared" si="14"/>
        <v>0.66280999623523928</v>
      </c>
      <c r="AD36" s="5">
        <f t="shared" si="15"/>
        <v>1127.8318719640363</v>
      </c>
      <c r="AE36">
        <f t="shared" si="16"/>
        <v>-1.5298727197386182</v>
      </c>
      <c r="AF36" s="4"/>
      <c r="AK36">
        <f t="shared" si="17"/>
        <v>-3.4124218142804308E-2</v>
      </c>
      <c r="AL36">
        <f t="shared" si="18"/>
        <v>1.1572326613372506E-3</v>
      </c>
    </row>
    <row r="37" spans="1:38" x14ac:dyDescent="0.3">
      <c r="A37" s="24">
        <v>273.14999999999998</v>
      </c>
      <c r="B37" s="26">
        <v>13</v>
      </c>
      <c r="C37" s="8">
        <v>42.393999999999998</v>
      </c>
      <c r="D37" s="8">
        <f t="shared" si="0"/>
        <v>551.12199999999996</v>
      </c>
      <c r="F37" s="24">
        <v>3.0760999999999998</v>
      </c>
      <c r="H37">
        <f t="shared" si="1"/>
        <v>-1.1073959999999999E-4</v>
      </c>
      <c r="I37" s="13">
        <v>0.37689116477295742</v>
      </c>
      <c r="J37">
        <v>1.7999999999999999E-2</v>
      </c>
      <c r="K37" s="22">
        <f t="shared" si="2"/>
        <v>13</v>
      </c>
      <c r="L37">
        <v>0.2</v>
      </c>
      <c r="N37">
        <f t="shared" si="3"/>
        <v>46.87216658103187</v>
      </c>
      <c r="O37">
        <f t="shared" si="4"/>
        <v>3.6055512754639891</v>
      </c>
      <c r="P37">
        <f t="shared" si="5"/>
        <v>1.7211102550927979</v>
      </c>
      <c r="R37">
        <f t="shared" si="6"/>
        <v>0.36950880666234198</v>
      </c>
      <c r="S37" s="4"/>
      <c r="T37">
        <f t="shared" si="7"/>
        <v>0.64469461460800637</v>
      </c>
      <c r="U37">
        <f t="shared" si="8"/>
        <v>-0.4389785400306731</v>
      </c>
      <c r="V37">
        <f t="shared" si="9"/>
        <v>-7.9016137205521145E-3</v>
      </c>
      <c r="W37" s="4"/>
      <c r="X37">
        <f t="shared" si="10"/>
        <v>0.35530538539199369</v>
      </c>
      <c r="Y37">
        <f t="shared" si="11"/>
        <v>0.12624191688855316</v>
      </c>
      <c r="Z37" s="5">
        <f t="shared" si="12"/>
        <v>584.41538253098497</v>
      </c>
      <c r="AA37">
        <f t="shared" si="13"/>
        <v>1.3279989266976349</v>
      </c>
      <c r="AB37" s="4"/>
      <c r="AC37">
        <f t="shared" si="14"/>
        <v>0.64469461460800637</v>
      </c>
      <c r="AD37" s="5">
        <f t="shared" si="15"/>
        <v>1180.629693707511</v>
      </c>
      <c r="AE37">
        <f t="shared" si="16"/>
        <v>-1.7295926445793872</v>
      </c>
      <c r="AF37" s="4"/>
      <c r="AK37">
        <f t="shared" si="17"/>
        <v>-3.9986524939962464E-2</v>
      </c>
      <c r="AL37">
        <f t="shared" si="18"/>
        <v>1.5900782564787655E-3</v>
      </c>
    </row>
    <row r="38" spans="1:38" x14ac:dyDescent="0.3">
      <c r="A38" s="24">
        <v>273.14999999999998</v>
      </c>
      <c r="B38" s="26">
        <v>14</v>
      </c>
      <c r="C38" s="8">
        <v>42.393999999999998</v>
      </c>
      <c r="D38" s="8">
        <f t="shared" si="0"/>
        <v>593.51599999999996</v>
      </c>
      <c r="F38" s="24">
        <v>3.1819000000000002</v>
      </c>
      <c r="H38">
        <f t="shared" si="1"/>
        <v>-1.1454839999999999E-4</v>
      </c>
      <c r="I38" s="13">
        <v>0.37689116477295742</v>
      </c>
      <c r="J38">
        <v>1.7999999999999999E-2</v>
      </c>
      <c r="K38" s="22">
        <f t="shared" si="2"/>
        <v>14</v>
      </c>
      <c r="L38">
        <v>0.2</v>
      </c>
      <c r="N38">
        <f t="shared" si="3"/>
        <v>52.383203414835151</v>
      </c>
      <c r="O38">
        <f t="shared" si="4"/>
        <v>3.7416573867739413</v>
      </c>
      <c r="P38">
        <f t="shared" si="5"/>
        <v>1.7483314773547884</v>
      </c>
      <c r="R38">
        <f t="shared" si="6"/>
        <v>0.40652450921913191</v>
      </c>
      <c r="S38" s="4"/>
      <c r="T38">
        <f t="shared" si="7"/>
        <v>0.6275431184876713</v>
      </c>
      <c r="U38">
        <f t="shared" si="8"/>
        <v>-0.46594289561555791</v>
      </c>
      <c r="V38">
        <f t="shared" si="9"/>
        <v>-8.3869721210800413E-3</v>
      </c>
      <c r="W38" s="4"/>
      <c r="X38">
        <f t="shared" si="10"/>
        <v>0.3724568815123287</v>
      </c>
      <c r="Y38">
        <f t="shared" si="11"/>
        <v>0.13872412858588887</v>
      </c>
      <c r="Z38" s="5">
        <f t="shared" si="12"/>
        <v>597.3766370475214</v>
      </c>
      <c r="AA38">
        <f t="shared" si="13"/>
        <v>1.491669961415752</v>
      </c>
      <c r="AB38" s="4"/>
      <c r="AC38">
        <f t="shared" si="14"/>
        <v>0.6275431184876713</v>
      </c>
      <c r="AD38" s="5">
        <f t="shared" si="15"/>
        <v>1233.164021032451</v>
      </c>
      <c r="AE38">
        <f t="shared" si="16"/>
        <v>-1.9323639524055953</v>
      </c>
      <c r="AF38" s="4"/>
      <c r="AK38">
        <f t="shared" si="17"/>
        <v>-4.2556453891791524E-2</v>
      </c>
      <c r="AL38">
        <f t="shared" si="18"/>
        <v>1.8013153417741636E-3</v>
      </c>
    </row>
    <row r="39" spans="1:38" x14ac:dyDescent="0.3">
      <c r="A39" s="24">
        <v>273.14999999999998</v>
      </c>
      <c r="B39" s="26">
        <v>15</v>
      </c>
      <c r="C39" s="8">
        <v>42.393999999999998</v>
      </c>
      <c r="D39" s="8">
        <f t="shared" si="0"/>
        <v>635.91</v>
      </c>
      <c r="F39" s="24">
        <v>3.2625999999999999</v>
      </c>
      <c r="H39">
        <f t="shared" si="1"/>
        <v>-1.1745359999999999E-4</v>
      </c>
      <c r="I39" s="13">
        <v>0.37689116477295742</v>
      </c>
      <c r="J39">
        <v>1.7999999999999999E-2</v>
      </c>
      <c r="K39" s="22">
        <f t="shared" si="2"/>
        <v>15</v>
      </c>
      <c r="L39">
        <v>0.2</v>
      </c>
      <c r="N39">
        <f t="shared" si="3"/>
        <v>58.094750193111238</v>
      </c>
      <c r="O39">
        <f t="shared" si="4"/>
        <v>3.872983346207417</v>
      </c>
      <c r="P39">
        <f t="shared" si="5"/>
        <v>1.7745966692414834</v>
      </c>
      <c r="R39">
        <f t="shared" si="6"/>
        <v>0.44417660874233472</v>
      </c>
      <c r="S39" s="4"/>
      <c r="T39">
        <f t="shared" si="7"/>
        <v>0.6112805716695906</v>
      </c>
      <c r="U39">
        <f t="shared" si="8"/>
        <v>-0.49219922444238856</v>
      </c>
      <c r="V39">
        <f t="shared" si="9"/>
        <v>-8.8595860399629939E-3</v>
      </c>
      <c r="W39" s="4"/>
      <c r="X39">
        <f t="shared" si="10"/>
        <v>0.3887194283304094</v>
      </c>
      <c r="Y39">
        <f t="shared" si="11"/>
        <v>0.15110279396152029</v>
      </c>
      <c r="Z39" s="5">
        <f t="shared" si="12"/>
        <v>610.51725656768565</v>
      </c>
      <c r="AA39">
        <f t="shared" si="13"/>
        <v>1.660515538123793</v>
      </c>
      <c r="AB39" s="4"/>
      <c r="AC39">
        <f t="shared" si="14"/>
        <v>0.6112805716695906</v>
      </c>
      <c r="AD39" s="5">
        <f t="shared" si="15"/>
        <v>1285.2625492787015</v>
      </c>
      <c r="AE39">
        <f t="shared" si="16"/>
        <v>-2.1368667708260984</v>
      </c>
      <c r="AF39" s="4"/>
      <c r="AK39">
        <f t="shared" si="17"/>
        <v>-4.103420999993368E-2</v>
      </c>
      <c r="AL39">
        <f t="shared" si="18"/>
        <v>1.674180954291514E-3</v>
      </c>
    </row>
    <row r="40" spans="1:38" x14ac:dyDescent="0.3">
      <c r="A40" s="24">
        <v>273.14999999999998</v>
      </c>
      <c r="B40" s="26">
        <v>16</v>
      </c>
      <c r="C40" s="8">
        <v>42.393999999999998</v>
      </c>
      <c r="D40" s="8">
        <f t="shared" si="0"/>
        <v>678.30399999999997</v>
      </c>
      <c r="F40" s="24">
        <v>3.3180000000000001</v>
      </c>
      <c r="H40">
        <f t="shared" si="1"/>
        <v>-1.19448E-4</v>
      </c>
      <c r="I40" s="13">
        <v>0.37689116477295742</v>
      </c>
      <c r="J40">
        <v>1.7999999999999999E-2</v>
      </c>
      <c r="K40" s="22">
        <f t="shared" si="2"/>
        <v>16</v>
      </c>
      <c r="L40">
        <v>0.2</v>
      </c>
      <c r="N40">
        <f t="shared" si="3"/>
        <v>63.999999999999979</v>
      </c>
      <c r="O40">
        <f t="shared" si="4"/>
        <v>4</v>
      </c>
      <c r="P40">
        <f t="shared" si="5"/>
        <v>1.8</v>
      </c>
      <c r="R40">
        <f t="shared" si="6"/>
        <v>0.48242069090938527</v>
      </c>
      <c r="S40" s="4"/>
      <c r="T40">
        <f t="shared" si="7"/>
        <v>0.59583960951055359</v>
      </c>
      <c r="U40">
        <f t="shared" si="8"/>
        <v>-0.51778375969327461</v>
      </c>
      <c r="V40">
        <f t="shared" si="9"/>
        <v>-9.3201076744789425E-3</v>
      </c>
      <c r="W40" s="4"/>
      <c r="X40">
        <f t="shared" si="10"/>
        <v>0.40416039048944646</v>
      </c>
      <c r="Y40">
        <f t="shared" si="11"/>
        <v>0.16334562124058186</v>
      </c>
      <c r="Z40" s="5">
        <f t="shared" si="12"/>
        <v>623.79433102168753</v>
      </c>
      <c r="AA40">
        <f t="shared" si="13"/>
        <v>1.8340933054876327</v>
      </c>
      <c r="AB40" s="4"/>
      <c r="AC40">
        <f t="shared" si="14"/>
        <v>0.59583960951055359</v>
      </c>
      <c r="AD40" s="5">
        <f t="shared" si="15"/>
        <v>1336.7893709074524</v>
      </c>
      <c r="AE40">
        <f t="shared" si="16"/>
        <v>-2.3419216212654677</v>
      </c>
      <c r="AF40" s="4"/>
      <c r="AK40">
        <f t="shared" si="17"/>
        <v>-3.4727732542928713E-2</v>
      </c>
      <c r="AL40">
        <f t="shared" si="18"/>
        <v>1.1977333590043183E-3</v>
      </c>
    </row>
    <row r="41" spans="1:38" x14ac:dyDescent="0.3">
      <c r="A41" s="24">
        <v>273.14999999999998</v>
      </c>
      <c r="B41" s="26">
        <v>17</v>
      </c>
      <c r="C41" s="8">
        <v>42.393999999999998</v>
      </c>
      <c r="D41" s="8">
        <f t="shared" si="0"/>
        <v>720.69799999999998</v>
      </c>
      <c r="F41" s="24">
        <v>3.3487</v>
      </c>
      <c r="H41">
        <f t="shared" si="1"/>
        <v>-1.2055319999999998E-4</v>
      </c>
      <c r="I41" s="13">
        <v>0.37689116477295742</v>
      </c>
      <c r="J41">
        <v>1.7999999999999999E-2</v>
      </c>
      <c r="K41" s="22">
        <f t="shared" si="2"/>
        <v>17</v>
      </c>
      <c r="L41">
        <v>0.2</v>
      </c>
      <c r="N41">
        <f t="shared" si="3"/>
        <v>70.092795635500266</v>
      </c>
      <c r="O41">
        <f t="shared" si="4"/>
        <v>4.1231056256176606</v>
      </c>
      <c r="P41">
        <f t="shared" si="5"/>
        <v>1.824621125123532</v>
      </c>
      <c r="R41">
        <f t="shared" si="6"/>
        <v>0.52121768235520627</v>
      </c>
      <c r="S41" s="4"/>
      <c r="T41">
        <f t="shared" si="7"/>
        <v>0.5811595062003907</v>
      </c>
      <c r="U41">
        <f t="shared" si="8"/>
        <v>-0.54273002245863811</v>
      </c>
      <c r="V41">
        <f t="shared" si="9"/>
        <v>-9.7691404042554858E-3</v>
      </c>
      <c r="W41" s="4"/>
      <c r="X41">
        <f t="shared" si="10"/>
        <v>0.41884049379960925</v>
      </c>
      <c r="Y41">
        <f t="shared" si="11"/>
        <v>0.17542735924630051</v>
      </c>
      <c r="Z41" s="5">
        <f t="shared" si="12"/>
        <v>637.16885159205106</v>
      </c>
      <c r="AA41">
        <f t="shared" si="13"/>
        <v>2.0119832825182464</v>
      </c>
      <c r="AB41" s="4"/>
      <c r="AC41">
        <f t="shared" si="14"/>
        <v>0.5811595062003907</v>
      </c>
      <c r="AD41" s="5">
        <f t="shared" si="15"/>
        <v>1387.6382103949345</v>
      </c>
      <c r="AE41">
        <f t="shared" si="16"/>
        <v>-2.5464867879774502</v>
      </c>
      <c r="AF41" s="4"/>
      <c r="AK41">
        <f t="shared" si="17"/>
        <v>-2.3054963508252868E-2</v>
      </c>
      <c r="AL41">
        <f t="shared" si="18"/>
        <v>5.2598717618729533E-4</v>
      </c>
    </row>
    <row r="42" spans="1:38" x14ac:dyDescent="0.3">
      <c r="A42" s="24">
        <v>273.14999999999998</v>
      </c>
      <c r="B42" s="27">
        <v>18</v>
      </c>
      <c r="C42" s="8">
        <v>42.393999999999998</v>
      </c>
      <c r="D42" s="8">
        <f t="shared" si="0"/>
        <v>763.09199999999998</v>
      </c>
      <c r="F42" s="29">
        <v>3.3569</v>
      </c>
      <c r="H42">
        <f t="shared" si="1"/>
        <v>-1.2084839999999999E-4</v>
      </c>
      <c r="I42" s="13">
        <v>0.37689116477295742</v>
      </c>
      <c r="J42">
        <v>1.7999999999999999E-2</v>
      </c>
      <c r="K42" s="22">
        <f t="shared" si="2"/>
        <v>18</v>
      </c>
      <c r="L42">
        <v>0.2</v>
      </c>
      <c r="N42">
        <f t="shared" si="3"/>
        <v>76.367532368147081</v>
      </c>
      <c r="O42">
        <f t="shared" si="4"/>
        <v>4.2426406871192848</v>
      </c>
      <c r="P42">
        <f t="shared" si="5"/>
        <v>1.8485281374238571</v>
      </c>
      <c r="R42">
        <f t="shared" si="6"/>
        <v>0.56053295328598152</v>
      </c>
      <c r="S42" s="4"/>
      <c r="T42">
        <f t="shared" si="7"/>
        <v>0.56718537659974633</v>
      </c>
      <c r="U42">
        <f t="shared" si="8"/>
        <v>-0.567069085831859</v>
      </c>
      <c r="V42">
        <f t="shared" si="9"/>
        <v>-1.0207243544973462E-2</v>
      </c>
      <c r="W42" s="4"/>
      <c r="X42">
        <f t="shared" si="10"/>
        <v>0.43281462340025362</v>
      </c>
      <c r="Y42">
        <f t="shared" si="11"/>
        <v>0.18732849822910336</v>
      </c>
      <c r="Z42" s="5">
        <f t="shared" si="12"/>
        <v>650.60564033868422</v>
      </c>
      <c r="AA42">
        <f t="shared" si="13"/>
        <v>2.1937855957925372</v>
      </c>
      <c r="AB42" s="4"/>
      <c r="AC42">
        <f t="shared" si="14"/>
        <v>0.56718537659974633</v>
      </c>
      <c r="AD42" s="5">
        <f t="shared" si="15"/>
        <v>1437.7269563657801</v>
      </c>
      <c r="AE42">
        <f t="shared" si="16"/>
        <v>-2.7496524110999432</v>
      </c>
      <c r="AF42" s="4"/>
      <c r="AK42">
        <f t="shared" si="17"/>
        <v>-5.5411055663978637E-3</v>
      </c>
      <c r="AL42">
        <f t="shared" si="18"/>
        <v>2.9379187749887399E-5</v>
      </c>
    </row>
    <row r="43" spans="1:38" x14ac:dyDescent="0.3">
      <c r="A43" s="24">
        <v>298.14999999999998</v>
      </c>
      <c r="B43" s="25">
        <v>0.1</v>
      </c>
      <c r="C43" s="8">
        <v>42.393999999999998</v>
      </c>
      <c r="D43" s="8">
        <f t="shared" si="0"/>
        <v>4.2393999999999998</v>
      </c>
      <c r="F43" s="28">
        <v>0.94179999999999997</v>
      </c>
      <c r="H43">
        <f t="shared" si="1"/>
        <v>-3.3904800000000001E-5</v>
      </c>
      <c r="I43" s="13">
        <v>0.39200000000000002</v>
      </c>
      <c r="J43">
        <v>1.7999999999999999E-2</v>
      </c>
      <c r="K43" s="22">
        <f t="shared" si="2"/>
        <v>0.1</v>
      </c>
      <c r="L43">
        <v>0.2</v>
      </c>
      <c r="N43">
        <f t="shared" si="3"/>
        <v>3.1622776601683798E-2</v>
      </c>
      <c r="O43">
        <f t="shared" si="4"/>
        <v>0.31622776601683794</v>
      </c>
      <c r="P43">
        <f t="shared" si="5"/>
        <v>1.0632455532033676</v>
      </c>
      <c r="R43">
        <f t="shared" si="6"/>
        <v>4.1971548534433913E-4</v>
      </c>
      <c r="S43" s="4"/>
      <c r="T43">
        <f t="shared" si="7"/>
        <v>0.99577849664133866</v>
      </c>
      <c r="U43">
        <f t="shared" si="8"/>
        <v>-4.230439060896457E-3</v>
      </c>
      <c r="V43">
        <f t="shared" si="9"/>
        <v>-7.6147903096136218E-5</v>
      </c>
      <c r="W43" s="4"/>
      <c r="X43">
        <f t="shared" si="10"/>
        <v>4.2215033586612914E-3</v>
      </c>
      <c r="Y43">
        <f t="shared" si="11"/>
        <v>1.7821090607188562E-5</v>
      </c>
      <c r="Z43" s="5">
        <f t="shared" si="12"/>
        <v>451.87698341061849</v>
      </c>
      <c r="AA43">
        <f t="shared" si="13"/>
        <v>1.4495293196394612E-4</v>
      </c>
      <c r="AB43" s="4"/>
      <c r="AC43">
        <f t="shared" si="14"/>
        <v>0.99577849664133866</v>
      </c>
      <c r="AD43" s="5">
        <f t="shared" si="15"/>
        <v>652.48280745944021</v>
      </c>
      <c r="AE43">
        <f t="shared" si="16"/>
        <v>-2.0841962002746966E-4</v>
      </c>
      <c r="AF43" s="4"/>
      <c r="AK43">
        <f t="shared" si="17"/>
        <v>2.8010089418467946E-4</v>
      </c>
      <c r="AL43">
        <f t="shared" si="18"/>
        <v>9.8599575980402457E-8</v>
      </c>
    </row>
    <row r="44" spans="1:38" x14ac:dyDescent="0.3">
      <c r="A44" s="24">
        <v>298.14999999999998</v>
      </c>
      <c r="B44" s="26">
        <v>0.2</v>
      </c>
      <c r="C44" s="8">
        <v>42.393999999999998</v>
      </c>
      <c r="D44" s="8">
        <f t="shared" si="0"/>
        <v>8.4787999999999997</v>
      </c>
      <c r="F44" s="24">
        <v>0.94089999999999996</v>
      </c>
      <c r="H44">
        <f t="shared" si="1"/>
        <v>-3.3872399999999998E-5</v>
      </c>
      <c r="I44" s="13">
        <v>0.39200000000000002</v>
      </c>
      <c r="J44">
        <v>1.7999999999999999E-2</v>
      </c>
      <c r="K44" s="22">
        <f t="shared" si="2"/>
        <v>0.2</v>
      </c>
      <c r="L44">
        <v>0.2</v>
      </c>
      <c r="N44">
        <f t="shared" si="3"/>
        <v>8.9442719099991616E-2</v>
      </c>
      <c r="O44">
        <f t="shared" si="4"/>
        <v>0.44721359549995793</v>
      </c>
      <c r="P44">
        <f t="shared" si="5"/>
        <v>1.0894427190999916</v>
      </c>
      <c r="R44">
        <f t="shared" si="6"/>
        <v>1.1585883588095581E-3</v>
      </c>
      <c r="S44" s="4"/>
      <c r="T44">
        <f t="shared" si="7"/>
        <v>0.99159248563281643</v>
      </c>
      <c r="U44">
        <f t="shared" si="8"/>
        <v>-8.4430568723881522E-3</v>
      </c>
      <c r="V44">
        <f t="shared" si="9"/>
        <v>-1.5197502370298672E-4</v>
      </c>
      <c r="W44" s="4"/>
      <c r="X44">
        <f t="shared" si="10"/>
        <v>8.4075143671835245E-3</v>
      </c>
      <c r="Y44">
        <f t="shared" si="11"/>
        <v>7.0686297834397384E-5</v>
      </c>
      <c r="Z44" s="5">
        <f t="shared" si="12"/>
        <v>452.72082109916607</v>
      </c>
      <c r="AA44">
        <f t="shared" si="13"/>
        <v>5.7602085832887456E-4</v>
      </c>
      <c r="AB44" s="4"/>
      <c r="AC44">
        <f t="shared" si="14"/>
        <v>0.99159248563281643</v>
      </c>
      <c r="AD44" s="5">
        <f t="shared" si="15"/>
        <v>652.70877641715674</v>
      </c>
      <c r="AE44">
        <f t="shared" si="16"/>
        <v>-8.234939648122183E-4</v>
      </c>
      <c r="AF44" s="4"/>
      <c r="AK44">
        <f t="shared" si="17"/>
        <v>7.5914022862322761E-4</v>
      </c>
      <c r="AL44">
        <f t="shared" si="18"/>
        <v>6.2886902915592121E-7</v>
      </c>
    </row>
    <row r="45" spans="1:38" x14ac:dyDescent="0.3">
      <c r="A45" s="24">
        <v>298.14999999999998</v>
      </c>
      <c r="B45" s="26">
        <v>0.3</v>
      </c>
      <c r="C45" s="8">
        <v>42.393999999999998</v>
      </c>
      <c r="D45" s="8">
        <f t="shared" si="0"/>
        <v>12.7182</v>
      </c>
      <c r="F45" s="24">
        <v>0.94579999999999997</v>
      </c>
      <c r="H45">
        <f t="shared" si="1"/>
        <v>-3.4048799999999998E-5</v>
      </c>
      <c r="I45" s="13">
        <v>0.39200000000000002</v>
      </c>
      <c r="J45">
        <v>1.7999999999999999E-2</v>
      </c>
      <c r="K45" s="22">
        <f t="shared" si="2"/>
        <v>0.3</v>
      </c>
      <c r="L45">
        <v>0.2</v>
      </c>
      <c r="N45">
        <f t="shared" si="3"/>
        <v>0.16431676725154978</v>
      </c>
      <c r="O45">
        <f t="shared" si="4"/>
        <v>0.54772255750516607</v>
      </c>
      <c r="P45">
        <f t="shared" si="5"/>
        <v>1.1095445115010332</v>
      </c>
      <c r="R45">
        <f t="shared" si="6"/>
        <v>2.0899010318359014E-3</v>
      </c>
      <c r="S45" s="4"/>
      <c r="T45">
        <f t="shared" si="7"/>
        <v>0.98744152124450812</v>
      </c>
      <c r="U45">
        <f t="shared" si="8"/>
        <v>-1.2638002953277071E-2</v>
      </c>
      <c r="V45">
        <f t="shared" si="9"/>
        <v>-2.2748405315898727E-4</v>
      </c>
      <c r="W45" s="4"/>
      <c r="X45">
        <f t="shared" si="10"/>
        <v>1.2558478755491901E-2</v>
      </c>
      <c r="Y45">
        <f t="shared" si="11"/>
        <v>1.5771538865214143E-4</v>
      </c>
      <c r="Z45" s="5">
        <f t="shared" si="12"/>
        <v>453.55883584783885</v>
      </c>
      <c r="AA45">
        <f t="shared" si="13"/>
        <v>1.2875977453023848E-3</v>
      </c>
      <c r="AB45" s="4"/>
      <c r="AC45">
        <f t="shared" si="14"/>
        <v>0.98744152124450812</v>
      </c>
      <c r="AD45" s="5">
        <f t="shared" si="15"/>
        <v>653.08077671706258</v>
      </c>
      <c r="AE45">
        <f t="shared" si="16"/>
        <v>-1.8307323729159115E-3</v>
      </c>
      <c r="AF45" s="4"/>
      <c r="AK45">
        <f t="shared" si="17"/>
        <v>1.3192823510633873E-3</v>
      </c>
      <c r="AL45">
        <f t="shared" si="18"/>
        <v>1.8315052044385526E-6</v>
      </c>
    </row>
    <row r="46" spans="1:38" x14ac:dyDescent="0.3">
      <c r="A46" s="24">
        <v>298.14999999999998</v>
      </c>
      <c r="B46" s="26">
        <v>0.4</v>
      </c>
      <c r="C46" s="8">
        <v>42.393999999999998</v>
      </c>
      <c r="D46" s="8">
        <f t="shared" si="0"/>
        <v>16.957599999999999</v>
      </c>
      <c r="F46" s="24">
        <v>0.95320000000000005</v>
      </c>
      <c r="H46">
        <f t="shared" si="1"/>
        <v>-3.43152E-5</v>
      </c>
      <c r="I46" s="13">
        <v>0.39200000000000002</v>
      </c>
      <c r="J46">
        <v>1.7999999999999999E-2</v>
      </c>
      <c r="K46" s="22">
        <f t="shared" si="2"/>
        <v>0.4</v>
      </c>
      <c r="L46">
        <v>0.2</v>
      </c>
      <c r="N46">
        <f t="shared" si="3"/>
        <v>0.25298221281347039</v>
      </c>
      <c r="O46">
        <f t="shared" si="4"/>
        <v>0.63245553203367588</v>
      </c>
      <c r="P46">
        <f t="shared" si="5"/>
        <v>1.1264911064067351</v>
      </c>
      <c r="R46">
        <f t="shared" si="6"/>
        <v>3.1692083203492829E-3</v>
      </c>
      <c r="S46" s="4"/>
      <c r="T46">
        <f t="shared" si="7"/>
        <v>0.98332516517896129</v>
      </c>
      <c r="U46">
        <f t="shared" si="8"/>
        <v>-1.6815424948547691E-2</v>
      </c>
      <c r="V46">
        <f t="shared" si="9"/>
        <v>-3.0267764907385841E-4</v>
      </c>
      <c r="W46" s="4"/>
      <c r="X46">
        <f t="shared" si="10"/>
        <v>1.6674834821038754E-2</v>
      </c>
      <c r="Y46">
        <f t="shared" si="11"/>
        <v>2.7805011630892653E-4</v>
      </c>
      <c r="Z46" s="5">
        <f t="shared" si="12"/>
        <v>454.39168885052408</v>
      </c>
      <c r="AA46">
        <f t="shared" si="13"/>
        <v>2.2741859148245596E-3</v>
      </c>
      <c r="AB46" s="4"/>
      <c r="AC46">
        <f t="shared" si="14"/>
        <v>0.98332516517896129</v>
      </c>
      <c r="AD46" s="5">
        <f t="shared" si="15"/>
        <v>653.59513983813838</v>
      </c>
      <c r="AE46">
        <f t="shared" si="16"/>
        <v>-3.2166333028210638E-3</v>
      </c>
      <c r="AF46" s="4"/>
      <c r="AK46">
        <f t="shared" si="17"/>
        <v>1.9240832832789208E-3</v>
      </c>
      <c r="AL46">
        <f t="shared" si="18"/>
        <v>3.835324619309178E-6</v>
      </c>
    </row>
    <row r="47" spans="1:38" x14ac:dyDescent="0.3">
      <c r="A47" s="24">
        <v>298.14999999999998</v>
      </c>
      <c r="B47" s="26">
        <v>0.5</v>
      </c>
      <c r="C47" s="8">
        <v>42.393999999999998</v>
      </c>
      <c r="D47" s="8">
        <f t="shared" si="0"/>
        <v>21.196999999999999</v>
      </c>
      <c r="F47" s="24">
        <v>0.96189999999999998</v>
      </c>
      <c r="H47">
        <f t="shared" si="1"/>
        <v>-3.4628399999999995E-5</v>
      </c>
      <c r="I47" s="13">
        <v>0.39200000000000002</v>
      </c>
      <c r="J47">
        <v>1.7999999999999999E-2</v>
      </c>
      <c r="K47" s="22">
        <f t="shared" si="2"/>
        <v>0.5</v>
      </c>
      <c r="L47">
        <v>0.2</v>
      </c>
      <c r="N47">
        <f t="shared" si="3"/>
        <v>0.35355339059327379</v>
      </c>
      <c r="O47">
        <f t="shared" si="4"/>
        <v>0.70710678118654757</v>
      </c>
      <c r="P47">
        <f t="shared" si="5"/>
        <v>1.1414213562373094</v>
      </c>
      <c r="R47">
        <f t="shared" si="6"/>
        <v>4.371168824543142E-3</v>
      </c>
      <c r="S47" s="4"/>
      <c r="T47">
        <f t="shared" si="7"/>
        <v>0.97924298641692054</v>
      </c>
      <c r="U47">
        <f t="shared" si="8"/>
        <v>-2.0975468660547576E-2</v>
      </c>
      <c r="V47">
        <f t="shared" si="9"/>
        <v>-3.7755843588985633E-4</v>
      </c>
      <c r="W47" s="4"/>
      <c r="X47">
        <f t="shared" si="10"/>
        <v>2.0757013583079464E-2</v>
      </c>
      <c r="Y47">
        <f t="shared" si="11"/>
        <v>4.3085361288814538E-4</v>
      </c>
      <c r="Z47" s="5">
        <f t="shared" si="12"/>
        <v>455.22001064784541</v>
      </c>
      <c r="AA47">
        <f t="shared" si="13"/>
        <v>3.5303973524388756E-3</v>
      </c>
      <c r="AB47" s="4"/>
      <c r="AC47">
        <f t="shared" si="14"/>
        <v>0.97924298641692054</v>
      </c>
      <c r="AD47" s="5">
        <f t="shared" si="15"/>
        <v>654.24828864183166</v>
      </c>
      <c r="AE47">
        <f t="shared" si="16"/>
        <v>-4.9686145767858184E-3</v>
      </c>
      <c r="AF47" s="4"/>
      <c r="AK47">
        <f t="shared" si="17"/>
        <v>2.5553931643063424E-3</v>
      </c>
      <c r="AL47">
        <f t="shared" si="18"/>
        <v>6.708211703571872E-6</v>
      </c>
    </row>
    <row r="48" spans="1:38" x14ac:dyDescent="0.3">
      <c r="A48" s="24">
        <v>298.14999999999998</v>
      </c>
      <c r="B48" s="26">
        <v>0.6</v>
      </c>
      <c r="C48" s="8">
        <v>42.393999999999998</v>
      </c>
      <c r="D48" s="8">
        <f t="shared" si="0"/>
        <v>25.436399999999999</v>
      </c>
      <c r="F48" s="24">
        <v>0.97150000000000003</v>
      </c>
      <c r="H48">
        <f t="shared" si="1"/>
        <v>-3.4974000000000001E-5</v>
      </c>
      <c r="I48" s="13">
        <v>0.39200000000000002</v>
      </c>
      <c r="J48">
        <v>1.7999999999999999E-2</v>
      </c>
      <c r="K48" s="22">
        <f t="shared" si="2"/>
        <v>0.6</v>
      </c>
      <c r="L48">
        <v>0.2</v>
      </c>
      <c r="N48">
        <f t="shared" si="3"/>
        <v>0.46475800154489</v>
      </c>
      <c r="O48">
        <f t="shared" si="4"/>
        <v>0.7745966692414834</v>
      </c>
      <c r="P48">
        <f t="shared" si="5"/>
        <v>1.1549193338482966</v>
      </c>
      <c r="R48">
        <f t="shared" si="6"/>
        <v>5.6788943829933275E-3</v>
      </c>
      <c r="S48" s="4"/>
      <c r="T48">
        <f t="shared" si="7"/>
        <v>0.97519456106687841</v>
      </c>
      <c r="U48">
        <f t="shared" si="8"/>
        <v>-2.5118278079522362E-2</v>
      </c>
      <c r="V48">
        <f t="shared" si="9"/>
        <v>-4.5212900543140246E-4</v>
      </c>
      <c r="W48" s="4"/>
      <c r="X48">
        <f t="shared" si="10"/>
        <v>2.4805438933121544E-2</v>
      </c>
      <c r="Y48">
        <f t="shared" si="11"/>
        <v>6.1530980066482207E-4</v>
      </c>
      <c r="Z48" s="5">
        <f t="shared" si="12"/>
        <v>456.04440236965985</v>
      </c>
      <c r="AA48">
        <f t="shared" si="13"/>
        <v>5.0509546256948994E-3</v>
      </c>
      <c r="AB48" s="4"/>
      <c r="AC48">
        <f t="shared" si="14"/>
        <v>0.97519456106687841</v>
      </c>
      <c r="AD48" s="5">
        <f t="shared" si="15"/>
        <v>655.03673485593845</v>
      </c>
      <c r="AE48">
        <f t="shared" si="16"/>
        <v>-7.0749481972184527E-3</v>
      </c>
      <c r="AF48" s="4"/>
      <c r="AK48">
        <f t="shared" si="17"/>
        <v>3.2027718060383716E-3</v>
      </c>
      <c r="AL48">
        <f t="shared" si="18"/>
        <v>1.0482997904519065E-5</v>
      </c>
    </row>
    <row r="49" spans="1:38" x14ac:dyDescent="0.3">
      <c r="A49" s="24">
        <v>298.14999999999998</v>
      </c>
      <c r="B49" s="26">
        <v>0.7</v>
      </c>
      <c r="C49" s="8">
        <v>42.393999999999998</v>
      </c>
      <c r="D49" s="8">
        <f t="shared" si="0"/>
        <v>29.675799999999995</v>
      </c>
      <c r="F49" s="24">
        <v>0.98180000000000001</v>
      </c>
      <c r="H49">
        <f t="shared" si="1"/>
        <v>-3.5344799999999994E-5</v>
      </c>
      <c r="I49" s="13">
        <v>0.39200000000000002</v>
      </c>
      <c r="J49">
        <v>1.7999999999999999E-2</v>
      </c>
      <c r="K49" s="22">
        <f t="shared" si="2"/>
        <v>0.7</v>
      </c>
      <c r="L49">
        <v>0.2</v>
      </c>
      <c r="N49">
        <f t="shared" si="3"/>
        <v>0.58566201857385281</v>
      </c>
      <c r="O49">
        <f t="shared" si="4"/>
        <v>0.83666002653407556</v>
      </c>
      <c r="P49">
        <f t="shared" si="5"/>
        <v>1.167332005306815</v>
      </c>
      <c r="R49">
        <f t="shared" si="6"/>
        <v>7.080130047442605E-3</v>
      </c>
      <c r="S49" s="4"/>
      <c r="T49">
        <f t="shared" si="7"/>
        <v>0.97117947221834289</v>
      </c>
      <c r="U49">
        <f t="shared" si="8"/>
        <v>-2.9243995413520858E-2</v>
      </c>
      <c r="V49">
        <f t="shared" si="9"/>
        <v>-5.2639191744337536E-4</v>
      </c>
      <c r="W49" s="4"/>
      <c r="X49">
        <f t="shared" si="10"/>
        <v>2.8820527781657095E-2</v>
      </c>
      <c r="Y49">
        <f t="shared" si="11"/>
        <v>8.3062282161326846E-4</v>
      </c>
      <c r="Z49" s="5">
        <f t="shared" si="12"/>
        <v>456.86543692688764</v>
      </c>
      <c r="AA49">
        <f t="shared" si="13"/>
        <v>6.8306914497202218E-3</v>
      </c>
      <c r="AB49" s="4"/>
      <c r="AC49">
        <f t="shared" si="14"/>
        <v>0.97117947221834289</v>
      </c>
      <c r="AD49" s="5">
        <f t="shared" si="15"/>
        <v>655.95707663607016</v>
      </c>
      <c r="AE49">
        <f t="shared" si="16"/>
        <v>-9.5246994455415804E-3</v>
      </c>
      <c r="AF49" s="4"/>
      <c r="AK49">
        <f t="shared" si="17"/>
        <v>3.8597301341778724E-3</v>
      </c>
      <c r="AL49">
        <f t="shared" si="18"/>
        <v>1.5171608742860757E-5</v>
      </c>
    </row>
    <row r="50" spans="1:38" x14ac:dyDescent="0.3">
      <c r="A50" s="24">
        <v>298.14999999999998</v>
      </c>
      <c r="B50" s="26">
        <v>0.8</v>
      </c>
      <c r="C50" s="8">
        <v>42.393999999999998</v>
      </c>
      <c r="D50" s="8">
        <f t="shared" si="0"/>
        <v>33.915199999999999</v>
      </c>
      <c r="F50" s="24">
        <v>0.99250000000000005</v>
      </c>
      <c r="H50">
        <f t="shared" si="1"/>
        <v>-3.5729999999999998E-5</v>
      </c>
      <c r="I50" s="13">
        <v>0.39200000000000002</v>
      </c>
      <c r="J50">
        <v>1.7999999999999999E-2</v>
      </c>
      <c r="K50" s="22">
        <f t="shared" si="2"/>
        <v>0.8</v>
      </c>
      <c r="L50">
        <v>0.2</v>
      </c>
      <c r="N50">
        <f t="shared" si="3"/>
        <v>0.71554175279993271</v>
      </c>
      <c r="O50">
        <f t="shared" si="4"/>
        <v>0.89442719099991586</v>
      </c>
      <c r="P50">
        <f t="shared" si="5"/>
        <v>1.1788854381999831</v>
      </c>
      <c r="R50">
        <f t="shared" si="6"/>
        <v>8.5654847267692662E-3</v>
      </c>
      <c r="S50" s="4"/>
      <c r="T50">
        <f t="shared" si="7"/>
        <v>0.96719730979871466</v>
      </c>
      <c r="U50">
        <f t="shared" si="8"/>
        <v>-3.3352761117685918E-2</v>
      </c>
      <c r="V50">
        <f t="shared" si="9"/>
        <v>-6.0034970011834646E-4</v>
      </c>
      <c r="W50" s="4"/>
      <c r="X50">
        <f t="shared" si="10"/>
        <v>3.2802690201285366E-2</v>
      </c>
      <c r="Y50">
        <f t="shared" si="11"/>
        <v>1.0760164844415029E-3</v>
      </c>
      <c r="Z50" s="5">
        <f t="shared" si="12"/>
        <v>457.68366015484213</v>
      </c>
      <c r="AA50">
        <f t="shared" si="13"/>
        <v>8.864552933750389E-3</v>
      </c>
      <c r="AB50" s="4"/>
      <c r="AC50">
        <f t="shared" si="14"/>
        <v>0.96719730979871466</v>
      </c>
      <c r="AD50" s="5">
        <f t="shared" si="15"/>
        <v>657.00599620203752</v>
      </c>
      <c r="AE50">
        <f t="shared" si="16"/>
        <v>-1.2307669991915649E-2</v>
      </c>
      <c r="AF50" s="4"/>
      <c r="AK50">
        <f t="shared" si="17"/>
        <v>4.5220179684856612E-3</v>
      </c>
      <c r="AL50">
        <f t="shared" si="18"/>
        <v>2.0773066544235175E-5</v>
      </c>
    </row>
    <row r="51" spans="1:38" x14ac:dyDescent="0.3">
      <c r="A51" s="24">
        <v>298.14999999999998</v>
      </c>
      <c r="B51" s="26">
        <v>0.9</v>
      </c>
      <c r="C51" s="8">
        <v>42.393999999999998</v>
      </c>
      <c r="D51" s="8">
        <f t="shared" si="0"/>
        <v>38.154600000000002</v>
      </c>
      <c r="F51" s="24">
        <v>1.0035000000000001</v>
      </c>
      <c r="H51">
        <f t="shared" si="1"/>
        <v>-3.6125999999999999E-5</v>
      </c>
      <c r="I51" s="13">
        <v>0.39200000000000002</v>
      </c>
      <c r="J51">
        <v>1.7999999999999999E-2</v>
      </c>
      <c r="K51" s="22">
        <f t="shared" si="2"/>
        <v>0.9</v>
      </c>
      <c r="L51">
        <v>0.2</v>
      </c>
      <c r="N51">
        <f t="shared" si="3"/>
        <v>0.85381496824546244</v>
      </c>
      <c r="O51">
        <f t="shared" si="4"/>
        <v>0.94868329805051377</v>
      </c>
      <c r="P51">
        <f t="shared" si="5"/>
        <v>1.1897366596101029</v>
      </c>
      <c r="R51">
        <f t="shared" si="6"/>
        <v>1.0127482190746851E-2</v>
      </c>
      <c r="S51" s="4"/>
      <c r="T51">
        <f t="shared" si="7"/>
        <v>0.96324767043367143</v>
      </c>
      <c r="U51">
        <f t="shared" si="8"/>
        <v>-3.7444713922945648E-2</v>
      </c>
      <c r="V51">
        <f t="shared" si="9"/>
        <v>-6.7400485061302161E-4</v>
      </c>
      <c r="W51" s="4"/>
      <c r="X51">
        <f t="shared" si="10"/>
        <v>3.6752329566328561E-2</v>
      </c>
      <c r="Y51">
        <f t="shared" si="11"/>
        <v>1.3507337285520284E-3</v>
      </c>
      <c r="Z51" s="5">
        <f t="shared" si="12"/>
        <v>458.49959191012812</v>
      </c>
      <c r="AA51">
        <f t="shared" si="13"/>
        <v>1.1147595539766313E-2</v>
      </c>
      <c r="AB51" s="4"/>
      <c r="AC51">
        <f t="shared" si="14"/>
        <v>0.96324767043367143</v>
      </c>
      <c r="AD51" s="5">
        <f t="shared" si="15"/>
        <v>658.18025754658527</v>
      </c>
      <c r="AE51">
        <f t="shared" si="16"/>
        <v>-1.5414344761400857E-2</v>
      </c>
      <c r="AF51" s="4"/>
      <c r="AK51">
        <f t="shared" si="17"/>
        <v>5.1867281184992866E-3</v>
      </c>
      <c r="AL51">
        <f t="shared" si="18"/>
        <v>2.7278205143124959E-5</v>
      </c>
    </row>
    <row r="52" spans="1:38" x14ac:dyDescent="0.3">
      <c r="A52" s="24">
        <v>298.14999999999998</v>
      </c>
      <c r="B52" s="26">
        <v>1</v>
      </c>
      <c r="C52" s="8">
        <v>42.393999999999998</v>
      </c>
      <c r="D52" s="8">
        <f t="shared" si="0"/>
        <v>42.393999999999998</v>
      </c>
      <c r="F52" s="24">
        <v>1.0148999999999999</v>
      </c>
      <c r="H52">
        <f t="shared" si="1"/>
        <v>-3.6536399999999998E-5</v>
      </c>
      <c r="I52" s="13">
        <v>0.39200000000000002</v>
      </c>
      <c r="J52">
        <v>1.7999999999999999E-2</v>
      </c>
      <c r="K52" s="22">
        <f t="shared" si="2"/>
        <v>1</v>
      </c>
      <c r="L52">
        <v>0.2</v>
      </c>
      <c r="N52">
        <f t="shared" si="3"/>
        <v>1</v>
      </c>
      <c r="O52">
        <f t="shared" si="4"/>
        <v>1</v>
      </c>
      <c r="P52">
        <f t="shared" si="5"/>
        <v>1.2</v>
      </c>
      <c r="R52">
        <f t="shared" si="6"/>
        <v>1.176E-2</v>
      </c>
      <c r="S52" s="4"/>
      <c r="T52">
        <f t="shared" si="7"/>
        <v>0.95933015731095916</v>
      </c>
      <c r="U52">
        <f t="shared" si="8"/>
        <v>-4.1519990864120074E-2</v>
      </c>
      <c r="V52">
        <f t="shared" si="9"/>
        <v>-7.473598355541613E-4</v>
      </c>
      <c r="W52" s="4"/>
      <c r="X52">
        <f t="shared" si="10"/>
        <v>4.0669842689040801E-2</v>
      </c>
      <c r="Y52">
        <f t="shared" si="11"/>
        <v>1.6540361043513255E-3</v>
      </c>
      <c r="Z52" s="5">
        <f t="shared" si="12"/>
        <v>459.31372712308485</v>
      </c>
      <c r="AA52">
        <f t="shared" si="13"/>
        <v>1.3674986781943588E-2</v>
      </c>
      <c r="AB52" s="4"/>
      <c r="AC52">
        <f t="shared" si="14"/>
        <v>0.95933015731095916</v>
      </c>
      <c r="AD52" s="5">
        <f t="shared" si="15"/>
        <v>659.4767042140079</v>
      </c>
      <c r="AE52">
        <f t="shared" si="16"/>
        <v>-1.8835842318235332E-2</v>
      </c>
      <c r="AF52" s="4"/>
      <c r="AK52">
        <f t="shared" si="17"/>
        <v>5.8517846281540935E-3</v>
      </c>
      <c r="AL52">
        <f t="shared" si="18"/>
        <v>3.4672324530601681E-5</v>
      </c>
    </row>
    <row r="53" spans="1:38" x14ac:dyDescent="0.3">
      <c r="A53" s="24">
        <v>298.14999999999998</v>
      </c>
      <c r="B53" s="26">
        <v>1.2</v>
      </c>
      <c r="C53" s="8">
        <v>42.393999999999998</v>
      </c>
      <c r="D53" s="8">
        <f t="shared" si="0"/>
        <v>50.872799999999998</v>
      </c>
      <c r="F53" s="24">
        <v>1.0385</v>
      </c>
      <c r="H53">
        <f t="shared" si="1"/>
        <v>-3.7385999999999997E-5</v>
      </c>
      <c r="I53" s="13">
        <v>0.39200000000000002</v>
      </c>
      <c r="J53">
        <v>1.7999999999999999E-2</v>
      </c>
      <c r="K53" s="22">
        <f t="shared" si="2"/>
        <v>1.2</v>
      </c>
      <c r="L53">
        <v>0.2</v>
      </c>
      <c r="N53">
        <f t="shared" si="3"/>
        <v>1.3145341380123987</v>
      </c>
      <c r="O53">
        <f t="shared" si="4"/>
        <v>1.0954451150103321</v>
      </c>
      <c r="P53">
        <f t="shared" si="5"/>
        <v>1.2190890230020663</v>
      </c>
      <c r="R53">
        <f t="shared" si="6"/>
        <v>1.5216858987007325E-2</v>
      </c>
      <c r="S53" s="4"/>
      <c r="T53">
        <f t="shared" si="7"/>
        <v>0.95158995455967654</v>
      </c>
      <c r="U53">
        <f t="shared" si="8"/>
        <v>-4.9621056977615145E-2</v>
      </c>
      <c r="V53">
        <f t="shared" si="9"/>
        <v>-8.9317902559707255E-4</v>
      </c>
      <c r="W53" s="4"/>
      <c r="X53">
        <f t="shared" si="10"/>
        <v>4.8410045440323506E-2</v>
      </c>
      <c r="Y53">
        <f t="shared" si="11"/>
        <v>2.3435324995341868E-3</v>
      </c>
      <c r="Z53" s="5">
        <f t="shared" si="12"/>
        <v>460.93846903050269</v>
      </c>
      <c r="AA53">
        <f t="shared" si="13"/>
        <v>1.9444037084253275E-2</v>
      </c>
      <c r="AB53" s="4"/>
      <c r="AC53">
        <f t="shared" si="14"/>
        <v>0.95158995455967654</v>
      </c>
      <c r="AD53" s="5">
        <f t="shared" si="15"/>
        <v>662.42391259435431</v>
      </c>
      <c r="AE53">
        <f t="shared" si="16"/>
        <v>-2.6590673407288046E-2</v>
      </c>
      <c r="AF53" s="4"/>
      <c r="AK53">
        <f t="shared" si="17"/>
        <v>7.1770436383754854E-3</v>
      </c>
      <c r="AL53">
        <f t="shared" si="18"/>
        <v>5.2047995007070645E-5</v>
      </c>
    </row>
    <row r="54" spans="1:38" x14ac:dyDescent="0.3">
      <c r="A54" s="24">
        <v>298.14999999999998</v>
      </c>
      <c r="B54" s="26">
        <v>1.4</v>
      </c>
      <c r="C54" s="8">
        <v>42.393999999999998</v>
      </c>
      <c r="D54" s="8">
        <f t="shared" si="0"/>
        <v>59.351599999999991</v>
      </c>
      <c r="F54" s="24">
        <v>1.0630999999999999</v>
      </c>
      <c r="H54">
        <f t="shared" si="1"/>
        <v>-3.8271599999999995E-5</v>
      </c>
      <c r="I54" s="13">
        <v>0.39200000000000002</v>
      </c>
      <c r="J54">
        <v>1.7999999999999999E-2</v>
      </c>
      <c r="K54" s="22">
        <f t="shared" si="2"/>
        <v>1.4</v>
      </c>
      <c r="L54">
        <v>0.2</v>
      </c>
      <c r="N54">
        <f t="shared" si="3"/>
        <v>1.6565023392678924</v>
      </c>
      <c r="O54">
        <f t="shared" si="4"/>
        <v>1.1832159566199232</v>
      </c>
      <c r="P54">
        <f t="shared" si="5"/>
        <v>1.2366431913239846</v>
      </c>
      <c r="R54">
        <f t="shared" si="6"/>
        <v>1.8903238359903068E-2</v>
      </c>
      <c r="S54" s="4"/>
      <c r="T54">
        <f t="shared" si="7"/>
        <v>0.94397365331774641</v>
      </c>
      <c r="U54">
        <f t="shared" si="8"/>
        <v>-5.765702284714843E-2</v>
      </c>
      <c r="V54">
        <f t="shared" si="9"/>
        <v>-1.0378264112486716E-3</v>
      </c>
      <c r="W54" s="4"/>
      <c r="X54">
        <f t="shared" si="10"/>
        <v>5.602634668225355E-2</v>
      </c>
      <c r="Y54">
        <f t="shared" si="11"/>
        <v>3.1389515225600634E-3</v>
      </c>
      <c r="Z54" s="5">
        <f t="shared" si="12"/>
        <v>462.56138416407418</v>
      </c>
      <c r="AA54">
        <f t="shared" si="13"/>
        <v>2.61352396997876E-2</v>
      </c>
      <c r="AB54" s="4"/>
      <c r="AC54">
        <f t="shared" si="14"/>
        <v>0.94397365331774641</v>
      </c>
      <c r="AD54" s="5">
        <f t="shared" si="15"/>
        <v>665.82388049400834</v>
      </c>
      <c r="AE54">
        <f t="shared" si="16"/>
        <v>-3.5512099950387864E-2</v>
      </c>
      <c r="AF54" s="4"/>
      <c r="AK54">
        <f t="shared" si="17"/>
        <v>8.4885516980541323E-3</v>
      </c>
      <c r="AL54">
        <f t="shared" si="18"/>
        <v>7.2706715556238765E-5</v>
      </c>
    </row>
    <row r="55" spans="1:38" x14ac:dyDescent="0.3">
      <c r="A55" s="24">
        <v>298.14999999999998</v>
      </c>
      <c r="B55" s="26">
        <v>1.5</v>
      </c>
      <c r="C55" s="8">
        <v>42.393999999999998</v>
      </c>
      <c r="D55" s="8">
        <f t="shared" si="0"/>
        <v>63.590999999999994</v>
      </c>
      <c r="F55" s="24">
        <v>1.0757000000000001</v>
      </c>
      <c r="H55">
        <f t="shared" si="1"/>
        <v>-3.87252E-5</v>
      </c>
      <c r="I55" s="13">
        <v>0.39200000000000002</v>
      </c>
      <c r="J55">
        <v>1.7999999999999999E-2</v>
      </c>
      <c r="K55" s="22">
        <f t="shared" si="2"/>
        <v>1.5</v>
      </c>
      <c r="L55">
        <v>0.2</v>
      </c>
      <c r="N55">
        <f t="shared" si="3"/>
        <v>1.8371173070873836</v>
      </c>
      <c r="O55">
        <f t="shared" si="4"/>
        <v>1.2247448713915889</v>
      </c>
      <c r="P55">
        <f t="shared" si="5"/>
        <v>1.2449489742783177</v>
      </c>
      <c r="R55">
        <f t="shared" si="6"/>
        <v>2.0824467486826762E-2</v>
      </c>
      <c r="S55" s="4"/>
      <c r="T55">
        <f t="shared" si="7"/>
        <v>0.94021103976998677</v>
      </c>
      <c r="U55">
        <f t="shared" si="8"/>
        <v>-6.1650918523171436E-2</v>
      </c>
      <c r="V55">
        <f t="shared" si="9"/>
        <v>-1.1097165334170858E-3</v>
      </c>
      <c r="W55" s="4"/>
      <c r="X55">
        <f t="shared" si="10"/>
        <v>5.9788960230013226E-2</v>
      </c>
      <c r="Y55">
        <f t="shared" si="11"/>
        <v>3.5747197653861031E-3</v>
      </c>
      <c r="Z55" s="5">
        <f t="shared" si="12"/>
        <v>463.37315665665909</v>
      </c>
      <c r="AA55">
        <f t="shared" si="13"/>
        <v>2.9815725273298382E-2</v>
      </c>
      <c r="AB55" s="4"/>
      <c r="AC55">
        <f t="shared" si="14"/>
        <v>0.94021103976998677</v>
      </c>
      <c r="AD55" s="5">
        <f t="shared" si="15"/>
        <v>667.68654406428732</v>
      </c>
      <c r="AE55">
        <f t="shared" si="16"/>
        <v>-4.0393592227351532E-2</v>
      </c>
      <c r="AF55" s="4"/>
      <c r="AK55">
        <f t="shared" si="17"/>
        <v>9.1368839993565265E-3</v>
      </c>
      <c r="AL55">
        <f t="shared" si="18"/>
        <v>8.4191804179316136E-5</v>
      </c>
    </row>
    <row r="56" spans="1:38" x14ac:dyDescent="0.3">
      <c r="A56" s="24">
        <v>298.14999999999998</v>
      </c>
      <c r="B56" s="26">
        <v>1.6</v>
      </c>
      <c r="C56" s="8">
        <v>42.393999999999998</v>
      </c>
      <c r="D56" s="8">
        <f t="shared" si="0"/>
        <v>67.830399999999997</v>
      </c>
      <c r="F56" s="24">
        <v>1.0885</v>
      </c>
      <c r="H56">
        <f t="shared" si="1"/>
        <v>-3.9186000000000001E-5</v>
      </c>
      <c r="I56" s="13">
        <v>0.39200000000000002</v>
      </c>
      <c r="J56">
        <v>1.7999999999999999E-2</v>
      </c>
      <c r="K56" s="22">
        <f t="shared" si="2"/>
        <v>1.6</v>
      </c>
      <c r="L56">
        <v>0.2</v>
      </c>
      <c r="N56">
        <f t="shared" si="3"/>
        <v>2.0238577025077631</v>
      </c>
      <c r="O56">
        <f t="shared" si="4"/>
        <v>1.2649110640673518</v>
      </c>
      <c r="P56">
        <f t="shared" si="5"/>
        <v>1.2529822128134704</v>
      </c>
      <c r="R56">
        <f t="shared" si="6"/>
        <v>2.2794162283963193E-2</v>
      </c>
      <c r="S56" s="4"/>
      <c r="T56">
        <f t="shared" si="7"/>
        <v>0.93647830217232997</v>
      </c>
      <c r="U56">
        <f t="shared" si="8"/>
        <v>-6.5628926429582832E-2</v>
      </c>
      <c r="V56">
        <f t="shared" si="9"/>
        <v>-1.1813206757324908E-3</v>
      </c>
      <c r="W56" s="4"/>
      <c r="X56">
        <f t="shared" si="10"/>
        <v>6.3521697827670004E-2</v>
      </c>
      <c r="Y56">
        <f t="shared" si="11"/>
        <v>4.035006094909816E-3</v>
      </c>
      <c r="Z56" s="5">
        <f t="shared" si="12"/>
        <v>464.18563253050786</v>
      </c>
      <c r="AA56">
        <f t="shared" si="13"/>
        <v>3.3713853415743004E-2</v>
      </c>
      <c r="AB56" s="4"/>
      <c r="AC56">
        <f t="shared" si="14"/>
        <v>0.93647830217232997</v>
      </c>
      <c r="AD56" s="5">
        <f t="shared" si="15"/>
        <v>669.65400863293303</v>
      </c>
      <c r="AE56">
        <f t="shared" si="16"/>
        <v>-4.5547536494244922E-2</v>
      </c>
      <c r="AF56" s="4"/>
      <c r="AK56">
        <f t="shared" si="17"/>
        <v>9.7791585297287847E-3</v>
      </c>
      <c r="AL56">
        <f t="shared" si="18"/>
        <v>9.6399889304455159E-5</v>
      </c>
    </row>
    <row r="57" spans="1:38" x14ac:dyDescent="0.3">
      <c r="A57" s="24">
        <v>298.14999999999998</v>
      </c>
      <c r="B57" s="26">
        <v>1.8</v>
      </c>
      <c r="C57" s="8">
        <v>42.393999999999998</v>
      </c>
      <c r="D57" s="8">
        <f t="shared" si="0"/>
        <v>76.309200000000004</v>
      </c>
      <c r="F57" s="24">
        <v>1.1146</v>
      </c>
      <c r="H57">
        <f t="shared" si="1"/>
        <v>-4.0125599999999994E-5</v>
      </c>
      <c r="I57" s="13">
        <v>0.39200000000000002</v>
      </c>
      <c r="J57">
        <v>1.7999999999999999E-2</v>
      </c>
      <c r="K57" s="22">
        <f t="shared" si="2"/>
        <v>1.8</v>
      </c>
      <c r="L57">
        <v>0.2</v>
      </c>
      <c r="N57">
        <f t="shared" si="3"/>
        <v>2.414953415699773</v>
      </c>
      <c r="O57">
        <f t="shared" si="4"/>
        <v>1.3416407864998738</v>
      </c>
      <c r="P57">
        <f t="shared" si="5"/>
        <v>1.2683281572999747</v>
      </c>
      <c r="R57">
        <f t="shared" si="6"/>
        <v>2.6869877804262067E-2</v>
      </c>
      <c r="S57" s="4"/>
      <c r="T57">
        <f t="shared" si="7"/>
        <v>0.92910104271151817</v>
      </c>
      <c r="U57">
        <f t="shared" si="8"/>
        <v>-7.3537781054240553E-2</v>
      </c>
      <c r="V57">
        <f t="shared" si="9"/>
        <v>-1.3236800589763299E-3</v>
      </c>
      <c r="W57" s="4"/>
      <c r="X57">
        <f t="shared" si="10"/>
        <v>7.0898957288481793E-2</v>
      </c>
      <c r="Y57">
        <f t="shared" si="11"/>
        <v>5.0266621445939656E-3</v>
      </c>
      <c r="Z57" s="5">
        <f t="shared" si="12"/>
        <v>465.81406274813946</v>
      </c>
      <c r="AA57">
        <f t="shared" si="13"/>
        <v>4.2146818481440633E-2</v>
      </c>
      <c r="AB57" s="4"/>
      <c r="AC57">
        <f t="shared" si="14"/>
        <v>0.92910104271151817</v>
      </c>
      <c r="AD57" s="5">
        <f t="shared" si="15"/>
        <v>673.89277919137123</v>
      </c>
      <c r="AE57">
        <f t="shared" si="16"/>
        <v>-5.6650787532222843E-2</v>
      </c>
      <c r="AF57" s="4"/>
      <c r="AK57">
        <f t="shared" si="17"/>
        <v>1.1042228694503525E-2</v>
      </c>
      <c r="AL57">
        <f t="shared" si="18"/>
        <v>1.2281857670890073E-4</v>
      </c>
    </row>
    <row r="58" spans="1:38" x14ac:dyDescent="0.3">
      <c r="A58" s="24">
        <v>298.14999999999998</v>
      </c>
      <c r="B58" s="26">
        <v>2</v>
      </c>
      <c r="C58" s="8">
        <v>42.393999999999998</v>
      </c>
      <c r="D58" s="8">
        <f t="shared" si="0"/>
        <v>84.787999999999997</v>
      </c>
      <c r="F58" s="24">
        <v>1.1415</v>
      </c>
      <c r="H58">
        <f t="shared" si="1"/>
        <v>-4.1093999999999997E-5</v>
      </c>
      <c r="I58" s="13">
        <v>0.39200000000000002</v>
      </c>
      <c r="J58">
        <v>1.7999999999999999E-2</v>
      </c>
      <c r="K58" s="22">
        <f t="shared" si="2"/>
        <v>2</v>
      </c>
      <c r="L58">
        <v>0.2</v>
      </c>
      <c r="N58">
        <f t="shared" si="3"/>
        <v>2.8284271247461898</v>
      </c>
      <c r="O58">
        <f t="shared" si="4"/>
        <v>1.4142135623730951</v>
      </c>
      <c r="P58">
        <f t="shared" si="5"/>
        <v>1.2828427124746191</v>
      </c>
      <c r="R58">
        <f t="shared" si="6"/>
        <v>3.1114308243932857E-2</v>
      </c>
      <c r="S58" s="4"/>
      <c r="T58">
        <f t="shared" si="7"/>
        <v>0.92183910588981444</v>
      </c>
      <c r="U58">
        <f t="shared" si="8"/>
        <v>-8.138457619590761E-2</v>
      </c>
      <c r="V58">
        <f t="shared" si="9"/>
        <v>-1.4649223715263368E-3</v>
      </c>
      <c r="W58" s="4"/>
      <c r="X58">
        <f t="shared" si="10"/>
        <v>7.8160894110185578E-2</v>
      </c>
      <c r="Y58">
        <f t="shared" si="11"/>
        <v>6.1091253681036422E-3</v>
      </c>
      <c r="Z58" s="5">
        <f t="shared" si="12"/>
        <v>467.44923682986212</v>
      </c>
      <c r="AA58">
        <f t="shared" si="13"/>
        <v>5.1402707838323965E-2</v>
      </c>
      <c r="AB58" s="4"/>
      <c r="AC58">
        <f t="shared" si="14"/>
        <v>0.92183910588981444</v>
      </c>
      <c r="AD58" s="5">
        <f t="shared" si="15"/>
        <v>678.51969922464934</v>
      </c>
      <c r="AE58">
        <f t="shared" si="16"/>
        <v>-6.8781102234947697E-2</v>
      </c>
      <c r="AF58" s="4"/>
      <c r="AK58">
        <f t="shared" si="17"/>
        <v>1.2270991475782783E-2</v>
      </c>
      <c r="AL58">
        <f t="shared" si="18"/>
        <v>1.5158744876298138E-4</v>
      </c>
    </row>
    <row r="59" spans="1:38" x14ac:dyDescent="0.3">
      <c r="A59" s="24">
        <v>298.14999999999998</v>
      </c>
      <c r="B59" s="26">
        <v>2.5</v>
      </c>
      <c r="C59" s="8">
        <v>42.393999999999998</v>
      </c>
      <c r="D59" s="8">
        <f t="shared" si="0"/>
        <v>105.985</v>
      </c>
      <c r="F59" s="24">
        <v>1.2115</v>
      </c>
      <c r="H59">
        <f t="shared" si="1"/>
        <v>-4.3614E-5</v>
      </c>
      <c r="I59" s="13">
        <v>0.39200000000000002</v>
      </c>
      <c r="J59">
        <v>1.7999999999999999E-2</v>
      </c>
      <c r="K59" s="22">
        <f t="shared" si="2"/>
        <v>2.5</v>
      </c>
      <c r="L59">
        <v>0.2</v>
      </c>
      <c r="N59">
        <f t="shared" si="3"/>
        <v>3.9528470752104745</v>
      </c>
      <c r="O59">
        <f t="shared" si="4"/>
        <v>1.5811388300841898</v>
      </c>
      <c r="P59">
        <f t="shared" si="5"/>
        <v>1.316227766016838</v>
      </c>
      <c r="R59">
        <f t="shared" si="6"/>
        <v>4.2380642139300241E-2</v>
      </c>
      <c r="S59" s="4"/>
      <c r="T59">
        <f t="shared" si="7"/>
        <v>0.90417139472958497</v>
      </c>
      <c r="U59">
        <f t="shared" si="8"/>
        <v>-0.10073634062119292</v>
      </c>
      <c r="V59">
        <f t="shared" si="9"/>
        <v>-1.8132541311814724E-3</v>
      </c>
      <c r="W59" s="4"/>
      <c r="X59">
        <f t="shared" si="10"/>
        <v>9.5828605270415063E-2</v>
      </c>
      <c r="Y59">
        <f t="shared" si="11"/>
        <v>9.1831215880730215E-3</v>
      </c>
      <c r="Z59" s="5">
        <f t="shared" si="12"/>
        <v>471.58116628304714</v>
      </c>
      <c r="AA59">
        <f t="shared" si="13"/>
        <v>7.7950569395205047E-2</v>
      </c>
      <c r="AB59" s="4"/>
      <c r="AC59">
        <f t="shared" si="14"/>
        <v>0.90417139472958497</v>
      </c>
      <c r="AD59" s="5">
        <f t="shared" si="15"/>
        <v>691.65930007527379</v>
      </c>
      <c r="AE59">
        <f t="shared" si="16"/>
        <v>-0.1033726914036167</v>
      </c>
      <c r="AF59" s="4"/>
      <c r="AK59">
        <f t="shared" si="17"/>
        <v>1.5145265999707114E-2</v>
      </c>
      <c r="AL59">
        <f t="shared" si="18"/>
        <v>2.307020756455028E-4</v>
      </c>
    </row>
    <row r="60" spans="1:38" x14ac:dyDescent="0.3">
      <c r="A60" s="24">
        <v>298.14999999999998</v>
      </c>
      <c r="B60" s="26">
        <v>3</v>
      </c>
      <c r="C60" s="8">
        <v>42.393999999999998</v>
      </c>
      <c r="D60" s="8">
        <f t="shared" si="0"/>
        <v>127.18199999999999</v>
      </c>
      <c r="F60" s="24">
        <v>1.2853000000000001</v>
      </c>
      <c r="H60">
        <f t="shared" si="1"/>
        <v>-4.6270799999999998E-5</v>
      </c>
      <c r="I60" s="13">
        <v>0.39200000000000002</v>
      </c>
      <c r="J60">
        <v>1.7999999999999999E-2</v>
      </c>
      <c r="K60" s="22">
        <f t="shared" si="2"/>
        <v>3</v>
      </c>
      <c r="L60">
        <v>0.2</v>
      </c>
      <c r="N60">
        <f t="shared" si="3"/>
        <v>5.196152422706632</v>
      </c>
      <c r="O60">
        <f t="shared" si="4"/>
        <v>1.7320508075688772</v>
      </c>
      <c r="P60">
        <f t="shared" si="5"/>
        <v>1.3464101615137753</v>
      </c>
      <c r="R60">
        <f t="shared" si="6"/>
        <v>5.4461935215040905E-2</v>
      </c>
      <c r="S60" s="4"/>
      <c r="T60">
        <f t="shared" si="7"/>
        <v>0.88716817692262651</v>
      </c>
      <c r="U60">
        <f t="shared" si="8"/>
        <v>-0.11972071270265237</v>
      </c>
      <c r="V60">
        <f t="shared" si="9"/>
        <v>-2.1549728286477427E-3</v>
      </c>
      <c r="W60" s="4"/>
      <c r="X60">
        <f t="shared" si="10"/>
        <v>0.11283182307737347</v>
      </c>
      <c r="Y60">
        <f t="shared" si="11"/>
        <v>1.2731020298963707E-2</v>
      </c>
      <c r="Z60" s="5">
        <f t="shared" si="12"/>
        <v>475.79860734474499</v>
      </c>
      <c r="AA60">
        <f t="shared" si="13"/>
        <v>0.10903323110984298</v>
      </c>
      <c r="AB60" s="4"/>
      <c r="AC60">
        <f t="shared" si="14"/>
        <v>0.88716817692262651</v>
      </c>
      <c r="AD60" s="5">
        <f t="shared" si="15"/>
        <v>706.82456690829963</v>
      </c>
      <c r="AE60">
        <f t="shared" si="16"/>
        <v>-0.1436988546340203</v>
      </c>
      <c r="AF60" s="4"/>
      <c r="AK60">
        <f t="shared" si="17"/>
        <v>1.7641338862215833E-2</v>
      </c>
      <c r="AL60">
        <f t="shared" si="18"/>
        <v>3.1285153556291092E-4</v>
      </c>
    </row>
    <row r="61" spans="1:38" x14ac:dyDescent="0.3">
      <c r="A61" s="24">
        <v>298.14999999999998</v>
      </c>
      <c r="B61" s="26">
        <v>3.5</v>
      </c>
      <c r="C61" s="8">
        <v>42.393999999999998</v>
      </c>
      <c r="D61" s="8">
        <f t="shared" si="0"/>
        <v>148.37899999999999</v>
      </c>
      <c r="F61" s="24">
        <v>1.3626</v>
      </c>
      <c r="H61">
        <f t="shared" si="1"/>
        <v>-4.9053599999999994E-5</v>
      </c>
      <c r="I61" s="13">
        <v>0.39200000000000002</v>
      </c>
      <c r="J61">
        <v>1.7999999999999999E-2</v>
      </c>
      <c r="K61" s="22">
        <f t="shared" si="2"/>
        <v>3.5</v>
      </c>
      <c r="L61">
        <v>0.2</v>
      </c>
      <c r="N61">
        <f t="shared" si="3"/>
        <v>6.5479004268543983</v>
      </c>
      <c r="O61">
        <f t="shared" si="4"/>
        <v>1.8708286933869707</v>
      </c>
      <c r="P61">
        <f t="shared" si="5"/>
        <v>1.3741657386773942</v>
      </c>
      <c r="R61">
        <f t="shared" si="6"/>
        <v>6.7243687004382852E-2</v>
      </c>
      <c r="S61" s="4"/>
      <c r="T61">
        <f t="shared" si="7"/>
        <v>0.87079265643136972</v>
      </c>
      <c r="U61">
        <f t="shared" si="8"/>
        <v>-0.13835138278618553</v>
      </c>
      <c r="V61">
        <f t="shared" si="9"/>
        <v>-2.4903248901513393E-3</v>
      </c>
      <c r="W61" s="4"/>
      <c r="X61">
        <f t="shared" si="10"/>
        <v>0.12920734356863023</v>
      </c>
      <c r="Y61">
        <f t="shared" si="11"/>
        <v>1.6694537632062051E-2</v>
      </c>
      <c r="Z61" s="5">
        <f t="shared" si="12"/>
        <v>480.12348513959245</v>
      </c>
      <c r="AA61">
        <f t="shared" si="13"/>
        <v>0.14427791263259479</v>
      </c>
      <c r="AB61" s="4"/>
      <c r="AC61">
        <f t="shared" si="14"/>
        <v>0.87079265643136972</v>
      </c>
      <c r="AD61" s="5">
        <f t="shared" si="15"/>
        <v>723.76636904296925</v>
      </c>
      <c r="AE61">
        <f t="shared" si="16"/>
        <v>-0.18939131412761612</v>
      </c>
      <c r="AF61" s="4"/>
      <c r="AK61">
        <f t="shared" si="17"/>
        <v>1.9639960619210195E-2</v>
      </c>
      <c r="AL61">
        <f t="shared" si="18"/>
        <v>3.876572809242613E-4</v>
      </c>
    </row>
    <row r="62" spans="1:38" x14ac:dyDescent="0.3">
      <c r="A62" s="24">
        <v>298.14999999999998</v>
      </c>
      <c r="B62" s="26">
        <v>4</v>
      </c>
      <c r="C62" s="8">
        <v>42.393999999999998</v>
      </c>
      <c r="D62" s="8">
        <f t="shared" si="0"/>
        <v>169.57599999999999</v>
      </c>
      <c r="F62" s="30">
        <v>1.4419999999999999</v>
      </c>
      <c r="H62">
        <f t="shared" si="1"/>
        <v>-5.1911999999999994E-5</v>
      </c>
      <c r="I62" s="13">
        <v>0.39200000000000002</v>
      </c>
      <c r="J62">
        <v>1.7999999999999999E-2</v>
      </c>
      <c r="K62" s="22">
        <f t="shared" si="2"/>
        <v>4</v>
      </c>
      <c r="L62">
        <v>0.2</v>
      </c>
      <c r="N62">
        <f t="shared" si="3"/>
        <v>7.9999999999999982</v>
      </c>
      <c r="O62">
        <f t="shared" si="4"/>
        <v>2</v>
      </c>
      <c r="P62">
        <f t="shared" si="5"/>
        <v>1.4</v>
      </c>
      <c r="R62">
        <f t="shared" si="6"/>
        <v>8.0639999999999989E-2</v>
      </c>
      <c r="S62" s="4"/>
      <c r="T62">
        <f t="shared" si="7"/>
        <v>0.8550107047340233</v>
      </c>
      <c r="U62">
        <f t="shared" si="8"/>
        <v>-0.15664128996700094</v>
      </c>
      <c r="V62">
        <f t="shared" si="9"/>
        <v>-2.8195432194060167E-3</v>
      </c>
      <c r="W62" s="4"/>
      <c r="X62">
        <f t="shared" si="10"/>
        <v>0.14498929526597673</v>
      </c>
      <c r="Y62">
        <f t="shared" si="11"/>
        <v>2.1021895741724583E-2</v>
      </c>
      <c r="Z62" s="5">
        <f t="shared" si="12"/>
        <v>484.57145915491031</v>
      </c>
      <c r="AA62">
        <f t="shared" si="13"/>
        <v>0.18335899248785778</v>
      </c>
      <c r="AB62" s="4"/>
      <c r="AC62">
        <f t="shared" si="14"/>
        <v>0.8550107047340233</v>
      </c>
      <c r="AD62" s="5">
        <f t="shared" si="15"/>
        <v>742.26338537932793</v>
      </c>
      <c r="AE62">
        <f t="shared" si="16"/>
        <v>-0.24014523468862889</v>
      </c>
      <c r="AF62" s="4"/>
      <c r="AK62">
        <f t="shared" si="17"/>
        <v>2.103421457982288E-2</v>
      </c>
      <c r="AL62">
        <f t="shared" si="18"/>
        <v>4.4462473414031296E-4</v>
      </c>
    </row>
    <row r="63" spans="1:38" x14ac:dyDescent="0.3">
      <c r="A63" s="24">
        <v>298.14999999999998</v>
      </c>
      <c r="B63" s="26">
        <v>4.5</v>
      </c>
      <c r="C63" s="8">
        <v>42.393999999999998</v>
      </c>
      <c r="D63" s="8">
        <f t="shared" si="0"/>
        <v>190.773</v>
      </c>
      <c r="F63" s="24">
        <v>1.5259</v>
      </c>
      <c r="H63">
        <f t="shared" si="1"/>
        <v>-5.4932399999999996E-5</v>
      </c>
      <c r="I63" s="13">
        <v>0.39200000000000002</v>
      </c>
      <c r="J63">
        <v>1.7999999999999999E-2</v>
      </c>
      <c r="K63" s="22">
        <f t="shared" si="2"/>
        <v>4.5</v>
      </c>
      <c r="L63">
        <v>0.2</v>
      </c>
      <c r="N63">
        <f t="shared" si="3"/>
        <v>9.5459415460183905</v>
      </c>
      <c r="O63">
        <f t="shared" si="4"/>
        <v>2.1213203435596424</v>
      </c>
      <c r="P63">
        <f t="shared" si="5"/>
        <v>1.4242640687119286</v>
      </c>
      <c r="R63">
        <f t="shared" si="6"/>
        <v>9.4583813533428693E-2</v>
      </c>
      <c r="S63" s="4"/>
      <c r="T63">
        <f t="shared" si="7"/>
        <v>0.83979062340177346</v>
      </c>
      <c r="U63">
        <f t="shared" si="8"/>
        <v>-0.17460267606971155</v>
      </c>
      <c r="V63">
        <f t="shared" si="9"/>
        <v>-3.1428481692548078E-3</v>
      </c>
      <c r="W63" s="4"/>
      <c r="X63">
        <f t="shared" si="10"/>
        <v>0.16020937659822654</v>
      </c>
      <c r="Y63">
        <f t="shared" si="11"/>
        <v>2.5667044349992379E-2</v>
      </c>
      <c r="Z63" s="5">
        <f t="shared" si="12"/>
        <v>489.15312828426323</v>
      </c>
      <c r="AA63">
        <f t="shared" si="13"/>
        <v>0.22599207067697449</v>
      </c>
      <c r="AB63" s="4"/>
      <c r="AC63">
        <f t="shared" si="14"/>
        <v>0.83979062340177346</v>
      </c>
      <c r="AD63" s="5">
        <f t="shared" si="15"/>
        <v>762.11877694031045</v>
      </c>
      <c r="AE63">
        <f t="shared" si="16"/>
        <v>-0.29569368473957686</v>
      </c>
      <c r="AF63" s="4"/>
      <c r="AK63">
        <f t="shared" si="17"/>
        <v>2.1739351301571508E-2</v>
      </c>
      <c r="AL63">
        <f t="shared" si="18"/>
        <v>4.7499080206458543E-4</v>
      </c>
    </row>
    <row r="64" spans="1:38" x14ac:dyDescent="0.3">
      <c r="A64" s="24">
        <v>298.14999999999998</v>
      </c>
      <c r="B64" s="26">
        <v>5</v>
      </c>
      <c r="C64" s="8">
        <v>42.393999999999998</v>
      </c>
      <c r="D64" s="8">
        <f t="shared" si="0"/>
        <v>211.97</v>
      </c>
      <c r="F64" s="24">
        <v>1.611</v>
      </c>
      <c r="H64">
        <f t="shared" si="1"/>
        <v>-5.7995999999999992E-5</v>
      </c>
      <c r="I64" s="13">
        <v>0.39200000000000002</v>
      </c>
      <c r="J64">
        <v>1.7999999999999999E-2</v>
      </c>
      <c r="K64" s="22">
        <f t="shared" si="2"/>
        <v>5</v>
      </c>
      <c r="L64">
        <v>0.2</v>
      </c>
      <c r="N64">
        <f t="shared" si="3"/>
        <v>11.180339887498945</v>
      </c>
      <c r="O64">
        <f t="shared" si="4"/>
        <v>2.2360679774997898</v>
      </c>
      <c r="P64">
        <f t="shared" si="5"/>
        <v>1.4472135954999579</v>
      </c>
      <c r="R64">
        <f t="shared" si="6"/>
        <v>0.10902119561548142</v>
      </c>
      <c r="S64" s="4"/>
      <c r="T64">
        <f t="shared" si="7"/>
        <v>0.8251029315907159</v>
      </c>
      <c r="U64">
        <f t="shared" si="8"/>
        <v>-0.19224713486552766</v>
      </c>
      <c r="V64">
        <f t="shared" si="9"/>
        <v>-3.4604484275794975E-3</v>
      </c>
      <c r="W64" s="4"/>
      <c r="X64">
        <f t="shared" si="10"/>
        <v>0.17489706840928404</v>
      </c>
      <c r="Y64">
        <f t="shared" si="11"/>
        <v>3.0588984538161782E-2</v>
      </c>
      <c r="Z64" s="5">
        <f t="shared" si="12"/>
        <v>493.87501850281853</v>
      </c>
      <c r="AA64">
        <f t="shared" si="13"/>
        <v>0.27192843548580742</v>
      </c>
      <c r="AB64" s="4"/>
      <c r="AC64">
        <f t="shared" si="14"/>
        <v>0.8251029315907159</v>
      </c>
      <c r="AD64" s="5">
        <f t="shared" si="15"/>
        <v>783.15729646192449</v>
      </c>
      <c r="AE64">
        <f t="shared" si="16"/>
        <v>-0.35579078342170434</v>
      </c>
      <c r="AF64" s="4"/>
      <c r="AK64">
        <f t="shared" si="17"/>
        <v>2.1698399252005007E-2</v>
      </c>
      <c r="AL64">
        <f t="shared" si="18"/>
        <v>4.7334073436146605E-4</v>
      </c>
    </row>
    <row r="65" spans="1:38" x14ac:dyDescent="0.3">
      <c r="A65" s="24">
        <v>298.14999999999998</v>
      </c>
      <c r="B65" s="26">
        <v>5.5</v>
      </c>
      <c r="C65" s="8">
        <v>42.393999999999998</v>
      </c>
      <c r="D65" s="8">
        <f t="shared" si="0"/>
        <v>233.167</v>
      </c>
      <c r="F65" s="24">
        <v>1.6978</v>
      </c>
      <c r="H65">
        <f t="shared" si="1"/>
        <v>-6.1120799999999999E-5</v>
      </c>
      <c r="I65" s="13">
        <v>0.39200000000000002</v>
      </c>
      <c r="J65">
        <v>1.7999999999999999E-2</v>
      </c>
      <c r="K65" s="22">
        <f t="shared" si="2"/>
        <v>5.5</v>
      </c>
      <c r="L65">
        <v>0.2</v>
      </c>
      <c r="N65">
        <f t="shared" si="3"/>
        <v>12.898643339514432</v>
      </c>
      <c r="O65">
        <f t="shared" si="4"/>
        <v>2.3452078799117149</v>
      </c>
      <c r="P65">
        <f t="shared" si="5"/>
        <v>1.469041575982343</v>
      </c>
      <c r="R65">
        <f t="shared" si="6"/>
        <v>0.12390776257336879</v>
      </c>
      <c r="S65" s="4"/>
      <c r="T65">
        <f t="shared" si="7"/>
        <v>0.81092017545068917</v>
      </c>
      <c r="U65">
        <f t="shared" si="8"/>
        <v>-0.20958565702212056</v>
      </c>
      <c r="V65">
        <f t="shared" si="9"/>
        <v>-3.7725418263981699E-3</v>
      </c>
      <c r="W65" s="4"/>
      <c r="X65">
        <f t="shared" si="10"/>
        <v>0.18907982454931085</v>
      </c>
      <c r="Y65">
        <f t="shared" si="11"/>
        <v>3.5751180051598178E-2</v>
      </c>
      <c r="Z65" s="5">
        <f t="shared" si="12"/>
        <v>498.74039288875758</v>
      </c>
      <c r="AA65">
        <f t="shared" si="13"/>
        <v>0.32095003653307413</v>
      </c>
      <c r="AB65" s="4"/>
      <c r="AC65">
        <f t="shared" si="14"/>
        <v>0.81092017545068917</v>
      </c>
      <c r="AD65" s="5">
        <f t="shared" si="15"/>
        <v>805.22277205320995</v>
      </c>
      <c r="AE65">
        <f t="shared" si="16"/>
        <v>-0.42020096020716041</v>
      </c>
      <c r="AF65" s="4"/>
      <c r="AK65">
        <f t="shared" si="17"/>
        <v>2.0884297072884361E-2</v>
      </c>
      <c r="AL65">
        <f t="shared" si="18"/>
        <v>4.3871052986974371E-4</v>
      </c>
    </row>
    <row r="66" spans="1:38" x14ac:dyDescent="0.3">
      <c r="A66" s="24">
        <v>298.14999999999998</v>
      </c>
      <c r="B66" s="26">
        <v>6</v>
      </c>
      <c r="C66" s="8">
        <v>42.393999999999998</v>
      </c>
      <c r="D66" s="8">
        <f t="shared" si="0"/>
        <v>254.36399999999998</v>
      </c>
      <c r="F66" s="24">
        <v>1.7858000000000001</v>
      </c>
      <c r="H66">
        <f t="shared" si="1"/>
        <v>-6.4288799999999993E-5</v>
      </c>
      <c r="I66" s="13">
        <v>0.39200000000000002</v>
      </c>
      <c r="J66">
        <v>1.7999999999999999E-2</v>
      </c>
      <c r="K66" s="22">
        <f t="shared" si="2"/>
        <v>6</v>
      </c>
      <c r="L66">
        <v>0.2</v>
      </c>
      <c r="N66">
        <f t="shared" si="3"/>
        <v>14.696938456699071</v>
      </c>
      <c r="O66">
        <f t="shared" si="4"/>
        <v>2.4494897427831779</v>
      </c>
      <c r="P66">
        <f t="shared" si="5"/>
        <v>1.4898979485566355</v>
      </c>
      <c r="R66">
        <f t="shared" si="6"/>
        <v>0.13920630986965432</v>
      </c>
      <c r="S66" s="4"/>
      <c r="T66">
        <f t="shared" si="7"/>
        <v>0.79721675685845583</v>
      </c>
      <c r="U66">
        <f t="shared" si="8"/>
        <v>-0.22662867122259084</v>
      </c>
      <c r="V66">
        <f t="shared" si="9"/>
        <v>-4.0793160820066345E-3</v>
      </c>
      <c r="W66" s="4"/>
      <c r="X66">
        <f t="shared" si="10"/>
        <v>0.20278324314154422</v>
      </c>
      <c r="Y66">
        <f t="shared" si="11"/>
        <v>4.1121043699002643E-2</v>
      </c>
      <c r="Z66" s="5">
        <f t="shared" si="12"/>
        <v>503.74991616692779</v>
      </c>
      <c r="AA66">
        <f t="shared" si="13"/>
        <v>0.37286500168924475</v>
      </c>
      <c r="AB66" s="4"/>
      <c r="AC66">
        <f t="shared" si="14"/>
        <v>0.79721675685845583</v>
      </c>
      <c r="AD66" s="5">
        <f t="shared" si="15"/>
        <v>828.17591184265177</v>
      </c>
      <c r="AE66">
        <f t="shared" si="16"/>
        <v>-0.4886924700518947</v>
      </c>
      <c r="AF66" s="4"/>
      <c r="AK66">
        <f t="shared" si="17"/>
        <v>1.9299525424997743E-2</v>
      </c>
      <c r="AL66">
        <f t="shared" si="18"/>
        <v>3.7495730134022494E-4</v>
      </c>
    </row>
    <row r="67" spans="1:38" x14ac:dyDescent="0.3">
      <c r="A67" s="24">
        <v>298.14999999999998</v>
      </c>
      <c r="B67" s="26">
        <v>7</v>
      </c>
      <c r="C67" s="8">
        <v>42.393999999999998</v>
      </c>
      <c r="D67" s="8">
        <f t="shared" si="0"/>
        <v>296.75799999999998</v>
      </c>
      <c r="F67" s="24">
        <v>1.9629000000000001</v>
      </c>
      <c r="H67">
        <f t="shared" si="1"/>
        <v>-7.0664400000000001E-5</v>
      </c>
      <c r="I67" s="13">
        <v>0.39200000000000002</v>
      </c>
      <c r="J67">
        <v>1.7999999999999999E-2</v>
      </c>
      <c r="K67" s="22">
        <f t="shared" si="2"/>
        <v>7</v>
      </c>
      <c r="L67">
        <v>0.2</v>
      </c>
      <c r="N67">
        <f t="shared" si="3"/>
        <v>18.520259177452129</v>
      </c>
      <c r="O67">
        <f t="shared" si="4"/>
        <v>2.6457513110645907</v>
      </c>
      <c r="P67">
        <f t="shared" si="5"/>
        <v>1.5291502622129181</v>
      </c>
      <c r="R67">
        <f t="shared" si="6"/>
        <v>0.17091707987806179</v>
      </c>
      <c r="S67" s="4"/>
      <c r="T67">
        <f t="shared" si="7"/>
        <v>0.77115390843935416</v>
      </c>
      <c r="U67">
        <f t="shared" si="8"/>
        <v>-0.2598673034996698</v>
      </c>
      <c r="V67">
        <f t="shared" si="9"/>
        <v>-4.6776114629940562E-3</v>
      </c>
      <c r="W67" s="4"/>
      <c r="X67">
        <f t="shared" si="10"/>
        <v>0.22884609156064584</v>
      </c>
      <c r="Y67">
        <f t="shared" si="11"/>
        <v>5.2370533622583496E-2</v>
      </c>
      <c r="Z67" s="5">
        <f t="shared" si="12"/>
        <v>514.19424969885006</v>
      </c>
      <c r="AA67">
        <f t="shared" si="13"/>
        <v>0.48471529036306898</v>
      </c>
      <c r="AB67" s="4"/>
      <c r="AC67">
        <f t="shared" si="14"/>
        <v>0.77115390843935416</v>
      </c>
      <c r="AD67" s="5">
        <f t="shared" si="15"/>
        <v>876.26113927681115</v>
      </c>
      <c r="AE67">
        <f t="shared" si="16"/>
        <v>-0.63699220843046434</v>
      </c>
      <c r="AF67" s="4"/>
      <c r="AK67">
        <f t="shared" si="17"/>
        <v>1.3962550347672353E-2</v>
      </c>
      <c r="AL67">
        <f t="shared" si="18"/>
        <v>1.9693111615428884E-4</v>
      </c>
    </row>
    <row r="68" spans="1:38" x14ac:dyDescent="0.3">
      <c r="A68" s="24">
        <v>298.14999999999998</v>
      </c>
      <c r="B68" s="26">
        <v>8</v>
      </c>
      <c r="C68" s="8">
        <v>42.393999999999998</v>
      </c>
      <c r="D68" s="8">
        <f t="shared" si="0"/>
        <v>339.15199999999999</v>
      </c>
      <c r="F68" s="24">
        <v>2.1377999999999999</v>
      </c>
      <c r="H68">
        <f t="shared" si="1"/>
        <v>-7.6960799999999997E-5</v>
      </c>
      <c r="I68" s="13">
        <v>0.39200000000000002</v>
      </c>
      <c r="J68">
        <v>1.7999999999999999E-2</v>
      </c>
      <c r="K68" s="22">
        <f t="shared" si="2"/>
        <v>8</v>
      </c>
      <c r="L68">
        <v>0.2</v>
      </c>
      <c r="N68">
        <f t="shared" si="3"/>
        <v>22.627416997969508</v>
      </c>
      <c r="O68">
        <f t="shared" si="4"/>
        <v>2.8284271247461903</v>
      </c>
      <c r="P68">
        <f t="shared" si="5"/>
        <v>1.5656854249492382</v>
      </c>
      <c r="R68">
        <f t="shared" si="6"/>
        <v>0.20394780687550851</v>
      </c>
      <c r="S68" s="4"/>
      <c r="T68">
        <f t="shared" si="7"/>
        <v>0.74674122131020226</v>
      </c>
      <c r="U68">
        <f t="shared" si="8"/>
        <v>-0.29203657781681669</v>
      </c>
      <c r="V68">
        <f t="shared" si="9"/>
        <v>-5.2566584007027002E-3</v>
      </c>
      <c r="W68" s="4"/>
      <c r="X68">
        <f t="shared" si="10"/>
        <v>0.25325877868979768</v>
      </c>
      <c r="Y68">
        <f t="shared" si="11"/>
        <v>6.4140008983447919E-2</v>
      </c>
      <c r="Z68" s="5">
        <f t="shared" si="12"/>
        <v>525.17977202538134</v>
      </c>
      <c r="AA68">
        <f t="shared" si="13"/>
        <v>0.60633063532139553</v>
      </c>
      <c r="AB68" s="4"/>
      <c r="AC68">
        <f t="shared" si="14"/>
        <v>0.74674122131020226</v>
      </c>
      <c r="AD68" s="5">
        <f t="shared" si="15"/>
        <v>926.56901130944425</v>
      </c>
      <c r="AE68">
        <f t="shared" si="16"/>
        <v>-0.79882089916984755</v>
      </c>
      <c r="AF68" s="4"/>
      <c r="AK68">
        <f t="shared" si="17"/>
        <v>6.2008846263538198E-3</v>
      </c>
      <c r="AL68">
        <f t="shared" si="18"/>
        <v>3.9411343197191578E-5</v>
      </c>
    </row>
    <row r="69" spans="1:38" x14ac:dyDescent="0.3">
      <c r="A69" s="24">
        <v>298.14999999999998</v>
      </c>
      <c r="B69" s="26">
        <v>9</v>
      </c>
      <c r="C69" s="8">
        <v>42.393999999999998</v>
      </c>
      <c r="D69" s="8">
        <f t="shared" si="0"/>
        <v>381.54599999999999</v>
      </c>
      <c r="F69" s="24">
        <v>2.3058999999999998</v>
      </c>
      <c r="H69">
        <f t="shared" si="1"/>
        <v>-8.3012399999999985E-5</v>
      </c>
      <c r="I69" s="13">
        <v>0.39200000000000002</v>
      </c>
      <c r="J69">
        <v>1.7999999999999999E-2</v>
      </c>
      <c r="K69" s="22">
        <f t="shared" si="2"/>
        <v>9</v>
      </c>
      <c r="L69">
        <v>0.2</v>
      </c>
      <c r="N69">
        <f t="shared" si="3"/>
        <v>27</v>
      </c>
      <c r="O69">
        <f t="shared" si="4"/>
        <v>3</v>
      </c>
      <c r="P69">
        <f t="shared" si="5"/>
        <v>1.6</v>
      </c>
      <c r="R69">
        <f t="shared" si="6"/>
        <v>0.23813999999999996</v>
      </c>
      <c r="S69" s="4"/>
      <c r="T69">
        <f t="shared" si="7"/>
        <v>0.72382678535495737</v>
      </c>
      <c r="U69">
        <f t="shared" si="8"/>
        <v>-0.32320316196778576</v>
      </c>
      <c r="V69">
        <f t="shared" si="9"/>
        <v>-5.8176569154201434E-3</v>
      </c>
      <c r="W69" s="4"/>
      <c r="X69">
        <f t="shared" si="10"/>
        <v>0.27617321464504258</v>
      </c>
      <c r="Y69">
        <f t="shared" si="11"/>
        <v>7.6271644487376763E-2</v>
      </c>
      <c r="Z69" s="5">
        <f t="shared" si="12"/>
        <v>536.66276295483021</v>
      </c>
      <c r="AA69">
        <f t="shared" si="13"/>
        <v>0.73677872638267472</v>
      </c>
      <c r="AB69" s="4"/>
      <c r="AC69">
        <f t="shared" si="14"/>
        <v>0.72382678535495737</v>
      </c>
      <c r="AD69" s="5">
        <f t="shared" si="15"/>
        <v>978.4249137830252</v>
      </c>
      <c r="AE69">
        <f t="shared" si="16"/>
        <v>-0.97229436390081891</v>
      </c>
      <c r="AF69" s="4"/>
      <c r="AK69">
        <f t="shared" si="17"/>
        <v>-3.1932944335643088E-3</v>
      </c>
      <c r="AL69">
        <f t="shared" si="18"/>
        <v>9.6738543283129314E-6</v>
      </c>
    </row>
    <row r="70" spans="1:38" x14ac:dyDescent="0.3">
      <c r="A70" s="24">
        <v>298.14999999999998</v>
      </c>
      <c r="B70" s="26">
        <v>10</v>
      </c>
      <c r="C70" s="8">
        <v>42.393999999999998</v>
      </c>
      <c r="D70" s="8">
        <f t="shared" si="0"/>
        <v>423.94</v>
      </c>
      <c r="F70" s="24">
        <v>2.4628999999999999</v>
      </c>
      <c r="H70">
        <f t="shared" si="1"/>
        <v>-8.8664399999999991E-5</v>
      </c>
      <c r="I70" s="13">
        <v>0.39200000000000002</v>
      </c>
      <c r="J70">
        <v>1.7999999999999999E-2</v>
      </c>
      <c r="K70" s="22">
        <f t="shared" si="2"/>
        <v>10</v>
      </c>
      <c r="L70">
        <v>0.2</v>
      </c>
      <c r="N70">
        <f t="shared" si="3"/>
        <v>31.622776601683803</v>
      </c>
      <c r="O70">
        <f t="shared" si="4"/>
        <v>3.1622776601683795</v>
      </c>
      <c r="P70">
        <f t="shared" si="5"/>
        <v>1.632455532033676</v>
      </c>
      <c r="R70">
        <f t="shared" si="6"/>
        <v>0.27336770567160285</v>
      </c>
      <c r="S70" s="4"/>
      <c r="T70">
        <f t="shared" si="7"/>
        <v>0.70227678132505589</v>
      </c>
      <c r="U70">
        <f t="shared" si="8"/>
        <v>-0.35342767727062629</v>
      </c>
      <c r="V70">
        <f t="shared" si="9"/>
        <v>-6.3616981908712726E-3</v>
      </c>
      <c r="W70" s="4"/>
      <c r="X70">
        <f t="shared" si="10"/>
        <v>0.29772321867494417</v>
      </c>
      <c r="Y70">
        <f t="shared" si="11"/>
        <v>8.8639114938168617E-2</v>
      </c>
      <c r="Z70" s="5">
        <f t="shared" si="12"/>
        <v>548.59129145906661</v>
      </c>
      <c r="AA70">
        <f t="shared" si="13"/>
        <v>0.87527963767893413</v>
      </c>
      <c r="AB70" s="4"/>
      <c r="AC70">
        <f t="shared" si="14"/>
        <v>0.70227678132505589</v>
      </c>
      <c r="AD70" s="5">
        <f t="shared" si="15"/>
        <v>1031.2888777006242</v>
      </c>
      <c r="AE70">
        <f t="shared" si="16"/>
        <v>-1.1555441946776479</v>
      </c>
      <c r="AF70" s="4"/>
      <c r="AK70">
        <f t="shared" si="17"/>
        <v>-1.3258549517982221E-2</v>
      </c>
      <c r="AL70">
        <f t="shared" si="18"/>
        <v>1.7344587402084955E-4</v>
      </c>
    </row>
    <row r="71" spans="1:38" x14ac:dyDescent="0.3">
      <c r="A71" s="24">
        <v>298.14999999999998</v>
      </c>
      <c r="B71" s="26">
        <v>11</v>
      </c>
      <c r="C71" s="8">
        <v>42.393999999999998</v>
      </c>
      <c r="D71" s="8">
        <f t="shared" si="0"/>
        <v>466.334</v>
      </c>
      <c r="F71" s="24">
        <v>2.6048</v>
      </c>
      <c r="H71">
        <f t="shared" si="1"/>
        <v>-9.3772799999999984E-5</v>
      </c>
      <c r="I71" s="13">
        <v>0.39200000000000002</v>
      </c>
      <c r="J71">
        <v>1.7999999999999999E-2</v>
      </c>
      <c r="K71" s="22">
        <f t="shared" si="2"/>
        <v>11</v>
      </c>
      <c r="L71">
        <v>0.2</v>
      </c>
      <c r="N71">
        <f t="shared" si="3"/>
        <v>36.482872693909407</v>
      </c>
      <c r="O71">
        <f t="shared" si="4"/>
        <v>3.3166247903553998</v>
      </c>
      <c r="P71">
        <f t="shared" si="5"/>
        <v>1.6633249580710801</v>
      </c>
      <c r="R71">
        <f t="shared" si="6"/>
        <v>0.30952839188651687</v>
      </c>
      <c r="S71" s="4"/>
      <c r="T71">
        <f t="shared" si="7"/>
        <v>0.68197286566362103</v>
      </c>
      <c r="U71">
        <f t="shared" si="8"/>
        <v>-0.38276540834715339</v>
      </c>
      <c r="V71">
        <f t="shared" si="9"/>
        <v>-6.8897773502487603E-3</v>
      </c>
      <c r="W71" s="4"/>
      <c r="X71">
        <f t="shared" si="10"/>
        <v>0.31802713433637902</v>
      </c>
      <c r="Y71">
        <f t="shared" si="11"/>
        <v>0.10114125817420927</v>
      </c>
      <c r="Z71" s="5">
        <f t="shared" si="12"/>
        <v>560.9100191094858</v>
      </c>
      <c r="AA71">
        <f t="shared" si="13"/>
        <v>1.0211606109945568</v>
      </c>
      <c r="AB71" s="4"/>
      <c r="AC71">
        <f t="shared" si="14"/>
        <v>0.68197286566362103</v>
      </c>
      <c r="AD71" s="5">
        <f t="shared" si="15"/>
        <v>1084.7284918523114</v>
      </c>
      <c r="AE71">
        <f t="shared" si="16"/>
        <v>-1.3467562506089301</v>
      </c>
      <c r="AF71" s="4"/>
      <c r="AK71">
        <f t="shared" si="17"/>
        <v>-2.2957025078105264E-2</v>
      </c>
      <c r="AL71">
        <f t="shared" si="18"/>
        <v>5.227283047322856E-4</v>
      </c>
    </row>
    <row r="72" spans="1:38" x14ac:dyDescent="0.3">
      <c r="A72" s="24">
        <v>298.14999999999998</v>
      </c>
      <c r="B72" s="26">
        <v>12</v>
      </c>
      <c r="C72" s="8">
        <v>42.393999999999998</v>
      </c>
      <c r="D72" s="8">
        <f t="shared" ref="D72:D135" si="19">B72*C72</f>
        <v>508.72799999999995</v>
      </c>
      <c r="F72" s="24">
        <v>2.7284000000000002</v>
      </c>
      <c r="H72">
        <f t="shared" ref="H72:H135" si="20">-F72*$K$2*$K$3/1000</f>
        <v>-9.8222399999999997E-5</v>
      </c>
      <c r="I72" s="13">
        <v>0.39200000000000002</v>
      </c>
      <c r="J72">
        <v>1.7999999999999999E-2</v>
      </c>
      <c r="K72" s="22">
        <f t="shared" ref="K72:K135" si="21">B72</f>
        <v>12</v>
      </c>
      <c r="L72">
        <v>0.2</v>
      </c>
      <c r="N72">
        <f t="shared" ref="N72:N135" si="22">K72^(3/2)</f>
        <v>41.56921938165307</v>
      </c>
      <c r="O72">
        <f t="shared" ref="O72:O135" si="23">K72^(1/2)</f>
        <v>3.4641016151377544</v>
      </c>
      <c r="P72">
        <f t="shared" ref="P72:P135" si="24">1+(L72*O72)</f>
        <v>1.6928203230275509</v>
      </c>
      <c r="R72">
        <f t="shared" ref="R72:R135" si="25">(2*J72*I72*N72)/(P72)</f>
        <v>0.34653696906516918</v>
      </c>
      <c r="S72" s="4"/>
      <c r="T72">
        <f t="shared" ref="T72:T135" si="26">1-X72</f>
        <v>0.66280999623523928</v>
      </c>
      <c r="U72">
        <f t="shared" ref="U72:U135" si="27">LN(T72)</f>
        <v>-0.41126691171600066</v>
      </c>
      <c r="V72">
        <f t="shared" ref="V72:V135" si="28">J72*U72</f>
        <v>-7.4028044108880109E-3</v>
      </c>
      <c r="W72" s="4"/>
      <c r="X72">
        <f t="shared" ref="X72:X135" si="29">D72/(1000+D72)</f>
        <v>0.33719000376476072</v>
      </c>
      <c r="Y72">
        <f t="shared" ref="Y72:Y135" si="30">X72^2</f>
        <v>0.11369709863887935</v>
      </c>
      <c r="Z72" s="5">
        <f t="shared" ref="Z72:Z135" si="31">$AH$8+($AH$9/A72)+($AH$10 *(LOG(A72 )))+(($AH$11+($AH$12/A72)+($AH$13 *(LOG(A72)))*X72))+(($AH$14+($AH$15/A72)+($AH$16 *(LOG(A72)))*(X72^2)))+(($AH$17+($AH$18/A72)+($AH$19 *(LOG(A72)))*(X72^3)))</f>
        <v>573.56332510497828</v>
      </c>
      <c r="AA72">
        <f t="shared" ref="AA72:AA135" si="32">J72*Z72*Y72</f>
        <v>1.1738247471018781</v>
      </c>
      <c r="AB72" s="4"/>
      <c r="AC72">
        <f t="shared" ref="AC72:AC135" si="33">(1-X72)</f>
        <v>0.66280999623523928</v>
      </c>
      <c r="AD72" s="5">
        <f t="shared" ref="AD72:AD135" si="34">$AH$11+($AH$12/A72)+($AH$13*(LOG(A72)))+(($AH$14+($AH$15/A72)+($AH$16*(LOG(A72)))*X72*2))+($AH$17+($AH$18/A72)+($AH$19*LOG(A72))*3*(X72^2))</f>
        <v>1138.3976313841508</v>
      </c>
      <c r="AE72">
        <f t="shared" ref="AE72:AE135" si="35">-1*AC72*Y72*J72*AD72</f>
        <v>-1.5442048799674346</v>
      </c>
      <c r="AF72" s="4"/>
      <c r="AK72">
        <f t="shared" ref="AK72:AK135" si="36">R72+V72+AA72+AE72</f>
        <v>-3.1245968211275343E-2</v>
      </c>
      <c r="AL72">
        <f t="shared" ref="AL72:AL135" si="37">(H72-AK72)^2</f>
        <v>9.701820691238207E-4</v>
      </c>
    </row>
    <row r="73" spans="1:38" x14ac:dyDescent="0.3">
      <c r="A73" s="24">
        <v>298.14999999999998</v>
      </c>
      <c r="B73" s="26">
        <v>13</v>
      </c>
      <c r="C73" s="8">
        <v>42.393999999999998</v>
      </c>
      <c r="D73" s="8">
        <f t="shared" si="19"/>
        <v>551.12199999999996</v>
      </c>
      <c r="F73" s="24">
        <v>2.8813</v>
      </c>
      <c r="H73">
        <f t="shared" si="20"/>
        <v>-1.0372679999999999E-4</v>
      </c>
      <c r="I73" s="13">
        <v>0.39200000000000002</v>
      </c>
      <c r="J73">
        <v>1.7999999999999999E-2</v>
      </c>
      <c r="K73" s="22">
        <f t="shared" si="21"/>
        <v>13</v>
      </c>
      <c r="L73">
        <v>0.2</v>
      </c>
      <c r="N73">
        <f t="shared" si="22"/>
        <v>46.87216658103187</v>
      </c>
      <c r="O73">
        <f t="shared" si="23"/>
        <v>3.6055512754639891</v>
      </c>
      <c r="P73">
        <f t="shared" si="24"/>
        <v>1.7211102550927979</v>
      </c>
      <c r="R73">
        <f t="shared" si="25"/>
        <v>0.38432169748233674</v>
      </c>
      <c r="S73" s="4"/>
      <c r="T73">
        <f t="shared" si="26"/>
        <v>0.64469461460800637</v>
      </c>
      <c r="U73">
        <f t="shared" si="27"/>
        <v>-0.4389785400306731</v>
      </c>
      <c r="V73">
        <f t="shared" si="28"/>
        <v>-7.9016137205521145E-3</v>
      </c>
      <c r="W73" s="4"/>
      <c r="X73">
        <f t="shared" si="29"/>
        <v>0.35530538539199369</v>
      </c>
      <c r="Y73">
        <f t="shared" si="30"/>
        <v>0.12624191688855316</v>
      </c>
      <c r="Z73" s="5">
        <f t="shared" si="31"/>
        <v>586.49728558786057</v>
      </c>
      <c r="AA73">
        <f t="shared" si="32"/>
        <v>1.3327297484858047</v>
      </c>
      <c r="AB73" s="4"/>
      <c r="AC73">
        <f t="shared" si="33"/>
        <v>0.64469461460800637</v>
      </c>
      <c r="AD73" s="5">
        <f t="shared" si="34"/>
        <v>1192.0196571607421</v>
      </c>
      <c r="AE73">
        <f t="shared" si="35"/>
        <v>-1.7462786529999217</v>
      </c>
      <c r="AF73" s="4"/>
      <c r="AK73">
        <f t="shared" si="36"/>
        <v>-3.712882075233237E-2</v>
      </c>
      <c r="AL73">
        <f t="shared" si="37"/>
        <v>1.3708575821790388E-3</v>
      </c>
    </row>
    <row r="74" spans="1:38" x14ac:dyDescent="0.3">
      <c r="A74" s="24">
        <v>298.14999999999998</v>
      </c>
      <c r="B74" s="26">
        <v>14</v>
      </c>
      <c r="C74" s="8">
        <v>42.393999999999998</v>
      </c>
      <c r="D74" s="8">
        <f t="shared" si="19"/>
        <v>593.51599999999996</v>
      </c>
      <c r="F74" s="24">
        <v>2.9123999999999999</v>
      </c>
      <c r="H74">
        <f t="shared" si="20"/>
        <v>-1.0484639999999999E-4</v>
      </c>
      <c r="I74" s="13">
        <v>0.39200000000000002</v>
      </c>
      <c r="J74">
        <v>1.7999999999999999E-2</v>
      </c>
      <c r="K74" s="22">
        <f t="shared" si="21"/>
        <v>14</v>
      </c>
      <c r="L74">
        <v>0.2</v>
      </c>
      <c r="N74">
        <f t="shared" si="22"/>
        <v>52.383203414835151</v>
      </c>
      <c r="O74">
        <f t="shared" si="23"/>
        <v>3.7416573867739413</v>
      </c>
      <c r="P74">
        <f t="shared" si="24"/>
        <v>1.7483314773547884</v>
      </c>
      <c r="R74">
        <f t="shared" si="25"/>
        <v>0.4228212877048953</v>
      </c>
      <c r="S74" s="4"/>
      <c r="T74">
        <f t="shared" si="26"/>
        <v>0.6275431184876713</v>
      </c>
      <c r="U74">
        <f t="shared" si="27"/>
        <v>-0.46594289561555791</v>
      </c>
      <c r="V74">
        <f t="shared" si="28"/>
        <v>-8.3869721210800413E-3</v>
      </c>
      <c r="W74" s="4"/>
      <c r="X74">
        <f t="shared" si="29"/>
        <v>0.3724568815123287</v>
      </c>
      <c r="Y74">
        <f t="shared" si="30"/>
        <v>0.13872412858588887</v>
      </c>
      <c r="Z74" s="5">
        <f t="shared" si="31"/>
        <v>599.6608726608174</v>
      </c>
      <c r="AA74">
        <f t="shared" si="32"/>
        <v>1.4973737761246602</v>
      </c>
      <c r="AB74" s="4"/>
      <c r="AC74">
        <f t="shared" si="33"/>
        <v>0.6275431184876713</v>
      </c>
      <c r="AD74" s="5">
        <f t="shared" si="34"/>
        <v>1245.3740752210288</v>
      </c>
      <c r="AE74">
        <f t="shared" si="35"/>
        <v>-1.9514970670347203</v>
      </c>
      <c r="AF74" s="4"/>
      <c r="AK74">
        <f t="shared" si="36"/>
        <v>-3.9688975326244824E-2</v>
      </c>
      <c r="AL74">
        <f t="shared" si="37"/>
        <v>1.5669032628495725E-3</v>
      </c>
    </row>
    <row r="75" spans="1:38" x14ac:dyDescent="0.3">
      <c r="A75" s="24">
        <v>298.14999999999998</v>
      </c>
      <c r="B75" s="26">
        <v>15</v>
      </c>
      <c r="C75" s="8">
        <v>42.393999999999998</v>
      </c>
      <c r="D75" s="8">
        <f t="shared" si="19"/>
        <v>635.91</v>
      </c>
      <c r="F75" s="24">
        <v>2.9719000000000002</v>
      </c>
      <c r="H75">
        <f t="shared" si="20"/>
        <v>-1.069884E-4</v>
      </c>
      <c r="I75" s="13">
        <v>0.39200000000000002</v>
      </c>
      <c r="J75">
        <v>1.7999999999999999E-2</v>
      </c>
      <c r="K75" s="22">
        <f t="shared" si="21"/>
        <v>15</v>
      </c>
      <c r="L75">
        <v>0.2</v>
      </c>
      <c r="N75">
        <f t="shared" si="22"/>
        <v>58.094750193111238</v>
      </c>
      <c r="O75">
        <f t="shared" si="23"/>
        <v>3.872983346207417</v>
      </c>
      <c r="P75">
        <f t="shared" si="24"/>
        <v>1.7745966692414834</v>
      </c>
      <c r="R75">
        <f t="shared" si="25"/>
        <v>0.46198278681296484</v>
      </c>
      <c r="S75" s="4"/>
      <c r="T75">
        <f t="shared" si="26"/>
        <v>0.6112805716695906</v>
      </c>
      <c r="U75">
        <f t="shared" si="27"/>
        <v>-0.49219922444238856</v>
      </c>
      <c r="V75">
        <f t="shared" si="28"/>
        <v>-8.8595860399629939E-3</v>
      </c>
      <c r="W75" s="4"/>
      <c r="X75">
        <f t="shared" si="29"/>
        <v>0.3887194283304094</v>
      </c>
      <c r="Y75">
        <f t="shared" si="30"/>
        <v>0.15110279396152029</v>
      </c>
      <c r="Z75" s="5">
        <f t="shared" si="31"/>
        <v>613.00662472714612</v>
      </c>
      <c r="AA75">
        <f t="shared" si="32"/>
        <v>1.667286246837473</v>
      </c>
      <c r="AB75" s="4"/>
      <c r="AC75">
        <f t="shared" si="33"/>
        <v>0.6112805716695906</v>
      </c>
      <c r="AD75" s="5">
        <f t="shared" si="34"/>
        <v>1298.2858911310891</v>
      </c>
      <c r="AE75">
        <f t="shared" si="35"/>
        <v>-2.1585192701268006</v>
      </c>
      <c r="AF75" s="4"/>
      <c r="AK75">
        <f t="shared" si="36"/>
        <v>-3.8109822516325664E-2</v>
      </c>
      <c r="AL75">
        <f t="shared" si="37"/>
        <v>1.4442154008729657E-3</v>
      </c>
    </row>
    <row r="76" spans="1:38" x14ac:dyDescent="0.3">
      <c r="A76" s="24">
        <v>298.14999999999998</v>
      </c>
      <c r="B76" s="26">
        <v>16</v>
      </c>
      <c r="C76" s="8">
        <v>42.393999999999998</v>
      </c>
      <c r="D76" s="8">
        <f t="shared" si="19"/>
        <v>678.30399999999997</v>
      </c>
      <c r="F76" s="24">
        <v>3.0116999999999998</v>
      </c>
      <c r="H76">
        <f t="shared" si="20"/>
        <v>-1.0842119999999998E-4</v>
      </c>
      <c r="I76" s="13">
        <v>0.39200000000000002</v>
      </c>
      <c r="J76">
        <v>1.7999999999999999E-2</v>
      </c>
      <c r="K76" s="22">
        <f t="shared" si="21"/>
        <v>16</v>
      </c>
      <c r="L76">
        <v>0.2</v>
      </c>
      <c r="N76">
        <f t="shared" si="22"/>
        <v>63.999999999999979</v>
      </c>
      <c r="O76">
        <f t="shared" si="23"/>
        <v>4</v>
      </c>
      <c r="P76">
        <f t="shared" si="24"/>
        <v>1.8</v>
      </c>
      <c r="R76">
        <f t="shared" si="25"/>
        <v>0.50175999999999976</v>
      </c>
      <c r="S76" s="4"/>
      <c r="T76">
        <f t="shared" si="26"/>
        <v>0.59583960951055359</v>
      </c>
      <c r="U76">
        <f t="shared" si="27"/>
        <v>-0.51778375969327461</v>
      </c>
      <c r="V76">
        <f t="shared" si="28"/>
        <v>-9.3201076744789425E-3</v>
      </c>
      <c r="W76" s="4"/>
      <c r="X76">
        <f t="shared" si="29"/>
        <v>0.40416039048944646</v>
      </c>
      <c r="Y76">
        <f t="shared" si="30"/>
        <v>0.16334562124058186</v>
      </c>
      <c r="Z76" s="5">
        <f t="shared" si="31"/>
        <v>626.49096186645625</v>
      </c>
      <c r="AA76">
        <f t="shared" si="32"/>
        <v>1.8420219966183473</v>
      </c>
      <c r="AB76" s="4"/>
      <c r="AC76">
        <f t="shared" si="33"/>
        <v>0.59583960951055359</v>
      </c>
      <c r="AD76" s="5">
        <f t="shared" si="34"/>
        <v>1350.6170757581176</v>
      </c>
      <c r="AE76">
        <f t="shared" si="35"/>
        <v>-2.3661463807279608</v>
      </c>
      <c r="AF76" s="4"/>
      <c r="AK76">
        <f t="shared" si="36"/>
        <v>-3.1684491784092828E-2</v>
      </c>
      <c r="AL76">
        <f t="shared" si="37"/>
        <v>9.970482335316124E-4</v>
      </c>
    </row>
    <row r="77" spans="1:38" x14ac:dyDescent="0.3">
      <c r="A77" s="24">
        <v>298.14999999999998</v>
      </c>
      <c r="B77" s="26">
        <v>17</v>
      </c>
      <c r="C77" s="8">
        <v>42.393999999999998</v>
      </c>
      <c r="D77" s="8">
        <f t="shared" si="19"/>
        <v>720.69799999999998</v>
      </c>
      <c r="F77" s="24">
        <v>3.0354999999999999</v>
      </c>
      <c r="H77">
        <f t="shared" si="20"/>
        <v>-1.0927799999999999E-4</v>
      </c>
      <c r="I77" s="13">
        <v>0.39200000000000002</v>
      </c>
      <c r="J77">
        <v>1.7999999999999999E-2</v>
      </c>
      <c r="K77" s="22">
        <f t="shared" si="21"/>
        <v>17</v>
      </c>
      <c r="L77">
        <v>0.2</v>
      </c>
      <c r="N77">
        <f t="shared" si="22"/>
        <v>70.092795635500266</v>
      </c>
      <c r="O77">
        <f t="shared" si="23"/>
        <v>4.1231056256176606</v>
      </c>
      <c r="P77">
        <f t="shared" si="24"/>
        <v>1.824621125123532</v>
      </c>
      <c r="R77">
        <f t="shared" si="25"/>
        <v>0.5421122875255604</v>
      </c>
      <c r="S77" s="4"/>
      <c r="T77">
        <f t="shared" si="26"/>
        <v>0.5811595062003907</v>
      </c>
      <c r="U77">
        <f t="shared" si="27"/>
        <v>-0.54273002245863811</v>
      </c>
      <c r="V77">
        <f t="shared" si="28"/>
        <v>-9.7691404042554858E-3</v>
      </c>
      <c r="W77" s="4"/>
      <c r="X77">
        <f t="shared" si="29"/>
        <v>0.41884049379960925</v>
      </c>
      <c r="Y77">
        <f t="shared" si="30"/>
        <v>0.17542735924630051</v>
      </c>
      <c r="Z77" s="5">
        <f t="shared" si="31"/>
        <v>640.07426631143971</v>
      </c>
      <c r="AA77">
        <f t="shared" si="32"/>
        <v>2.0211576886895246</v>
      </c>
      <c r="AB77" s="4"/>
      <c r="AC77">
        <f t="shared" si="33"/>
        <v>0.5811595062003907</v>
      </c>
      <c r="AD77" s="5">
        <f t="shared" si="34"/>
        <v>1402.2596945569603</v>
      </c>
      <c r="AE77">
        <f t="shared" si="35"/>
        <v>-2.5733190097772685</v>
      </c>
      <c r="AF77" s="4"/>
      <c r="AK77">
        <f t="shared" si="36"/>
        <v>-1.9818173966438923E-2</v>
      </c>
      <c r="AL77">
        <f t="shared" si="37"/>
        <v>3.8844058021591241E-4</v>
      </c>
    </row>
    <row r="78" spans="1:38" x14ac:dyDescent="0.3">
      <c r="A78" s="24">
        <v>298.14999999999998</v>
      </c>
      <c r="B78" s="27">
        <v>18</v>
      </c>
      <c r="C78" s="8">
        <v>42.393999999999998</v>
      </c>
      <c r="D78" s="8">
        <f t="shared" si="19"/>
        <v>763.09199999999998</v>
      </c>
      <c r="F78" s="29">
        <v>3.0491999999999999</v>
      </c>
      <c r="H78">
        <f t="shared" si="20"/>
        <v>-1.0977119999999999E-4</v>
      </c>
      <c r="I78" s="13">
        <v>0.39200000000000002</v>
      </c>
      <c r="J78">
        <v>1.7999999999999999E-2</v>
      </c>
      <c r="K78" s="22">
        <f t="shared" si="21"/>
        <v>18</v>
      </c>
      <c r="L78">
        <v>0.2</v>
      </c>
      <c r="N78">
        <f t="shared" si="22"/>
        <v>76.367532368147081</v>
      </c>
      <c r="O78">
        <f t="shared" si="23"/>
        <v>4.2426406871192848</v>
      </c>
      <c r="P78">
        <f t="shared" si="24"/>
        <v>1.8485281374238571</v>
      </c>
      <c r="R78">
        <f t="shared" si="25"/>
        <v>0.58300363135461508</v>
      </c>
      <c r="S78" s="4"/>
      <c r="T78">
        <f t="shared" si="26"/>
        <v>0.56718537659974633</v>
      </c>
      <c r="U78">
        <f t="shared" si="27"/>
        <v>-0.567069085831859</v>
      </c>
      <c r="V78">
        <f t="shared" si="28"/>
        <v>-1.0207243544973462E-2</v>
      </c>
      <c r="W78" s="4"/>
      <c r="X78">
        <f t="shared" si="29"/>
        <v>0.43281462340025362</v>
      </c>
      <c r="Y78">
        <f t="shared" si="30"/>
        <v>0.18732849822910336</v>
      </c>
      <c r="Z78" s="5">
        <f t="shared" si="31"/>
        <v>653.72081097434773</v>
      </c>
      <c r="AA78">
        <f t="shared" si="32"/>
        <v>2.2042896800568497</v>
      </c>
      <c r="AB78" s="4"/>
      <c r="AC78">
        <f t="shared" si="33"/>
        <v>0.56718537659974633</v>
      </c>
      <c r="AD78" s="5">
        <f t="shared" si="34"/>
        <v>1453.1303543469694</v>
      </c>
      <c r="AE78">
        <f t="shared" si="35"/>
        <v>-2.7791114055290174</v>
      </c>
      <c r="AF78" s="4"/>
      <c r="AK78">
        <f t="shared" si="36"/>
        <v>-2.0253376625261055E-3</v>
      </c>
      <c r="AL78">
        <f t="shared" si="37"/>
        <v>3.6693948723547781E-6</v>
      </c>
    </row>
    <row r="79" spans="1:38" x14ac:dyDescent="0.3">
      <c r="A79" s="24">
        <v>323.14999999999998</v>
      </c>
      <c r="B79" s="25">
        <v>0.1</v>
      </c>
      <c r="C79" s="8">
        <v>42.393999999999998</v>
      </c>
      <c r="D79" s="8">
        <f t="shared" si="19"/>
        <v>4.2393999999999998</v>
      </c>
      <c r="F79" s="28">
        <v>0.93789999999999996</v>
      </c>
      <c r="H79">
        <f t="shared" si="20"/>
        <v>-3.3764399999999991E-5</v>
      </c>
      <c r="I79" s="13">
        <v>0.41181200000000001</v>
      </c>
      <c r="J79">
        <v>1.7999999999999999E-2</v>
      </c>
      <c r="K79" s="22">
        <f t="shared" si="21"/>
        <v>0.1</v>
      </c>
      <c r="L79">
        <v>0.2</v>
      </c>
      <c r="N79">
        <f t="shared" si="22"/>
        <v>3.1622776601683798E-2</v>
      </c>
      <c r="O79">
        <f t="shared" si="23"/>
        <v>0.31622776601683794</v>
      </c>
      <c r="P79">
        <f t="shared" si="24"/>
        <v>1.0632455532033676</v>
      </c>
      <c r="R79">
        <f t="shared" si="25"/>
        <v>4.4092824859852798E-4</v>
      </c>
      <c r="S79" s="4"/>
      <c r="T79">
        <f t="shared" si="26"/>
        <v>0.99577849664133866</v>
      </c>
      <c r="U79">
        <f t="shared" si="27"/>
        <v>-4.230439060896457E-3</v>
      </c>
      <c r="V79">
        <f t="shared" si="28"/>
        <v>-7.6147903096136218E-5</v>
      </c>
      <c r="W79" s="4"/>
      <c r="X79">
        <f t="shared" si="29"/>
        <v>4.2215033586612914E-3</v>
      </c>
      <c r="Y79">
        <f t="shared" si="30"/>
        <v>1.7821090607188562E-5</v>
      </c>
      <c r="Z79" s="5">
        <f t="shared" si="31"/>
        <v>451.88869183692054</v>
      </c>
      <c r="AA79">
        <f t="shared" si="32"/>
        <v>1.4495668778861405E-4</v>
      </c>
      <c r="AB79" s="4"/>
      <c r="AC79">
        <f t="shared" si="33"/>
        <v>0.99577849664133866</v>
      </c>
      <c r="AD79" s="5">
        <f t="shared" si="34"/>
        <v>655.33024022978452</v>
      </c>
      <c r="AE79">
        <f t="shared" si="35"/>
        <v>-2.0932916254608357E-4</v>
      </c>
      <c r="AF79" s="4"/>
      <c r="AK79">
        <f t="shared" si="36"/>
        <v>3.0040787074492228E-4</v>
      </c>
      <c r="AL79">
        <f t="shared" si="37"/>
        <v>1.1167110653481764E-7</v>
      </c>
    </row>
    <row r="80" spans="1:38" x14ac:dyDescent="0.3">
      <c r="A80" s="24">
        <v>323.14999999999998</v>
      </c>
      <c r="B80" s="26">
        <v>0.2</v>
      </c>
      <c r="C80" s="8">
        <v>42.393999999999998</v>
      </c>
      <c r="D80" s="8">
        <f t="shared" si="19"/>
        <v>8.4787999999999997</v>
      </c>
      <c r="F80" s="24">
        <v>0.93589999999999995</v>
      </c>
      <c r="H80">
        <f t="shared" si="20"/>
        <v>-3.3692399999999996E-5</v>
      </c>
      <c r="I80" s="13">
        <v>0.41181200000000001</v>
      </c>
      <c r="J80">
        <v>1.7999999999999999E-2</v>
      </c>
      <c r="K80" s="22">
        <f t="shared" si="21"/>
        <v>0.2</v>
      </c>
      <c r="L80">
        <v>0.2</v>
      </c>
      <c r="N80">
        <f t="shared" si="22"/>
        <v>8.9442719099991616E-2</v>
      </c>
      <c r="O80">
        <f t="shared" si="23"/>
        <v>0.44721359549995793</v>
      </c>
      <c r="P80">
        <f t="shared" si="24"/>
        <v>1.0894427190999916</v>
      </c>
      <c r="R80">
        <f t="shared" si="25"/>
        <v>1.2171443602502087E-3</v>
      </c>
      <c r="S80" s="4"/>
      <c r="T80">
        <f t="shared" si="26"/>
        <v>0.99159248563281643</v>
      </c>
      <c r="U80">
        <f t="shared" si="27"/>
        <v>-8.4430568723881522E-3</v>
      </c>
      <c r="V80">
        <f t="shared" si="28"/>
        <v>-1.5197502370298672E-4</v>
      </c>
      <c r="W80" s="4"/>
      <c r="X80">
        <f t="shared" si="29"/>
        <v>8.4075143671835245E-3</v>
      </c>
      <c r="Y80">
        <f t="shared" si="30"/>
        <v>7.0686297834397384E-5</v>
      </c>
      <c r="Z80" s="5">
        <f t="shared" si="31"/>
        <v>452.74445485581924</v>
      </c>
      <c r="AA80">
        <f t="shared" si="32"/>
        <v>5.7605092881858567E-4</v>
      </c>
      <c r="AB80" s="4"/>
      <c r="AC80">
        <f t="shared" si="33"/>
        <v>0.99159248563281643</v>
      </c>
      <c r="AD80" s="5">
        <f t="shared" si="34"/>
        <v>655.55940263869013</v>
      </c>
      <c r="AE80">
        <f t="shared" si="35"/>
        <v>-8.2709047457918351E-4</v>
      </c>
      <c r="AF80" s="4"/>
      <c r="AK80">
        <f t="shared" si="36"/>
        <v>8.1412979078662403E-4</v>
      </c>
      <c r="AL80">
        <f t="shared" si="37"/>
        <v>7.1880246719023074E-7</v>
      </c>
    </row>
    <row r="81" spans="1:38" x14ac:dyDescent="0.3">
      <c r="A81" s="24">
        <v>323.14999999999998</v>
      </c>
      <c r="B81" s="26">
        <v>0.3</v>
      </c>
      <c r="C81" s="8">
        <v>42.393999999999998</v>
      </c>
      <c r="D81" s="8">
        <f t="shared" si="19"/>
        <v>12.7182</v>
      </c>
      <c r="F81" s="24">
        <v>0.94</v>
      </c>
      <c r="H81">
        <f t="shared" si="20"/>
        <v>-3.3839999999999994E-5</v>
      </c>
      <c r="I81" s="13">
        <v>0.41181200000000001</v>
      </c>
      <c r="J81">
        <v>1.7999999999999999E-2</v>
      </c>
      <c r="K81" s="22">
        <f t="shared" si="21"/>
        <v>0.3</v>
      </c>
      <c r="L81">
        <v>0.2</v>
      </c>
      <c r="N81">
        <f t="shared" si="22"/>
        <v>0.16431676725154978</v>
      </c>
      <c r="O81">
        <f t="shared" si="23"/>
        <v>0.54772255750516607</v>
      </c>
      <c r="P81">
        <f t="shared" si="24"/>
        <v>1.1095445115010332</v>
      </c>
      <c r="R81">
        <f t="shared" si="25"/>
        <v>2.1955263360265466E-3</v>
      </c>
      <c r="S81" s="4"/>
      <c r="T81">
        <f t="shared" si="26"/>
        <v>0.98744152124450812</v>
      </c>
      <c r="U81">
        <f t="shared" si="27"/>
        <v>-1.2638002953277071E-2</v>
      </c>
      <c r="V81">
        <f t="shared" si="28"/>
        <v>-2.2748405315898727E-4</v>
      </c>
      <c r="W81" s="4"/>
      <c r="X81">
        <f t="shared" si="29"/>
        <v>1.2558478755491901E-2</v>
      </c>
      <c r="Y81">
        <f t="shared" si="30"/>
        <v>1.5771538865214143E-4</v>
      </c>
      <c r="Z81" s="5">
        <f t="shared" si="31"/>
        <v>453.59431264356544</v>
      </c>
      <c r="AA81">
        <f t="shared" si="32"/>
        <v>1.2876984595616555E-3</v>
      </c>
      <c r="AB81" s="4"/>
      <c r="AC81">
        <f t="shared" si="33"/>
        <v>0.98744152124450812</v>
      </c>
      <c r="AD81" s="5">
        <f t="shared" si="34"/>
        <v>655.93666014211658</v>
      </c>
      <c r="AE81">
        <f t="shared" si="35"/>
        <v>-1.8387380567852216E-3</v>
      </c>
      <c r="AF81" s="4"/>
      <c r="AK81">
        <f t="shared" si="36"/>
        <v>1.4170026856439933E-3</v>
      </c>
      <c r="AL81">
        <f t="shared" si="37"/>
        <v>2.1049444984866753E-6</v>
      </c>
    </row>
    <row r="82" spans="1:38" x14ac:dyDescent="0.3">
      <c r="A82" s="24">
        <v>323.14999999999998</v>
      </c>
      <c r="B82" s="26">
        <v>0.4</v>
      </c>
      <c r="C82" s="8">
        <v>42.393999999999998</v>
      </c>
      <c r="D82" s="8">
        <f t="shared" si="19"/>
        <v>16.957599999999999</v>
      </c>
      <c r="F82" s="24">
        <v>0.9466</v>
      </c>
      <c r="H82">
        <f t="shared" si="20"/>
        <v>-3.40776E-5</v>
      </c>
      <c r="I82" s="13">
        <v>0.41181200000000001</v>
      </c>
      <c r="J82">
        <v>1.7999999999999999E-2</v>
      </c>
      <c r="K82" s="22">
        <f t="shared" si="21"/>
        <v>0.4</v>
      </c>
      <c r="L82">
        <v>0.2</v>
      </c>
      <c r="N82">
        <f t="shared" si="22"/>
        <v>0.25298221281347039</v>
      </c>
      <c r="O82">
        <f t="shared" si="23"/>
        <v>0.63245553203367588</v>
      </c>
      <c r="P82">
        <f t="shared" si="24"/>
        <v>1.1264911064067351</v>
      </c>
      <c r="R82">
        <f t="shared" si="25"/>
        <v>3.329382695968568E-3</v>
      </c>
      <c r="S82" s="4"/>
      <c r="T82">
        <f t="shared" si="26"/>
        <v>0.98332516517896129</v>
      </c>
      <c r="U82">
        <f t="shared" si="27"/>
        <v>-1.6815424948547691E-2</v>
      </c>
      <c r="V82">
        <f t="shared" si="28"/>
        <v>-3.0267764907385841E-4</v>
      </c>
      <c r="W82" s="4"/>
      <c r="X82">
        <f t="shared" si="29"/>
        <v>1.6674834821038754E-2</v>
      </c>
      <c r="Y82">
        <f t="shared" si="30"/>
        <v>2.7805011630892653E-4</v>
      </c>
      <c r="Z82" s="5">
        <f t="shared" si="31"/>
        <v>454.43893573820759</v>
      </c>
      <c r="AA82">
        <f t="shared" si="32"/>
        <v>2.2744223808716414E-3</v>
      </c>
      <c r="AB82" s="4"/>
      <c r="AC82">
        <f t="shared" si="33"/>
        <v>0.98332516517896129</v>
      </c>
      <c r="AD82" s="5">
        <f t="shared" si="34"/>
        <v>656.45829237456599</v>
      </c>
      <c r="AE82">
        <f t="shared" si="35"/>
        <v>-3.2307241539280816E-3</v>
      </c>
      <c r="AF82" s="4"/>
      <c r="AK82">
        <f t="shared" si="36"/>
        <v>2.0704032738382695E-3</v>
      </c>
      <c r="AL82">
        <f t="shared" si="37"/>
        <v>4.4288397483510871E-6</v>
      </c>
    </row>
    <row r="83" spans="1:38" x14ac:dyDescent="0.3">
      <c r="A83" s="24">
        <v>323.14999999999998</v>
      </c>
      <c r="B83" s="26">
        <v>0.5</v>
      </c>
      <c r="C83" s="8">
        <v>42.393999999999998</v>
      </c>
      <c r="D83" s="8">
        <f t="shared" si="19"/>
        <v>21.196999999999999</v>
      </c>
      <c r="F83" s="24">
        <v>0.95469999999999999</v>
      </c>
      <c r="H83">
        <f t="shared" si="20"/>
        <v>-3.4369199999999996E-5</v>
      </c>
      <c r="I83" s="13">
        <v>0.41181200000000001</v>
      </c>
      <c r="J83">
        <v>1.7999999999999999E-2</v>
      </c>
      <c r="K83" s="22">
        <f t="shared" si="21"/>
        <v>0.5</v>
      </c>
      <c r="L83">
        <v>0.2</v>
      </c>
      <c r="N83">
        <f t="shared" si="22"/>
        <v>0.35355339059327379</v>
      </c>
      <c r="O83">
        <f t="shared" si="23"/>
        <v>0.70710678118654757</v>
      </c>
      <c r="P83">
        <f t="shared" si="24"/>
        <v>1.1414213562373094</v>
      </c>
      <c r="R83">
        <f t="shared" si="25"/>
        <v>4.5920912652366343E-3</v>
      </c>
      <c r="S83" s="4"/>
      <c r="T83">
        <f t="shared" si="26"/>
        <v>0.97924298641692054</v>
      </c>
      <c r="U83">
        <f t="shared" si="27"/>
        <v>-2.0975468660547576E-2</v>
      </c>
      <c r="V83">
        <f t="shared" si="28"/>
        <v>-3.7755843588985633E-4</v>
      </c>
      <c r="W83" s="4"/>
      <c r="X83">
        <f t="shared" si="29"/>
        <v>2.0757013583079464E-2</v>
      </c>
      <c r="Y83">
        <f t="shared" si="30"/>
        <v>4.3085361288814538E-4</v>
      </c>
      <c r="Z83" s="5">
        <f t="shared" si="31"/>
        <v>455.27896359133098</v>
      </c>
      <c r="AA83">
        <f t="shared" si="32"/>
        <v>3.5308545540353158E-3</v>
      </c>
      <c r="AB83" s="4"/>
      <c r="AC83">
        <f t="shared" si="33"/>
        <v>0.97924298641692054</v>
      </c>
      <c r="AD83" s="5">
        <f t="shared" si="34"/>
        <v>657.1206716444475</v>
      </c>
      <c r="AE83">
        <f t="shared" si="35"/>
        <v>-4.9904285643875834E-3</v>
      </c>
      <c r="AF83" s="4"/>
      <c r="AK83">
        <f t="shared" si="36"/>
        <v>2.7549588189945103E-3</v>
      </c>
      <c r="AL83">
        <f t="shared" si="37"/>
        <v>7.7803507975478383E-6</v>
      </c>
    </row>
    <row r="84" spans="1:38" x14ac:dyDescent="0.3">
      <c r="A84" s="24">
        <v>323.14999999999998</v>
      </c>
      <c r="B84" s="26">
        <v>0.6</v>
      </c>
      <c r="C84" s="8">
        <v>42.393999999999998</v>
      </c>
      <c r="D84" s="8">
        <f t="shared" si="19"/>
        <v>25.436399999999999</v>
      </c>
      <c r="F84" s="24">
        <v>0.96350000000000002</v>
      </c>
      <c r="H84">
        <f t="shared" si="20"/>
        <v>-3.4686E-5</v>
      </c>
      <c r="I84" s="13">
        <v>0.41181200000000001</v>
      </c>
      <c r="J84">
        <v>1.7999999999999999E-2</v>
      </c>
      <c r="K84" s="22">
        <f t="shared" si="21"/>
        <v>0.6</v>
      </c>
      <c r="L84">
        <v>0.2</v>
      </c>
      <c r="N84">
        <f t="shared" si="22"/>
        <v>0.46475800154489</v>
      </c>
      <c r="O84">
        <f t="shared" si="23"/>
        <v>0.7745966692414834</v>
      </c>
      <c r="P84">
        <f t="shared" si="24"/>
        <v>1.1549193338482966</v>
      </c>
      <c r="R84">
        <f t="shared" si="25"/>
        <v>5.96591034094196E-3</v>
      </c>
      <c r="S84" s="4"/>
      <c r="T84">
        <f t="shared" si="26"/>
        <v>0.97519456106687841</v>
      </c>
      <c r="U84">
        <f t="shared" si="27"/>
        <v>-2.5118278079522362E-2</v>
      </c>
      <c r="V84">
        <f t="shared" si="28"/>
        <v>-4.5212900543140246E-4</v>
      </c>
      <c r="W84" s="4"/>
      <c r="X84">
        <f t="shared" si="29"/>
        <v>2.4805438933121544E-2</v>
      </c>
      <c r="Y84">
        <f t="shared" si="30"/>
        <v>6.1530980066482207E-4</v>
      </c>
      <c r="Z84" s="5">
        <f t="shared" si="31"/>
        <v>456.11500582811396</v>
      </c>
      <c r="AA84">
        <f t="shared" si="32"/>
        <v>5.0517365996939562E-3</v>
      </c>
      <c r="AB84" s="4"/>
      <c r="AC84">
        <f t="shared" si="33"/>
        <v>0.97519456106687841</v>
      </c>
      <c r="AD84" s="5">
        <f t="shared" si="34"/>
        <v>657.9202603824009</v>
      </c>
      <c r="AE84">
        <f t="shared" si="35"/>
        <v>-7.1060927004798855E-3</v>
      </c>
      <c r="AF84" s="4"/>
      <c r="AK84">
        <f t="shared" si="36"/>
        <v>3.459425234724629E-3</v>
      </c>
      <c r="AL84">
        <f t="shared" si="37"/>
        <v>1.220881332062887E-5</v>
      </c>
    </row>
    <row r="85" spans="1:38" x14ac:dyDescent="0.3">
      <c r="A85" s="24">
        <v>323.14999999999998</v>
      </c>
      <c r="B85" s="26">
        <v>0.7</v>
      </c>
      <c r="C85" s="8">
        <v>42.393999999999998</v>
      </c>
      <c r="D85" s="8">
        <f t="shared" si="19"/>
        <v>29.675799999999995</v>
      </c>
      <c r="F85" s="24">
        <v>0.97299999999999998</v>
      </c>
      <c r="H85">
        <f t="shared" si="20"/>
        <v>-3.5027999999999997E-5</v>
      </c>
      <c r="I85" s="13">
        <v>0.41181200000000001</v>
      </c>
      <c r="J85">
        <v>1.7999999999999999E-2</v>
      </c>
      <c r="K85" s="22">
        <f t="shared" si="21"/>
        <v>0.7</v>
      </c>
      <c r="L85">
        <v>0.2</v>
      </c>
      <c r="N85">
        <f t="shared" si="22"/>
        <v>0.58566201857385281</v>
      </c>
      <c r="O85">
        <f t="shared" si="23"/>
        <v>0.83666002653407556</v>
      </c>
      <c r="P85">
        <f t="shared" si="24"/>
        <v>1.167332005306815</v>
      </c>
      <c r="R85">
        <f t="shared" si="25"/>
        <v>7.4379655997383514E-3</v>
      </c>
      <c r="S85" s="4"/>
      <c r="T85">
        <f t="shared" si="26"/>
        <v>0.97117947221834289</v>
      </c>
      <c r="U85">
        <f t="shared" si="27"/>
        <v>-2.9243995413520858E-2</v>
      </c>
      <c r="V85">
        <f t="shared" si="28"/>
        <v>-5.2639191744337536E-4</v>
      </c>
      <c r="W85" s="4"/>
      <c r="X85">
        <f t="shared" si="29"/>
        <v>2.8820527781657095E-2</v>
      </c>
      <c r="Y85">
        <f t="shared" si="30"/>
        <v>8.3062282161326846E-4</v>
      </c>
      <c r="Z85" s="5">
        <f t="shared" si="31"/>
        <v>456.94764345600038</v>
      </c>
      <c r="AA85">
        <f t="shared" si="32"/>
        <v>6.8319205368652216E-3</v>
      </c>
      <c r="AB85" s="4"/>
      <c r="AC85">
        <f t="shared" si="33"/>
        <v>0.97117947221834289</v>
      </c>
      <c r="AD85" s="5">
        <f t="shared" si="34"/>
        <v>658.85360866830138</v>
      </c>
      <c r="AE85">
        <f t="shared" si="35"/>
        <v>-9.5667579856870237E-3</v>
      </c>
      <c r="AF85" s="4"/>
      <c r="AK85">
        <f t="shared" si="36"/>
        <v>4.1767362334731752E-3</v>
      </c>
      <c r="AL85">
        <f t="shared" si="37"/>
        <v>1.7738957958363885E-5</v>
      </c>
    </row>
    <row r="86" spans="1:38" x14ac:dyDescent="0.3">
      <c r="A86" s="24">
        <v>323.14999999999998</v>
      </c>
      <c r="B86" s="26">
        <v>0.8</v>
      </c>
      <c r="C86" s="8">
        <v>42.393999999999998</v>
      </c>
      <c r="D86" s="8">
        <f t="shared" si="19"/>
        <v>33.915199999999999</v>
      </c>
      <c r="F86" s="24">
        <v>0.98299999999999998</v>
      </c>
      <c r="H86">
        <f t="shared" si="20"/>
        <v>-3.5387999999999994E-5</v>
      </c>
      <c r="I86" s="13">
        <v>0.41181200000000001</v>
      </c>
      <c r="J86">
        <v>1.7999999999999999E-2</v>
      </c>
      <c r="K86" s="22">
        <f t="shared" si="21"/>
        <v>0.8</v>
      </c>
      <c r="L86">
        <v>0.2</v>
      </c>
      <c r="N86">
        <f t="shared" si="22"/>
        <v>0.71554175279993271</v>
      </c>
      <c r="O86">
        <f t="shared" si="23"/>
        <v>0.89442719099991586</v>
      </c>
      <c r="P86">
        <f t="shared" si="24"/>
        <v>1.1788854381999831</v>
      </c>
      <c r="R86">
        <f t="shared" si="25"/>
        <v>8.9983913170926157E-3</v>
      </c>
      <c r="S86" s="4"/>
      <c r="T86">
        <f t="shared" si="26"/>
        <v>0.96719730979871466</v>
      </c>
      <c r="U86">
        <f t="shared" si="27"/>
        <v>-3.3352761117685918E-2</v>
      </c>
      <c r="V86">
        <f t="shared" si="28"/>
        <v>-6.0034970011834646E-4</v>
      </c>
      <c r="W86" s="4"/>
      <c r="X86">
        <f t="shared" si="29"/>
        <v>3.2802690201285366E-2</v>
      </c>
      <c r="Y86">
        <f t="shared" si="30"/>
        <v>1.0760164844415029E-3</v>
      </c>
      <c r="Z86" s="5">
        <f t="shared" si="31"/>
        <v>457.77743002418811</v>
      </c>
      <c r="AA86">
        <f t="shared" si="32"/>
        <v>8.8663690964032732E-3</v>
      </c>
      <c r="AB86" s="4"/>
      <c r="AC86">
        <f t="shared" si="33"/>
        <v>0.96719730979871466</v>
      </c>
      <c r="AD86" s="5">
        <f t="shared" si="34"/>
        <v>659.91735183424032</v>
      </c>
      <c r="AE86">
        <f t="shared" si="35"/>
        <v>-1.2362208313570842E-2</v>
      </c>
      <c r="AF86" s="4"/>
      <c r="AK86">
        <f t="shared" si="36"/>
        <v>4.9022023998066995E-3</v>
      </c>
      <c r="AL86">
        <f t="shared" si="37"/>
        <v>2.4379798956263282E-5</v>
      </c>
    </row>
    <row r="87" spans="1:38" x14ac:dyDescent="0.3">
      <c r="A87" s="24">
        <v>323.14999999999998</v>
      </c>
      <c r="B87" s="26">
        <v>0.9</v>
      </c>
      <c r="C87" s="8">
        <v>42.393999999999998</v>
      </c>
      <c r="D87" s="8">
        <f t="shared" si="19"/>
        <v>38.154600000000002</v>
      </c>
      <c r="F87" s="24">
        <v>0.99329999999999996</v>
      </c>
      <c r="H87">
        <f t="shared" si="20"/>
        <v>-3.5758799999999994E-5</v>
      </c>
      <c r="I87" s="13">
        <v>0.41181200000000001</v>
      </c>
      <c r="J87">
        <v>1.7999999999999999E-2</v>
      </c>
      <c r="K87" s="22">
        <f t="shared" si="21"/>
        <v>0.9</v>
      </c>
      <c r="L87">
        <v>0.2</v>
      </c>
      <c r="N87">
        <f t="shared" si="22"/>
        <v>0.85381496824546244</v>
      </c>
      <c r="O87">
        <f t="shared" si="23"/>
        <v>0.94868329805051377</v>
      </c>
      <c r="P87">
        <f t="shared" si="24"/>
        <v>1.1897366596101029</v>
      </c>
      <c r="R87">
        <f t="shared" si="25"/>
        <v>1.0639333407999597E-2</v>
      </c>
      <c r="S87" s="4"/>
      <c r="T87">
        <f t="shared" si="26"/>
        <v>0.96324767043367143</v>
      </c>
      <c r="U87">
        <f t="shared" si="27"/>
        <v>-3.7444713922945648E-2</v>
      </c>
      <c r="V87">
        <f t="shared" si="28"/>
        <v>-6.7400485061302161E-4</v>
      </c>
      <c r="W87" s="4"/>
      <c r="X87">
        <f t="shared" si="29"/>
        <v>3.6752329566328561E-2</v>
      </c>
      <c r="Y87">
        <f t="shared" si="30"/>
        <v>1.3507337285520284E-3</v>
      </c>
      <c r="Z87" s="5">
        <f t="shared" si="31"/>
        <v>458.60489273602866</v>
      </c>
      <c r="AA87">
        <f t="shared" si="32"/>
        <v>1.1150155740555702E-2</v>
      </c>
      <c r="AB87" s="4"/>
      <c r="AC87">
        <f t="shared" si="33"/>
        <v>0.96324767043367143</v>
      </c>
      <c r="AD87" s="5">
        <f t="shared" si="34"/>
        <v>661.1082081408789</v>
      </c>
      <c r="AE87">
        <f t="shared" si="35"/>
        <v>-1.5482916310588651E-2</v>
      </c>
      <c r="AF87" s="4"/>
      <c r="AK87">
        <f t="shared" si="36"/>
        <v>5.6325679873536275E-3</v>
      </c>
      <c r="AL87">
        <f t="shared" si="37"/>
        <v>3.2129928568230693E-5</v>
      </c>
    </row>
    <row r="88" spans="1:38" x14ac:dyDescent="0.3">
      <c r="A88" s="24">
        <v>323.14999999999998</v>
      </c>
      <c r="B88" s="26">
        <v>1</v>
      </c>
      <c r="C88" s="8">
        <v>42.393999999999998</v>
      </c>
      <c r="D88" s="8">
        <f t="shared" si="19"/>
        <v>42.393999999999998</v>
      </c>
      <c r="F88" s="24">
        <v>1.0039</v>
      </c>
      <c r="H88">
        <f t="shared" si="20"/>
        <v>-3.6140399999999997E-5</v>
      </c>
      <c r="I88" s="13">
        <v>0.41181200000000001</v>
      </c>
      <c r="J88">
        <v>1.7999999999999999E-2</v>
      </c>
      <c r="K88" s="22">
        <f t="shared" si="21"/>
        <v>1</v>
      </c>
      <c r="L88">
        <v>0.2</v>
      </c>
      <c r="N88">
        <f t="shared" si="22"/>
        <v>1</v>
      </c>
      <c r="O88">
        <f t="shared" si="23"/>
        <v>1</v>
      </c>
      <c r="P88">
        <f t="shared" si="24"/>
        <v>1.2</v>
      </c>
      <c r="R88">
        <f t="shared" si="25"/>
        <v>1.235436E-2</v>
      </c>
      <c r="S88" s="4"/>
      <c r="T88">
        <f t="shared" si="26"/>
        <v>0.95933015731095916</v>
      </c>
      <c r="U88">
        <f t="shared" si="27"/>
        <v>-4.1519990864120074E-2</v>
      </c>
      <c r="V88">
        <f t="shared" si="28"/>
        <v>-7.473598355541613E-4</v>
      </c>
      <c r="W88" s="4"/>
      <c r="X88">
        <f t="shared" si="29"/>
        <v>4.0669842689040801E-2</v>
      </c>
      <c r="Y88">
        <f t="shared" si="30"/>
        <v>1.6540361043513255E-3</v>
      </c>
      <c r="Z88" s="5">
        <f t="shared" si="31"/>
        <v>459.4305335163437</v>
      </c>
      <c r="AA88">
        <f t="shared" si="32"/>
        <v>1.3678464417793634E-2</v>
      </c>
      <c r="AB88" s="4"/>
      <c r="AC88">
        <f t="shared" si="33"/>
        <v>0.95933015731095916</v>
      </c>
      <c r="AD88" s="5">
        <f t="shared" si="34"/>
        <v>662.42297652467118</v>
      </c>
      <c r="AE88">
        <f t="shared" si="35"/>
        <v>-1.8919993161344156E-2</v>
      </c>
      <c r="AF88" s="4"/>
      <c r="AK88">
        <f t="shared" si="36"/>
        <v>6.3654714208953161E-3</v>
      </c>
      <c r="AL88">
        <f t="shared" si="37"/>
        <v>4.0980633905426642E-5</v>
      </c>
    </row>
    <row r="89" spans="1:38" x14ac:dyDescent="0.3">
      <c r="A89" s="24">
        <v>323.14999999999998</v>
      </c>
      <c r="B89" s="26">
        <v>1.2</v>
      </c>
      <c r="C89" s="8">
        <v>42.393999999999998</v>
      </c>
      <c r="D89" s="8">
        <f t="shared" si="19"/>
        <v>50.872799999999998</v>
      </c>
      <c r="F89" s="24">
        <v>1.0259</v>
      </c>
      <c r="H89">
        <f t="shared" si="20"/>
        <v>-3.6932399999999999E-5</v>
      </c>
      <c r="I89" s="13">
        <v>0.41181200000000001</v>
      </c>
      <c r="J89">
        <v>1.7999999999999999E-2</v>
      </c>
      <c r="K89" s="22">
        <f t="shared" si="21"/>
        <v>1.2</v>
      </c>
      <c r="L89">
        <v>0.2</v>
      </c>
      <c r="N89">
        <f t="shared" si="22"/>
        <v>1.3145341380123987</v>
      </c>
      <c r="O89">
        <f t="shared" si="23"/>
        <v>1.0954451150103321</v>
      </c>
      <c r="P89">
        <f t="shared" si="24"/>
        <v>1.2190890230020663</v>
      </c>
      <c r="R89">
        <f t="shared" si="25"/>
        <v>1.5985931462136376E-2</v>
      </c>
      <c r="S89" s="4"/>
      <c r="T89">
        <f t="shared" si="26"/>
        <v>0.95158995455967654</v>
      </c>
      <c r="U89">
        <f t="shared" si="27"/>
        <v>-4.9621056977615145E-2</v>
      </c>
      <c r="V89">
        <f t="shared" si="28"/>
        <v>-8.9317902559707255E-4</v>
      </c>
      <c r="W89" s="4"/>
      <c r="X89">
        <f t="shared" si="29"/>
        <v>4.8410045440323506E-2</v>
      </c>
      <c r="Y89">
        <f t="shared" si="30"/>
        <v>2.3435324995341868E-3</v>
      </c>
      <c r="Z89" s="5">
        <f t="shared" si="31"/>
        <v>461.07823669255083</v>
      </c>
      <c r="AA89">
        <f t="shared" si="32"/>
        <v>1.9449932985304362E-2</v>
      </c>
      <c r="AB89" s="4"/>
      <c r="AC89">
        <f t="shared" si="33"/>
        <v>0.95158995455967654</v>
      </c>
      <c r="AD89" s="5">
        <f t="shared" si="34"/>
        <v>665.41183560873264</v>
      </c>
      <c r="AE89">
        <f t="shared" si="35"/>
        <v>-2.6710613046438885E-2</v>
      </c>
      <c r="AF89" s="4"/>
      <c r="AK89">
        <f t="shared" si="36"/>
        <v>7.8320723754047826E-3</v>
      </c>
      <c r="AL89">
        <f t="shared" si="37"/>
        <v>6.1921236155343279E-5</v>
      </c>
    </row>
    <row r="90" spans="1:38" x14ac:dyDescent="0.3">
      <c r="A90" s="24">
        <v>323.14999999999998</v>
      </c>
      <c r="B90" s="26">
        <v>1.4</v>
      </c>
      <c r="C90" s="8">
        <v>42.393999999999998</v>
      </c>
      <c r="D90" s="8">
        <f t="shared" si="19"/>
        <v>59.351599999999991</v>
      </c>
      <c r="F90" s="24">
        <v>1.0487</v>
      </c>
      <c r="H90">
        <f t="shared" si="20"/>
        <v>-3.7753199999999996E-5</v>
      </c>
      <c r="I90" s="13">
        <v>0.41181200000000001</v>
      </c>
      <c r="J90">
        <v>1.7999999999999999E-2</v>
      </c>
      <c r="K90" s="22">
        <f t="shared" si="21"/>
        <v>1.4</v>
      </c>
      <c r="L90">
        <v>0.2</v>
      </c>
      <c r="N90">
        <f t="shared" si="22"/>
        <v>1.6565023392678924</v>
      </c>
      <c r="O90">
        <f t="shared" si="23"/>
        <v>1.1832159566199232</v>
      </c>
      <c r="P90">
        <f t="shared" si="24"/>
        <v>1.2366431913239846</v>
      </c>
      <c r="R90">
        <f t="shared" si="25"/>
        <v>1.9858623457827556E-2</v>
      </c>
      <c r="S90" s="4"/>
      <c r="T90">
        <f t="shared" si="26"/>
        <v>0.94397365331774641</v>
      </c>
      <c r="U90">
        <f t="shared" si="27"/>
        <v>-5.765702284714843E-2</v>
      </c>
      <c r="V90">
        <f t="shared" si="28"/>
        <v>-1.0378264112486716E-3</v>
      </c>
      <c r="W90" s="4"/>
      <c r="X90">
        <f t="shared" si="29"/>
        <v>5.602634668225355E-2</v>
      </c>
      <c r="Y90">
        <f t="shared" si="30"/>
        <v>3.1389515225600634E-3</v>
      </c>
      <c r="Z90" s="5">
        <f t="shared" si="31"/>
        <v>462.72408727847568</v>
      </c>
      <c r="AA90">
        <f t="shared" si="32"/>
        <v>2.6144432609183765E-2</v>
      </c>
      <c r="AB90" s="4"/>
      <c r="AC90">
        <f t="shared" si="33"/>
        <v>0.94397365331774641</v>
      </c>
      <c r="AD90" s="5">
        <f t="shared" si="34"/>
        <v>668.85985272559628</v>
      </c>
      <c r="AE90">
        <f t="shared" si="35"/>
        <v>-3.5674025277029439E-2</v>
      </c>
      <c r="AF90" s="4"/>
      <c r="AK90">
        <f t="shared" si="36"/>
        <v>9.2912043787332088E-3</v>
      </c>
      <c r="AL90">
        <f t="shared" si="37"/>
        <v>8.7029449505803791E-5</v>
      </c>
    </row>
    <row r="91" spans="1:38" x14ac:dyDescent="0.3">
      <c r="A91" s="24">
        <v>323.14999999999998</v>
      </c>
      <c r="B91" s="26">
        <v>1.5</v>
      </c>
      <c r="C91" s="8">
        <v>42.393999999999998</v>
      </c>
      <c r="D91" s="8">
        <f t="shared" si="19"/>
        <v>63.590999999999994</v>
      </c>
      <c r="F91" s="24">
        <v>1.0604</v>
      </c>
      <c r="H91">
        <f t="shared" si="20"/>
        <v>-3.8174399999999998E-5</v>
      </c>
      <c r="I91" s="13">
        <v>0.41181200000000001</v>
      </c>
      <c r="J91">
        <v>1.7999999999999999E-2</v>
      </c>
      <c r="K91" s="22">
        <f t="shared" si="21"/>
        <v>1.5</v>
      </c>
      <c r="L91">
        <v>0.2</v>
      </c>
      <c r="N91">
        <f t="shared" si="22"/>
        <v>1.8371173070873836</v>
      </c>
      <c r="O91">
        <f t="shared" si="23"/>
        <v>1.2247448713915889</v>
      </c>
      <c r="P91">
        <f t="shared" si="24"/>
        <v>1.2449489742783177</v>
      </c>
      <c r="R91">
        <f t="shared" si="25"/>
        <v>2.1876953073176282E-2</v>
      </c>
      <c r="S91" s="4"/>
      <c r="T91">
        <f t="shared" si="26"/>
        <v>0.94021103976998677</v>
      </c>
      <c r="U91">
        <f t="shared" si="27"/>
        <v>-6.1650918523171436E-2</v>
      </c>
      <c r="V91">
        <f t="shared" si="28"/>
        <v>-1.1097165334170858E-3</v>
      </c>
      <c r="W91" s="4"/>
      <c r="X91">
        <f t="shared" si="29"/>
        <v>5.9788960230013226E-2</v>
      </c>
      <c r="Y91">
        <f t="shared" si="30"/>
        <v>3.5747197653861031E-3</v>
      </c>
      <c r="Z91" s="5">
        <f t="shared" si="31"/>
        <v>463.54733194784939</v>
      </c>
      <c r="AA91">
        <f t="shared" si="32"/>
        <v>2.9826932574707459E-2</v>
      </c>
      <c r="AB91" s="4"/>
      <c r="AC91">
        <f t="shared" si="33"/>
        <v>0.94021103976998677</v>
      </c>
      <c r="AD91" s="5">
        <f t="shared" si="34"/>
        <v>670.74883993454421</v>
      </c>
      <c r="AE91">
        <f t="shared" si="35"/>
        <v>-4.0578854506129386E-2</v>
      </c>
      <c r="AF91" s="4"/>
      <c r="AK91">
        <f t="shared" si="36"/>
        <v>1.0015314608337267E-2</v>
      </c>
      <c r="AL91">
        <f t="shared" si="37"/>
        <v>1.0107264124075824E-4</v>
      </c>
    </row>
    <row r="92" spans="1:38" x14ac:dyDescent="0.3">
      <c r="A92" s="24">
        <v>323.14999999999998</v>
      </c>
      <c r="B92" s="26">
        <v>1.6</v>
      </c>
      <c r="C92" s="8">
        <v>42.393999999999998</v>
      </c>
      <c r="D92" s="8">
        <f t="shared" si="19"/>
        <v>67.830399999999997</v>
      </c>
      <c r="F92" s="24">
        <v>1.0722</v>
      </c>
      <c r="H92">
        <f t="shared" si="20"/>
        <v>-3.8599200000000001E-5</v>
      </c>
      <c r="I92" s="13">
        <v>0.41181200000000001</v>
      </c>
      <c r="J92">
        <v>1.7999999999999999E-2</v>
      </c>
      <c r="K92" s="22">
        <f t="shared" si="21"/>
        <v>1.6</v>
      </c>
      <c r="L92">
        <v>0.2</v>
      </c>
      <c r="N92">
        <f t="shared" si="22"/>
        <v>2.0238577025077631</v>
      </c>
      <c r="O92">
        <f t="shared" si="23"/>
        <v>1.2649110640673518</v>
      </c>
      <c r="P92">
        <f t="shared" si="24"/>
        <v>1.2529822128134704</v>
      </c>
      <c r="R92">
        <f t="shared" si="25"/>
        <v>2.3946197853274107E-2</v>
      </c>
      <c r="S92" s="4"/>
      <c r="T92">
        <f t="shared" si="26"/>
        <v>0.93647830217232997</v>
      </c>
      <c r="U92">
        <f t="shared" si="27"/>
        <v>-6.5628926429582832E-2</v>
      </c>
      <c r="V92">
        <f t="shared" si="28"/>
        <v>-1.1813206757324908E-3</v>
      </c>
      <c r="W92" s="4"/>
      <c r="X92">
        <f t="shared" si="29"/>
        <v>6.3521697827670004E-2</v>
      </c>
      <c r="Y92">
        <f t="shared" si="30"/>
        <v>4.035006094909816E-3</v>
      </c>
      <c r="Z92" s="5">
        <f t="shared" si="31"/>
        <v>464.37128993885108</v>
      </c>
      <c r="AA92">
        <f t="shared" si="32"/>
        <v>3.3727337733679155E-2</v>
      </c>
      <c r="AB92" s="4"/>
      <c r="AC92">
        <f t="shared" si="33"/>
        <v>0.93647830217232997</v>
      </c>
      <c r="AD92" s="5">
        <f t="shared" si="34"/>
        <v>672.74410921641095</v>
      </c>
      <c r="AE92">
        <f t="shared" si="35"/>
        <v>-4.5757714388026477E-2</v>
      </c>
      <c r="AF92" s="4"/>
      <c r="AK92">
        <f t="shared" si="36"/>
        <v>1.0734500523194294E-2</v>
      </c>
      <c r="AL92">
        <f t="shared" si="37"/>
        <v>1.1605967764588897E-4</v>
      </c>
    </row>
    <row r="93" spans="1:38" x14ac:dyDescent="0.3">
      <c r="A93" s="24">
        <v>323.14999999999998</v>
      </c>
      <c r="B93" s="26">
        <v>1.8</v>
      </c>
      <c r="C93" s="8">
        <v>42.393999999999998</v>
      </c>
      <c r="D93" s="8">
        <f t="shared" si="19"/>
        <v>76.309200000000004</v>
      </c>
      <c r="F93" s="24">
        <v>1.0965</v>
      </c>
      <c r="H93">
        <f t="shared" si="20"/>
        <v>-3.9473999999999995E-5</v>
      </c>
      <c r="I93" s="13">
        <v>0.41181200000000001</v>
      </c>
      <c r="J93">
        <v>1.7999999999999999E-2</v>
      </c>
      <c r="K93" s="22">
        <f t="shared" si="21"/>
        <v>1.8</v>
      </c>
      <c r="L93">
        <v>0.2</v>
      </c>
      <c r="N93">
        <f t="shared" si="22"/>
        <v>2.414953415699773</v>
      </c>
      <c r="O93">
        <f t="shared" si="23"/>
        <v>1.3416407864998738</v>
      </c>
      <c r="P93">
        <f t="shared" si="24"/>
        <v>1.2683281572999747</v>
      </c>
      <c r="R93">
        <f t="shared" si="25"/>
        <v>2.8227903363083593E-2</v>
      </c>
      <c r="S93" s="4"/>
      <c r="T93">
        <f t="shared" si="26"/>
        <v>0.92910104271151817</v>
      </c>
      <c r="U93">
        <f t="shared" si="27"/>
        <v>-7.3537781054240553E-2</v>
      </c>
      <c r="V93">
        <f t="shared" si="28"/>
        <v>-1.3236800589763299E-3</v>
      </c>
      <c r="W93" s="4"/>
      <c r="X93">
        <f t="shared" si="29"/>
        <v>7.0898957288481793E-2</v>
      </c>
      <c r="Y93">
        <f t="shared" si="30"/>
        <v>5.0266621445939656E-3</v>
      </c>
      <c r="Z93" s="5">
        <f t="shared" si="31"/>
        <v>466.02273354941667</v>
      </c>
      <c r="AA93">
        <f t="shared" si="32"/>
        <v>4.2165698998554955E-2</v>
      </c>
      <c r="AB93" s="4"/>
      <c r="AC93">
        <f t="shared" si="33"/>
        <v>0.92910104271151817</v>
      </c>
      <c r="AD93" s="5">
        <f t="shared" si="34"/>
        <v>677.04278316607963</v>
      </c>
      <c r="AE93">
        <f t="shared" si="35"/>
        <v>-5.6915592574519024E-2</v>
      </c>
      <c r="AF93" s="4"/>
      <c r="AK93">
        <f t="shared" si="36"/>
        <v>1.2154329728143197E-2</v>
      </c>
      <c r="AL93">
        <f t="shared" si="37"/>
        <v>1.4868884936047891E-4</v>
      </c>
    </row>
    <row r="94" spans="1:38" x14ac:dyDescent="0.3">
      <c r="A94" s="24">
        <v>323.14999999999998</v>
      </c>
      <c r="B94" s="26">
        <v>2</v>
      </c>
      <c r="C94" s="8">
        <v>42.393999999999998</v>
      </c>
      <c r="D94" s="8">
        <f t="shared" si="19"/>
        <v>84.787999999999997</v>
      </c>
      <c r="F94" s="24">
        <v>1.1213</v>
      </c>
      <c r="H94">
        <f t="shared" si="20"/>
        <v>-4.0366799999999994E-5</v>
      </c>
      <c r="I94" s="13">
        <v>0.41181200000000001</v>
      </c>
      <c r="J94">
        <v>1.7999999999999999E-2</v>
      </c>
      <c r="K94" s="22">
        <f t="shared" si="21"/>
        <v>2</v>
      </c>
      <c r="L94">
        <v>0.2</v>
      </c>
      <c r="N94">
        <f t="shared" si="22"/>
        <v>2.8284271247461898</v>
      </c>
      <c r="O94">
        <f t="shared" si="23"/>
        <v>1.4142135623730951</v>
      </c>
      <c r="P94">
        <f t="shared" si="24"/>
        <v>1.2828427124746191</v>
      </c>
      <c r="R94">
        <f t="shared" si="25"/>
        <v>3.2686850782016524E-2</v>
      </c>
      <c r="S94" s="4"/>
      <c r="T94">
        <f t="shared" si="26"/>
        <v>0.92183910588981444</v>
      </c>
      <c r="U94">
        <f t="shared" si="27"/>
        <v>-8.138457619590761E-2</v>
      </c>
      <c r="V94">
        <f t="shared" si="28"/>
        <v>-1.4649223715263368E-3</v>
      </c>
      <c r="W94" s="4"/>
      <c r="X94">
        <f t="shared" si="29"/>
        <v>7.8160894110185578E-2</v>
      </c>
      <c r="Y94">
        <f t="shared" si="30"/>
        <v>6.1091253681036422E-3</v>
      </c>
      <c r="Z94" s="5">
        <f t="shared" si="31"/>
        <v>467.68101633008791</v>
      </c>
      <c r="AA94">
        <f t="shared" si="32"/>
        <v>5.1428195298767403E-2</v>
      </c>
      <c r="AB94" s="4"/>
      <c r="AC94">
        <f t="shared" si="33"/>
        <v>0.92183910588981444</v>
      </c>
      <c r="AD94" s="5">
        <f t="shared" si="34"/>
        <v>681.73509201838533</v>
      </c>
      <c r="AE94">
        <f t="shared" si="35"/>
        <v>-6.910704451889936E-2</v>
      </c>
      <c r="AF94" s="4"/>
      <c r="AK94">
        <f t="shared" si="36"/>
        <v>1.3543079190358229E-2</v>
      </c>
      <c r="AL94">
        <f t="shared" si="37"/>
        <v>1.8451000497297904E-4</v>
      </c>
    </row>
    <row r="95" spans="1:38" x14ac:dyDescent="0.3">
      <c r="A95" s="24">
        <v>323.14999999999998</v>
      </c>
      <c r="B95" s="26">
        <v>2.5</v>
      </c>
      <c r="C95" s="8">
        <v>42.393999999999998</v>
      </c>
      <c r="D95" s="8">
        <f t="shared" si="19"/>
        <v>105.985</v>
      </c>
      <c r="F95" s="24">
        <v>1.1859</v>
      </c>
      <c r="H95">
        <f t="shared" si="20"/>
        <v>-4.2692399999999998E-5</v>
      </c>
      <c r="I95" s="13">
        <v>0.41181200000000001</v>
      </c>
      <c r="J95">
        <v>1.7999999999999999E-2</v>
      </c>
      <c r="K95" s="22">
        <f t="shared" si="21"/>
        <v>2.5</v>
      </c>
      <c r="L95">
        <v>0.2</v>
      </c>
      <c r="N95">
        <f t="shared" si="22"/>
        <v>3.9528470752104745</v>
      </c>
      <c r="O95">
        <f t="shared" si="23"/>
        <v>1.5811388300841898</v>
      </c>
      <c r="P95">
        <f t="shared" si="24"/>
        <v>1.316227766016838</v>
      </c>
      <c r="R95">
        <f t="shared" si="25"/>
        <v>4.452259438946303E-2</v>
      </c>
      <c r="S95" s="4"/>
      <c r="T95">
        <f t="shared" si="26"/>
        <v>0.90417139472958497</v>
      </c>
      <c r="U95">
        <f t="shared" si="27"/>
        <v>-0.10073634062119292</v>
      </c>
      <c r="V95">
        <f t="shared" si="28"/>
        <v>-1.8132541311814724E-3</v>
      </c>
      <c r="W95" s="4"/>
      <c r="X95">
        <f t="shared" si="29"/>
        <v>9.5828605270415063E-2</v>
      </c>
      <c r="Y95">
        <f t="shared" si="30"/>
        <v>9.1831215880730215E-3</v>
      </c>
      <c r="Z95" s="5">
        <f t="shared" si="31"/>
        <v>471.87133926863811</v>
      </c>
      <c r="AA95">
        <f t="shared" si="32"/>
        <v>7.7998533883753662E-2</v>
      </c>
      <c r="AB95" s="4"/>
      <c r="AC95">
        <f t="shared" si="33"/>
        <v>0.90417139472958497</v>
      </c>
      <c r="AD95" s="5">
        <f t="shared" si="34"/>
        <v>695.06038507374581</v>
      </c>
      <c r="AE95">
        <f t="shared" si="35"/>
        <v>-0.10388100425352163</v>
      </c>
      <c r="AF95" s="4"/>
      <c r="AK95">
        <f t="shared" si="36"/>
        <v>1.6826869888513576E-2</v>
      </c>
      <c r="AL95">
        <f t="shared" si="37"/>
        <v>2.8458213180603936E-4</v>
      </c>
    </row>
    <row r="96" spans="1:38" x14ac:dyDescent="0.3">
      <c r="A96" s="24">
        <v>323.14999999999998</v>
      </c>
      <c r="B96" s="26">
        <v>3</v>
      </c>
      <c r="C96" s="8">
        <v>42.393999999999998</v>
      </c>
      <c r="D96" s="8">
        <f t="shared" si="19"/>
        <v>127.18199999999999</v>
      </c>
      <c r="F96" s="24">
        <v>1.2538</v>
      </c>
      <c r="H96">
        <f t="shared" si="20"/>
        <v>-4.5136799999999998E-5</v>
      </c>
      <c r="I96" s="13">
        <v>0.41181200000000001</v>
      </c>
      <c r="J96">
        <v>1.7999999999999999E-2</v>
      </c>
      <c r="K96" s="22">
        <f t="shared" si="21"/>
        <v>3</v>
      </c>
      <c r="L96">
        <v>0.2</v>
      </c>
      <c r="N96">
        <f t="shared" si="22"/>
        <v>5.196152422706632</v>
      </c>
      <c r="O96">
        <f t="shared" si="23"/>
        <v>1.7320508075688772</v>
      </c>
      <c r="P96">
        <f t="shared" si="24"/>
        <v>1.3464101615137753</v>
      </c>
      <c r="R96">
        <f t="shared" si="25"/>
        <v>5.7214485879531693E-2</v>
      </c>
      <c r="S96" s="4"/>
      <c r="T96">
        <f t="shared" si="26"/>
        <v>0.88716817692262651</v>
      </c>
      <c r="U96">
        <f t="shared" si="27"/>
        <v>-0.11972071270265237</v>
      </c>
      <c r="V96">
        <f t="shared" si="28"/>
        <v>-2.1549728286477427E-3</v>
      </c>
      <c r="W96" s="4"/>
      <c r="X96">
        <f t="shared" si="29"/>
        <v>0.11283182307737347</v>
      </c>
      <c r="Y96">
        <f t="shared" si="30"/>
        <v>1.2731020298963707E-2</v>
      </c>
      <c r="Z96" s="5">
        <f t="shared" si="31"/>
        <v>476.14838228765524</v>
      </c>
      <c r="AA96">
        <f t="shared" si="32"/>
        <v>0.10911338496401166</v>
      </c>
      <c r="AB96" s="4"/>
      <c r="AC96">
        <f t="shared" si="33"/>
        <v>0.88716817692262651</v>
      </c>
      <c r="AD96" s="5">
        <f t="shared" si="34"/>
        <v>710.43997134201538</v>
      </c>
      <c r="AE96">
        <f t="shared" si="35"/>
        <v>-0.14443387361961693</v>
      </c>
      <c r="AF96" s="4"/>
      <c r="AK96">
        <f t="shared" si="36"/>
        <v>1.9739024395278665E-2</v>
      </c>
      <c r="AL96">
        <f t="shared" si="37"/>
        <v>3.9141303420077016E-4</v>
      </c>
    </row>
    <row r="97" spans="1:38" x14ac:dyDescent="0.3">
      <c r="A97" s="24">
        <v>323.14999999999998</v>
      </c>
      <c r="B97" s="26">
        <v>3.5</v>
      </c>
      <c r="C97" s="8">
        <v>42.393999999999998</v>
      </c>
      <c r="D97" s="8">
        <f t="shared" si="19"/>
        <v>148.37899999999999</v>
      </c>
      <c r="F97" s="24">
        <v>1.3273999999999999</v>
      </c>
      <c r="H97">
        <f t="shared" si="20"/>
        <v>-4.7786399999999994E-5</v>
      </c>
      <c r="I97" s="13">
        <v>0.41181200000000001</v>
      </c>
      <c r="J97">
        <v>1.7999999999999999E-2</v>
      </c>
      <c r="K97" s="22">
        <f t="shared" si="21"/>
        <v>3.5</v>
      </c>
      <c r="L97">
        <v>0.2</v>
      </c>
      <c r="N97">
        <f t="shared" si="22"/>
        <v>6.5479004268543983</v>
      </c>
      <c r="O97">
        <f t="shared" si="23"/>
        <v>1.8708286933869707</v>
      </c>
      <c r="P97">
        <f t="shared" si="24"/>
        <v>1.3741657386773942</v>
      </c>
      <c r="R97">
        <f t="shared" si="25"/>
        <v>7.0642237838390076E-2</v>
      </c>
      <c r="S97" s="4"/>
      <c r="T97">
        <f t="shared" si="26"/>
        <v>0.87079265643136972</v>
      </c>
      <c r="U97">
        <f t="shared" si="27"/>
        <v>-0.13835138278618553</v>
      </c>
      <c r="V97">
        <f t="shared" si="28"/>
        <v>-2.4903248901513393E-3</v>
      </c>
      <c r="W97" s="4"/>
      <c r="X97">
        <f t="shared" si="29"/>
        <v>0.12920734356863023</v>
      </c>
      <c r="Y97">
        <f t="shared" si="30"/>
        <v>1.6694537632062051E-2</v>
      </c>
      <c r="Z97" s="5">
        <f t="shared" si="31"/>
        <v>480.53438036325315</v>
      </c>
      <c r="AA97">
        <f t="shared" si="32"/>
        <v>0.14440138733653107</v>
      </c>
      <c r="AB97" s="4"/>
      <c r="AC97">
        <f t="shared" si="33"/>
        <v>0.87079265643136972</v>
      </c>
      <c r="AD97" s="5">
        <f t="shared" si="34"/>
        <v>727.62119936384488</v>
      </c>
      <c r="AE97">
        <f t="shared" si="35"/>
        <v>-0.19040002551769492</v>
      </c>
      <c r="AF97" s="4"/>
      <c r="AK97">
        <f t="shared" si="36"/>
        <v>2.2153274767074904E-2</v>
      </c>
      <c r="AL97">
        <f t="shared" si="37"/>
        <v>4.928871169442013E-4</v>
      </c>
    </row>
    <row r="98" spans="1:38" x14ac:dyDescent="0.3">
      <c r="A98" s="24">
        <v>323.14999999999998</v>
      </c>
      <c r="B98" s="26">
        <v>4</v>
      </c>
      <c r="C98" s="8">
        <v>42.393999999999998</v>
      </c>
      <c r="D98" s="8">
        <f t="shared" si="19"/>
        <v>169.57599999999999</v>
      </c>
      <c r="F98" s="24">
        <v>1.3982000000000001</v>
      </c>
      <c r="H98">
        <f t="shared" si="20"/>
        <v>-5.0335200000000006E-5</v>
      </c>
      <c r="I98" s="13">
        <v>0.41181200000000001</v>
      </c>
      <c r="J98">
        <v>1.7999999999999999E-2</v>
      </c>
      <c r="K98" s="22">
        <f t="shared" si="21"/>
        <v>4</v>
      </c>
      <c r="L98">
        <v>0.2</v>
      </c>
      <c r="N98">
        <f t="shared" si="22"/>
        <v>7.9999999999999982</v>
      </c>
      <c r="O98">
        <f t="shared" si="23"/>
        <v>2</v>
      </c>
      <c r="P98">
        <f t="shared" si="24"/>
        <v>1.4</v>
      </c>
      <c r="R98">
        <f t="shared" si="25"/>
        <v>8.4715611428571411E-2</v>
      </c>
      <c r="S98" s="4"/>
      <c r="T98">
        <f t="shared" si="26"/>
        <v>0.8550107047340233</v>
      </c>
      <c r="U98">
        <f t="shared" si="27"/>
        <v>-0.15664128996700094</v>
      </c>
      <c r="V98">
        <f t="shared" si="28"/>
        <v>-2.8195432194060167E-3</v>
      </c>
      <c r="W98" s="4"/>
      <c r="X98">
        <f t="shared" si="29"/>
        <v>0.14498929526597673</v>
      </c>
      <c r="Y98">
        <f t="shared" si="30"/>
        <v>2.1021895741724583E-2</v>
      </c>
      <c r="Z98" s="5">
        <f t="shared" si="31"/>
        <v>485.04521428663844</v>
      </c>
      <c r="AA98">
        <f t="shared" si="32"/>
        <v>0.1835382586456111</v>
      </c>
      <c r="AB98" s="4"/>
      <c r="AC98">
        <f t="shared" si="33"/>
        <v>0.8550107047340233</v>
      </c>
      <c r="AD98" s="5">
        <f t="shared" si="34"/>
        <v>746.37962027280696</v>
      </c>
      <c r="AE98">
        <f t="shared" si="35"/>
        <v>-0.24147696438727606</v>
      </c>
      <c r="AF98" s="4"/>
      <c r="AK98">
        <f t="shared" si="36"/>
        <v>2.3957362467500465E-2</v>
      </c>
      <c r="AL98">
        <f t="shared" si="37"/>
        <v>5.7636954729410736E-4</v>
      </c>
    </row>
    <row r="99" spans="1:38" x14ac:dyDescent="0.3">
      <c r="A99" s="24">
        <v>323.14999999999998</v>
      </c>
      <c r="B99" s="26">
        <v>4.5</v>
      </c>
      <c r="C99" s="8">
        <v>42.393999999999998</v>
      </c>
      <c r="D99" s="8">
        <f t="shared" si="19"/>
        <v>190.773</v>
      </c>
      <c r="F99" s="24">
        <v>1.4739</v>
      </c>
      <c r="H99">
        <f t="shared" si="20"/>
        <v>-5.3060399999999991E-5</v>
      </c>
      <c r="I99" s="13">
        <v>0.41181200000000001</v>
      </c>
      <c r="J99">
        <v>1.7999999999999999E-2</v>
      </c>
      <c r="K99" s="22">
        <f t="shared" si="21"/>
        <v>4.5</v>
      </c>
      <c r="L99">
        <v>0.2</v>
      </c>
      <c r="N99">
        <f t="shared" si="22"/>
        <v>9.5459415460183905</v>
      </c>
      <c r="O99">
        <f t="shared" si="23"/>
        <v>2.1213203435596424</v>
      </c>
      <c r="P99">
        <f t="shared" si="24"/>
        <v>1.4242640687119286</v>
      </c>
      <c r="R99">
        <f t="shared" si="25"/>
        <v>9.9364156680684532E-2</v>
      </c>
      <c r="S99" s="4"/>
      <c r="T99">
        <f t="shared" si="26"/>
        <v>0.83979062340177346</v>
      </c>
      <c r="U99">
        <f t="shared" si="27"/>
        <v>-0.17460267606971155</v>
      </c>
      <c r="V99">
        <f t="shared" si="28"/>
        <v>-3.1428481692548078E-3</v>
      </c>
      <c r="W99" s="4"/>
      <c r="X99">
        <f t="shared" si="29"/>
        <v>0.16020937659822654</v>
      </c>
      <c r="Y99">
        <f t="shared" si="30"/>
        <v>2.5667044349992379E-2</v>
      </c>
      <c r="Z99" s="5">
        <f t="shared" si="31"/>
        <v>489.69163273765434</v>
      </c>
      <c r="AA99">
        <f t="shared" si="32"/>
        <v>0.22624086339535596</v>
      </c>
      <c r="AB99" s="4"/>
      <c r="AC99">
        <f t="shared" si="33"/>
        <v>0.83979062340177346</v>
      </c>
      <c r="AD99" s="5">
        <f t="shared" si="34"/>
        <v>766.51561331299501</v>
      </c>
      <c r="AE99">
        <f t="shared" si="35"/>
        <v>-0.29739960878655503</v>
      </c>
      <c r="AF99" s="4"/>
      <c r="AK99">
        <f t="shared" si="36"/>
        <v>2.5062563120230641E-2</v>
      </c>
      <c r="AL99">
        <f t="shared" si="37"/>
        <v>6.307945448099625E-4</v>
      </c>
    </row>
    <row r="100" spans="1:38" x14ac:dyDescent="0.3">
      <c r="A100" s="24">
        <v>323.14999999999998</v>
      </c>
      <c r="B100" s="26">
        <v>5</v>
      </c>
      <c r="C100" s="8">
        <v>42.393999999999998</v>
      </c>
      <c r="D100" s="8">
        <f t="shared" si="19"/>
        <v>211.97</v>
      </c>
      <c r="F100" s="24">
        <v>1.5512999999999999</v>
      </c>
      <c r="H100">
        <f t="shared" si="20"/>
        <v>-5.5846799999999995E-5</v>
      </c>
      <c r="I100" s="13">
        <v>0.41181200000000001</v>
      </c>
      <c r="J100">
        <v>1.7999999999999999E-2</v>
      </c>
      <c r="K100" s="22">
        <f t="shared" si="21"/>
        <v>5</v>
      </c>
      <c r="L100">
        <v>0.2</v>
      </c>
      <c r="N100">
        <f t="shared" si="22"/>
        <v>11.180339887498945</v>
      </c>
      <c r="O100">
        <f t="shared" si="23"/>
        <v>2.2360679774997898</v>
      </c>
      <c r="P100">
        <f t="shared" si="24"/>
        <v>1.4472135954999579</v>
      </c>
      <c r="R100">
        <f t="shared" si="25"/>
        <v>0.11453121583878223</v>
      </c>
      <c r="S100" s="4"/>
      <c r="T100">
        <f t="shared" si="26"/>
        <v>0.8251029315907159</v>
      </c>
      <c r="U100">
        <f t="shared" si="27"/>
        <v>-0.19224713486552766</v>
      </c>
      <c r="V100">
        <f t="shared" si="28"/>
        <v>-3.4604484275794975E-3</v>
      </c>
      <c r="W100" s="4"/>
      <c r="X100">
        <f t="shared" si="29"/>
        <v>0.17489706840928404</v>
      </c>
      <c r="Y100">
        <f t="shared" si="30"/>
        <v>3.0588984538161782E-2</v>
      </c>
      <c r="Z100" s="5">
        <f t="shared" si="31"/>
        <v>494.48025391822085</v>
      </c>
      <c r="AA100">
        <f t="shared" si="32"/>
        <v>0.27226167914755384</v>
      </c>
      <c r="AB100" s="4"/>
      <c r="AC100">
        <f t="shared" si="33"/>
        <v>0.8251029315907159</v>
      </c>
      <c r="AD100" s="5">
        <f t="shared" si="34"/>
        <v>787.85145458119496</v>
      </c>
      <c r="AE100">
        <f t="shared" si="35"/>
        <v>-0.35792335398231301</v>
      </c>
      <c r="AF100" s="4"/>
      <c r="AK100">
        <f t="shared" si="36"/>
        <v>2.5409092576443526E-2</v>
      </c>
      <c r="AL100">
        <f t="shared" si="37"/>
        <v>6.484631374459439E-4</v>
      </c>
    </row>
    <row r="101" spans="1:38" x14ac:dyDescent="0.3">
      <c r="A101" s="24">
        <v>323.14999999999998</v>
      </c>
      <c r="B101" s="26">
        <v>5.5</v>
      </c>
      <c r="C101" s="8">
        <v>42.393999999999998</v>
      </c>
      <c r="D101" s="8">
        <f t="shared" si="19"/>
        <v>233.167</v>
      </c>
      <c r="F101" s="24">
        <v>1.6301000000000001</v>
      </c>
      <c r="H101">
        <f t="shared" si="20"/>
        <v>-5.8683600000000002E-5</v>
      </c>
      <c r="I101" s="13">
        <v>0.41181200000000001</v>
      </c>
      <c r="J101">
        <v>1.7999999999999999E-2</v>
      </c>
      <c r="K101" s="22">
        <f t="shared" si="21"/>
        <v>5.5</v>
      </c>
      <c r="L101">
        <v>0.2</v>
      </c>
      <c r="N101">
        <f t="shared" si="22"/>
        <v>12.898643339514432</v>
      </c>
      <c r="O101">
        <f t="shared" si="23"/>
        <v>2.3452078799117149</v>
      </c>
      <c r="P101">
        <f t="shared" si="24"/>
        <v>1.469041575982343</v>
      </c>
      <c r="R101">
        <f t="shared" si="25"/>
        <v>0.13017016204302079</v>
      </c>
      <c r="S101" s="4"/>
      <c r="T101">
        <f t="shared" si="26"/>
        <v>0.81092017545068917</v>
      </c>
      <c r="U101">
        <f t="shared" si="27"/>
        <v>-0.20958565702212056</v>
      </c>
      <c r="V101">
        <f t="shared" si="28"/>
        <v>-3.7725418263981699E-3</v>
      </c>
      <c r="W101" s="4"/>
      <c r="X101">
        <f t="shared" si="29"/>
        <v>0.18907982454931085</v>
      </c>
      <c r="Y101">
        <f t="shared" si="30"/>
        <v>3.5751180051598178E-2</v>
      </c>
      <c r="Z101" s="5">
        <f t="shared" si="31"/>
        <v>499.41438702117586</v>
      </c>
      <c r="AA101">
        <f t="shared" si="32"/>
        <v>0.32138376607354668</v>
      </c>
      <c r="AB101" s="4"/>
      <c r="AC101">
        <f t="shared" si="33"/>
        <v>0.81092017545068917</v>
      </c>
      <c r="AD101" s="5">
        <f t="shared" si="34"/>
        <v>810.22876512528262</v>
      </c>
      <c r="AE101">
        <f t="shared" si="35"/>
        <v>-0.42281330944600726</v>
      </c>
      <c r="AF101" s="4"/>
      <c r="AK101">
        <f t="shared" si="36"/>
        <v>2.4968076844162024E-2</v>
      </c>
      <c r="AL101">
        <f t="shared" si="37"/>
        <v>6.2633873832947302E-4</v>
      </c>
    </row>
    <row r="102" spans="1:38" x14ac:dyDescent="0.3">
      <c r="A102" s="24">
        <v>323.14999999999998</v>
      </c>
      <c r="B102" s="26">
        <v>6</v>
      </c>
      <c r="C102" s="8">
        <v>42.393999999999998</v>
      </c>
      <c r="D102" s="8">
        <f t="shared" si="19"/>
        <v>254.36399999999998</v>
      </c>
      <c r="F102" s="24">
        <v>1.7096</v>
      </c>
      <c r="H102">
        <f t="shared" si="20"/>
        <v>-6.1545599999999996E-5</v>
      </c>
      <c r="I102" s="13">
        <v>0.41181200000000001</v>
      </c>
      <c r="J102">
        <v>1.7999999999999999E-2</v>
      </c>
      <c r="K102" s="22">
        <f t="shared" si="21"/>
        <v>6</v>
      </c>
      <c r="L102">
        <v>0.2</v>
      </c>
      <c r="N102">
        <f t="shared" si="22"/>
        <v>14.696938456699071</v>
      </c>
      <c r="O102">
        <f t="shared" si="23"/>
        <v>2.4494897427831779</v>
      </c>
      <c r="P102">
        <f t="shared" si="24"/>
        <v>1.4898979485566355</v>
      </c>
      <c r="R102">
        <f t="shared" si="25"/>
        <v>0.14624191040827061</v>
      </c>
      <c r="S102" s="4"/>
      <c r="T102">
        <f t="shared" si="26"/>
        <v>0.79721675685845583</v>
      </c>
      <c r="U102">
        <f t="shared" si="27"/>
        <v>-0.22662867122259084</v>
      </c>
      <c r="V102">
        <f t="shared" si="28"/>
        <v>-4.0793160820066345E-3</v>
      </c>
      <c r="W102" s="4"/>
      <c r="X102">
        <f t="shared" si="29"/>
        <v>0.20278324314154422</v>
      </c>
      <c r="Y102">
        <f t="shared" si="30"/>
        <v>4.1121043699002643E-2</v>
      </c>
      <c r="Z102" s="5">
        <f t="shared" si="31"/>
        <v>504.49470616542868</v>
      </c>
      <c r="AA102">
        <f t="shared" si="32"/>
        <v>0.37341627944659361</v>
      </c>
      <c r="AB102" s="4"/>
      <c r="AC102">
        <f t="shared" si="33"/>
        <v>0.79721675685845583</v>
      </c>
      <c r="AD102" s="5">
        <f t="shared" si="34"/>
        <v>833.50628456533707</v>
      </c>
      <c r="AE102">
        <f t="shared" si="35"/>
        <v>-0.49183783201533376</v>
      </c>
      <c r="AF102" s="4"/>
      <c r="AK102">
        <f t="shared" si="36"/>
        <v>2.374104175752384E-2</v>
      </c>
      <c r="AL102">
        <f t="shared" si="37"/>
        <v>5.6656316491255374E-4</v>
      </c>
    </row>
    <row r="103" spans="1:38" x14ac:dyDescent="0.3">
      <c r="A103" s="24">
        <v>323.14999999999998</v>
      </c>
      <c r="B103" s="26">
        <v>7</v>
      </c>
      <c r="C103" s="8">
        <v>42.393999999999998</v>
      </c>
      <c r="D103" s="8">
        <f t="shared" si="19"/>
        <v>296.75799999999998</v>
      </c>
      <c r="F103" s="24">
        <v>1.8688</v>
      </c>
      <c r="H103">
        <f t="shared" si="20"/>
        <v>-6.7276799999999999E-5</v>
      </c>
      <c r="I103" s="13">
        <v>0.41181200000000001</v>
      </c>
      <c r="J103">
        <v>1.7999999999999999E-2</v>
      </c>
      <c r="K103" s="22">
        <f t="shared" si="21"/>
        <v>7</v>
      </c>
      <c r="L103">
        <v>0.2</v>
      </c>
      <c r="N103">
        <f t="shared" si="22"/>
        <v>18.520259177452129</v>
      </c>
      <c r="O103">
        <f t="shared" si="23"/>
        <v>2.6457513110645907</v>
      </c>
      <c r="P103">
        <f t="shared" si="24"/>
        <v>1.5291502622129181</v>
      </c>
      <c r="R103">
        <f t="shared" si="25"/>
        <v>0.17955536861924584</v>
      </c>
      <c r="S103" s="4"/>
      <c r="T103">
        <f t="shared" si="26"/>
        <v>0.77115390843935416</v>
      </c>
      <c r="U103">
        <f t="shared" si="27"/>
        <v>-0.2598673034996698</v>
      </c>
      <c r="V103">
        <f t="shared" si="28"/>
        <v>-4.6776114629940562E-3</v>
      </c>
      <c r="W103" s="4"/>
      <c r="X103">
        <f t="shared" si="29"/>
        <v>0.22884609156064584</v>
      </c>
      <c r="Y103">
        <f t="shared" si="30"/>
        <v>5.2370533622583496E-2</v>
      </c>
      <c r="Z103" s="5">
        <f t="shared" si="31"/>
        <v>515.08664169398605</v>
      </c>
      <c r="AA103">
        <f t="shared" si="32"/>
        <v>0.48555652117281323</v>
      </c>
      <c r="AB103" s="4"/>
      <c r="AC103">
        <f t="shared" si="33"/>
        <v>0.77115390843935416</v>
      </c>
      <c r="AD103" s="5">
        <f t="shared" si="34"/>
        <v>882.27106474991785</v>
      </c>
      <c r="AE103">
        <f t="shared" si="35"/>
        <v>-0.64136108378967083</v>
      </c>
      <c r="AF103" s="4"/>
      <c r="AK103">
        <f t="shared" si="36"/>
        <v>1.9073194539394156E-2</v>
      </c>
      <c r="AL103">
        <f t="shared" si="37"/>
        <v>3.6635764309416905E-4</v>
      </c>
    </row>
    <row r="104" spans="1:38" x14ac:dyDescent="0.3">
      <c r="A104" s="24">
        <v>323.14999999999998</v>
      </c>
      <c r="B104" s="26">
        <v>8</v>
      </c>
      <c r="C104" s="8">
        <v>42.393999999999998</v>
      </c>
      <c r="D104" s="8">
        <f t="shared" si="19"/>
        <v>339.15199999999999</v>
      </c>
      <c r="F104" s="24">
        <v>2.0244</v>
      </c>
      <c r="H104">
        <f t="shared" si="20"/>
        <v>-7.287839999999999E-5</v>
      </c>
      <c r="I104" s="13">
        <v>0.41181200000000001</v>
      </c>
      <c r="J104">
        <v>1.7999999999999999E-2</v>
      </c>
      <c r="K104" s="22">
        <f t="shared" si="21"/>
        <v>8</v>
      </c>
      <c r="L104">
        <v>0.2</v>
      </c>
      <c r="N104">
        <f t="shared" si="22"/>
        <v>22.627416997969508</v>
      </c>
      <c r="O104">
        <f t="shared" si="23"/>
        <v>2.8284271247461903</v>
      </c>
      <c r="P104">
        <f t="shared" si="24"/>
        <v>1.5656854249492382</v>
      </c>
      <c r="R104">
        <f t="shared" si="25"/>
        <v>0.2142554955230023</v>
      </c>
      <c r="S104" s="4"/>
      <c r="T104">
        <f t="shared" si="26"/>
        <v>0.74674122131020226</v>
      </c>
      <c r="U104">
        <f t="shared" si="27"/>
        <v>-0.29203657781681669</v>
      </c>
      <c r="V104">
        <f t="shared" si="28"/>
        <v>-5.2566584007027002E-3</v>
      </c>
      <c r="W104" s="4"/>
      <c r="X104">
        <f t="shared" si="29"/>
        <v>0.25325877868979768</v>
      </c>
      <c r="Y104">
        <f t="shared" si="30"/>
        <v>6.4140008983447919E-2</v>
      </c>
      <c r="Z104" s="5">
        <f t="shared" si="31"/>
        <v>526.22741423581544</v>
      </c>
      <c r="AA104">
        <f t="shared" si="32"/>
        <v>0.6075401593755918</v>
      </c>
      <c r="AB104" s="4"/>
      <c r="AC104">
        <f t="shared" si="33"/>
        <v>0.74674122131020226</v>
      </c>
      <c r="AD104" s="5">
        <f t="shared" si="34"/>
        <v>933.28990051573555</v>
      </c>
      <c r="AE104">
        <f t="shared" si="35"/>
        <v>-0.80461516456558235</v>
      </c>
      <c r="AF104" s="4"/>
      <c r="AK104">
        <f t="shared" si="36"/>
        <v>1.1923831932309059E-2</v>
      </c>
      <c r="AL104">
        <f t="shared" si="37"/>
        <v>1.4392105879733094E-4</v>
      </c>
    </row>
    <row r="105" spans="1:38" x14ac:dyDescent="0.3">
      <c r="A105" s="24">
        <v>323.14999999999998</v>
      </c>
      <c r="B105" s="26">
        <v>9</v>
      </c>
      <c r="C105" s="8">
        <v>42.393999999999998</v>
      </c>
      <c r="D105" s="8">
        <f t="shared" si="19"/>
        <v>381.54599999999999</v>
      </c>
      <c r="F105" s="24">
        <v>2.1720999999999999</v>
      </c>
      <c r="H105">
        <f t="shared" si="20"/>
        <v>-7.8195599999999994E-5</v>
      </c>
      <c r="I105" s="13">
        <v>0.41181200000000001</v>
      </c>
      <c r="J105">
        <v>1.7999999999999999E-2</v>
      </c>
      <c r="K105" s="22">
        <f t="shared" si="21"/>
        <v>9</v>
      </c>
      <c r="L105">
        <v>0.2</v>
      </c>
      <c r="N105">
        <f t="shared" si="22"/>
        <v>27</v>
      </c>
      <c r="O105">
        <f t="shared" si="23"/>
        <v>3</v>
      </c>
      <c r="P105">
        <f t="shared" si="24"/>
        <v>1.6</v>
      </c>
      <c r="R105">
        <f t="shared" si="25"/>
        <v>0.25017578999999995</v>
      </c>
      <c r="S105" s="4"/>
      <c r="T105">
        <f t="shared" si="26"/>
        <v>0.72382678535495737</v>
      </c>
      <c r="U105">
        <f t="shared" si="27"/>
        <v>-0.32320316196778576</v>
      </c>
      <c r="V105">
        <f t="shared" si="28"/>
        <v>-5.8176569154201434E-3</v>
      </c>
      <c r="W105" s="4"/>
      <c r="X105">
        <f t="shared" si="29"/>
        <v>0.27617321464504258</v>
      </c>
      <c r="Y105">
        <f t="shared" si="30"/>
        <v>7.6271644487376763E-2</v>
      </c>
      <c r="Z105" s="5">
        <f t="shared" si="31"/>
        <v>537.87268573427798</v>
      </c>
      <c r="AA105">
        <f t="shared" si="32"/>
        <v>0.7384398167843168</v>
      </c>
      <c r="AB105" s="4"/>
      <c r="AC105">
        <f t="shared" si="33"/>
        <v>0.72382678535495737</v>
      </c>
      <c r="AD105" s="5">
        <f t="shared" si="34"/>
        <v>985.87864388519779</v>
      </c>
      <c r="AE105">
        <f t="shared" si="35"/>
        <v>-0.97970139091565578</v>
      </c>
      <c r="AF105" s="4"/>
      <c r="AK105">
        <f t="shared" si="36"/>
        <v>3.0965589532407911E-3</v>
      </c>
      <c r="AL105">
        <f t="shared" si="37"/>
        <v>1.0079066473323134E-5</v>
      </c>
    </row>
    <row r="106" spans="1:38" x14ac:dyDescent="0.3">
      <c r="A106" s="24">
        <v>323.14999999999998</v>
      </c>
      <c r="B106" s="26">
        <v>10</v>
      </c>
      <c r="C106" s="8">
        <v>42.393999999999998</v>
      </c>
      <c r="D106" s="8">
        <f t="shared" si="19"/>
        <v>423.94</v>
      </c>
      <c r="F106" s="24">
        <v>2.3077000000000001</v>
      </c>
      <c r="H106">
        <f t="shared" si="20"/>
        <v>-8.3077199999999991E-5</v>
      </c>
      <c r="I106" s="13">
        <v>0.41181200000000001</v>
      </c>
      <c r="J106">
        <v>1.7999999999999999E-2</v>
      </c>
      <c r="K106" s="22">
        <f t="shared" si="21"/>
        <v>10</v>
      </c>
      <c r="L106">
        <v>0.2</v>
      </c>
      <c r="N106">
        <f t="shared" si="22"/>
        <v>31.622776601683803</v>
      </c>
      <c r="O106">
        <f t="shared" si="23"/>
        <v>3.1622776601683795</v>
      </c>
      <c r="P106">
        <f t="shared" si="24"/>
        <v>1.632455532033676</v>
      </c>
      <c r="R106">
        <f t="shared" si="25"/>
        <v>0.28718393267355641</v>
      </c>
      <c r="S106" s="4"/>
      <c r="T106">
        <f t="shared" si="26"/>
        <v>0.70227678132505589</v>
      </c>
      <c r="U106">
        <f t="shared" si="27"/>
        <v>-0.35342767727062629</v>
      </c>
      <c r="V106">
        <f t="shared" si="28"/>
        <v>-6.3616981908712726E-3</v>
      </c>
      <c r="W106" s="4"/>
      <c r="X106">
        <f t="shared" si="29"/>
        <v>0.29772321867494417</v>
      </c>
      <c r="Y106">
        <f t="shared" si="30"/>
        <v>8.8639114938168617E-2</v>
      </c>
      <c r="Z106" s="5">
        <f t="shared" si="31"/>
        <v>549.96979125865289</v>
      </c>
      <c r="AA106">
        <f t="shared" si="32"/>
        <v>0.8774790397181339</v>
      </c>
      <c r="AB106" s="4"/>
      <c r="AC106">
        <f t="shared" si="33"/>
        <v>0.70227678132505589</v>
      </c>
      <c r="AD106" s="5">
        <f t="shared" si="34"/>
        <v>1039.489694881205</v>
      </c>
      <c r="AE106">
        <f t="shared" si="35"/>
        <v>-1.1647330911057385</v>
      </c>
      <c r="AF106" s="4"/>
      <c r="AK106">
        <f t="shared" si="36"/>
        <v>-6.4318169049195628E-3</v>
      </c>
      <c r="AL106">
        <f t="shared" si="37"/>
        <v>4.030649584082214E-5</v>
      </c>
    </row>
    <row r="107" spans="1:38" x14ac:dyDescent="0.3">
      <c r="A107" s="24">
        <v>323.14999999999998</v>
      </c>
      <c r="B107" s="26">
        <v>11</v>
      </c>
      <c r="C107" s="8">
        <v>42.393999999999998</v>
      </c>
      <c r="D107" s="8">
        <f t="shared" si="19"/>
        <v>466.334</v>
      </c>
      <c r="F107" s="24">
        <v>2.4277000000000002</v>
      </c>
      <c r="H107">
        <f t="shared" si="20"/>
        <v>-8.7397199999999991E-5</v>
      </c>
      <c r="I107" s="13">
        <v>0.41181200000000001</v>
      </c>
      <c r="J107">
        <v>1.7999999999999999E-2</v>
      </c>
      <c r="K107" s="22">
        <f t="shared" si="21"/>
        <v>11</v>
      </c>
      <c r="L107">
        <v>0.2</v>
      </c>
      <c r="N107">
        <f t="shared" si="22"/>
        <v>36.482872693909407</v>
      </c>
      <c r="O107">
        <f t="shared" si="23"/>
        <v>3.3166247903553998</v>
      </c>
      <c r="P107">
        <f t="shared" si="24"/>
        <v>1.6633249580710801</v>
      </c>
      <c r="R107">
        <f t="shared" si="25"/>
        <v>0.32517220948869968</v>
      </c>
      <c r="S107" s="4"/>
      <c r="T107">
        <f t="shared" si="26"/>
        <v>0.68197286566362103</v>
      </c>
      <c r="U107">
        <f t="shared" si="27"/>
        <v>-0.38276540834715339</v>
      </c>
      <c r="V107">
        <f t="shared" si="28"/>
        <v>-6.8897773502487603E-3</v>
      </c>
      <c r="W107" s="4"/>
      <c r="X107">
        <f t="shared" si="29"/>
        <v>0.31802713433637902</v>
      </c>
      <c r="Y107">
        <f t="shared" si="30"/>
        <v>0.10114125817420927</v>
      </c>
      <c r="Z107" s="5">
        <f t="shared" si="31"/>
        <v>562.46261032348821</v>
      </c>
      <c r="AA107">
        <f t="shared" si="32"/>
        <v>1.0239871695132163</v>
      </c>
      <c r="AB107" s="4"/>
      <c r="AC107">
        <f t="shared" si="33"/>
        <v>0.68197286566362103</v>
      </c>
      <c r="AD107" s="5">
        <f t="shared" si="34"/>
        <v>1093.6845313478527</v>
      </c>
      <c r="AE107">
        <f t="shared" si="35"/>
        <v>-1.3578757171500218</v>
      </c>
      <c r="AF107" s="4"/>
      <c r="AK107">
        <f t="shared" si="36"/>
        <v>-1.5606115498354445E-2</v>
      </c>
      <c r="AL107">
        <f t="shared" si="37"/>
        <v>2.4083061762368105E-4</v>
      </c>
    </row>
    <row r="108" spans="1:38" x14ac:dyDescent="0.3">
      <c r="A108" s="24">
        <v>323.14999999999998</v>
      </c>
      <c r="B108" s="26">
        <v>12</v>
      </c>
      <c r="C108" s="8">
        <v>42.393999999999998</v>
      </c>
      <c r="D108" s="8">
        <f t="shared" si="19"/>
        <v>508.72799999999995</v>
      </c>
      <c r="F108" s="24">
        <v>2.5293999999999999</v>
      </c>
      <c r="H108">
        <f t="shared" si="20"/>
        <v>-9.1058399999999982E-5</v>
      </c>
      <c r="I108" s="13">
        <v>0.41181200000000001</v>
      </c>
      <c r="J108">
        <v>1.7999999999999999E-2</v>
      </c>
      <c r="K108" s="22">
        <f t="shared" si="21"/>
        <v>12</v>
      </c>
      <c r="L108">
        <v>0.2</v>
      </c>
      <c r="N108">
        <f t="shared" si="22"/>
        <v>41.56921938165307</v>
      </c>
      <c r="O108">
        <f t="shared" si="23"/>
        <v>3.4641016151377544</v>
      </c>
      <c r="P108">
        <f t="shared" si="24"/>
        <v>1.6928203230275509</v>
      </c>
      <c r="R108">
        <f t="shared" si="25"/>
        <v>0.36405123036904452</v>
      </c>
      <c r="S108" s="4"/>
      <c r="T108">
        <f t="shared" si="26"/>
        <v>0.66280999623523928</v>
      </c>
      <c r="U108">
        <f t="shared" si="27"/>
        <v>-0.41126691171600066</v>
      </c>
      <c r="V108">
        <f t="shared" si="28"/>
        <v>-7.4028044108880109E-3</v>
      </c>
      <c r="W108" s="4"/>
      <c r="X108">
        <f t="shared" si="29"/>
        <v>0.33719000376476072</v>
      </c>
      <c r="Y108">
        <f t="shared" si="30"/>
        <v>0.11369709863887935</v>
      </c>
      <c r="Z108" s="5">
        <f t="shared" si="31"/>
        <v>575.2947360802666</v>
      </c>
      <c r="AA108">
        <f t="shared" si="32"/>
        <v>1.1773681623818304</v>
      </c>
      <c r="AB108" s="4"/>
      <c r="AC108">
        <f t="shared" si="33"/>
        <v>0.66280999623523928</v>
      </c>
      <c r="AD108" s="5">
        <f t="shared" si="34"/>
        <v>1148.1121369061148</v>
      </c>
      <c r="AE108">
        <f t="shared" si="35"/>
        <v>-1.5573823378432452</v>
      </c>
      <c r="AF108" s="4"/>
      <c r="AK108">
        <f t="shared" si="36"/>
        <v>-2.3365749503258426E-2</v>
      </c>
      <c r="AL108">
        <f t="shared" si="37"/>
        <v>5.4171124595209696E-4</v>
      </c>
    </row>
    <row r="109" spans="1:38" x14ac:dyDescent="0.3">
      <c r="A109" s="24">
        <v>323.14999999999998</v>
      </c>
      <c r="B109" s="26">
        <v>13</v>
      </c>
      <c r="C109" s="8">
        <v>42.393999999999998</v>
      </c>
      <c r="D109" s="8">
        <f t="shared" si="19"/>
        <v>551.12199999999996</v>
      </c>
      <c r="F109" s="24">
        <v>2.6111</v>
      </c>
      <c r="H109">
        <f t="shared" si="20"/>
        <v>-9.3999599999999994E-5</v>
      </c>
      <c r="I109" s="13">
        <v>0.41181200000000001</v>
      </c>
      <c r="J109">
        <v>1.7999999999999999E-2</v>
      </c>
      <c r="K109" s="22">
        <f t="shared" si="21"/>
        <v>13</v>
      </c>
      <c r="L109">
        <v>0.2</v>
      </c>
      <c r="N109">
        <f t="shared" si="22"/>
        <v>46.87216658103187</v>
      </c>
      <c r="O109">
        <f t="shared" si="23"/>
        <v>3.6055512754639891</v>
      </c>
      <c r="P109">
        <f t="shared" si="24"/>
        <v>1.7211102550927979</v>
      </c>
      <c r="R109">
        <f t="shared" si="25"/>
        <v>0.40374562980509199</v>
      </c>
      <c r="S109" s="4"/>
      <c r="T109">
        <f t="shared" si="26"/>
        <v>0.64469461460800637</v>
      </c>
      <c r="U109">
        <f t="shared" si="27"/>
        <v>-0.4389785400306731</v>
      </c>
      <c r="V109">
        <f t="shared" si="28"/>
        <v>-7.9016137205521145E-3</v>
      </c>
      <c r="W109" s="4"/>
      <c r="X109">
        <f t="shared" si="29"/>
        <v>0.35530538539199369</v>
      </c>
      <c r="Y109">
        <f t="shared" si="30"/>
        <v>0.12624191688855316</v>
      </c>
      <c r="Z109" s="5">
        <f t="shared" si="31"/>
        <v>588.41148260553632</v>
      </c>
      <c r="AA109">
        <f t="shared" si="32"/>
        <v>1.3370794827004522</v>
      </c>
      <c r="AB109" s="4"/>
      <c r="AC109">
        <f t="shared" si="33"/>
        <v>0.64469461460800637</v>
      </c>
      <c r="AD109" s="5">
        <f t="shared" si="34"/>
        <v>1202.491962885472</v>
      </c>
      <c r="AE109">
        <f t="shared" si="35"/>
        <v>-1.76162031605466</v>
      </c>
      <c r="AF109" s="4"/>
      <c r="AK109">
        <f t="shared" si="36"/>
        <v>-2.8696817269667996E-2</v>
      </c>
      <c r="AL109">
        <f t="shared" si="37"/>
        <v>8.1812117864427179E-4</v>
      </c>
    </row>
    <row r="110" spans="1:38" x14ac:dyDescent="0.3">
      <c r="A110" s="24">
        <v>323.14999999999998</v>
      </c>
      <c r="B110" s="26">
        <v>14</v>
      </c>
      <c r="C110" s="8">
        <v>42.393999999999998</v>
      </c>
      <c r="D110" s="8">
        <f t="shared" si="19"/>
        <v>593.51599999999996</v>
      </c>
      <c r="F110" s="24">
        <v>2.6728999999999998</v>
      </c>
      <c r="H110">
        <f t="shared" si="20"/>
        <v>-9.6224399999999993E-5</v>
      </c>
      <c r="I110" s="13">
        <v>0.41181200000000001</v>
      </c>
      <c r="J110">
        <v>1.7999999999999999E-2</v>
      </c>
      <c r="K110" s="22">
        <f t="shared" si="21"/>
        <v>14</v>
      </c>
      <c r="L110">
        <v>0.2</v>
      </c>
      <c r="N110">
        <f t="shared" si="22"/>
        <v>52.383203414835151</v>
      </c>
      <c r="O110">
        <f t="shared" si="23"/>
        <v>3.7416573867739413</v>
      </c>
      <c r="P110">
        <f t="shared" si="24"/>
        <v>1.7483314773547884</v>
      </c>
      <c r="R110">
        <f t="shared" si="25"/>
        <v>0.44419102074573552</v>
      </c>
      <c r="S110" s="4"/>
      <c r="T110">
        <f t="shared" si="26"/>
        <v>0.6275431184876713</v>
      </c>
      <c r="U110">
        <f t="shared" si="27"/>
        <v>-0.46594289561555791</v>
      </c>
      <c r="V110">
        <f t="shared" si="28"/>
        <v>-8.3869721210800413E-3</v>
      </c>
      <c r="W110" s="4"/>
      <c r="X110">
        <f t="shared" si="29"/>
        <v>0.3724568815123287</v>
      </c>
      <c r="Y110">
        <f t="shared" si="30"/>
        <v>0.13872412858588887</v>
      </c>
      <c r="Z110" s="5">
        <f t="shared" si="31"/>
        <v>601.76110086266704</v>
      </c>
      <c r="AA110">
        <f t="shared" si="32"/>
        <v>1.5026181180130558</v>
      </c>
      <c r="AB110" s="4"/>
      <c r="AC110">
        <f t="shared" si="33"/>
        <v>0.6275431184876713</v>
      </c>
      <c r="AD110" s="5">
        <f t="shared" si="34"/>
        <v>1256.6003992477335</v>
      </c>
      <c r="AE110">
        <f t="shared" si="35"/>
        <v>-1.9690886797457907</v>
      </c>
      <c r="AF110" s="4"/>
      <c r="AK110">
        <f t="shared" si="36"/>
        <v>-3.0666513108079441E-2</v>
      </c>
      <c r="AL110">
        <f t="shared" si="37"/>
        <v>9.345425516953293E-4</v>
      </c>
    </row>
    <row r="111" spans="1:38" x14ac:dyDescent="0.3">
      <c r="A111" s="24">
        <v>323.14999999999998</v>
      </c>
      <c r="B111" s="26">
        <v>15</v>
      </c>
      <c r="C111" s="8">
        <v>42.393999999999998</v>
      </c>
      <c r="D111" s="8">
        <f t="shared" si="19"/>
        <v>635.91</v>
      </c>
      <c r="F111" s="24">
        <v>2.7162000000000002</v>
      </c>
      <c r="H111">
        <f t="shared" si="20"/>
        <v>-9.7783199999999996E-5</v>
      </c>
      <c r="I111" s="13">
        <v>0.41181200000000001</v>
      </c>
      <c r="J111">
        <v>1.7999999999999999E-2</v>
      </c>
      <c r="K111" s="22">
        <f t="shared" si="21"/>
        <v>15</v>
      </c>
      <c r="L111">
        <v>0.2</v>
      </c>
      <c r="N111">
        <f t="shared" si="22"/>
        <v>58.094750193111238</v>
      </c>
      <c r="O111">
        <f t="shared" si="23"/>
        <v>3.872983346207417</v>
      </c>
      <c r="P111">
        <f t="shared" si="24"/>
        <v>1.7745966692414834</v>
      </c>
      <c r="R111">
        <f t="shared" si="25"/>
        <v>0.48533177398729765</v>
      </c>
      <c r="S111" s="4"/>
      <c r="T111">
        <f t="shared" si="26"/>
        <v>0.6112805716695906</v>
      </c>
      <c r="U111">
        <f t="shared" si="27"/>
        <v>-0.49219922444238856</v>
      </c>
      <c r="V111">
        <f t="shared" si="28"/>
        <v>-8.8595860399629939E-3</v>
      </c>
      <c r="W111" s="4"/>
      <c r="X111">
        <f t="shared" si="29"/>
        <v>0.3887194283304094</v>
      </c>
      <c r="Y111">
        <f t="shared" si="30"/>
        <v>0.15110279396152029</v>
      </c>
      <c r="Z111" s="5">
        <f t="shared" si="31"/>
        <v>615.2954585155145</v>
      </c>
      <c r="AA111">
        <f t="shared" si="32"/>
        <v>1.6735115320835208</v>
      </c>
      <c r="AB111" s="4"/>
      <c r="AC111">
        <f t="shared" si="33"/>
        <v>0.6112805716695906</v>
      </c>
      <c r="AD111" s="5">
        <f t="shared" si="34"/>
        <v>1310.2599784928166</v>
      </c>
      <c r="AE111">
        <f t="shared" si="35"/>
        <v>-2.1784272876821271</v>
      </c>
      <c r="AF111" s="4"/>
      <c r="AK111">
        <f t="shared" si="36"/>
        <v>-2.844356765127154E-2</v>
      </c>
      <c r="AL111">
        <f t="shared" si="37"/>
        <v>8.0348349615794743E-4</v>
      </c>
    </row>
    <row r="112" spans="1:38" x14ac:dyDescent="0.3">
      <c r="A112" s="24">
        <v>323.14999999999998</v>
      </c>
      <c r="B112" s="26">
        <v>16</v>
      </c>
      <c r="C112" s="8">
        <v>42.393999999999998</v>
      </c>
      <c r="D112" s="8">
        <f t="shared" si="19"/>
        <v>678.30399999999997</v>
      </c>
      <c r="F112" s="24">
        <v>2.7446999999999999</v>
      </c>
      <c r="H112">
        <f t="shared" si="20"/>
        <v>-9.8809199999999982E-5</v>
      </c>
      <c r="I112" s="13">
        <v>0.41181200000000001</v>
      </c>
      <c r="J112">
        <v>1.7999999999999999E-2</v>
      </c>
      <c r="K112" s="22">
        <f t="shared" si="21"/>
        <v>16</v>
      </c>
      <c r="L112">
        <v>0.2</v>
      </c>
      <c r="N112">
        <f t="shared" si="22"/>
        <v>63.999999999999979</v>
      </c>
      <c r="O112">
        <f t="shared" si="23"/>
        <v>4</v>
      </c>
      <c r="P112">
        <f t="shared" si="24"/>
        <v>1.8</v>
      </c>
      <c r="R112">
        <f t="shared" si="25"/>
        <v>0.52711935999999981</v>
      </c>
      <c r="S112" s="4"/>
      <c r="T112">
        <f t="shared" si="26"/>
        <v>0.59583960951055359</v>
      </c>
      <c r="U112">
        <f t="shared" si="27"/>
        <v>-0.51778375969327461</v>
      </c>
      <c r="V112">
        <f t="shared" si="28"/>
        <v>-9.3201076744789425E-3</v>
      </c>
      <c r="W112" s="4"/>
      <c r="X112">
        <f t="shared" si="29"/>
        <v>0.40416039048944646</v>
      </c>
      <c r="Y112">
        <f t="shared" si="30"/>
        <v>0.16334562124058186</v>
      </c>
      <c r="Z112" s="5">
        <f t="shared" si="31"/>
        <v>628.97035976109146</v>
      </c>
      <c r="AA112">
        <f t="shared" si="32"/>
        <v>1.8493119748275795</v>
      </c>
      <c r="AB112" s="4"/>
      <c r="AC112">
        <f t="shared" si="33"/>
        <v>0.59583960951055359</v>
      </c>
      <c r="AD112" s="5">
        <f t="shared" si="34"/>
        <v>1363.3307208248552</v>
      </c>
      <c r="AE112">
        <f t="shared" si="35"/>
        <v>-2.3884194185863303</v>
      </c>
      <c r="AF112" s="4"/>
      <c r="AK112">
        <f t="shared" si="36"/>
        <v>-2.1308191433230039E-2</v>
      </c>
      <c r="AL112">
        <f t="shared" si="37"/>
        <v>4.49837894715254E-4</v>
      </c>
    </row>
    <row r="113" spans="1:38" x14ac:dyDescent="0.3">
      <c r="A113" s="24">
        <v>323.14999999999998</v>
      </c>
      <c r="B113" s="26">
        <v>17</v>
      </c>
      <c r="C113" s="8">
        <v>42.393999999999998</v>
      </c>
      <c r="D113" s="8">
        <f t="shared" si="19"/>
        <v>720.69799999999998</v>
      </c>
      <c r="F113" s="24">
        <v>2.7642000000000002</v>
      </c>
      <c r="H113">
        <f t="shared" si="20"/>
        <v>-9.951119999999999E-5</v>
      </c>
      <c r="I113" s="13">
        <v>0.41181200000000001</v>
      </c>
      <c r="J113">
        <v>1.7999999999999999E-2</v>
      </c>
      <c r="K113" s="22">
        <f t="shared" si="21"/>
        <v>17</v>
      </c>
      <c r="L113">
        <v>0.2</v>
      </c>
      <c r="N113">
        <f t="shared" si="22"/>
        <v>70.092795635500266</v>
      </c>
      <c r="O113">
        <f t="shared" si="23"/>
        <v>4.1231056256176606</v>
      </c>
      <c r="P113">
        <f t="shared" si="24"/>
        <v>1.824621125123532</v>
      </c>
      <c r="R113">
        <f t="shared" si="25"/>
        <v>0.56951108507774506</v>
      </c>
      <c r="S113" s="4"/>
      <c r="T113">
        <f t="shared" si="26"/>
        <v>0.5811595062003907</v>
      </c>
      <c r="U113">
        <f t="shared" si="27"/>
        <v>-0.54273002245863811</v>
      </c>
      <c r="V113">
        <f t="shared" si="28"/>
        <v>-9.7691404042554858E-3</v>
      </c>
      <c r="W113" s="4"/>
      <c r="X113">
        <f t="shared" si="29"/>
        <v>0.41884049379960925</v>
      </c>
      <c r="Y113">
        <f t="shared" si="30"/>
        <v>0.17542735924630051</v>
      </c>
      <c r="Z113" s="5">
        <f t="shared" si="31"/>
        <v>642.74562694365454</v>
      </c>
      <c r="AA113">
        <f t="shared" si="32"/>
        <v>2.0295930240329962</v>
      </c>
      <c r="AB113" s="4"/>
      <c r="AC113">
        <f t="shared" si="33"/>
        <v>0.5811595062003907</v>
      </c>
      <c r="AD113" s="5">
        <f t="shared" si="34"/>
        <v>1415.7031663400585</v>
      </c>
      <c r="AE113">
        <f t="shared" si="35"/>
        <v>-2.5979894339726819</v>
      </c>
      <c r="AF113" s="4"/>
      <c r="AK113">
        <f t="shared" si="36"/>
        <v>-8.6544652661961763E-3</v>
      </c>
      <c r="AL113">
        <f t="shared" si="37"/>
        <v>7.3187239074726503E-5</v>
      </c>
    </row>
    <row r="114" spans="1:38" x14ac:dyDescent="0.3">
      <c r="A114" s="24">
        <v>323.14999999999998</v>
      </c>
      <c r="B114" s="27">
        <v>18</v>
      </c>
      <c r="C114" s="8">
        <v>42.393999999999998</v>
      </c>
      <c r="D114" s="8">
        <f t="shared" si="19"/>
        <v>763.09199999999998</v>
      </c>
      <c r="F114" s="29">
        <v>2.7831000000000001</v>
      </c>
      <c r="H114">
        <f t="shared" si="20"/>
        <v>-1.0019159999999999E-4</v>
      </c>
      <c r="I114" s="13">
        <v>0.41181200000000001</v>
      </c>
      <c r="J114">
        <v>1.7999999999999999E-2</v>
      </c>
      <c r="K114" s="22">
        <f t="shared" si="21"/>
        <v>18</v>
      </c>
      <c r="L114">
        <v>0.2</v>
      </c>
      <c r="N114">
        <f t="shared" si="22"/>
        <v>76.367532368147081</v>
      </c>
      <c r="O114">
        <f t="shared" si="23"/>
        <v>4.2426406871192848</v>
      </c>
      <c r="P114">
        <f t="shared" si="24"/>
        <v>1.8485281374238571</v>
      </c>
      <c r="R114">
        <f t="shared" si="25"/>
        <v>0.61246911080460897</v>
      </c>
      <c r="S114" s="4"/>
      <c r="T114">
        <f t="shared" si="26"/>
        <v>0.56718537659974633</v>
      </c>
      <c r="U114">
        <f t="shared" si="27"/>
        <v>-0.567069085831859</v>
      </c>
      <c r="V114">
        <f t="shared" si="28"/>
        <v>-1.0207243544973462E-2</v>
      </c>
      <c r="W114" s="4"/>
      <c r="X114">
        <f t="shared" si="29"/>
        <v>0.43281462340025362</v>
      </c>
      <c r="Y114">
        <f t="shared" si="30"/>
        <v>0.18732849822910336</v>
      </c>
      <c r="Z114" s="5">
        <f t="shared" si="31"/>
        <v>656.58502807109983</v>
      </c>
      <c r="AA114">
        <f t="shared" si="32"/>
        <v>2.21394757082891</v>
      </c>
      <c r="AB114" s="4"/>
      <c r="AC114">
        <f t="shared" si="33"/>
        <v>0.56718537659974633</v>
      </c>
      <c r="AD114" s="5">
        <f t="shared" si="34"/>
        <v>1467.2927433239888</v>
      </c>
      <c r="AE114">
        <f t="shared" si="35"/>
        <v>-2.8061969705768006</v>
      </c>
      <c r="AF114" s="4"/>
      <c r="AK114">
        <f t="shared" si="36"/>
        <v>1.0012467511745005E-2</v>
      </c>
      <c r="AL114">
        <f t="shared" si="37"/>
        <v>1.0226587431035927E-4</v>
      </c>
    </row>
    <row r="115" spans="1:38" x14ac:dyDescent="0.3">
      <c r="A115" s="24">
        <v>348.15</v>
      </c>
      <c r="B115" s="25">
        <v>0.1</v>
      </c>
      <c r="C115" s="8">
        <v>42.393999999999998</v>
      </c>
      <c r="D115" s="8">
        <f t="shared" si="19"/>
        <v>4.2393999999999998</v>
      </c>
      <c r="F115" s="28">
        <v>0.93310000000000004</v>
      </c>
      <c r="H115">
        <f t="shared" si="20"/>
        <v>-3.3591599999999999E-5</v>
      </c>
      <c r="I115" s="13">
        <v>0.436421</v>
      </c>
      <c r="J115">
        <v>1.7999999999999999E-2</v>
      </c>
      <c r="K115" s="22">
        <f t="shared" si="21"/>
        <v>0.1</v>
      </c>
      <c r="L115">
        <v>0.2</v>
      </c>
      <c r="N115">
        <f t="shared" si="22"/>
        <v>3.1622776601683798E-2</v>
      </c>
      <c r="O115">
        <f t="shared" si="23"/>
        <v>0.31622776601683794</v>
      </c>
      <c r="P115">
        <f t="shared" si="24"/>
        <v>1.0632455532033676</v>
      </c>
      <c r="R115">
        <f t="shared" si="25"/>
        <v>4.672771730343414E-4</v>
      </c>
      <c r="S115" s="4"/>
      <c r="T115">
        <f t="shared" si="26"/>
        <v>0.99577849664133866</v>
      </c>
      <c r="U115">
        <f t="shared" si="27"/>
        <v>-4.230439060896457E-3</v>
      </c>
      <c r="V115">
        <f t="shared" si="28"/>
        <v>-7.6147903096136218E-5</v>
      </c>
      <c r="W115" s="4"/>
      <c r="X115">
        <f t="shared" si="29"/>
        <v>4.2215033586612914E-3</v>
      </c>
      <c r="Y115">
        <f t="shared" si="30"/>
        <v>1.7821090607188562E-5</v>
      </c>
      <c r="Z115" s="5">
        <f t="shared" si="31"/>
        <v>451.89954869190979</v>
      </c>
      <c r="AA115">
        <f t="shared" si="32"/>
        <v>1.4496017044655056E-4</v>
      </c>
      <c r="AB115" s="4"/>
      <c r="AC115">
        <f t="shared" si="33"/>
        <v>0.99577849664133866</v>
      </c>
      <c r="AD115" s="5">
        <f t="shared" si="34"/>
        <v>657.96538528082863</v>
      </c>
      <c r="AE115">
        <f t="shared" si="35"/>
        <v>-2.1017089496259636E-4</v>
      </c>
      <c r="AF115" s="4"/>
      <c r="AK115">
        <f t="shared" si="36"/>
        <v>3.2591854542215944E-4</v>
      </c>
      <c r="AL115">
        <f t="shared" si="37"/>
        <v>1.2924754466146225E-7</v>
      </c>
    </row>
    <row r="116" spans="1:38" x14ac:dyDescent="0.3">
      <c r="A116" s="24">
        <v>348.15</v>
      </c>
      <c r="B116" s="26">
        <v>0.2</v>
      </c>
      <c r="C116" s="8">
        <v>42.393999999999998</v>
      </c>
      <c r="D116" s="8">
        <f t="shared" si="19"/>
        <v>8.4787999999999997</v>
      </c>
      <c r="F116" s="24">
        <v>0.92979999999999996</v>
      </c>
      <c r="H116">
        <f t="shared" si="20"/>
        <v>-3.3472799999999996E-5</v>
      </c>
      <c r="I116" s="13">
        <v>0.436421</v>
      </c>
      <c r="J116">
        <v>1.7999999999999999E-2</v>
      </c>
      <c r="K116" s="22">
        <f t="shared" si="21"/>
        <v>0.2</v>
      </c>
      <c r="L116">
        <v>0.2</v>
      </c>
      <c r="N116">
        <f t="shared" si="22"/>
        <v>8.9442719099991616E-2</v>
      </c>
      <c r="O116">
        <f t="shared" si="23"/>
        <v>0.44721359549995793</v>
      </c>
      <c r="P116">
        <f t="shared" si="24"/>
        <v>1.0894427190999916</v>
      </c>
      <c r="R116">
        <f t="shared" si="25"/>
        <v>1.2898782911735362E-3</v>
      </c>
      <c r="S116" s="4"/>
      <c r="T116">
        <f t="shared" si="26"/>
        <v>0.99159248563281643</v>
      </c>
      <c r="U116">
        <f t="shared" si="27"/>
        <v>-8.4430568723881522E-3</v>
      </c>
      <c r="V116">
        <f t="shared" si="28"/>
        <v>-1.5197502370298672E-4</v>
      </c>
      <c r="W116" s="4"/>
      <c r="X116">
        <f t="shared" si="29"/>
        <v>8.4075143671835245E-3</v>
      </c>
      <c r="Y116">
        <f t="shared" si="30"/>
        <v>7.0686297834397384E-5</v>
      </c>
      <c r="Z116" s="5">
        <f t="shared" si="31"/>
        <v>452.7663479591738</v>
      </c>
      <c r="AA116">
        <f t="shared" si="32"/>
        <v>5.7607878458222194E-4</v>
      </c>
      <c r="AB116" s="4"/>
      <c r="AC116">
        <f t="shared" si="33"/>
        <v>0.99159248563281643</v>
      </c>
      <c r="AD116" s="5">
        <f t="shared" si="34"/>
        <v>658.19750305612047</v>
      </c>
      <c r="AE116">
        <f t="shared" si="35"/>
        <v>-8.3041884988347705E-4</v>
      </c>
      <c r="AF116" s="4"/>
      <c r="AK116">
        <f t="shared" si="36"/>
        <v>8.835632021692943E-4</v>
      </c>
      <c r="AL116">
        <f t="shared" si="37"/>
        <v>8.4095502927464186E-7</v>
      </c>
    </row>
    <row r="117" spans="1:38" x14ac:dyDescent="0.3">
      <c r="A117" s="24">
        <v>348.15</v>
      </c>
      <c r="B117" s="26">
        <v>0.3</v>
      </c>
      <c r="C117" s="8">
        <v>42.393999999999998</v>
      </c>
      <c r="D117" s="8">
        <f t="shared" si="19"/>
        <v>12.7182</v>
      </c>
      <c r="F117" s="24">
        <v>0.93289999999999995</v>
      </c>
      <c r="H117">
        <f t="shared" si="20"/>
        <v>-3.3584399999999996E-5</v>
      </c>
      <c r="I117" s="13">
        <v>0.436421</v>
      </c>
      <c r="J117">
        <v>1.7999999999999999E-2</v>
      </c>
      <c r="K117" s="22">
        <f t="shared" si="21"/>
        <v>0.3</v>
      </c>
      <c r="L117">
        <v>0.2</v>
      </c>
      <c r="N117">
        <f t="shared" si="22"/>
        <v>0.16431676725154978</v>
      </c>
      <c r="O117">
        <f t="shared" si="23"/>
        <v>0.54772255750516607</v>
      </c>
      <c r="P117">
        <f t="shared" si="24"/>
        <v>1.1095445115010332</v>
      </c>
      <c r="R117">
        <f t="shared" si="25"/>
        <v>2.3267262709562656E-3</v>
      </c>
      <c r="S117" s="4"/>
      <c r="T117">
        <f t="shared" si="26"/>
        <v>0.98744152124450812</v>
      </c>
      <c r="U117">
        <f t="shared" si="27"/>
        <v>-1.2638002953277071E-2</v>
      </c>
      <c r="V117">
        <f t="shared" si="28"/>
        <v>-2.2748405315898727E-4</v>
      </c>
      <c r="W117" s="4"/>
      <c r="X117">
        <f t="shared" si="29"/>
        <v>1.2558478755491901E-2</v>
      </c>
      <c r="Y117">
        <f t="shared" si="30"/>
        <v>1.5771538865214143E-4</v>
      </c>
      <c r="Z117" s="5">
        <f t="shared" si="31"/>
        <v>453.62716583915756</v>
      </c>
      <c r="AA117">
        <f t="shared" si="32"/>
        <v>1.2877917257428585E-3</v>
      </c>
      <c r="AB117" s="4"/>
      <c r="AC117">
        <f t="shared" si="33"/>
        <v>0.98744152124450812</v>
      </c>
      <c r="AD117" s="5">
        <f t="shared" si="34"/>
        <v>658.57962581711649</v>
      </c>
      <c r="AE117">
        <f t="shared" si="35"/>
        <v>-1.8461468842905274E-3</v>
      </c>
      <c r="AF117" s="4"/>
      <c r="AK117">
        <f t="shared" si="36"/>
        <v>1.5408870592496095E-3</v>
      </c>
      <c r="AL117">
        <f t="shared" si="37"/>
        <v>2.4789603759915946E-6</v>
      </c>
    </row>
    <row r="118" spans="1:38" x14ac:dyDescent="0.3">
      <c r="A118" s="24">
        <v>348.15</v>
      </c>
      <c r="B118" s="26">
        <v>0.4</v>
      </c>
      <c r="C118" s="8">
        <v>42.393999999999998</v>
      </c>
      <c r="D118" s="8">
        <f t="shared" si="19"/>
        <v>16.957599999999999</v>
      </c>
      <c r="F118" s="24">
        <v>0.93869999999999998</v>
      </c>
      <c r="H118">
        <f t="shared" si="20"/>
        <v>-3.3793199999999994E-5</v>
      </c>
      <c r="I118" s="13">
        <v>0.436421</v>
      </c>
      <c r="J118">
        <v>1.7999999999999999E-2</v>
      </c>
      <c r="K118" s="22">
        <f t="shared" si="21"/>
        <v>0.4</v>
      </c>
      <c r="L118">
        <v>0.2</v>
      </c>
      <c r="N118">
        <f t="shared" si="22"/>
        <v>0.25298221281347039</v>
      </c>
      <c r="O118">
        <f t="shared" si="23"/>
        <v>0.63245553203367588</v>
      </c>
      <c r="P118">
        <f t="shared" si="24"/>
        <v>1.1264911064067351</v>
      </c>
      <c r="R118">
        <f t="shared" si="25"/>
        <v>3.528339449936618E-3</v>
      </c>
      <c r="S118" s="4"/>
      <c r="T118">
        <f t="shared" si="26"/>
        <v>0.98332516517896129</v>
      </c>
      <c r="U118">
        <f t="shared" si="27"/>
        <v>-1.6815424948547691E-2</v>
      </c>
      <c r="V118">
        <f t="shared" si="28"/>
        <v>-3.0267764907385841E-4</v>
      </c>
      <c r="W118" s="4"/>
      <c r="X118">
        <f t="shared" si="29"/>
        <v>1.6674834821038754E-2</v>
      </c>
      <c r="Y118">
        <f t="shared" si="30"/>
        <v>2.7805011630892653E-4</v>
      </c>
      <c r="Z118" s="5">
        <f t="shared" si="31"/>
        <v>454.48268151742587</v>
      </c>
      <c r="AA118">
        <f t="shared" si="32"/>
        <v>2.2746413242136351E-3</v>
      </c>
      <c r="AB118" s="4"/>
      <c r="AC118">
        <f t="shared" si="33"/>
        <v>0.98332516517896129</v>
      </c>
      <c r="AD118" s="5">
        <f t="shared" si="34"/>
        <v>659.10798521905735</v>
      </c>
      <c r="AE118">
        <f t="shared" si="35"/>
        <v>-3.2437644746500932E-3</v>
      </c>
      <c r="AF118" s="4"/>
      <c r="AK118">
        <f t="shared" si="36"/>
        <v>2.256538650426302E-3</v>
      </c>
      <c r="AL118">
        <f t="shared" si="37"/>
        <v>5.2456199850771683E-6</v>
      </c>
    </row>
    <row r="119" spans="1:38" x14ac:dyDescent="0.3">
      <c r="A119" s="24">
        <v>348.15</v>
      </c>
      <c r="B119" s="26">
        <v>0.5</v>
      </c>
      <c r="C119" s="8">
        <v>42.393999999999998</v>
      </c>
      <c r="D119" s="8">
        <f t="shared" si="19"/>
        <v>21.196999999999999</v>
      </c>
      <c r="F119" s="24">
        <v>0.94579999999999997</v>
      </c>
      <c r="H119">
        <f t="shared" si="20"/>
        <v>-3.4048799999999998E-5</v>
      </c>
      <c r="I119" s="13">
        <v>0.436421</v>
      </c>
      <c r="J119">
        <v>1.7999999999999999E-2</v>
      </c>
      <c r="K119" s="22">
        <f t="shared" si="21"/>
        <v>0.5</v>
      </c>
      <c r="L119">
        <v>0.2</v>
      </c>
      <c r="N119">
        <f t="shared" si="22"/>
        <v>0.35355339059327379</v>
      </c>
      <c r="O119">
        <f t="shared" si="23"/>
        <v>0.70710678118654757</v>
      </c>
      <c r="P119">
        <f t="shared" si="24"/>
        <v>1.1414213562373094</v>
      </c>
      <c r="R119">
        <f t="shared" si="25"/>
        <v>4.8665047693263854E-3</v>
      </c>
      <c r="S119" s="4"/>
      <c r="T119">
        <f t="shared" si="26"/>
        <v>0.97924298641692054</v>
      </c>
      <c r="U119">
        <f t="shared" si="27"/>
        <v>-2.0975468660547576E-2</v>
      </c>
      <c r="V119">
        <f t="shared" si="28"/>
        <v>-3.7755843588985633E-4</v>
      </c>
      <c r="W119" s="4"/>
      <c r="X119">
        <f t="shared" si="29"/>
        <v>2.0757013583079464E-2</v>
      </c>
      <c r="Y119">
        <f t="shared" si="30"/>
        <v>4.3085361288814538E-4</v>
      </c>
      <c r="Z119" s="5">
        <f t="shared" si="31"/>
        <v>455.33354269217699</v>
      </c>
      <c r="AA119">
        <f t="shared" si="32"/>
        <v>3.5312778348854947E-3</v>
      </c>
      <c r="AB119" s="4"/>
      <c r="AC119">
        <f t="shared" si="33"/>
        <v>0.97924298641692054</v>
      </c>
      <c r="AD119" s="5">
        <f t="shared" si="34"/>
        <v>659.77890678624897</v>
      </c>
      <c r="AE119">
        <f t="shared" si="35"/>
        <v>-5.0106162302987886E-3</v>
      </c>
      <c r="AF119" s="4"/>
      <c r="AK119">
        <f t="shared" si="36"/>
        <v>3.0096079380232356E-3</v>
      </c>
      <c r="AL119">
        <f t="shared" si="37"/>
        <v>9.2638463389142419E-6</v>
      </c>
    </row>
    <row r="120" spans="1:38" x14ac:dyDescent="0.3">
      <c r="A120" s="24">
        <v>348.15</v>
      </c>
      <c r="B120" s="26">
        <v>0.6</v>
      </c>
      <c r="C120" s="8">
        <v>42.393999999999998</v>
      </c>
      <c r="D120" s="8">
        <f t="shared" si="19"/>
        <v>25.436399999999999</v>
      </c>
      <c r="F120" s="24">
        <v>0.95389999999999997</v>
      </c>
      <c r="H120">
        <f t="shared" si="20"/>
        <v>-3.4340399999999994E-5</v>
      </c>
      <c r="I120" s="13">
        <v>0.436421</v>
      </c>
      <c r="J120">
        <v>1.7999999999999999E-2</v>
      </c>
      <c r="K120" s="22">
        <f t="shared" si="21"/>
        <v>0.6</v>
      </c>
      <c r="L120">
        <v>0.2</v>
      </c>
      <c r="N120">
        <f t="shared" si="22"/>
        <v>0.46475800154489</v>
      </c>
      <c r="O120">
        <f t="shared" si="23"/>
        <v>0.7745966692414834</v>
      </c>
      <c r="P120">
        <f t="shared" si="24"/>
        <v>1.1549193338482966</v>
      </c>
      <c r="R120">
        <f t="shared" si="25"/>
        <v>6.3224203202049264E-3</v>
      </c>
      <c r="S120" s="4"/>
      <c r="T120">
        <f t="shared" si="26"/>
        <v>0.97519456106687841</v>
      </c>
      <c r="U120">
        <f t="shared" si="27"/>
        <v>-2.5118278079522362E-2</v>
      </c>
      <c r="V120">
        <f t="shared" si="28"/>
        <v>-4.5212900543140246E-4</v>
      </c>
      <c r="W120" s="4"/>
      <c r="X120">
        <f t="shared" si="29"/>
        <v>2.4805438933121544E-2</v>
      </c>
      <c r="Y120">
        <f t="shared" si="30"/>
        <v>6.1530980066482207E-4</v>
      </c>
      <c r="Z120" s="5">
        <f t="shared" si="31"/>
        <v>456.18036685054938</v>
      </c>
      <c r="AA120">
        <f t="shared" si="32"/>
        <v>5.0524605106923044E-3</v>
      </c>
      <c r="AB120" s="4"/>
      <c r="AC120">
        <f t="shared" si="33"/>
        <v>0.97519456106687841</v>
      </c>
      <c r="AD120" s="5">
        <f t="shared" si="34"/>
        <v>660.58880732747878</v>
      </c>
      <c r="AE120">
        <f t="shared" si="35"/>
        <v>-7.1349152540767062E-3</v>
      </c>
      <c r="AF120" s="4"/>
      <c r="AK120">
        <f t="shared" si="36"/>
        <v>3.7878365713891228E-3</v>
      </c>
      <c r="AL120">
        <f t="shared" si="37"/>
        <v>1.4609036800617328E-5</v>
      </c>
    </row>
    <row r="121" spans="1:38" x14ac:dyDescent="0.3">
      <c r="A121" s="24">
        <v>348.15</v>
      </c>
      <c r="B121" s="26">
        <v>0.7</v>
      </c>
      <c r="C121" s="8">
        <v>42.393999999999998</v>
      </c>
      <c r="D121" s="8">
        <f t="shared" si="19"/>
        <v>29.675799999999995</v>
      </c>
      <c r="F121" s="24">
        <v>0.96260000000000001</v>
      </c>
      <c r="H121">
        <f t="shared" si="20"/>
        <v>-3.4653599999999996E-5</v>
      </c>
      <c r="I121" s="13">
        <v>0.436421</v>
      </c>
      <c r="J121">
        <v>1.7999999999999999E-2</v>
      </c>
      <c r="K121" s="22">
        <f t="shared" si="21"/>
        <v>0.7</v>
      </c>
      <c r="L121">
        <v>0.2</v>
      </c>
      <c r="N121">
        <f t="shared" si="22"/>
        <v>0.58566201857385281</v>
      </c>
      <c r="O121">
        <f t="shared" si="23"/>
        <v>0.83666002653407556</v>
      </c>
      <c r="P121">
        <f t="shared" si="24"/>
        <v>1.167332005306815</v>
      </c>
      <c r="R121">
        <f t="shared" si="25"/>
        <v>7.8824424373340526E-3</v>
      </c>
      <c r="S121" s="4"/>
      <c r="T121">
        <f t="shared" si="26"/>
        <v>0.97117947221834289</v>
      </c>
      <c r="U121">
        <f t="shared" si="27"/>
        <v>-2.9243995413520858E-2</v>
      </c>
      <c r="V121">
        <f t="shared" si="28"/>
        <v>-5.2639191744337536E-4</v>
      </c>
      <c r="W121" s="4"/>
      <c r="X121">
        <f t="shared" si="29"/>
        <v>2.8820527781657095E-2</v>
      </c>
      <c r="Y121">
        <f t="shared" si="30"/>
        <v>8.3062282161326846E-4</v>
      </c>
      <c r="Z121" s="5">
        <f t="shared" si="31"/>
        <v>457.02374249288221</v>
      </c>
      <c r="AA121">
        <f t="shared" si="32"/>
        <v>6.8330583096064849E-3</v>
      </c>
      <c r="AB121" s="4"/>
      <c r="AC121">
        <f t="shared" si="33"/>
        <v>0.97117947221834289</v>
      </c>
      <c r="AD121" s="5">
        <f t="shared" si="34"/>
        <v>661.53419243112785</v>
      </c>
      <c r="AE121">
        <f t="shared" si="35"/>
        <v>-9.6056808902320219E-3</v>
      </c>
      <c r="AF121" s="4"/>
      <c r="AK121">
        <f t="shared" si="36"/>
        <v>4.5834279392651389E-3</v>
      </c>
      <c r="AL121">
        <f t="shared" si="37"/>
        <v>2.1326677103301476E-5</v>
      </c>
    </row>
    <row r="122" spans="1:38" x14ac:dyDescent="0.3">
      <c r="A122" s="24">
        <v>348.15</v>
      </c>
      <c r="B122" s="26">
        <v>0.8</v>
      </c>
      <c r="C122" s="8">
        <v>42.393999999999998</v>
      </c>
      <c r="D122" s="8">
        <f t="shared" si="19"/>
        <v>33.915199999999999</v>
      </c>
      <c r="F122" s="24">
        <v>0.97170000000000001</v>
      </c>
      <c r="H122">
        <f t="shared" si="20"/>
        <v>-3.4981199999999996E-5</v>
      </c>
      <c r="I122" s="13">
        <v>0.436421</v>
      </c>
      <c r="J122">
        <v>1.7999999999999999E-2</v>
      </c>
      <c r="K122" s="22">
        <f t="shared" si="21"/>
        <v>0.8</v>
      </c>
      <c r="L122">
        <v>0.2</v>
      </c>
      <c r="N122">
        <f t="shared" si="22"/>
        <v>0.71554175279993271</v>
      </c>
      <c r="O122">
        <f t="shared" si="23"/>
        <v>0.89442719099991586</v>
      </c>
      <c r="P122">
        <f t="shared" si="24"/>
        <v>1.1788854381999831</v>
      </c>
      <c r="R122">
        <f t="shared" si="25"/>
        <v>9.5361158416871709E-3</v>
      </c>
      <c r="S122" s="4"/>
      <c r="T122">
        <f t="shared" si="26"/>
        <v>0.96719730979871466</v>
      </c>
      <c r="U122">
        <f t="shared" si="27"/>
        <v>-3.3352761117685918E-2</v>
      </c>
      <c r="V122">
        <f t="shared" si="28"/>
        <v>-6.0034970011834646E-4</v>
      </c>
      <c r="W122" s="4"/>
      <c r="X122">
        <f t="shared" si="29"/>
        <v>3.2802690201285366E-2</v>
      </c>
      <c r="Y122">
        <f t="shared" si="30"/>
        <v>1.0760164844415029E-3</v>
      </c>
      <c r="Z122" s="5">
        <f t="shared" si="31"/>
        <v>457.86423030715611</v>
      </c>
      <c r="AA122">
        <f t="shared" si="32"/>
        <v>8.8680502700391739E-3</v>
      </c>
      <c r="AB122" s="4"/>
      <c r="AC122">
        <f t="shared" si="33"/>
        <v>0.96719730979871466</v>
      </c>
      <c r="AD122" s="5">
        <f t="shared" si="34"/>
        <v>662.61165403723874</v>
      </c>
      <c r="AE122">
        <f t="shared" si="35"/>
        <v>-1.2412680581045854E-2</v>
      </c>
      <c r="AF122" s="4"/>
      <c r="AK122">
        <f t="shared" si="36"/>
        <v>5.3911358305621434E-3</v>
      </c>
      <c r="AL122">
        <f t="shared" si="37"/>
        <v>2.9442746029356533E-5</v>
      </c>
    </row>
    <row r="123" spans="1:38" x14ac:dyDescent="0.3">
      <c r="A123" s="24">
        <v>348.15</v>
      </c>
      <c r="B123" s="26">
        <v>0.9</v>
      </c>
      <c r="C123" s="8">
        <v>42.393999999999998</v>
      </c>
      <c r="D123" s="8">
        <f t="shared" si="19"/>
        <v>38.154600000000002</v>
      </c>
      <c r="F123" s="24">
        <v>0.98119999999999996</v>
      </c>
      <c r="H123">
        <f t="shared" si="20"/>
        <v>-3.5323200000000001E-5</v>
      </c>
      <c r="I123" s="13">
        <v>0.436421</v>
      </c>
      <c r="J123">
        <v>1.7999999999999999E-2</v>
      </c>
      <c r="K123" s="22">
        <f t="shared" si="21"/>
        <v>0.9</v>
      </c>
      <c r="L123">
        <v>0.2</v>
      </c>
      <c r="N123">
        <f t="shared" si="22"/>
        <v>0.85381496824546244</v>
      </c>
      <c r="O123">
        <f t="shared" si="23"/>
        <v>0.94868329805051377</v>
      </c>
      <c r="P123">
        <f t="shared" si="24"/>
        <v>1.1897366596101029</v>
      </c>
      <c r="R123">
        <f t="shared" si="25"/>
        <v>1.1275117105020235E-2</v>
      </c>
      <c r="S123" s="4"/>
      <c r="T123">
        <f t="shared" si="26"/>
        <v>0.96324767043367143</v>
      </c>
      <c r="U123">
        <f t="shared" si="27"/>
        <v>-3.7444713922945648E-2</v>
      </c>
      <c r="V123">
        <f t="shared" si="28"/>
        <v>-6.7400485061302161E-4</v>
      </c>
      <c r="W123" s="4"/>
      <c r="X123">
        <f t="shared" si="29"/>
        <v>3.6752329566328561E-2</v>
      </c>
      <c r="Y123">
        <f t="shared" si="30"/>
        <v>1.3507337285520284E-3</v>
      </c>
      <c r="Z123" s="5">
        <f t="shared" si="31"/>
        <v>458.70236429573941</v>
      </c>
      <c r="AA123">
        <f t="shared" si="32"/>
        <v>1.1152525586774667E-2</v>
      </c>
      <c r="AB123" s="4"/>
      <c r="AC123">
        <f t="shared" si="33"/>
        <v>0.96324767043367143</v>
      </c>
      <c r="AD123" s="5">
        <f t="shared" si="34"/>
        <v>663.81786808390245</v>
      </c>
      <c r="AE123">
        <f t="shared" si="35"/>
        <v>-1.5546375571283608E-2</v>
      </c>
      <c r="AF123" s="4"/>
      <c r="AK123">
        <f t="shared" si="36"/>
        <v>6.207262269898272E-3</v>
      </c>
      <c r="AL123">
        <f t="shared" si="37"/>
        <v>3.8969873348985035E-5</v>
      </c>
    </row>
    <row r="124" spans="1:38" x14ac:dyDescent="0.3">
      <c r="A124" s="24">
        <v>348.15</v>
      </c>
      <c r="B124" s="26">
        <v>1</v>
      </c>
      <c r="C124" s="8">
        <v>42.393999999999998</v>
      </c>
      <c r="D124" s="8">
        <f t="shared" si="19"/>
        <v>42.393999999999998</v>
      </c>
      <c r="F124" s="24">
        <v>0.99099999999999999</v>
      </c>
      <c r="H124">
        <f t="shared" si="20"/>
        <v>-3.5676000000000002E-5</v>
      </c>
      <c r="I124" s="13">
        <v>0.436421</v>
      </c>
      <c r="J124">
        <v>1.7999999999999999E-2</v>
      </c>
      <c r="K124" s="22">
        <f t="shared" si="21"/>
        <v>1</v>
      </c>
      <c r="L124">
        <v>0.2</v>
      </c>
      <c r="N124">
        <f t="shared" si="22"/>
        <v>1</v>
      </c>
      <c r="O124">
        <f t="shared" si="23"/>
        <v>1</v>
      </c>
      <c r="P124">
        <f t="shared" si="24"/>
        <v>1.2</v>
      </c>
      <c r="R124">
        <f t="shared" si="25"/>
        <v>1.3092630000000001E-2</v>
      </c>
      <c r="S124" s="4"/>
      <c r="T124">
        <f t="shared" si="26"/>
        <v>0.95933015731095916</v>
      </c>
      <c r="U124">
        <f t="shared" si="27"/>
        <v>-4.1519990864120074E-2</v>
      </c>
      <c r="V124">
        <f t="shared" si="28"/>
        <v>-7.473598355541613E-4</v>
      </c>
      <c r="W124" s="4"/>
      <c r="X124">
        <f t="shared" si="29"/>
        <v>4.0669842689040801E-2</v>
      </c>
      <c r="Y124">
        <f t="shared" si="30"/>
        <v>1.6540361043513255E-3</v>
      </c>
      <c r="Z124" s="5">
        <f t="shared" si="31"/>
        <v>459.53865285646884</v>
      </c>
      <c r="AA124">
        <f t="shared" si="32"/>
        <v>1.3681683417052256E-2</v>
      </c>
      <c r="AB124" s="4"/>
      <c r="AC124">
        <f t="shared" si="33"/>
        <v>0.95933015731095916</v>
      </c>
      <c r="AD124" s="5">
        <f t="shared" si="34"/>
        <v>665.14959222542882</v>
      </c>
      <c r="AE124">
        <f t="shared" si="35"/>
        <v>-1.8997870216096387E-2</v>
      </c>
      <c r="AF124" s="4"/>
      <c r="AK124">
        <f t="shared" si="36"/>
        <v>7.0290833654017074E-3</v>
      </c>
      <c r="AL124">
        <f t="shared" si="37"/>
        <v>4.9910824891031134E-5</v>
      </c>
    </row>
    <row r="125" spans="1:38" x14ac:dyDescent="0.3">
      <c r="A125" s="24">
        <v>348.15</v>
      </c>
      <c r="B125" s="26">
        <v>1.2</v>
      </c>
      <c r="C125" s="8">
        <v>42.393999999999998</v>
      </c>
      <c r="D125" s="8">
        <f t="shared" si="19"/>
        <v>50.872799999999998</v>
      </c>
      <c r="F125" s="24">
        <v>1.0113000000000001</v>
      </c>
      <c r="H125">
        <f t="shared" si="20"/>
        <v>-3.6406800000000005E-5</v>
      </c>
      <c r="I125" s="13">
        <v>0.436421</v>
      </c>
      <c r="J125">
        <v>1.7999999999999999E-2</v>
      </c>
      <c r="K125" s="22">
        <f t="shared" si="21"/>
        <v>1.2</v>
      </c>
      <c r="L125">
        <v>0.2</v>
      </c>
      <c r="N125">
        <f t="shared" si="22"/>
        <v>1.3145341380123987</v>
      </c>
      <c r="O125">
        <f t="shared" si="23"/>
        <v>1.0954451150103321</v>
      </c>
      <c r="P125">
        <f t="shared" si="24"/>
        <v>1.2190890230020663</v>
      </c>
      <c r="R125">
        <f t="shared" si="25"/>
        <v>1.6941216367267153E-2</v>
      </c>
      <c r="S125" s="4"/>
      <c r="T125">
        <f t="shared" si="26"/>
        <v>0.95158995455967654</v>
      </c>
      <c r="U125">
        <f t="shared" si="27"/>
        <v>-4.9621056977615145E-2</v>
      </c>
      <c r="V125">
        <f t="shared" si="28"/>
        <v>-8.9317902559707255E-4</v>
      </c>
      <c r="W125" s="4"/>
      <c r="X125">
        <f t="shared" si="29"/>
        <v>4.8410045440323506E-2</v>
      </c>
      <c r="Y125">
        <f t="shared" si="30"/>
        <v>2.3435324995341868E-3</v>
      </c>
      <c r="Z125" s="5">
        <f t="shared" si="31"/>
        <v>461.20760544528582</v>
      </c>
      <c r="AA125">
        <f t="shared" si="32"/>
        <v>1.9455390223080619E-2</v>
      </c>
      <c r="AB125" s="4"/>
      <c r="AC125">
        <f t="shared" si="33"/>
        <v>0.95158995455967654</v>
      </c>
      <c r="AD125" s="5">
        <f t="shared" si="34"/>
        <v>668.17699678347321</v>
      </c>
      <c r="AE125">
        <f t="shared" si="35"/>
        <v>-2.6821610696611372E-2</v>
      </c>
      <c r="AF125" s="4"/>
      <c r="AK125">
        <f t="shared" si="36"/>
        <v>8.6818168681393228E-3</v>
      </c>
      <c r="AL125">
        <f t="shared" si="37"/>
        <v>7.600742392770466E-5</v>
      </c>
    </row>
    <row r="126" spans="1:38" x14ac:dyDescent="0.3">
      <c r="A126" s="24">
        <v>348.15</v>
      </c>
      <c r="B126" s="26">
        <v>1.4</v>
      </c>
      <c r="C126" s="8">
        <v>42.393999999999998</v>
      </c>
      <c r="D126" s="8">
        <f t="shared" si="19"/>
        <v>59.351599999999991</v>
      </c>
      <c r="F126" s="24">
        <v>1.0324</v>
      </c>
      <c r="H126">
        <f t="shared" si="20"/>
        <v>-3.7166399999999997E-5</v>
      </c>
      <c r="I126" s="13">
        <v>0.436421</v>
      </c>
      <c r="J126">
        <v>1.7999999999999999E-2</v>
      </c>
      <c r="K126" s="22">
        <f t="shared" si="21"/>
        <v>1.4</v>
      </c>
      <c r="L126">
        <v>0.2</v>
      </c>
      <c r="N126">
        <f t="shared" si="22"/>
        <v>1.6565023392678924</v>
      </c>
      <c r="O126">
        <f t="shared" si="23"/>
        <v>1.1832159566199232</v>
      </c>
      <c r="P126">
        <f t="shared" si="24"/>
        <v>1.2366431913239846</v>
      </c>
      <c r="R126">
        <f t="shared" si="25"/>
        <v>2.1045332112926678E-2</v>
      </c>
      <c r="S126" s="4"/>
      <c r="T126">
        <f t="shared" si="26"/>
        <v>0.94397365331774641</v>
      </c>
      <c r="U126">
        <f t="shared" si="27"/>
        <v>-5.765702284714843E-2</v>
      </c>
      <c r="V126">
        <f t="shared" si="28"/>
        <v>-1.0378264112486716E-3</v>
      </c>
      <c r="W126" s="4"/>
      <c r="X126">
        <f t="shared" si="29"/>
        <v>5.602634668225355E-2</v>
      </c>
      <c r="Y126">
        <f t="shared" si="30"/>
        <v>3.1389515225600634E-3</v>
      </c>
      <c r="Z126" s="5">
        <f t="shared" si="31"/>
        <v>462.87468155210513</v>
      </c>
      <c r="AA126">
        <f t="shared" si="32"/>
        <v>2.6152941355424723E-2</v>
      </c>
      <c r="AB126" s="4"/>
      <c r="AC126">
        <f t="shared" si="33"/>
        <v>0.94397365331774641</v>
      </c>
      <c r="AD126" s="5">
        <f t="shared" si="34"/>
        <v>671.6694808525524</v>
      </c>
      <c r="AE126">
        <f t="shared" si="35"/>
        <v>-3.5823878410554566E-2</v>
      </c>
      <c r="AF126" s="4"/>
      <c r="AK126">
        <f t="shared" si="36"/>
        <v>1.0336568646548167E-2</v>
      </c>
      <c r="AL126">
        <f t="shared" si="37"/>
        <v>1.0761437881598169E-4</v>
      </c>
    </row>
    <row r="127" spans="1:38" x14ac:dyDescent="0.3">
      <c r="A127" s="24">
        <v>348.15</v>
      </c>
      <c r="B127" s="26">
        <v>1.5</v>
      </c>
      <c r="C127" s="8">
        <v>42.393999999999998</v>
      </c>
      <c r="D127" s="8">
        <f t="shared" si="19"/>
        <v>63.590999999999994</v>
      </c>
      <c r="F127" s="24">
        <v>1.0431999999999999</v>
      </c>
      <c r="H127">
        <f t="shared" si="20"/>
        <v>-3.7555199999999996E-5</v>
      </c>
      <c r="I127" s="13">
        <v>0.436421</v>
      </c>
      <c r="J127">
        <v>1.7999999999999999E-2</v>
      </c>
      <c r="K127" s="22">
        <f t="shared" si="21"/>
        <v>1.5</v>
      </c>
      <c r="L127">
        <v>0.2</v>
      </c>
      <c r="N127">
        <f t="shared" si="22"/>
        <v>1.8371173070873836</v>
      </c>
      <c r="O127">
        <f t="shared" si="23"/>
        <v>1.2247448713915889</v>
      </c>
      <c r="P127">
        <f t="shared" si="24"/>
        <v>1.2449489742783177</v>
      </c>
      <c r="R127">
        <f t="shared" si="25"/>
        <v>2.3184272768031693E-2</v>
      </c>
      <c r="S127" s="4"/>
      <c r="T127">
        <f t="shared" si="26"/>
        <v>0.94021103976998677</v>
      </c>
      <c r="U127">
        <f t="shared" si="27"/>
        <v>-6.1650918523171436E-2</v>
      </c>
      <c r="V127">
        <f t="shared" si="28"/>
        <v>-1.1097165334170858E-3</v>
      </c>
      <c r="W127" s="4"/>
      <c r="X127">
        <f t="shared" si="29"/>
        <v>5.9788960230013226E-2</v>
      </c>
      <c r="Y127">
        <f t="shared" si="30"/>
        <v>3.5747197653861031E-3</v>
      </c>
      <c r="Z127" s="5">
        <f t="shared" si="31"/>
        <v>463.70854310072684</v>
      </c>
      <c r="AA127">
        <f t="shared" si="32"/>
        <v>2.9837305699210115E-2</v>
      </c>
      <c r="AB127" s="4"/>
      <c r="AC127">
        <f t="shared" si="33"/>
        <v>0.94021103976998677</v>
      </c>
      <c r="AD127" s="5">
        <f t="shared" si="34"/>
        <v>673.58282916561018</v>
      </c>
      <c r="AE127">
        <f t="shared" si="35"/>
        <v>-4.075030472688651E-2</v>
      </c>
      <c r="AF127" s="4"/>
      <c r="AK127">
        <f t="shared" si="36"/>
        <v>1.1161557206938212E-2</v>
      </c>
      <c r="AL127">
        <f t="shared" si="37"/>
        <v>1.254201187032374E-4</v>
      </c>
    </row>
    <row r="128" spans="1:38" x14ac:dyDescent="0.3">
      <c r="A128" s="24">
        <v>348.15</v>
      </c>
      <c r="B128" s="26">
        <v>1.6</v>
      </c>
      <c r="C128" s="8">
        <v>42.393999999999998</v>
      </c>
      <c r="D128" s="8">
        <f t="shared" si="19"/>
        <v>67.830399999999997</v>
      </c>
      <c r="F128" s="24">
        <v>1.0541</v>
      </c>
      <c r="H128">
        <f t="shared" si="20"/>
        <v>-3.7947599999999996E-5</v>
      </c>
      <c r="I128" s="13">
        <v>0.436421</v>
      </c>
      <c r="J128">
        <v>1.7999999999999999E-2</v>
      </c>
      <c r="K128" s="22">
        <f t="shared" si="21"/>
        <v>1.6</v>
      </c>
      <c r="L128">
        <v>0.2</v>
      </c>
      <c r="N128">
        <f t="shared" si="22"/>
        <v>2.0238577025077631</v>
      </c>
      <c r="O128">
        <f t="shared" si="23"/>
        <v>1.2649110640673518</v>
      </c>
      <c r="P128">
        <f t="shared" si="24"/>
        <v>1.2529822128134704</v>
      </c>
      <c r="R128">
        <f t="shared" si="25"/>
        <v>2.5377171168697706E-2</v>
      </c>
      <c r="S128" s="4"/>
      <c r="T128">
        <f t="shared" si="26"/>
        <v>0.93647830217232997</v>
      </c>
      <c r="U128">
        <f t="shared" si="27"/>
        <v>-6.5628926429582832E-2</v>
      </c>
      <c r="V128">
        <f t="shared" si="28"/>
        <v>-1.1813206757324908E-3</v>
      </c>
      <c r="W128" s="4"/>
      <c r="X128">
        <f t="shared" si="29"/>
        <v>6.3521697827670004E-2</v>
      </c>
      <c r="Y128">
        <f t="shared" si="30"/>
        <v>4.035006094909816E-3</v>
      </c>
      <c r="Z128" s="5">
        <f t="shared" si="31"/>
        <v>464.54312717024612</v>
      </c>
      <c r="AA128">
        <f t="shared" si="32"/>
        <v>3.3739818290647358E-2</v>
      </c>
      <c r="AB128" s="4"/>
      <c r="AC128">
        <f t="shared" si="33"/>
        <v>0.93647830217232997</v>
      </c>
      <c r="AD128" s="5">
        <f t="shared" si="34"/>
        <v>675.6038302059942</v>
      </c>
      <c r="AE128">
        <f t="shared" si="35"/>
        <v>-4.5952222663131571E-2</v>
      </c>
      <c r="AF128" s="4"/>
      <c r="AK128">
        <f t="shared" si="36"/>
        <v>1.1983446120481002E-2</v>
      </c>
      <c r="AL128">
        <f t="shared" si="37"/>
        <v>1.4451390698282004E-4</v>
      </c>
    </row>
    <row r="129" spans="1:38" x14ac:dyDescent="0.3">
      <c r="A129" s="24">
        <v>348.15</v>
      </c>
      <c r="B129" s="26">
        <v>1.8</v>
      </c>
      <c r="C129" s="8">
        <v>42.393999999999998</v>
      </c>
      <c r="D129" s="8">
        <f t="shared" si="19"/>
        <v>76.309200000000004</v>
      </c>
      <c r="F129" s="24">
        <v>1.0764</v>
      </c>
      <c r="H129">
        <f t="shared" si="20"/>
        <v>-3.8750399999999994E-5</v>
      </c>
      <c r="I129" s="13">
        <v>0.436421</v>
      </c>
      <c r="J129">
        <v>1.7999999999999999E-2</v>
      </c>
      <c r="K129" s="22">
        <f t="shared" si="21"/>
        <v>1.8</v>
      </c>
      <c r="L129">
        <v>0.2</v>
      </c>
      <c r="N129">
        <f t="shared" si="22"/>
        <v>2.414953415699773</v>
      </c>
      <c r="O129">
        <f t="shared" si="23"/>
        <v>1.3416407864998738</v>
      </c>
      <c r="P129">
        <f t="shared" si="24"/>
        <v>1.2683281572999747</v>
      </c>
      <c r="R129">
        <f t="shared" si="25"/>
        <v>2.9914742196974119E-2</v>
      </c>
      <c r="S129" s="4"/>
      <c r="T129">
        <f t="shared" si="26"/>
        <v>0.92910104271151817</v>
      </c>
      <c r="U129">
        <f t="shared" si="27"/>
        <v>-7.3537781054240553E-2</v>
      </c>
      <c r="V129">
        <f t="shared" si="28"/>
        <v>-1.3236800589763299E-3</v>
      </c>
      <c r="W129" s="4"/>
      <c r="X129">
        <f t="shared" si="29"/>
        <v>7.0898957288481793E-2</v>
      </c>
      <c r="Y129">
        <f t="shared" si="30"/>
        <v>5.0266621445939656E-3</v>
      </c>
      <c r="Z129" s="5">
        <f t="shared" si="31"/>
        <v>466.21586843149868</v>
      </c>
      <c r="AA129">
        <f t="shared" si="32"/>
        <v>4.218317382696507E-2</v>
      </c>
      <c r="AB129" s="4"/>
      <c r="AC129">
        <f t="shared" si="33"/>
        <v>0.92910104271151817</v>
      </c>
      <c r="AD129" s="5">
        <f t="shared" si="34"/>
        <v>679.95794150490792</v>
      </c>
      <c r="AE129">
        <f t="shared" si="35"/>
        <v>-5.7160655321554114E-2</v>
      </c>
      <c r="AF129" s="4"/>
      <c r="AK129">
        <f t="shared" si="36"/>
        <v>1.3613580643408736E-2</v>
      </c>
      <c r="AL129">
        <f t="shared" si="37"/>
        <v>1.8638614291882188E-4</v>
      </c>
    </row>
    <row r="130" spans="1:38" x14ac:dyDescent="0.3">
      <c r="A130" s="24">
        <v>348.15</v>
      </c>
      <c r="B130" s="26">
        <v>2</v>
      </c>
      <c r="C130" s="8">
        <v>42.393999999999998</v>
      </c>
      <c r="D130" s="8">
        <f t="shared" si="19"/>
        <v>84.787999999999997</v>
      </c>
      <c r="F130" s="24">
        <v>1.0992999999999999</v>
      </c>
      <c r="H130">
        <f t="shared" si="20"/>
        <v>-3.9574799999999993E-5</v>
      </c>
      <c r="I130" s="13">
        <v>0.436421</v>
      </c>
      <c r="J130">
        <v>1.7999999999999999E-2</v>
      </c>
      <c r="K130" s="22">
        <f t="shared" si="21"/>
        <v>2</v>
      </c>
      <c r="L130">
        <v>0.2</v>
      </c>
      <c r="N130">
        <f t="shared" si="22"/>
        <v>2.8284271247461898</v>
      </c>
      <c r="O130">
        <f t="shared" si="23"/>
        <v>1.4142135623730951</v>
      </c>
      <c r="P130">
        <f t="shared" si="24"/>
        <v>1.2828427124746191</v>
      </c>
      <c r="R130">
        <f t="shared" si="25"/>
        <v>3.4640146729911794E-2</v>
      </c>
      <c r="S130" s="4"/>
      <c r="T130">
        <f t="shared" si="26"/>
        <v>0.92183910588981444</v>
      </c>
      <c r="U130">
        <f t="shared" si="27"/>
        <v>-8.138457619590761E-2</v>
      </c>
      <c r="V130">
        <f t="shared" si="28"/>
        <v>-1.4649223715263368E-3</v>
      </c>
      <c r="W130" s="4"/>
      <c r="X130">
        <f t="shared" si="29"/>
        <v>7.8160894110185578E-2</v>
      </c>
      <c r="Y130">
        <f t="shared" si="30"/>
        <v>6.1091253681036422E-3</v>
      </c>
      <c r="Z130" s="5">
        <f t="shared" si="31"/>
        <v>467.89553706341985</v>
      </c>
      <c r="AA130">
        <f t="shared" si="32"/>
        <v>5.1451784911739087E-2</v>
      </c>
      <c r="AB130" s="4"/>
      <c r="AC130">
        <f t="shared" si="33"/>
        <v>0.92183910588981444</v>
      </c>
      <c r="AD130" s="5">
        <f t="shared" si="34"/>
        <v>684.7107641732548</v>
      </c>
      <c r="AE130">
        <f t="shared" si="35"/>
        <v>-6.9408686477026207E-2</v>
      </c>
      <c r="AF130" s="4"/>
      <c r="AK130">
        <f t="shared" si="36"/>
        <v>1.5218322793098329E-2</v>
      </c>
      <c r="AL130">
        <f t="shared" si="37"/>
        <v>2.3280343896147582E-4</v>
      </c>
    </row>
    <row r="131" spans="1:38" x14ac:dyDescent="0.3">
      <c r="A131" s="24">
        <v>348.15</v>
      </c>
      <c r="B131" s="26">
        <v>2.5</v>
      </c>
      <c r="C131" s="8">
        <v>42.393999999999998</v>
      </c>
      <c r="D131" s="8">
        <f t="shared" si="19"/>
        <v>105.985</v>
      </c>
      <c r="F131" s="24">
        <v>1.1587000000000001</v>
      </c>
      <c r="H131">
        <f t="shared" si="20"/>
        <v>-4.1713199999999999E-5</v>
      </c>
      <c r="I131" s="13">
        <v>0.436421</v>
      </c>
      <c r="J131">
        <v>1.7999999999999999E-2</v>
      </c>
      <c r="K131" s="22">
        <f t="shared" si="21"/>
        <v>2.5</v>
      </c>
      <c r="L131">
        <v>0.2</v>
      </c>
      <c r="N131">
        <f t="shared" si="22"/>
        <v>3.9528470752104745</v>
      </c>
      <c r="O131">
        <f t="shared" si="23"/>
        <v>1.5811388300841898</v>
      </c>
      <c r="P131">
        <f t="shared" si="24"/>
        <v>1.316227766016838</v>
      </c>
      <c r="R131">
        <f t="shared" si="25"/>
        <v>4.7183168936417219E-2</v>
      </c>
      <c r="S131" s="4"/>
      <c r="T131">
        <f t="shared" si="26"/>
        <v>0.90417139472958497</v>
      </c>
      <c r="U131">
        <f t="shared" si="27"/>
        <v>-0.10073634062119292</v>
      </c>
      <c r="V131">
        <f t="shared" si="28"/>
        <v>-1.8132541311814724E-3</v>
      </c>
      <c r="W131" s="4"/>
      <c r="X131">
        <f t="shared" si="29"/>
        <v>9.5828605270415063E-2</v>
      </c>
      <c r="Y131">
        <f t="shared" si="30"/>
        <v>9.1831215880730215E-3</v>
      </c>
      <c r="Z131" s="5">
        <f t="shared" si="31"/>
        <v>472.13990001498667</v>
      </c>
      <c r="AA131">
        <f t="shared" si="32"/>
        <v>7.8042925951528702E-2</v>
      </c>
      <c r="AB131" s="4"/>
      <c r="AC131">
        <f t="shared" si="33"/>
        <v>0.90417139472958497</v>
      </c>
      <c r="AD131" s="5">
        <f t="shared" si="34"/>
        <v>698.20790532259798</v>
      </c>
      <c r="AE131">
        <f t="shared" si="35"/>
        <v>-0.10435142030855887</v>
      </c>
      <c r="AF131" s="4"/>
      <c r="AK131">
        <f t="shared" si="36"/>
        <v>1.9061420448205579E-2</v>
      </c>
      <c r="AL131">
        <f t="shared" si="37"/>
        <v>3.6492971518120425E-4</v>
      </c>
    </row>
    <row r="132" spans="1:38" x14ac:dyDescent="0.3">
      <c r="A132" s="24">
        <v>348.15</v>
      </c>
      <c r="B132" s="26">
        <v>3</v>
      </c>
      <c r="C132" s="8">
        <v>42.393999999999998</v>
      </c>
      <c r="D132" s="8">
        <f t="shared" si="19"/>
        <v>127.18199999999999</v>
      </c>
      <c r="F132" s="24">
        <v>1.2210000000000001</v>
      </c>
      <c r="H132">
        <f t="shared" si="20"/>
        <v>-4.3956000000000004E-5</v>
      </c>
      <c r="I132" s="13">
        <v>0.436421</v>
      </c>
      <c r="J132">
        <v>1.7999999999999999E-2</v>
      </c>
      <c r="K132" s="22">
        <f t="shared" si="21"/>
        <v>3</v>
      </c>
      <c r="L132">
        <v>0.2</v>
      </c>
      <c r="N132">
        <f t="shared" si="22"/>
        <v>5.196152422706632</v>
      </c>
      <c r="O132">
        <f t="shared" si="23"/>
        <v>1.7320508075688772</v>
      </c>
      <c r="P132">
        <f t="shared" si="24"/>
        <v>1.3464101615137753</v>
      </c>
      <c r="R132">
        <f t="shared" si="25"/>
        <v>6.0633500582865728E-2</v>
      </c>
      <c r="S132" s="4"/>
      <c r="T132">
        <f t="shared" si="26"/>
        <v>0.88716817692262651</v>
      </c>
      <c r="U132">
        <f t="shared" si="27"/>
        <v>-0.11972071270265237</v>
      </c>
      <c r="V132">
        <f t="shared" si="28"/>
        <v>-2.1549728286477427E-3</v>
      </c>
      <c r="W132" s="4"/>
      <c r="X132">
        <f t="shared" si="29"/>
        <v>0.11283182307737347</v>
      </c>
      <c r="Y132">
        <f t="shared" si="30"/>
        <v>1.2731020298963707E-2</v>
      </c>
      <c r="Z132" s="5">
        <f t="shared" si="31"/>
        <v>476.47210142246439</v>
      </c>
      <c r="AA132">
        <f t="shared" si="32"/>
        <v>0.10918756791178717</v>
      </c>
      <c r="AB132" s="4"/>
      <c r="AC132">
        <f t="shared" si="33"/>
        <v>0.88716817692262651</v>
      </c>
      <c r="AD132" s="5">
        <f t="shared" si="34"/>
        <v>713.78583263863766</v>
      </c>
      <c r="AE132">
        <f t="shared" si="35"/>
        <v>-0.14511409394386507</v>
      </c>
      <c r="AF132" s="4"/>
      <c r="AK132">
        <f t="shared" si="36"/>
        <v>2.2552001722140086E-2</v>
      </c>
      <c r="AL132">
        <f t="shared" si="37"/>
        <v>5.1057730538074219E-4</v>
      </c>
    </row>
    <row r="133" spans="1:38" x14ac:dyDescent="0.3">
      <c r="A133" s="24">
        <v>348.15</v>
      </c>
      <c r="B133" s="26">
        <v>3.5</v>
      </c>
      <c r="C133" s="8">
        <v>42.393999999999998</v>
      </c>
      <c r="D133" s="8">
        <f t="shared" si="19"/>
        <v>148.37899999999999</v>
      </c>
      <c r="F133" s="24">
        <v>1.2857000000000001</v>
      </c>
      <c r="H133">
        <f t="shared" si="20"/>
        <v>-4.6285199999999995E-5</v>
      </c>
      <c r="I133" s="13">
        <v>0.436421</v>
      </c>
      <c r="J133">
        <v>1.7999999999999999E-2</v>
      </c>
      <c r="K133" s="22">
        <f t="shared" si="21"/>
        <v>3.5</v>
      </c>
      <c r="L133">
        <v>0.2</v>
      </c>
      <c r="N133">
        <f t="shared" si="22"/>
        <v>6.5479004268543983</v>
      </c>
      <c r="O133">
        <f t="shared" si="23"/>
        <v>1.8708286933869707</v>
      </c>
      <c r="P133">
        <f t="shared" si="24"/>
        <v>1.3741657386773942</v>
      </c>
      <c r="R133">
        <f t="shared" si="25"/>
        <v>7.486366613811167E-2</v>
      </c>
      <c r="S133" s="4"/>
      <c r="T133">
        <f t="shared" si="26"/>
        <v>0.87079265643136972</v>
      </c>
      <c r="U133">
        <f t="shared" si="27"/>
        <v>-0.13835138278618553</v>
      </c>
      <c r="V133">
        <f t="shared" si="28"/>
        <v>-2.4903248901513393E-3</v>
      </c>
      <c r="W133" s="4"/>
      <c r="X133">
        <f t="shared" si="29"/>
        <v>0.12920734356863023</v>
      </c>
      <c r="Y133">
        <f t="shared" si="30"/>
        <v>1.6694537632062051E-2</v>
      </c>
      <c r="Z133" s="5">
        <f t="shared" si="31"/>
        <v>480.91466301275369</v>
      </c>
      <c r="AA133">
        <f t="shared" si="32"/>
        <v>0.1445156629105834</v>
      </c>
      <c r="AB133" s="4"/>
      <c r="AC133">
        <f t="shared" si="33"/>
        <v>0.87079265643136972</v>
      </c>
      <c r="AD133" s="5">
        <f t="shared" si="34"/>
        <v>731.18863637182812</v>
      </c>
      <c r="AE133">
        <f t="shared" si="35"/>
        <v>-0.19133353336208789</v>
      </c>
      <c r="AF133" s="4"/>
      <c r="AK133">
        <f t="shared" si="36"/>
        <v>2.5555470796455843E-2</v>
      </c>
      <c r="AL133">
        <f t="shared" si="37"/>
        <v>6.5544991010206262E-4</v>
      </c>
    </row>
    <row r="134" spans="1:38" x14ac:dyDescent="0.3">
      <c r="A134" s="24">
        <v>348.15</v>
      </c>
      <c r="B134" s="26">
        <v>4</v>
      </c>
      <c r="C134" s="8">
        <v>42.393999999999998</v>
      </c>
      <c r="D134" s="8">
        <f t="shared" si="19"/>
        <v>169.57599999999999</v>
      </c>
      <c r="F134" s="24">
        <v>1.3527</v>
      </c>
      <c r="H134">
        <f t="shared" si="20"/>
        <v>-4.8697199999999999E-5</v>
      </c>
      <c r="I134" s="13">
        <v>0.436421</v>
      </c>
      <c r="J134">
        <v>1.7999999999999999E-2</v>
      </c>
      <c r="K134" s="22">
        <f t="shared" si="21"/>
        <v>4</v>
      </c>
      <c r="L134">
        <v>0.2</v>
      </c>
      <c r="N134">
        <f t="shared" si="22"/>
        <v>7.9999999999999982</v>
      </c>
      <c r="O134">
        <f t="shared" si="23"/>
        <v>2</v>
      </c>
      <c r="P134">
        <f t="shared" si="24"/>
        <v>1.4</v>
      </c>
      <c r="R134">
        <f t="shared" si="25"/>
        <v>8.9778034285714278E-2</v>
      </c>
      <c r="S134" s="4"/>
      <c r="T134">
        <f t="shared" si="26"/>
        <v>0.8550107047340233</v>
      </c>
      <c r="U134">
        <f t="shared" si="27"/>
        <v>-0.15664128996700094</v>
      </c>
      <c r="V134">
        <f t="shared" si="28"/>
        <v>-2.8195432194060167E-3</v>
      </c>
      <c r="W134" s="4"/>
      <c r="X134">
        <f t="shared" si="29"/>
        <v>0.14498929526597673</v>
      </c>
      <c r="Y134">
        <f t="shared" si="30"/>
        <v>2.1021895741724583E-2</v>
      </c>
      <c r="Z134" s="5">
        <f t="shared" si="31"/>
        <v>485.48367038184</v>
      </c>
      <c r="AA134">
        <f t="shared" si="32"/>
        <v>0.18370416785538279</v>
      </c>
      <c r="AB134" s="4"/>
      <c r="AC134">
        <f t="shared" si="33"/>
        <v>0.8550107047340233</v>
      </c>
      <c r="AD134" s="5">
        <f t="shared" si="34"/>
        <v>750.18897307700843</v>
      </c>
      <c r="AE134">
        <f t="shared" si="35"/>
        <v>-0.24270940820869566</v>
      </c>
      <c r="AF134" s="4"/>
      <c r="AK134">
        <f t="shared" si="36"/>
        <v>2.7953250712995398E-2</v>
      </c>
      <c r="AL134">
        <f t="shared" si="37"/>
        <v>7.8410908692210727E-4</v>
      </c>
    </row>
    <row r="135" spans="1:38" x14ac:dyDescent="0.3">
      <c r="A135" s="24">
        <v>348.15</v>
      </c>
      <c r="B135" s="26">
        <v>4.5</v>
      </c>
      <c r="C135" s="8">
        <v>42.393999999999998</v>
      </c>
      <c r="D135" s="8">
        <f t="shared" si="19"/>
        <v>190.773</v>
      </c>
      <c r="F135" s="24">
        <v>1.4213</v>
      </c>
      <c r="H135">
        <f t="shared" si="20"/>
        <v>-5.1166799999999999E-5</v>
      </c>
      <c r="I135" s="13">
        <v>0.436421</v>
      </c>
      <c r="J135">
        <v>1.7999999999999999E-2</v>
      </c>
      <c r="K135" s="22">
        <f t="shared" si="21"/>
        <v>4.5</v>
      </c>
      <c r="L135">
        <v>0.2</v>
      </c>
      <c r="N135">
        <f t="shared" si="22"/>
        <v>9.5459415460183905</v>
      </c>
      <c r="O135">
        <f t="shared" si="23"/>
        <v>2.1213203435596424</v>
      </c>
      <c r="P135">
        <f t="shared" si="24"/>
        <v>1.4242640687119286</v>
      </c>
      <c r="R135">
        <f t="shared" si="25"/>
        <v>0.10530194511753185</v>
      </c>
      <c r="S135" s="4"/>
      <c r="T135">
        <f t="shared" si="26"/>
        <v>0.83979062340177346</v>
      </c>
      <c r="U135">
        <f t="shared" si="27"/>
        <v>-0.17460267606971155</v>
      </c>
      <c r="V135">
        <f t="shared" si="28"/>
        <v>-3.1428481692548078E-3</v>
      </c>
      <c r="W135" s="4"/>
      <c r="X135">
        <f t="shared" si="29"/>
        <v>0.16020937659822654</v>
      </c>
      <c r="Y135">
        <f t="shared" si="30"/>
        <v>2.5667044349992379E-2</v>
      </c>
      <c r="Z135" s="5">
        <f t="shared" si="31"/>
        <v>490.1900108286676</v>
      </c>
      <c r="AA135">
        <f t="shared" si="32"/>
        <v>0.22647111746152779</v>
      </c>
      <c r="AB135" s="4"/>
      <c r="AC135">
        <f t="shared" si="33"/>
        <v>0.83979062340177346</v>
      </c>
      <c r="AD135" s="5">
        <f t="shared" si="34"/>
        <v>770.58464761238224</v>
      </c>
      <c r="AE135">
        <f t="shared" si="35"/>
        <v>-0.29897834924240363</v>
      </c>
      <c r="AF135" s="4"/>
      <c r="AK135">
        <f t="shared" si="36"/>
        <v>2.9651865167401203E-2</v>
      </c>
      <c r="AL135">
        <f t="shared" si="37"/>
        <v>8.8227010805645776E-4</v>
      </c>
    </row>
    <row r="136" spans="1:38" x14ac:dyDescent="0.3">
      <c r="A136" s="24">
        <v>348.15</v>
      </c>
      <c r="B136" s="26">
        <v>5</v>
      </c>
      <c r="C136" s="8">
        <v>42.393999999999998</v>
      </c>
      <c r="D136" s="8">
        <f t="shared" ref="D136:D186" si="38">B136*C136</f>
        <v>211.97</v>
      </c>
      <c r="F136" s="24">
        <v>1.4913000000000001</v>
      </c>
      <c r="H136">
        <f t="shared" ref="H136:H186" si="39">-F136*$K$2*$K$3/1000</f>
        <v>-5.3686800000000002E-5</v>
      </c>
      <c r="I136" s="13">
        <v>0.436421</v>
      </c>
      <c r="J136">
        <v>1.7999999999999999E-2</v>
      </c>
      <c r="K136" s="22">
        <f t="shared" ref="K136:K186" si="40">B136</f>
        <v>5</v>
      </c>
      <c r="L136">
        <v>0.2</v>
      </c>
      <c r="N136">
        <f t="shared" ref="N136:N186" si="41">K136^(3/2)</f>
        <v>11.180339887498945</v>
      </c>
      <c r="O136">
        <f t="shared" ref="O136:O186" si="42">K136^(1/2)</f>
        <v>2.2360679774997898</v>
      </c>
      <c r="P136">
        <f t="shared" ref="P136:P186" si="43">1+(L136*O136)</f>
        <v>1.4472135954999579</v>
      </c>
      <c r="R136">
        <f t="shared" ref="R136:R186" si="44">(2*J136*I136*N136)/(P136)</f>
        <v>0.12137535513189802</v>
      </c>
      <c r="S136" s="4"/>
      <c r="T136">
        <f t="shared" ref="T136:T186" si="45">1-X136</f>
        <v>0.8251029315907159</v>
      </c>
      <c r="U136">
        <f t="shared" ref="U136:U186" si="46">LN(T136)</f>
        <v>-0.19224713486552766</v>
      </c>
      <c r="V136">
        <f t="shared" ref="V136:V186" si="47">J136*U136</f>
        <v>-3.4604484275794975E-3</v>
      </c>
      <c r="W136" s="4"/>
      <c r="X136">
        <f t="shared" ref="X136:X186" si="48">D136/(1000+D136)</f>
        <v>0.17489706840928404</v>
      </c>
      <c r="Y136">
        <f t="shared" ref="Y136:Y186" si="49">X136^2</f>
        <v>3.0588984538161782E-2</v>
      </c>
      <c r="Z136" s="5">
        <f t="shared" ref="Z136:Z186" si="50">$AH$8+($AH$9/A136)+($AH$10 *(LOG(A136 )))+(($AH$11+($AH$12/A136)+($AH$13 *(LOG(A136)))*X136))+(($AH$14+($AH$15/A136)+($AH$16 *(LOG(A136)))*(X136^2)))+(($AH$17+($AH$18/A136)+($AH$19 *(LOG(A136)))*(X136^3)))</f>
        <v>495.04038790602874</v>
      </c>
      <c r="AA136">
        <f t="shared" ref="AA136:AA186" si="51">J136*Z136*Y136</f>
        <v>0.27257008988561621</v>
      </c>
      <c r="AB136" s="4"/>
      <c r="AC136">
        <f t="shared" ref="AC136:AC186" si="52">(1-X136)</f>
        <v>0.8251029315907159</v>
      </c>
      <c r="AD136" s="5">
        <f t="shared" ref="AD136:AD186" si="53">$AH$11+($AH$12/A136)+($AH$13*(LOG(A136)))+(($AH$14+($AH$15/A136)+($AH$16*(LOG(A136)))*X136*2))+($AH$17+($AH$18/A136)+($AH$19*LOG(A136))*3*(X136^2))</f>
        <v>792.1956440790625</v>
      </c>
      <c r="AE136">
        <f t="shared" ref="AE136:AE186" si="54">-1*AC136*Y136*J136*AD136</f>
        <v>-0.35989693271516954</v>
      </c>
      <c r="AF136" s="4"/>
      <c r="AK136">
        <f t="shared" ref="AK136:AK186" si="55">R136+V136+AA136+AE136</f>
        <v>3.0588063874765203E-2</v>
      </c>
      <c r="AL136">
        <f t="shared" ref="AL136:AL186" si="56">(H136-AK136)^2</f>
        <v>9.3891688441447387E-4</v>
      </c>
    </row>
    <row r="137" spans="1:38" x14ac:dyDescent="0.3">
      <c r="A137" s="24">
        <v>348.15</v>
      </c>
      <c r="B137" s="26">
        <v>5.5</v>
      </c>
      <c r="C137" s="8">
        <v>42.393999999999998</v>
      </c>
      <c r="D137" s="8">
        <f t="shared" si="38"/>
        <v>233.167</v>
      </c>
      <c r="F137" s="24">
        <v>1.5622</v>
      </c>
      <c r="H137">
        <f t="shared" si="39"/>
        <v>-5.6239199999999995E-5</v>
      </c>
      <c r="I137" s="13">
        <v>0.436421</v>
      </c>
      <c r="J137">
        <v>1.7999999999999999E-2</v>
      </c>
      <c r="K137" s="22">
        <f t="shared" si="40"/>
        <v>5.5</v>
      </c>
      <c r="L137">
        <v>0.2</v>
      </c>
      <c r="N137">
        <f t="shared" si="41"/>
        <v>12.898643339514432</v>
      </c>
      <c r="O137">
        <f t="shared" si="42"/>
        <v>2.3452078799117149</v>
      </c>
      <c r="P137">
        <f t="shared" si="43"/>
        <v>1.469041575982343</v>
      </c>
      <c r="R137">
        <f t="shared" si="44"/>
        <v>0.13794885114804128</v>
      </c>
      <c r="S137" s="4"/>
      <c r="T137">
        <f t="shared" si="45"/>
        <v>0.81092017545068917</v>
      </c>
      <c r="U137">
        <f t="shared" si="46"/>
        <v>-0.20958565702212056</v>
      </c>
      <c r="V137">
        <f t="shared" si="47"/>
        <v>-3.7725418263981699E-3</v>
      </c>
      <c r="W137" s="4"/>
      <c r="X137">
        <f t="shared" si="48"/>
        <v>0.18907982454931085</v>
      </c>
      <c r="Y137">
        <f t="shared" si="49"/>
        <v>3.5751180051598178E-2</v>
      </c>
      <c r="Z137" s="5">
        <f t="shared" si="50"/>
        <v>500.03815348338242</v>
      </c>
      <c r="AA137">
        <f t="shared" si="51"/>
        <v>0.32178517304135557</v>
      </c>
      <c r="AB137" s="4"/>
      <c r="AC137">
        <f t="shared" si="52"/>
        <v>0.81092017545068917</v>
      </c>
      <c r="AD137" s="5">
        <f t="shared" si="53"/>
        <v>814.86154100916701</v>
      </c>
      <c r="AE137">
        <f t="shared" si="54"/>
        <v>-0.42523089740103859</v>
      </c>
      <c r="AF137" s="4"/>
      <c r="AK137">
        <f t="shared" si="55"/>
        <v>3.0730584961960128E-2</v>
      </c>
      <c r="AL137">
        <f t="shared" si="56"/>
        <v>9.4782854197945183E-4</v>
      </c>
    </row>
    <row r="138" spans="1:38" x14ac:dyDescent="0.3">
      <c r="A138" s="24">
        <v>348.15</v>
      </c>
      <c r="B138" s="26">
        <v>6</v>
      </c>
      <c r="C138" s="8">
        <v>42.393999999999998</v>
      </c>
      <c r="D138" s="8">
        <f t="shared" si="38"/>
        <v>254.36399999999998</v>
      </c>
      <c r="F138" s="24">
        <v>1.6335</v>
      </c>
      <c r="H138">
        <f t="shared" si="39"/>
        <v>-5.8805999999999999E-5</v>
      </c>
      <c r="I138" s="13">
        <v>0.436421</v>
      </c>
      <c r="J138">
        <v>1.7999999999999999E-2</v>
      </c>
      <c r="K138" s="22">
        <f t="shared" si="40"/>
        <v>6</v>
      </c>
      <c r="L138">
        <v>0.2</v>
      </c>
      <c r="N138">
        <f t="shared" si="41"/>
        <v>14.696938456699071</v>
      </c>
      <c r="O138">
        <f t="shared" si="42"/>
        <v>2.4494897427831779</v>
      </c>
      <c r="P138">
        <f t="shared" si="43"/>
        <v>1.4898979485566355</v>
      </c>
      <c r="R138">
        <f t="shared" si="44"/>
        <v>0.15498101265210307</v>
      </c>
      <c r="S138" s="4"/>
      <c r="T138">
        <f t="shared" si="45"/>
        <v>0.79721675685845583</v>
      </c>
      <c r="U138">
        <f t="shared" si="46"/>
        <v>-0.22662867122259084</v>
      </c>
      <c r="V138">
        <f t="shared" si="47"/>
        <v>-4.0793160820066345E-3</v>
      </c>
      <c r="W138" s="4"/>
      <c r="X138">
        <f t="shared" si="48"/>
        <v>0.20278324314154422</v>
      </c>
      <c r="Y138">
        <f t="shared" si="49"/>
        <v>4.1121043699002643E-2</v>
      </c>
      <c r="Z138" s="5">
        <f t="shared" si="50"/>
        <v>505.1839903733341</v>
      </c>
      <c r="AA138">
        <f t="shared" si="51"/>
        <v>0.3739264729952112</v>
      </c>
      <c r="AB138" s="4"/>
      <c r="AC138">
        <f t="shared" si="52"/>
        <v>0.79721675685845583</v>
      </c>
      <c r="AD138" s="5">
        <f t="shared" si="53"/>
        <v>838.43925627469412</v>
      </c>
      <c r="AE138">
        <f t="shared" si="54"/>
        <v>-0.49474869442375385</v>
      </c>
      <c r="AF138" s="4"/>
      <c r="AK138">
        <f t="shared" si="55"/>
        <v>3.0079475141553791E-2</v>
      </c>
      <c r="AL138">
        <f t="shared" si="56"/>
        <v>9.0831599016733694E-4</v>
      </c>
    </row>
    <row r="139" spans="1:38" x14ac:dyDescent="0.3">
      <c r="A139" s="24">
        <v>348.15</v>
      </c>
      <c r="B139" s="26">
        <v>7</v>
      </c>
      <c r="C139" s="8">
        <v>42.393999999999998</v>
      </c>
      <c r="D139" s="8">
        <f t="shared" si="38"/>
        <v>296.75799999999998</v>
      </c>
      <c r="F139" s="24">
        <v>1.7751999999999999</v>
      </c>
      <c r="H139">
        <f t="shared" si="39"/>
        <v>-6.3907199999999997E-5</v>
      </c>
      <c r="I139" s="13">
        <v>0.436421</v>
      </c>
      <c r="J139">
        <v>1.7999999999999999E-2</v>
      </c>
      <c r="K139" s="22">
        <f t="shared" si="40"/>
        <v>7</v>
      </c>
      <c r="L139">
        <v>0.2</v>
      </c>
      <c r="N139">
        <f t="shared" si="41"/>
        <v>18.520259177452129</v>
      </c>
      <c r="O139">
        <f t="shared" si="42"/>
        <v>2.6457513110645907</v>
      </c>
      <c r="P139">
        <f t="shared" si="43"/>
        <v>1.5291502622129181</v>
      </c>
      <c r="R139">
        <f t="shared" si="44"/>
        <v>0.19028521152414182</v>
      </c>
      <c r="S139" s="4"/>
      <c r="T139">
        <f t="shared" si="45"/>
        <v>0.77115390843935416</v>
      </c>
      <c r="U139">
        <f t="shared" si="46"/>
        <v>-0.2598673034996698</v>
      </c>
      <c r="V139">
        <f t="shared" si="47"/>
        <v>-4.6776114629940562E-3</v>
      </c>
      <c r="W139" s="4"/>
      <c r="X139">
        <f t="shared" si="48"/>
        <v>0.22884609156064584</v>
      </c>
      <c r="Y139">
        <f t="shared" si="49"/>
        <v>5.2370533622583496E-2</v>
      </c>
      <c r="Z139" s="5">
        <f t="shared" si="50"/>
        <v>515.91252356804466</v>
      </c>
      <c r="AA139">
        <f t="shared" si="51"/>
        <v>0.48633505491297929</v>
      </c>
      <c r="AB139" s="4"/>
      <c r="AC139">
        <f t="shared" si="52"/>
        <v>0.77115390843935416</v>
      </c>
      <c r="AD139" s="5">
        <f t="shared" si="53"/>
        <v>887.83292578226303</v>
      </c>
      <c r="AE139">
        <f t="shared" si="54"/>
        <v>-0.64540424168310528</v>
      </c>
      <c r="AF139" s="4"/>
      <c r="AK139">
        <f t="shared" si="55"/>
        <v>2.6538413291021801E-2</v>
      </c>
      <c r="AL139">
        <f t="shared" si="56"/>
        <v>7.0768345550703841E-4</v>
      </c>
    </row>
    <row r="140" spans="1:38" x14ac:dyDescent="0.3">
      <c r="A140" s="24">
        <v>348.15</v>
      </c>
      <c r="B140" s="26">
        <v>8</v>
      </c>
      <c r="C140" s="8">
        <v>42.393999999999998</v>
      </c>
      <c r="D140" s="8">
        <f t="shared" si="38"/>
        <v>339.15199999999999</v>
      </c>
      <c r="F140" s="24">
        <v>1.9120999999999999</v>
      </c>
      <c r="H140">
        <f t="shared" si="39"/>
        <v>-6.8835600000000002E-5</v>
      </c>
      <c r="I140" s="13">
        <v>0.436421</v>
      </c>
      <c r="J140">
        <v>1.7999999999999999E-2</v>
      </c>
      <c r="K140" s="22">
        <f t="shared" si="40"/>
        <v>8</v>
      </c>
      <c r="L140">
        <v>0.2</v>
      </c>
      <c r="N140">
        <f t="shared" si="41"/>
        <v>22.627416997969508</v>
      </c>
      <c r="O140">
        <f t="shared" si="42"/>
        <v>2.8284271247461903</v>
      </c>
      <c r="P140">
        <f t="shared" si="43"/>
        <v>1.5656854249492382</v>
      </c>
      <c r="R140">
        <f t="shared" si="44"/>
        <v>0.22705894342963343</v>
      </c>
      <c r="S140" s="4"/>
      <c r="T140">
        <f t="shared" si="45"/>
        <v>0.74674122131020226</v>
      </c>
      <c r="U140">
        <f t="shared" si="46"/>
        <v>-0.29203657781681669</v>
      </c>
      <c r="V140">
        <f t="shared" si="47"/>
        <v>-5.2566584007027002E-3</v>
      </c>
      <c r="W140" s="4"/>
      <c r="X140">
        <f t="shared" si="48"/>
        <v>0.25325877868979768</v>
      </c>
      <c r="Y140">
        <f t="shared" si="49"/>
        <v>6.4140008983447919E-2</v>
      </c>
      <c r="Z140" s="5">
        <f t="shared" si="50"/>
        <v>527.19697178881438</v>
      </c>
      <c r="AA140">
        <f t="shared" si="51"/>
        <v>0.60865953311845966</v>
      </c>
      <c r="AB140" s="4"/>
      <c r="AC140">
        <f t="shared" si="52"/>
        <v>0.74674122131020226</v>
      </c>
      <c r="AD140" s="5">
        <f t="shared" si="53"/>
        <v>939.50972003703441</v>
      </c>
      <c r="AE140">
        <f t="shared" si="54"/>
        <v>-0.80997744385836434</v>
      </c>
      <c r="AF140" s="4"/>
      <c r="AK140">
        <f t="shared" si="55"/>
        <v>2.0484374289026053E-2</v>
      </c>
      <c r="AL140">
        <f t="shared" si="56"/>
        <v>4.2243443674235838E-4</v>
      </c>
    </row>
    <row r="141" spans="1:38" x14ac:dyDescent="0.3">
      <c r="A141" s="24">
        <v>348.15</v>
      </c>
      <c r="B141" s="26">
        <v>9</v>
      </c>
      <c r="C141" s="8">
        <v>42.393999999999998</v>
      </c>
      <c r="D141" s="8">
        <f t="shared" si="38"/>
        <v>381.54599999999999</v>
      </c>
      <c r="F141" s="24">
        <v>2.0402</v>
      </c>
      <c r="H141">
        <f t="shared" si="39"/>
        <v>-7.344719999999999E-5</v>
      </c>
      <c r="I141" s="13">
        <v>0.436421</v>
      </c>
      <c r="J141">
        <v>1.7999999999999999E-2</v>
      </c>
      <c r="K141" s="22">
        <f t="shared" si="40"/>
        <v>9</v>
      </c>
      <c r="L141">
        <v>0.2</v>
      </c>
      <c r="N141">
        <f t="shared" si="41"/>
        <v>27</v>
      </c>
      <c r="O141">
        <f t="shared" si="42"/>
        <v>3</v>
      </c>
      <c r="P141">
        <f t="shared" si="43"/>
        <v>1.6</v>
      </c>
      <c r="R141">
        <f t="shared" si="44"/>
        <v>0.2651257575</v>
      </c>
      <c r="S141" s="4"/>
      <c r="T141">
        <f t="shared" si="45"/>
        <v>0.72382678535495737</v>
      </c>
      <c r="U141">
        <f t="shared" si="46"/>
        <v>-0.32320316196778576</v>
      </c>
      <c r="V141">
        <f t="shared" si="47"/>
        <v>-5.8176569154201434E-3</v>
      </c>
      <c r="W141" s="4"/>
      <c r="X141">
        <f t="shared" si="48"/>
        <v>0.27617321464504258</v>
      </c>
      <c r="Y141">
        <f t="shared" si="49"/>
        <v>7.6271644487376763E-2</v>
      </c>
      <c r="Z141" s="5">
        <f t="shared" si="50"/>
        <v>538.99242517840742</v>
      </c>
      <c r="AA141">
        <f t="shared" si="51"/>
        <v>0.73997709542273715</v>
      </c>
      <c r="AB141" s="4"/>
      <c r="AC141">
        <f t="shared" si="52"/>
        <v>0.72382678535495737</v>
      </c>
      <c r="AD141" s="5">
        <f t="shared" si="53"/>
        <v>992.77666802649583</v>
      </c>
      <c r="AE141">
        <f t="shared" si="54"/>
        <v>-0.98655619387514293</v>
      </c>
      <c r="AF141" s="4"/>
      <c r="AK141">
        <f t="shared" si="55"/>
        <v>1.2729002132174094E-2</v>
      </c>
      <c r="AL141">
        <f t="shared" si="56"/>
        <v>1.6390270890288491E-4</v>
      </c>
    </row>
    <row r="142" spans="1:38" x14ac:dyDescent="0.3">
      <c r="A142" s="24">
        <v>348.15</v>
      </c>
      <c r="B142" s="26">
        <v>10</v>
      </c>
      <c r="C142" s="8">
        <v>42.393999999999998</v>
      </c>
      <c r="D142" s="8">
        <f t="shared" si="38"/>
        <v>423.94</v>
      </c>
      <c r="F142" s="24">
        <v>2.1556999999999999</v>
      </c>
      <c r="H142">
        <f t="shared" si="39"/>
        <v>-7.76052E-5</v>
      </c>
      <c r="I142" s="13">
        <v>0.436421</v>
      </c>
      <c r="J142">
        <v>1.7999999999999999E-2</v>
      </c>
      <c r="K142" s="22">
        <f t="shared" si="40"/>
        <v>10</v>
      </c>
      <c r="L142">
        <v>0.2</v>
      </c>
      <c r="N142">
        <f t="shared" si="41"/>
        <v>31.622776601683803</v>
      </c>
      <c r="O142">
        <f t="shared" si="42"/>
        <v>3.1622776601683795</v>
      </c>
      <c r="P142">
        <f t="shared" si="43"/>
        <v>1.632455532033676</v>
      </c>
      <c r="R142">
        <f t="shared" si="44"/>
        <v>0.30434542723700664</v>
      </c>
      <c r="S142" s="4"/>
      <c r="T142">
        <f t="shared" si="45"/>
        <v>0.70227678132505589</v>
      </c>
      <c r="U142">
        <f t="shared" si="46"/>
        <v>-0.35342767727062629</v>
      </c>
      <c r="V142">
        <f t="shared" si="47"/>
        <v>-6.3616981908712726E-3</v>
      </c>
      <c r="W142" s="4"/>
      <c r="X142">
        <f t="shared" si="48"/>
        <v>0.29772321867494417</v>
      </c>
      <c r="Y142">
        <f t="shared" si="49"/>
        <v>8.8639114938168617E-2</v>
      </c>
      <c r="Z142" s="5">
        <f t="shared" si="50"/>
        <v>551.24553961894162</v>
      </c>
      <c r="AA142">
        <f t="shared" si="51"/>
        <v>0.87951450141785059</v>
      </c>
      <c r="AB142" s="4"/>
      <c r="AC142">
        <f t="shared" si="52"/>
        <v>0.70227678132505589</v>
      </c>
      <c r="AD142" s="5">
        <f t="shared" si="53"/>
        <v>1047.0791077140534</v>
      </c>
      <c r="AE142">
        <f t="shared" si="54"/>
        <v>-1.1732369178507371</v>
      </c>
      <c r="AF142" s="4"/>
      <c r="AK142">
        <f t="shared" si="55"/>
        <v>4.2613126132489132E-3</v>
      </c>
      <c r="AL142">
        <f t="shared" si="56"/>
        <v>1.882620779012873E-5</v>
      </c>
    </row>
    <row r="143" spans="1:38" x14ac:dyDescent="0.3">
      <c r="A143" s="24">
        <v>348.15</v>
      </c>
      <c r="B143" s="26">
        <v>11</v>
      </c>
      <c r="C143" s="8">
        <v>42.393999999999998</v>
      </c>
      <c r="D143" s="8">
        <f t="shared" si="38"/>
        <v>466.334</v>
      </c>
      <c r="F143" s="24">
        <v>2.2555000000000001</v>
      </c>
      <c r="H143">
        <f t="shared" si="39"/>
        <v>-8.1197999999999991E-5</v>
      </c>
      <c r="I143" s="13">
        <v>0.436421</v>
      </c>
      <c r="J143">
        <v>1.7999999999999999E-2</v>
      </c>
      <c r="K143" s="22">
        <f t="shared" si="40"/>
        <v>11</v>
      </c>
      <c r="L143">
        <v>0.2</v>
      </c>
      <c r="N143">
        <f t="shared" si="41"/>
        <v>36.482872693909407</v>
      </c>
      <c r="O143">
        <f t="shared" si="42"/>
        <v>3.3166247903553998</v>
      </c>
      <c r="P143">
        <f t="shared" si="43"/>
        <v>1.6633249580710801</v>
      </c>
      <c r="R143">
        <f t="shared" si="44"/>
        <v>0.34460380182526934</v>
      </c>
      <c r="S143" s="4"/>
      <c r="T143">
        <f t="shared" si="45"/>
        <v>0.68197286566362103</v>
      </c>
      <c r="U143">
        <f t="shared" si="46"/>
        <v>-0.38276540834715339</v>
      </c>
      <c r="V143">
        <f t="shared" si="47"/>
        <v>-6.8897773502487603E-3</v>
      </c>
      <c r="W143" s="4"/>
      <c r="X143">
        <f t="shared" si="48"/>
        <v>0.31802713433637902</v>
      </c>
      <c r="Y143">
        <f t="shared" si="49"/>
        <v>0.10114125817420927</v>
      </c>
      <c r="Z143" s="5">
        <f t="shared" si="50"/>
        <v>563.89947087364351</v>
      </c>
      <c r="AA143">
        <f t="shared" si="51"/>
        <v>1.0266030354227611</v>
      </c>
      <c r="AB143" s="4"/>
      <c r="AC143">
        <f t="shared" si="52"/>
        <v>0.68197286566362103</v>
      </c>
      <c r="AD143" s="5">
        <f t="shared" si="53"/>
        <v>1101.9728615937595</v>
      </c>
      <c r="AE143">
        <f t="shared" si="54"/>
        <v>-1.3681661821370019</v>
      </c>
      <c r="AF143" s="4"/>
      <c r="AK143">
        <f t="shared" si="55"/>
        <v>-3.8491222392202928E-3</v>
      </c>
      <c r="AL143">
        <f t="shared" si="56"/>
        <v>1.4197253072503822E-5</v>
      </c>
    </row>
    <row r="144" spans="1:38" x14ac:dyDescent="0.3">
      <c r="A144" s="24">
        <v>348.15</v>
      </c>
      <c r="B144" s="26">
        <v>12</v>
      </c>
      <c r="C144" s="8">
        <v>42.393999999999998</v>
      </c>
      <c r="D144" s="8">
        <f t="shared" si="38"/>
        <v>508.72799999999995</v>
      </c>
      <c r="F144" s="24">
        <v>2.3374000000000001</v>
      </c>
      <c r="H144">
        <f t="shared" si="39"/>
        <v>-8.4146399999999991E-5</v>
      </c>
      <c r="I144" s="13">
        <v>0.436421</v>
      </c>
      <c r="J144">
        <v>1.7999999999999999E-2</v>
      </c>
      <c r="K144" s="22">
        <f t="shared" si="40"/>
        <v>12</v>
      </c>
      <c r="L144">
        <v>0.2</v>
      </c>
      <c r="N144">
        <f t="shared" si="41"/>
        <v>41.56921938165307</v>
      </c>
      <c r="O144">
        <f t="shared" si="42"/>
        <v>3.4641016151377544</v>
      </c>
      <c r="P144">
        <f t="shared" si="43"/>
        <v>1.6928203230275509</v>
      </c>
      <c r="R144">
        <f t="shared" si="44"/>
        <v>0.38580614942956687</v>
      </c>
      <c r="S144" s="4"/>
      <c r="T144">
        <f t="shared" si="45"/>
        <v>0.66280999623523928</v>
      </c>
      <c r="U144">
        <f t="shared" si="46"/>
        <v>-0.41126691171600066</v>
      </c>
      <c r="V144">
        <f t="shared" si="47"/>
        <v>-7.4028044108880109E-3</v>
      </c>
      <c r="W144" s="4"/>
      <c r="X144">
        <f t="shared" si="48"/>
        <v>0.33719000376476072</v>
      </c>
      <c r="Y144">
        <f t="shared" si="49"/>
        <v>0.11369709863887935</v>
      </c>
      <c r="Z144" s="5">
        <f t="shared" si="50"/>
        <v>576.89708464962609</v>
      </c>
      <c r="AA144">
        <f t="shared" si="51"/>
        <v>1.1806474452820284</v>
      </c>
      <c r="AB144" s="4"/>
      <c r="AC144">
        <f t="shared" si="52"/>
        <v>0.66280999623523928</v>
      </c>
      <c r="AD144" s="5">
        <f t="shared" si="53"/>
        <v>1157.1023864446306</v>
      </c>
      <c r="AE144">
        <f t="shared" si="54"/>
        <v>-1.5695773625224705</v>
      </c>
      <c r="AF144" s="4"/>
      <c r="AK144">
        <f t="shared" si="55"/>
        <v>-1.0526572221763342E-2</v>
      </c>
      <c r="AL144">
        <f t="shared" si="56"/>
        <v>1.090442570430298E-4</v>
      </c>
    </row>
    <row r="145" spans="1:38" x14ac:dyDescent="0.3">
      <c r="A145" s="24">
        <v>348.15</v>
      </c>
      <c r="B145" s="26">
        <v>13</v>
      </c>
      <c r="C145" s="8">
        <v>42.393999999999998</v>
      </c>
      <c r="D145" s="8">
        <f t="shared" si="38"/>
        <v>551.12199999999996</v>
      </c>
      <c r="F145" s="24">
        <v>2.4005000000000001</v>
      </c>
      <c r="H145">
        <f t="shared" si="39"/>
        <v>-8.6417999999999998E-5</v>
      </c>
      <c r="I145" s="13">
        <v>0.436421</v>
      </c>
      <c r="J145">
        <v>1.7999999999999999E-2</v>
      </c>
      <c r="K145" s="22">
        <f t="shared" si="40"/>
        <v>13</v>
      </c>
      <c r="L145">
        <v>0.2</v>
      </c>
      <c r="N145">
        <f t="shared" si="41"/>
        <v>46.87216658103187</v>
      </c>
      <c r="O145">
        <f t="shared" si="42"/>
        <v>3.6055512754639891</v>
      </c>
      <c r="P145">
        <f t="shared" si="43"/>
        <v>1.7211102550927979</v>
      </c>
      <c r="R145">
        <f t="shared" si="44"/>
        <v>0.42787260085953799</v>
      </c>
      <c r="S145" s="4"/>
      <c r="T145">
        <f t="shared" si="45"/>
        <v>0.64469461460800637</v>
      </c>
      <c r="U145">
        <f t="shared" si="46"/>
        <v>-0.4389785400306731</v>
      </c>
      <c r="V145">
        <f t="shared" si="47"/>
        <v>-7.9016137205521145E-3</v>
      </c>
      <c r="W145" s="4"/>
      <c r="X145">
        <f t="shared" si="48"/>
        <v>0.35530538539199369</v>
      </c>
      <c r="Y145">
        <f t="shared" si="49"/>
        <v>0.12624191688855316</v>
      </c>
      <c r="Z145" s="5">
        <f t="shared" si="50"/>
        <v>590.18298977277868</v>
      </c>
      <c r="AA145">
        <f t="shared" si="51"/>
        <v>1.3411049749907928</v>
      </c>
      <c r="AB145" s="4"/>
      <c r="AC145">
        <f t="shared" si="52"/>
        <v>0.64469461460800637</v>
      </c>
      <c r="AD145" s="5">
        <f t="shared" si="53"/>
        <v>1212.1835155328081</v>
      </c>
      <c r="AE145">
        <f t="shared" si="54"/>
        <v>-1.7758181955953207</v>
      </c>
      <c r="AF145" s="4"/>
      <c r="AK145">
        <f t="shared" si="55"/>
        <v>-1.4742233465542043E-2</v>
      </c>
      <c r="AL145">
        <f t="shared" si="56"/>
        <v>2.1479292696002133E-4</v>
      </c>
    </row>
    <row r="146" spans="1:38" x14ac:dyDescent="0.3">
      <c r="A146" s="24">
        <v>348.15</v>
      </c>
      <c r="B146" s="26">
        <v>14</v>
      </c>
      <c r="C146" s="8">
        <v>42.393999999999998</v>
      </c>
      <c r="D146" s="8">
        <f t="shared" si="38"/>
        <v>593.51599999999996</v>
      </c>
      <c r="F146" s="24">
        <v>2.4453</v>
      </c>
      <c r="H146">
        <f t="shared" si="39"/>
        <v>-8.8030799999999997E-5</v>
      </c>
      <c r="I146" s="13">
        <v>0.436421</v>
      </c>
      <c r="J146">
        <v>1.7999999999999999E-2</v>
      </c>
      <c r="K146" s="22">
        <f t="shared" si="40"/>
        <v>14</v>
      </c>
      <c r="L146">
        <v>0.2</v>
      </c>
      <c r="N146">
        <f t="shared" si="41"/>
        <v>52.383203414835151</v>
      </c>
      <c r="O146">
        <f t="shared" si="42"/>
        <v>3.7416573867739413</v>
      </c>
      <c r="P146">
        <f t="shared" si="43"/>
        <v>1.7483314773547884</v>
      </c>
      <c r="R146">
        <f t="shared" si="44"/>
        <v>0.47073492143229112</v>
      </c>
      <c r="S146" s="4"/>
      <c r="T146">
        <f t="shared" si="45"/>
        <v>0.6275431184876713</v>
      </c>
      <c r="U146">
        <f t="shared" si="46"/>
        <v>-0.46594289561555791</v>
      </c>
      <c r="V146">
        <f t="shared" si="47"/>
        <v>-8.3869721210800413E-3</v>
      </c>
      <c r="W146" s="4"/>
      <c r="X146">
        <f t="shared" si="48"/>
        <v>0.3724568815123287</v>
      </c>
      <c r="Y146">
        <f t="shared" si="49"/>
        <v>0.13872412858588887</v>
      </c>
      <c r="Z146" s="5">
        <f t="shared" si="50"/>
        <v>603.70476983103083</v>
      </c>
      <c r="AA146">
        <f t="shared" si="51"/>
        <v>1.5074715261231784</v>
      </c>
      <c r="AB146" s="4"/>
      <c r="AC146">
        <f t="shared" si="52"/>
        <v>0.6275431184876713</v>
      </c>
      <c r="AD146" s="5">
        <f t="shared" si="53"/>
        <v>1266.9897550592182</v>
      </c>
      <c r="AE146">
        <f t="shared" si="54"/>
        <v>-1.9853687660250028</v>
      </c>
      <c r="AF146" s="4"/>
      <c r="AK146">
        <f t="shared" si="55"/>
        <v>-1.5549290590613385E-2</v>
      </c>
      <c r="AL146">
        <f t="shared" si="56"/>
        <v>2.3905055431283826E-4</v>
      </c>
    </row>
    <row r="147" spans="1:38" x14ac:dyDescent="0.3">
      <c r="A147" s="24">
        <v>348.15</v>
      </c>
      <c r="B147" s="26">
        <v>15</v>
      </c>
      <c r="C147" s="8">
        <v>42.393999999999998</v>
      </c>
      <c r="D147" s="8">
        <f t="shared" si="38"/>
        <v>635.91</v>
      </c>
      <c r="F147" s="24">
        <v>2.4742999999999999</v>
      </c>
      <c r="H147">
        <f t="shared" si="39"/>
        <v>-8.9074799999999996E-5</v>
      </c>
      <c r="I147" s="13">
        <v>0.436421</v>
      </c>
      <c r="J147">
        <v>1.7999999999999999E-2</v>
      </c>
      <c r="K147" s="22">
        <f t="shared" si="40"/>
        <v>15</v>
      </c>
      <c r="L147">
        <v>0.2</v>
      </c>
      <c r="N147">
        <f t="shared" si="41"/>
        <v>58.094750193111238</v>
      </c>
      <c r="O147">
        <f t="shared" si="42"/>
        <v>3.872983346207417</v>
      </c>
      <c r="P147">
        <f t="shared" si="43"/>
        <v>1.7745966692414834</v>
      </c>
      <c r="R147">
        <f t="shared" si="44"/>
        <v>0.51433415766250246</v>
      </c>
      <c r="S147" s="4"/>
      <c r="T147">
        <f t="shared" si="45"/>
        <v>0.6112805716695906</v>
      </c>
      <c r="U147">
        <f t="shared" si="46"/>
        <v>-0.49219922444238856</v>
      </c>
      <c r="V147">
        <f t="shared" si="47"/>
        <v>-8.8595860399629939E-3</v>
      </c>
      <c r="W147" s="4"/>
      <c r="X147">
        <f t="shared" si="48"/>
        <v>0.3887194283304094</v>
      </c>
      <c r="Y147">
        <f t="shared" si="49"/>
        <v>0.15110279396152029</v>
      </c>
      <c r="Z147" s="5">
        <f t="shared" si="50"/>
        <v>617.413671755157</v>
      </c>
      <c r="AA147">
        <f t="shared" si="51"/>
        <v>1.6792727549804136</v>
      </c>
      <c r="AB147" s="4"/>
      <c r="AC147">
        <f t="shared" si="52"/>
        <v>0.6112805716695906</v>
      </c>
      <c r="AD147" s="5">
        <f t="shared" si="53"/>
        <v>1321.3413488347787</v>
      </c>
      <c r="AE147">
        <f t="shared" si="54"/>
        <v>-2.1968510813826798</v>
      </c>
      <c r="AF147" s="4"/>
      <c r="AK147">
        <f t="shared" si="55"/>
        <v>-1.2103754779726472E-2</v>
      </c>
      <c r="AL147">
        <f t="shared" si="56"/>
        <v>1.4435253501524011E-4</v>
      </c>
    </row>
    <row r="148" spans="1:38" x14ac:dyDescent="0.3">
      <c r="A148" s="24">
        <v>348.15</v>
      </c>
      <c r="B148" s="26">
        <v>16</v>
      </c>
      <c r="C148" s="8">
        <v>42.393999999999998</v>
      </c>
      <c r="D148" s="8">
        <f t="shared" si="38"/>
        <v>678.30399999999997</v>
      </c>
      <c r="F148" s="24">
        <v>2.4918999999999998</v>
      </c>
      <c r="H148">
        <f t="shared" si="39"/>
        <v>-8.9708399999999976E-5</v>
      </c>
      <c r="I148" s="13">
        <v>0.436421</v>
      </c>
      <c r="J148">
        <v>1.7999999999999999E-2</v>
      </c>
      <c r="K148" s="22">
        <f t="shared" si="40"/>
        <v>16</v>
      </c>
      <c r="L148">
        <v>0.2</v>
      </c>
      <c r="N148">
        <f t="shared" si="41"/>
        <v>63.999999999999979</v>
      </c>
      <c r="O148">
        <f t="shared" si="42"/>
        <v>4</v>
      </c>
      <c r="P148">
        <f t="shared" si="43"/>
        <v>1.8</v>
      </c>
      <c r="R148">
        <f t="shared" si="44"/>
        <v>0.55861887999999971</v>
      </c>
      <c r="S148" s="4"/>
      <c r="T148">
        <f t="shared" si="45"/>
        <v>0.59583960951055359</v>
      </c>
      <c r="U148">
        <f t="shared" si="46"/>
        <v>-0.51778375969327461</v>
      </c>
      <c r="V148">
        <f t="shared" si="47"/>
        <v>-9.3201076744789425E-3</v>
      </c>
      <c r="W148" s="4"/>
      <c r="X148">
        <f t="shared" si="48"/>
        <v>0.40416039048944646</v>
      </c>
      <c r="Y148">
        <f t="shared" si="49"/>
        <v>0.16334562124058186</v>
      </c>
      <c r="Z148" s="5">
        <f t="shared" si="50"/>
        <v>631.26492977613032</v>
      </c>
      <c r="AA148">
        <f t="shared" si="51"/>
        <v>1.856058518190137</v>
      </c>
      <c r="AB148" s="4"/>
      <c r="AC148">
        <f t="shared" si="52"/>
        <v>0.59583960951055359</v>
      </c>
      <c r="AD148" s="5">
        <f t="shared" si="53"/>
        <v>1375.0965118304468</v>
      </c>
      <c r="AE148">
        <f t="shared" si="54"/>
        <v>-2.4090319106863993</v>
      </c>
      <c r="AF148" s="4"/>
      <c r="AK148">
        <f t="shared" si="55"/>
        <v>-3.6746201707416049E-3</v>
      </c>
      <c r="AL148">
        <f t="shared" si="56"/>
        <v>1.2851592404001708E-5</v>
      </c>
    </row>
    <row r="149" spans="1:38" x14ac:dyDescent="0.3">
      <c r="A149" s="24">
        <v>348.15</v>
      </c>
      <c r="B149" s="26">
        <v>17</v>
      </c>
      <c r="C149" s="8">
        <v>42.393999999999998</v>
      </c>
      <c r="D149" s="8">
        <f t="shared" si="38"/>
        <v>720.69799999999998</v>
      </c>
      <c r="F149" s="24">
        <v>2.5049000000000001</v>
      </c>
      <c r="H149">
        <f t="shared" si="39"/>
        <v>-9.0176399999999999E-5</v>
      </c>
      <c r="I149" s="13">
        <v>0.436421</v>
      </c>
      <c r="J149">
        <v>1.7999999999999999E-2</v>
      </c>
      <c r="K149" s="22">
        <f t="shared" si="40"/>
        <v>17</v>
      </c>
      <c r="L149">
        <v>0.2</v>
      </c>
      <c r="N149">
        <f t="shared" si="41"/>
        <v>70.092795635500266</v>
      </c>
      <c r="O149">
        <f t="shared" si="42"/>
        <v>4.1231056256176606</v>
      </c>
      <c r="P149">
        <f t="shared" si="43"/>
        <v>1.824621125123532</v>
      </c>
      <c r="R149">
        <f t="shared" si="44"/>
        <v>0.60354384345457301</v>
      </c>
      <c r="S149" s="4"/>
      <c r="T149">
        <f t="shared" si="45"/>
        <v>0.5811595062003907</v>
      </c>
      <c r="U149">
        <f t="shared" si="46"/>
        <v>-0.54273002245863811</v>
      </c>
      <c r="V149">
        <f t="shared" si="47"/>
        <v>-9.7691404042554858E-3</v>
      </c>
      <c r="W149" s="4"/>
      <c r="X149">
        <f t="shared" si="48"/>
        <v>0.41884049379960925</v>
      </c>
      <c r="Y149">
        <f t="shared" si="49"/>
        <v>0.17542735924630051</v>
      </c>
      <c r="Z149" s="5">
        <f t="shared" si="50"/>
        <v>645.2178480917371</v>
      </c>
      <c r="AA149">
        <f t="shared" si="51"/>
        <v>2.0373995381276542</v>
      </c>
      <c r="AB149" s="4"/>
      <c r="AC149">
        <f t="shared" si="52"/>
        <v>0.5811595062003907</v>
      </c>
      <c r="AD149" s="5">
        <f t="shared" si="53"/>
        <v>1428.1443725054974</v>
      </c>
      <c r="AE149">
        <f t="shared" si="54"/>
        <v>-2.6208205774865068</v>
      </c>
      <c r="AF149" s="4"/>
      <c r="AK149">
        <f t="shared" si="55"/>
        <v>1.0353663691464732E-2</v>
      </c>
      <c r="AL149">
        <f t="shared" si="56"/>
        <v>1.0907379585608603E-4</v>
      </c>
    </row>
    <row r="150" spans="1:38" x14ac:dyDescent="0.3">
      <c r="A150" s="24">
        <v>348.15</v>
      </c>
      <c r="B150" s="27">
        <v>18</v>
      </c>
      <c r="C150" s="8">
        <v>42.393999999999998</v>
      </c>
      <c r="D150" s="8">
        <f t="shared" si="38"/>
        <v>763.09199999999998</v>
      </c>
      <c r="F150" s="29">
        <v>2.5228000000000002</v>
      </c>
      <c r="H150">
        <f t="shared" si="39"/>
        <v>-9.0820799999999989E-5</v>
      </c>
      <c r="I150" s="13">
        <v>0.436421</v>
      </c>
      <c r="J150">
        <v>1.7999999999999999E-2</v>
      </c>
      <c r="K150" s="22">
        <f t="shared" si="40"/>
        <v>18</v>
      </c>
      <c r="L150">
        <v>0.2</v>
      </c>
      <c r="N150">
        <f t="shared" si="41"/>
        <v>76.367532368147081</v>
      </c>
      <c r="O150">
        <f t="shared" si="42"/>
        <v>4.2426406871192848</v>
      </c>
      <c r="P150">
        <f t="shared" si="43"/>
        <v>1.8485281374238571</v>
      </c>
      <c r="R150">
        <f t="shared" si="44"/>
        <v>0.64906894846788887</v>
      </c>
      <c r="S150" s="4"/>
      <c r="T150">
        <f t="shared" si="45"/>
        <v>0.56718537659974633</v>
      </c>
      <c r="U150">
        <f t="shared" si="46"/>
        <v>-0.567069085831859</v>
      </c>
      <c r="V150">
        <f t="shared" si="47"/>
        <v>-1.0207243544973462E-2</v>
      </c>
      <c r="W150" s="4"/>
      <c r="X150">
        <f t="shared" si="48"/>
        <v>0.43281462340025362</v>
      </c>
      <c r="Y150">
        <f t="shared" si="49"/>
        <v>0.18732849822910336</v>
      </c>
      <c r="Z150" s="5">
        <f t="shared" si="50"/>
        <v>659.23572744819649</v>
      </c>
      <c r="AA150">
        <f t="shared" si="51"/>
        <v>2.2228854984331403</v>
      </c>
      <c r="AB150" s="4"/>
      <c r="AC150">
        <f t="shared" si="52"/>
        <v>0.56718537659974633</v>
      </c>
      <c r="AD150" s="5">
        <f t="shared" si="53"/>
        <v>1480.399268476202</v>
      </c>
      <c r="AE150">
        <f t="shared" si="54"/>
        <v>-2.8312631963482233</v>
      </c>
      <c r="AF150" s="4"/>
      <c r="AK150">
        <f t="shared" si="55"/>
        <v>3.0484007007832492E-2</v>
      </c>
      <c r="AL150">
        <f t="shared" si="56"/>
        <v>9.3482009547860695E-4</v>
      </c>
    </row>
    <row r="151" spans="1:38" x14ac:dyDescent="0.3">
      <c r="A151" s="24">
        <v>373.15</v>
      </c>
      <c r="B151" s="25">
        <v>0.1</v>
      </c>
      <c r="C151" s="8">
        <v>42.393999999999998</v>
      </c>
      <c r="D151" s="8">
        <f t="shared" si="38"/>
        <v>4.2393999999999998</v>
      </c>
      <c r="F151" s="28">
        <v>0.92759999999999998</v>
      </c>
      <c r="H151">
        <f t="shared" si="39"/>
        <v>-3.3393599999999998E-5</v>
      </c>
      <c r="I151" s="13">
        <v>0.46641500000000002</v>
      </c>
      <c r="J151">
        <v>1.7999999999999999E-2</v>
      </c>
      <c r="K151" s="22">
        <f t="shared" si="40"/>
        <v>0.1</v>
      </c>
      <c r="L151">
        <v>0.2</v>
      </c>
      <c r="N151">
        <f t="shared" si="41"/>
        <v>3.1622776601683798E-2</v>
      </c>
      <c r="O151">
        <f t="shared" si="42"/>
        <v>0.31622776601683794</v>
      </c>
      <c r="P151">
        <f t="shared" si="43"/>
        <v>1.0632455532033676</v>
      </c>
      <c r="R151">
        <f t="shared" si="44"/>
        <v>4.9939183187979581E-4</v>
      </c>
      <c r="S151" s="4"/>
      <c r="T151">
        <f t="shared" si="45"/>
        <v>0.99577849664133866</v>
      </c>
      <c r="U151">
        <f t="shared" si="46"/>
        <v>-4.230439060896457E-3</v>
      </c>
      <c r="V151">
        <f t="shared" si="47"/>
        <v>-7.6147903096136218E-5</v>
      </c>
      <c r="W151" s="4"/>
      <c r="X151">
        <f t="shared" si="48"/>
        <v>4.2215033586612914E-3</v>
      </c>
      <c r="Y151">
        <f t="shared" si="49"/>
        <v>1.7821090607188562E-5</v>
      </c>
      <c r="Z151" s="5">
        <f t="shared" si="50"/>
        <v>451.90966943036597</v>
      </c>
      <c r="AA151">
        <f t="shared" si="51"/>
        <v>1.4496341697329727E-4</v>
      </c>
      <c r="AB151" s="4"/>
      <c r="AC151">
        <f t="shared" si="52"/>
        <v>0.99577849664133866</v>
      </c>
      <c r="AD151" s="5">
        <f t="shared" si="53"/>
        <v>660.4177120580614</v>
      </c>
      <c r="AE151">
        <f t="shared" si="54"/>
        <v>-2.1095423056814917E-4</v>
      </c>
      <c r="AF151" s="4"/>
      <c r="AK151">
        <f t="shared" si="55"/>
        <v>3.5725311518880769E-4</v>
      </c>
      <c r="AL151">
        <f t="shared" si="56"/>
        <v>1.5260485608780541E-7</v>
      </c>
    </row>
    <row r="152" spans="1:38" x14ac:dyDescent="0.3">
      <c r="A152" s="24">
        <v>373.15</v>
      </c>
      <c r="B152" s="26">
        <v>0.2</v>
      </c>
      <c r="C152" s="8">
        <v>42.393999999999998</v>
      </c>
      <c r="D152" s="8">
        <f t="shared" si="38"/>
        <v>8.4787999999999997</v>
      </c>
      <c r="F152" s="24">
        <v>0.92269999999999996</v>
      </c>
      <c r="H152">
        <f t="shared" si="39"/>
        <v>-3.3217199999999998E-5</v>
      </c>
      <c r="I152" s="13">
        <v>0.46641500000000002</v>
      </c>
      <c r="J152">
        <v>1.7999999999999999E-2</v>
      </c>
      <c r="K152" s="22">
        <f t="shared" si="40"/>
        <v>0.2</v>
      </c>
      <c r="L152">
        <v>0.2</v>
      </c>
      <c r="N152">
        <f t="shared" si="41"/>
        <v>8.9442719099991616E-2</v>
      </c>
      <c r="O152">
        <f t="shared" si="42"/>
        <v>0.44721359549995793</v>
      </c>
      <c r="P152">
        <f t="shared" si="43"/>
        <v>1.0894427190999916</v>
      </c>
      <c r="R152">
        <f t="shared" si="44"/>
        <v>1.3785280341177552E-3</v>
      </c>
      <c r="S152" s="4"/>
      <c r="T152">
        <f t="shared" si="45"/>
        <v>0.99159248563281643</v>
      </c>
      <c r="U152">
        <f t="shared" si="46"/>
        <v>-8.4430568723881522E-3</v>
      </c>
      <c r="V152">
        <f t="shared" si="47"/>
        <v>-1.5197502370298672E-4</v>
      </c>
      <c r="W152" s="4"/>
      <c r="X152">
        <f t="shared" si="48"/>
        <v>8.4075143671835245E-3</v>
      </c>
      <c r="Y152">
        <f t="shared" si="49"/>
        <v>7.0686297834397384E-5</v>
      </c>
      <c r="Z152" s="5">
        <f t="shared" si="50"/>
        <v>452.78673928496454</v>
      </c>
      <c r="AA152">
        <f t="shared" si="51"/>
        <v>5.7610472955412753E-4</v>
      </c>
      <c r="AB152" s="4"/>
      <c r="AC152">
        <f t="shared" si="52"/>
        <v>0.99159248563281643</v>
      </c>
      <c r="AD152" s="5">
        <f t="shared" si="53"/>
        <v>660.65258016549251</v>
      </c>
      <c r="AE152">
        <f t="shared" si="54"/>
        <v>-8.3351631272718851E-4</v>
      </c>
      <c r="AF152" s="4"/>
      <c r="AK152">
        <f t="shared" si="55"/>
        <v>9.6914142724170759E-4</v>
      </c>
      <c r="AL152">
        <f t="shared" si="56"/>
        <v>1.0047228176058805E-6</v>
      </c>
    </row>
    <row r="153" spans="1:38" x14ac:dyDescent="0.3">
      <c r="A153" s="24">
        <v>373.15</v>
      </c>
      <c r="B153" s="26">
        <v>0.3</v>
      </c>
      <c r="C153" s="8">
        <v>42.393999999999998</v>
      </c>
      <c r="D153" s="8">
        <f t="shared" si="38"/>
        <v>12.7182</v>
      </c>
      <c r="F153" s="24">
        <v>0.92469999999999997</v>
      </c>
      <c r="H153">
        <f t="shared" si="39"/>
        <v>-3.32892E-5</v>
      </c>
      <c r="I153" s="13">
        <v>0.46641500000000002</v>
      </c>
      <c r="J153">
        <v>1.7999999999999999E-2</v>
      </c>
      <c r="K153" s="22">
        <f t="shared" si="40"/>
        <v>0.3</v>
      </c>
      <c r="L153">
        <v>0.2</v>
      </c>
      <c r="N153">
        <f t="shared" si="41"/>
        <v>0.16431676725154978</v>
      </c>
      <c r="O153">
        <f t="shared" si="42"/>
        <v>0.54772255750516607</v>
      </c>
      <c r="P153">
        <f t="shared" si="43"/>
        <v>1.1095445115010332</v>
      </c>
      <c r="R153">
        <f t="shared" si="44"/>
        <v>2.4866356881728113E-3</v>
      </c>
      <c r="S153" s="4"/>
      <c r="T153">
        <f t="shared" si="45"/>
        <v>0.98744152124450812</v>
      </c>
      <c r="U153">
        <f t="shared" si="46"/>
        <v>-1.2638002953277071E-2</v>
      </c>
      <c r="V153">
        <f t="shared" si="47"/>
        <v>-2.2748405315898727E-4</v>
      </c>
      <c r="W153" s="4"/>
      <c r="X153">
        <f t="shared" si="48"/>
        <v>1.2558478755491901E-2</v>
      </c>
      <c r="Y153">
        <f t="shared" si="49"/>
        <v>1.5771538865214143E-4</v>
      </c>
      <c r="Z153" s="5">
        <f t="shared" si="50"/>
        <v>453.65775687963378</v>
      </c>
      <c r="AA153">
        <f t="shared" si="51"/>
        <v>1.2878785699439422E-3</v>
      </c>
      <c r="AB153" s="4"/>
      <c r="AC153">
        <f t="shared" si="52"/>
        <v>0.98744152124450812</v>
      </c>
      <c r="AD153" s="5">
        <f t="shared" si="53"/>
        <v>661.03923064742423</v>
      </c>
      <c r="AE153">
        <f t="shared" si="54"/>
        <v>-1.8530417100884326E-3</v>
      </c>
      <c r="AF153" s="4"/>
      <c r="AK153">
        <f t="shared" si="55"/>
        <v>1.6939884948693339E-3</v>
      </c>
      <c r="AL153">
        <f t="shared" si="56"/>
        <v>2.9834882351931198E-6</v>
      </c>
    </row>
    <row r="154" spans="1:38" x14ac:dyDescent="0.3">
      <c r="A154" s="24">
        <v>373.15</v>
      </c>
      <c r="B154" s="26">
        <v>0.4</v>
      </c>
      <c r="C154" s="8">
        <v>42.393999999999998</v>
      </c>
      <c r="D154" s="8">
        <f t="shared" si="38"/>
        <v>16.957599999999999</v>
      </c>
      <c r="F154" s="24">
        <v>0.9294</v>
      </c>
      <c r="H154">
        <f t="shared" si="39"/>
        <v>-3.3458399999999998E-5</v>
      </c>
      <c r="I154" s="13">
        <v>0.46641500000000002</v>
      </c>
      <c r="J154">
        <v>1.7999999999999999E-2</v>
      </c>
      <c r="K154" s="22">
        <f t="shared" si="40"/>
        <v>0.4</v>
      </c>
      <c r="L154">
        <v>0.2</v>
      </c>
      <c r="N154">
        <f t="shared" si="41"/>
        <v>0.25298221281347039</v>
      </c>
      <c r="O154">
        <f t="shared" si="42"/>
        <v>0.63245553203367588</v>
      </c>
      <c r="P154">
        <f t="shared" si="43"/>
        <v>1.1264911064067351</v>
      </c>
      <c r="R154">
        <f t="shared" si="44"/>
        <v>3.770832394733956E-3</v>
      </c>
      <c r="S154" s="4"/>
      <c r="T154">
        <f t="shared" si="45"/>
        <v>0.98332516517896129</v>
      </c>
      <c r="U154">
        <f t="shared" si="46"/>
        <v>-1.6815424948547691E-2</v>
      </c>
      <c r="V154">
        <f t="shared" si="47"/>
        <v>-3.0267764907385841E-4</v>
      </c>
      <c r="W154" s="4"/>
      <c r="X154">
        <f t="shared" si="48"/>
        <v>1.6674834821038754E-2</v>
      </c>
      <c r="Y154">
        <f t="shared" si="49"/>
        <v>2.7805011630892653E-4</v>
      </c>
      <c r="Z154" s="5">
        <f t="shared" si="50"/>
        <v>454.5234094475162</v>
      </c>
      <c r="AA154">
        <f t="shared" si="51"/>
        <v>2.2748451635162107E-3</v>
      </c>
      <c r="AB154" s="4"/>
      <c r="AC154">
        <f t="shared" si="52"/>
        <v>0.98332516517896129</v>
      </c>
      <c r="AD154" s="5">
        <f t="shared" si="53"/>
        <v>661.57385050848939</v>
      </c>
      <c r="AE154">
        <f t="shared" si="54"/>
        <v>-3.2559000979538741E-3</v>
      </c>
      <c r="AF154" s="4"/>
      <c r="AK154">
        <f t="shared" si="55"/>
        <v>2.4870998112224343E-3</v>
      </c>
      <c r="AL154">
        <f t="shared" si="56"/>
        <v>6.3532136961608364E-6</v>
      </c>
    </row>
    <row r="155" spans="1:38" x14ac:dyDescent="0.3">
      <c r="A155" s="24">
        <v>373.15</v>
      </c>
      <c r="B155" s="26">
        <v>0.5</v>
      </c>
      <c r="C155" s="8">
        <v>42.393999999999998</v>
      </c>
      <c r="D155" s="8">
        <f t="shared" si="38"/>
        <v>21.196999999999999</v>
      </c>
      <c r="F155" s="24">
        <v>0.93569999999999998</v>
      </c>
      <c r="H155">
        <f t="shared" si="39"/>
        <v>-3.3685200000000001E-5</v>
      </c>
      <c r="I155" s="13">
        <v>0.46641500000000002</v>
      </c>
      <c r="J155">
        <v>1.7999999999999999E-2</v>
      </c>
      <c r="K155" s="22">
        <f t="shared" si="40"/>
        <v>0.5</v>
      </c>
      <c r="L155">
        <v>0.2</v>
      </c>
      <c r="N155">
        <f t="shared" si="41"/>
        <v>0.35355339059327379</v>
      </c>
      <c r="O155">
        <f t="shared" si="42"/>
        <v>0.70710678118654757</v>
      </c>
      <c r="P155">
        <f t="shared" si="43"/>
        <v>1.1414213562373094</v>
      </c>
      <c r="R155">
        <f t="shared" si="44"/>
        <v>5.200966090049209E-3</v>
      </c>
      <c r="S155" s="4"/>
      <c r="T155">
        <f t="shared" si="45"/>
        <v>0.97924298641692054</v>
      </c>
      <c r="U155">
        <f t="shared" si="46"/>
        <v>-2.0975468660547576E-2</v>
      </c>
      <c r="V155">
        <f t="shared" si="47"/>
        <v>-3.7755843588985633E-4</v>
      </c>
      <c r="W155" s="4"/>
      <c r="X155">
        <f t="shared" si="48"/>
        <v>2.0757013583079464E-2</v>
      </c>
      <c r="Y155">
        <f t="shared" si="49"/>
        <v>4.3085361288814538E-4</v>
      </c>
      <c r="Z155" s="5">
        <f t="shared" si="50"/>
        <v>455.38435236129851</v>
      </c>
      <c r="AA155">
        <f t="shared" si="51"/>
        <v>3.5316718824166867E-3</v>
      </c>
      <c r="AB155" s="4"/>
      <c r="AC155">
        <f t="shared" si="52"/>
        <v>0.97924298641692054</v>
      </c>
      <c r="AD155" s="5">
        <f t="shared" si="53"/>
        <v>662.25272173462827</v>
      </c>
      <c r="AE155">
        <f t="shared" si="54"/>
        <v>-5.029403337924709E-3</v>
      </c>
      <c r="AF155" s="4"/>
      <c r="AK155">
        <f t="shared" si="55"/>
        <v>3.3256761986513294E-3</v>
      </c>
      <c r="AL155">
        <f t="shared" si="56"/>
        <v>1.1285309006748616E-5</v>
      </c>
    </row>
    <row r="156" spans="1:38" x14ac:dyDescent="0.3">
      <c r="A156" s="24">
        <v>373.15</v>
      </c>
      <c r="B156" s="26">
        <v>0.6</v>
      </c>
      <c r="C156" s="8">
        <v>42.393999999999998</v>
      </c>
      <c r="D156" s="8">
        <f t="shared" si="38"/>
        <v>25.436399999999999</v>
      </c>
      <c r="F156" s="24">
        <v>0.94279999999999997</v>
      </c>
      <c r="H156">
        <f t="shared" si="39"/>
        <v>-3.3940799999999992E-5</v>
      </c>
      <c r="I156" s="13">
        <v>0.46641500000000002</v>
      </c>
      <c r="J156">
        <v>1.7999999999999999E-2</v>
      </c>
      <c r="K156" s="22">
        <f t="shared" si="40"/>
        <v>0.6</v>
      </c>
      <c r="L156">
        <v>0.2</v>
      </c>
      <c r="N156">
        <f t="shared" si="41"/>
        <v>0.46475800154489</v>
      </c>
      <c r="O156">
        <f t="shared" si="42"/>
        <v>0.7745966692414834</v>
      </c>
      <c r="P156">
        <f t="shared" si="43"/>
        <v>1.1549193338482966</v>
      </c>
      <c r="R156">
        <f t="shared" si="44"/>
        <v>6.7569426623567174E-3</v>
      </c>
      <c r="S156" s="4"/>
      <c r="T156">
        <f t="shared" si="45"/>
        <v>0.97519456106687841</v>
      </c>
      <c r="U156">
        <f t="shared" si="46"/>
        <v>-2.5118278079522362E-2</v>
      </c>
      <c r="V156">
        <f t="shared" si="47"/>
        <v>-4.5212900543140246E-4</v>
      </c>
      <c r="W156" s="4"/>
      <c r="X156">
        <f t="shared" si="48"/>
        <v>2.4805438933121544E-2</v>
      </c>
      <c r="Y156">
        <f t="shared" si="49"/>
        <v>6.1530980066482207E-4</v>
      </c>
      <c r="Z156" s="5">
        <f t="shared" si="50"/>
        <v>456.24121042464077</v>
      </c>
      <c r="AA156">
        <f t="shared" si="51"/>
        <v>5.0531343883463307E-3</v>
      </c>
      <c r="AB156" s="4"/>
      <c r="AC156">
        <f t="shared" si="52"/>
        <v>0.97519456106687841</v>
      </c>
      <c r="AD156" s="5">
        <f t="shared" si="53"/>
        <v>663.07221867788019</v>
      </c>
      <c r="AE156">
        <f t="shared" si="54"/>
        <v>-7.1617381873895049E-3</v>
      </c>
      <c r="AK156">
        <f t="shared" si="55"/>
        <v>4.1962098578821405E-3</v>
      </c>
      <c r="AL156">
        <f t="shared" si="56"/>
        <v>1.7894174588380704E-5</v>
      </c>
    </row>
    <row r="157" spans="1:38" x14ac:dyDescent="0.3">
      <c r="A157" s="24">
        <v>373.15</v>
      </c>
      <c r="B157" s="26">
        <v>0.7</v>
      </c>
      <c r="C157" s="8">
        <v>42.393999999999998</v>
      </c>
      <c r="D157" s="8">
        <f t="shared" si="38"/>
        <v>29.675799999999995</v>
      </c>
      <c r="F157" s="24">
        <v>0.95069999999999999</v>
      </c>
      <c r="H157">
        <f t="shared" si="39"/>
        <v>-3.4225199999999999E-5</v>
      </c>
      <c r="I157" s="13">
        <v>0.46641500000000002</v>
      </c>
      <c r="J157">
        <v>1.7999999999999999E-2</v>
      </c>
      <c r="K157" s="22">
        <f t="shared" si="40"/>
        <v>0.7</v>
      </c>
      <c r="L157">
        <v>0.2</v>
      </c>
      <c r="N157">
        <f t="shared" si="41"/>
        <v>0.58566201857385281</v>
      </c>
      <c r="O157">
        <f t="shared" si="42"/>
        <v>0.83666002653407556</v>
      </c>
      <c r="P157">
        <f t="shared" si="43"/>
        <v>1.167332005306815</v>
      </c>
      <c r="R157">
        <f t="shared" si="44"/>
        <v>8.4241807553008738E-3</v>
      </c>
      <c r="S157" s="4"/>
      <c r="T157">
        <f t="shared" si="45"/>
        <v>0.97117947221834289</v>
      </c>
      <c r="U157">
        <f t="shared" si="46"/>
        <v>-2.9243995413520858E-2</v>
      </c>
      <c r="V157">
        <f t="shared" si="47"/>
        <v>-5.2639191744337536E-4</v>
      </c>
      <c r="W157" s="4"/>
      <c r="X157">
        <f t="shared" si="48"/>
        <v>2.8820527781657095E-2</v>
      </c>
      <c r="Y157">
        <f t="shared" si="49"/>
        <v>8.3062282161326846E-4</v>
      </c>
      <c r="Z157" s="5">
        <f t="shared" si="50"/>
        <v>457.09457911094307</v>
      </c>
      <c r="AA157">
        <f t="shared" si="51"/>
        <v>6.8341174028146963E-3</v>
      </c>
      <c r="AB157" s="4"/>
      <c r="AC157">
        <f t="shared" si="52"/>
        <v>0.97117947221834289</v>
      </c>
      <c r="AD157" s="5">
        <f t="shared" si="53"/>
        <v>664.02880552181523</v>
      </c>
      <c r="AE157">
        <f t="shared" si="54"/>
        <v>-9.6419034431520396E-3</v>
      </c>
      <c r="AK157">
        <f t="shared" si="55"/>
        <v>5.0900027975201538E-3</v>
      </c>
      <c r="AL157">
        <f t="shared" si="56"/>
        <v>2.6257712570569403E-5</v>
      </c>
    </row>
    <row r="158" spans="1:38" x14ac:dyDescent="0.3">
      <c r="A158" s="24">
        <v>373.15</v>
      </c>
      <c r="B158" s="26">
        <v>0.8</v>
      </c>
      <c r="C158" s="8">
        <v>42.393999999999998</v>
      </c>
      <c r="D158" s="8">
        <f t="shared" si="38"/>
        <v>33.915199999999999</v>
      </c>
      <c r="F158" s="24">
        <v>0.95889999999999997</v>
      </c>
      <c r="H158">
        <f t="shared" si="39"/>
        <v>-3.4520400000000002E-5</v>
      </c>
      <c r="I158" s="13">
        <v>0.46641500000000002</v>
      </c>
      <c r="J158">
        <v>1.7999999999999999E-2</v>
      </c>
      <c r="K158" s="22">
        <f t="shared" si="40"/>
        <v>0.8</v>
      </c>
      <c r="L158">
        <v>0.2</v>
      </c>
      <c r="N158">
        <f t="shared" si="41"/>
        <v>0.71554175279993271</v>
      </c>
      <c r="O158">
        <f t="shared" si="42"/>
        <v>0.89442719099991586</v>
      </c>
      <c r="P158">
        <f t="shared" si="43"/>
        <v>1.1788854381999831</v>
      </c>
      <c r="R158">
        <f t="shared" si="44"/>
        <v>1.0191506527643081E-2</v>
      </c>
      <c r="S158" s="4"/>
      <c r="T158">
        <f t="shared" si="45"/>
        <v>0.96719730979871466</v>
      </c>
      <c r="U158">
        <f t="shared" si="46"/>
        <v>-3.3352761117685918E-2</v>
      </c>
      <c r="V158">
        <f t="shared" si="47"/>
        <v>-6.0034970011834646E-4</v>
      </c>
      <c r="W158" s="4"/>
      <c r="X158">
        <f t="shared" si="48"/>
        <v>3.2802690201285366E-2</v>
      </c>
      <c r="Y158">
        <f t="shared" si="49"/>
        <v>1.0760164844415029E-3</v>
      </c>
      <c r="Z158" s="5">
        <f t="shared" si="50"/>
        <v>457.94502575170219</v>
      </c>
      <c r="AA158">
        <f t="shared" si="51"/>
        <v>8.8696151401827621E-3</v>
      </c>
      <c r="AB158" s="4"/>
      <c r="AC158">
        <f t="shared" si="52"/>
        <v>0.96719730979871466</v>
      </c>
      <c r="AD158" s="5">
        <f t="shared" si="53"/>
        <v>665.1190338248341</v>
      </c>
      <c r="AE158">
        <f t="shared" si="54"/>
        <v>-1.245965123755206E-2</v>
      </c>
      <c r="AK158">
        <f t="shared" si="55"/>
        <v>6.0011207301554383E-3</v>
      </c>
      <c r="AL158">
        <f t="shared" si="56"/>
        <v>3.6428963852024016E-5</v>
      </c>
    </row>
    <row r="159" spans="1:38" x14ac:dyDescent="0.3">
      <c r="A159" s="24">
        <v>373.15</v>
      </c>
      <c r="B159" s="26">
        <v>0.9</v>
      </c>
      <c r="C159" s="8">
        <v>42.393999999999998</v>
      </c>
      <c r="D159" s="8">
        <f t="shared" si="38"/>
        <v>38.154600000000002</v>
      </c>
      <c r="F159" s="24">
        <v>0.96760000000000002</v>
      </c>
      <c r="H159">
        <f t="shared" si="39"/>
        <v>-3.4833599999999998E-5</v>
      </c>
      <c r="I159" s="13">
        <v>0.46641500000000002</v>
      </c>
      <c r="J159">
        <v>1.7999999999999999E-2</v>
      </c>
      <c r="K159" s="22">
        <f t="shared" si="40"/>
        <v>0.9</v>
      </c>
      <c r="L159">
        <v>0.2</v>
      </c>
      <c r="N159">
        <f t="shared" si="41"/>
        <v>0.85381496824546244</v>
      </c>
      <c r="O159">
        <f t="shared" si="42"/>
        <v>0.94868329805051377</v>
      </c>
      <c r="P159">
        <f t="shared" si="43"/>
        <v>1.1897366596101029</v>
      </c>
      <c r="R159">
        <f t="shared" si="44"/>
        <v>1.205002450509488E-2</v>
      </c>
      <c r="S159" s="4"/>
      <c r="T159">
        <f t="shared" si="45"/>
        <v>0.96324767043367143</v>
      </c>
      <c r="U159">
        <f t="shared" si="46"/>
        <v>-3.7444713922945648E-2</v>
      </c>
      <c r="V159">
        <f t="shared" si="47"/>
        <v>-6.7400485061302161E-4</v>
      </c>
      <c r="W159" s="4"/>
      <c r="X159">
        <f t="shared" si="48"/>
        <v>3.6752329566328561E-2</v>
      </c>
      <c r="Y159">
        <f t="shared" si="49"/>
        <v>1.3507337285520284E-3</v>
      </c>
      <c r="Z159" s="5">
        <f t="shared" si="50"/>
        <v>458.79309067660836</v>
      </c>
      <c r="AA159">
        <f t="shared" si="51"/>
        <v>1.1154731436063433E-2</v>
      </c>
      <c r="AB159" s="4"/>
      <c r="AC159">
        <f t="shared" si="52"/>
        <v>0.96324767043367143</v>
      </c>
      <c r="AD159" s="5">
        <f t="shared" si="53"/>
        <v>666.33954013866799</v>
      </c>
      <c r="AE159">
        <f t="shared" si="54"/>
        <v>-1.5605432223289908E-2</v>
      </c>
      <c r="AK159">
        <f t="shared" si="55"/>
        <v>6.9253188672553836E-3</v>
      </c>
      <c r="AL159">
        <f t="shared" si="56"/>
        <v>4.8443722367441204E-5</v>
      </c>
    </row>
    <row r="160" spans="1:38" x14ac:dyDescent="0.3">
      <c r="A160" s="24">
        <v>373.15</v>
      </c>
      <c r="B160" s="26">
        <v>1</v>
      </c>
      <c r="C160" s="8">
        <v>42.393999999999998</v>
      </c>
      <c r="D160" s="8">
        <f t="shared" si="38"/>
        <v>42.393999999999998</v>
      </c>
      <c r="F160" s="24">
        <v>0.97660000000000002</v>
      </c>
      <c r="H160">
        <f t="shared" si="39"/>
        <v>-3.5157599999999997E-5</v>
      </c>
      <c r="I160" s="13">
        <v>0.46641500000000002</v>
      </c>
      <c r="J160">
        <v>1.7999999999999999E-2</v>
      </c>
      <c r="K160" s="22">
        <f t="shared" si="40"/>
        <v>1</v>
      </c>
      <c r="L160">
        <v>0.2</v>
      </c>
      <c r="N160">
        <f t="shared" si="41"/>
        <v>1</v>
      </c>
      <c r="O160">
        <f t="shared" si="42"/>
        <v>1</v>
      </c>
      <c r="P160">
        <f t="shared" si="43"/>
        <v>1.2</v>
      </c>
      <c r="R160">
        <f t="shared" si="44"/>
        <v>1.3992450000000002E-2</v>
      </c>
      <c r="T160">
        <f t="shared" si="45"/>
        <v>0.95933015731095916</v>
      </c>
      <c r="U160">
        <f t="shared" si="46"/>
        <v>-4.1519990864120074E-2</v>
      </c>
      <c r="V160">
        <f t="shared" si="47"/>
        <v>-7.473598355541613E-4</v>
      </c>
      <c r="X160">
        <f t="shared" si="48"/>
        <v>4.0669842689040801E-2</v>
      </c>
      <c r="Y160">
        <f t="shared" si="49"/>
        <v>1.6540361043513255E-3</v>
      </c>
      <c r="Z160" s="5">
        <f t="shared" si="50"/>
        <v>459.63928830743555</v>
      </c>
      <c r="AA160">
        <f t="shared" si="51"/>
        <v>1.3684679601099236E-2</v>
      </c>
      <c r="AC160">
        <f t="shared" si="52"/>
        <v>0.95933015731095916</v>
      </c>
      <c r="AD160" s="5">
        <f t="shared" si="53"/>
        <v>667.6870436995107</v>
      </c>
      <c r="AE160">
        <f t="shared" si="54"/>
        <v>-1.9070344399870542E-2</v>
      </c>
      <c r="AK160">
        <f t="shared" si="55"/>
        <v>7.8594253656745355E-3</v>
      </c>
      <c r="AL160">
        <f t="shared" si="56"/>
        <v>6.2324440201918545E-5</v>
      </c>
    </row>
    <row r="161" spans="1:38" x14ac:dyDescent="0.3">
      <c r="A161" s="24">
        <v>373.15</v>
      </c>
      <c r="B161" s="26">
        <v>1.2</v>
      </c>
      <c r="C161" s="8">
        <v>42.393999999999998</v>
      </c>
      <c r="D161" s="8">
        <f t="shared" si="38"/>
        <v>50.872799999999998</v>
      </c>
      <c r="F161" s="24">
        <v>0.99519999999999997</v>
      </c>
      <c r="H161">
        <f t="shared" si="39"/>
        <v>-3.5827199999999995E-5</v>
      </c>
      <c r="I161" s="13">
        <v>0.46641500000000002</v>
      </c>
      <c r="J161">
        <v>1.7999999999999999E-2</v>
      </c>
      <c r="K161" s="22">
        <f t="shared" si="40"/>
        <v>1.2</v>
      </c>
      <c r="L161">
        <v>0.2</v>
      </c>
      <c r="N161">
        <f t="shared" si="41"/>
        <v>1.3145341380123987</v>
      </c>
      <c r="O161">
        <f t="shared" si="42"/>
        <v>1.0954451150103321</v>
      </c>
      <c r="P161">
        <f t="shared" si="43"/>
        <v>1.2190890230020663</v>
      </c>
      <c r="R161">
        <f t="shared" si="44"/>
        <v>1.8105538990880157E-2</v>
      </c>
      <c r="T161">
        <f t="shared" si="45"/>
        <v>0.95158995455967654</v>
      </c>
      <c r="U161">
        <f t="shared" si="46"/>
        <v>-4.9621056977615145E-2</v>
      </c>
      <c r="V161">
        <f t="shared" si="47"/>
        <v>-8.9317902559707255E-4</v>
      </c>
      <c r="X161">
        <f t="shared" si="48"/>
        <v>4.8410045440323506E-2</v>
      </c>
      <c r="Y161">
        <f t="shared" si="49"/>
        <v>2.3435324995341868E-3</v>
      </c>
      <c r="Z161" s="5">
        <f t="shared" si="50"/>
        <v>461.32801608985068</v>
      </c>
      <c r="AA161">
        <f t="shared" si="51"/>
        <v>1.9460469575739513E-2</v>
      </c>
      <c r="AC161">
        <f t="shared" si="52"/>
        <v>0.95158995455967654</v>
      </c>
      <c r="AD161" s="5">
        <f t="shared" si="53"/>
        <v>670.75031956488658</v>
      </c>
      <c r="AE161">
        <f t="shared" si="54"/>
        <v>-2.692490767057493E-2</v>
      </c>
      <c r="AK161">
        <f t="shared" si="55"/>
        <v>9.7479218704476615E-3</v>
      </c>
      <c r="AL161">
        <f t="shared" si="56"/>
        <v>9.572174587348548E-5</v>
      </c>
    </row>
    <row r="162" spans="1:38" x14ac:dyDescent="0.3">
      <c r="A162" s="24">
        <v>373.15</v>
      </c>
      <c r="B162" s="26">
        <v>1.4</v>
      </c>
      <c r="C162" s="8">
        <v>42.393999999999998</v>
      </c>
      <c r="D162" s="8">
        <f t="shared" si="38"/>
        <v>59.351599999999991</v>
      </c>
      <c r="F162" s="24">
        <v>1.0145999999999999</v>
      </c>
      <c r="H162">
        <f t="shared" si="39"/>
        <v>-3.6525600000000001E-5</v>
      </c>
      <c r="I162" s="13">
        <v>0.46641500000000002</v>
      </c>
      <c r="J162">
        <v>1.7999999999999999E-2</v>
      </c>
      <c r="K162" s="22">
        <f t="shared" si="40"/>
        <v>1.4</v>
      </c>
      <c r="L162">
        <v>0.2</v>
      </c>
      <c r="N162">
        <f t="shared" si="41"/>
        <v>1.6565023392678924</v>
      </c>
      <c r="O162">
        <f t="shared" si="42"/>
        <v>1.1832159566199232</v>
      </c>
      <c r="P162">
        <f t="shared" si="43"/>
        <v>1.2366431913239846</v>
      </c>
      <c r="R162">
        <f t="shared" si="44"/>
        <v>2.2491719182740282E-2</v>
      </c>
      <c r="T162">
        <f t="shared" si="45"/>
        <v>0.94397365331774641</v>
      </c>
      <c r="U162">
        <f t="shared" si="46"/>
        <v>-5.765702284714843E-2</v>
      </c>
      <c r="V162">
        <f t="shared" si="47"/>
        <v>-1.0378264112486716E-3</v>
      </c>
      <c r="X162">
        <f t="shared" si="48"/>
        <v>5.602634668225355E-2</v>
      </c>
      <c r="Y162">
        <f t="shared" si="49"/>
        <v>3.1389515225600634E-3</v>
      </c>
      <c r="Z162" s="5">
        <f t="shared" si="50"/>
        <v>463.01484515608661</v>
      </c>
      <c r="AA162">
        <f t="shared" si="51"/>
        <v>2.616086075707098E-2</v>
      </c>
      <c r="AC162">
        <f t="shared" si="52"/>
        <v>0.94397365331774641</v>
      </c>
      <c r="AD162" s="5">
        <f t="shared" si="53"/>
        <v>674.28418560554928</v>
      </c>
      <c r="AE162">
        <f t="shared" si="54"/>
        <v>-3.5963335193721142E-2</v>
      </c>
      <c r="AK162">
        <f t="shared" si="55"/>
        <v>1.165141833484145E-2</v>
      </c>
      <c r="AL162">
        <f t="shared" si="56"/>
        <v>1.3660803342399703E-4</v>
      </c>
    </row>
    <row r="163" spans="1:38" x14ac:dyDescent="0.3">
      <c r="A163" s="24">
        <v>373.15</v>
      </c>
      <c r="B163" s="26">
        <v>1.5</v>
      </c>
      <c r="C163" s="8">
        <v>42.393999999999998</v>
      </c>
      <c r="D163" s="8">
        <f t="shared" si="38"/>
        <v>63.590999999999994</v>
      </c>
      <c r="F163" s="24">
        <v>1.0245</v>
      </c>
      <c r="H163">
        <f t="shared" si="39"/>
        <v>-3.6881999999999997E-5</v>
      </c>
      <c r="I163" s="13">
        <v>0.46641500000000002</v>
      </c>
      <c r="J163">
        <v>1.7999999999999999E-2</v>
      </c>
      <c r="K163" s="22">
        <f t="shared" si="40"/>
        <v>1.5</v>
      </c>
      <c r="L163">
        <v>0.2</v>
      </c>
      <c r="N163">
        <f t="shared" si="41"/>
        <v>1.8371173070873836</v>
      </c>
      <c r="O163">
        <f t="shared" si="42"/>
        <v>1.2247448713915889</v>
      </c>
      <c r="P163">
        <f t="shared" si="43"/>
        <v>1.2449489742783177</v>
      </c>
      <c r="R163">
        <f t="shared" si="44"/>
        <v>2.4777663272623231E-2</v>
      </c>
      <c r="T163">
        <f t="shared" si="45"/>
        <v>0.94021103976998677</v>
      </c>
      <c r="U163">
        <f t="shared" si="46"/>
        <v>-6.1650918523171436E-2</v>
      </c>
      <c r="V163">
        <f t="shared" si="47"/>
        <v>-1.1097165334170858E-3</v>
      </c>
      <c r="X163">
        <f t="shared" si="48"/>
        <v>5.9788960230013226E-2</v>
      </c>
      <c r="Y163">
        <f t="shared" si="49"/>
        <v>3.5747197653861031E-3</v>
      </c>
      <c r="Z163" s="5">
        <f t="shared" si="50"/>
        <v>463.8585870174677</v>
      </c>
      <c r="AA163">
        <f t="shared" si="51"/>
        <v>2.98469602683974E-2</v>
      </c>
      <c r="AC163">
        <f t="shared" si="52"/>
        <v>0.94021103976998677</v>
      </c>
      <c r="AD163" s="5">
        <f t="shared" si="53"/>
        <v>676.22020492410161</v>
      </c>
      <c r="AE163">
        <f t="shared" si="54"/>
        <v>-4.0909860257675443E-2</v>
      </c>
      <c r="AK163">
        <f t="shared" si="55"/>
        <v>1.26050467499281E-2</v>
      </c>
      <c r="AL163">
        <f t="shared" si="56"/>
        <v>1.5981836251825868E-4</v>
      </c>
    </row>
    <row r="164" spans="1:38" x14ac:dyDescent="0.3">
      <c r="A164" s="24">
        <v>373.15</v>
      </c>
      <c r="B164" s="26">
        <v>1.6</v>
      </c>
      <c r="C164" s="8">
        <v>42.393999999999998</v>
      </c>
      <c r="D164" s="8">
        <f t="shared" si="38"/>
        <v>67.830399999999997</v>
      </c>
      <c r="F164" s="24">
        <v>1.0346</v>
      </c>
      <c r="H164">
        <f t="shared" si="39"/>
        <v>-3.7245599999999995E-5</v>
      </c>
      <c r="I164" s="13">
        <v>0.46641500000000002</v>
      </c>
      <c r="J164">
        <v>1.7999999999999999E-2</v>
      </c>
      <c r="K164" s="22">
        <f t="shared" si="40"/>
        <v>1.6</v>
      </c>
      <c r="L164">
        <v>0.2</v>
      </c>
      <c r="N164">
        <f t="shared" si="41"/>
        <v>2.0238577025077631</v>
      </c>
      <c r="O164">
        <f t="shared" si="42"/>
        <v>1.2649110640673518</v>
      </c>
      <c r="P164">
        <f t="shared" si="43"/>
        <v>1.2529822128134704</v>
      </c>
      <c r="R164">
        <f t="shared" si="44"/>
        <v>2.7121273473659932E-2</v>
      </c>
      <c r="T164">
        <f t="shared" si="45"/>
        <v>0.93647830217232997</v>
      </c>
      <c r="U164">
        <f t="shared" si="46"/>
        <v>-6.5628926429582832E-2</v>
      </c>
      <c r="V164">
        <f t="shared" si="47"/>
        <v>-1.1813206757324908E-3</v>
      </c>
      <c r="X164">
        <f t="shared" si="48"/>
        <v>6.3521697827670004E-2</v>
      </c>
      <c r="Y164">
        <f t="shared" si="49"/>
        <v>4.035006094909816E-3</v>
      </c>
      <c r="Z164" s="5">
        <f t="shared" si="50"/>
        <v>464.70305996079873</v>
      </c>
      <c r="AA164">
        <f t="shared" si="51"/>
        <v>3.3751434226771161E-2</v>
      </c>
      <c r="AC164">
        <f t="shared" si="52"/>
        <v>0.93647830217232997</v>
      </c>
      <c r="AD164" s="5">
        <f t="shared" si="53"/>
        <v>678.26515253259277</v>
      </c>
      <c r="AE164">
        <f t="shared" si="54"/>
        <v>-4.6133236551245453E-2</v>
      </c>
      <c r="AK164">
        <f t="shared" si="55"/>
        <v>1.355815047345315E-2</v>
      </c>
      <c r="AL164">
        <f t="shared" si="56"/>
        <v>1.848347943940653E-4</v>
      </c>
    </row>
    <row r="165" spans="1:38" x14ac:dyDescent="0.3">
      <c r="A165" s="24">
        <v>373.15</v>
      </c>
      <c r="B165" s="26">
        <v>1.8</v>
      </c>
      <c r="C165" s="8">
        <v>42.393999999999998</v>
      </c>
      <c r="D165" s="8">
        <f t="shared" si="38"/>
        <v>76.309200000000004</v>
      </c>
      <c r="F165" s="24">
        <v>1.0552999999999999</v>
      </c>
      <c r="H165">
        <f t="shared" si="39"/>
        <v>-3.7990799999999989E-5</v>
      </c>
      <c r="I165" s="13">
        <v>0.46641500000000002</v>
      </c>
      <c r="J165">
        <v>1.7999999999999999E-2</v>
      </c>
      <c r="K165" s="22">
        <f t="shared" si="40"/>
        <v>1.8</v>
      </c>
      <c r="L165">
        <v>0.2</v>
      </c>
      <c r="N165">
        <f t="shared" si="41"/>
        <v>2.414953415699773</v>
      </c>
      <c r="O165">
        <f t="shared" si="42"/>
        <v>1.3416407864998738</v>
      </c>
      <c r="P165">
        <f t="shared" si="43"/>
        <v>1.2683281572999747</v>
      </c>
      <c r="R165">
        <f t="shared" si="44"/>
        <v>3.1970699122640028E-2</v>
      </c>
      <c r="T165">
        <f t="shared" si="45"/>
        <v>0.92910104271151817</v>
      </c>
      <c r="U165">
        <f t="shared" si="46"/>
        <v>-7.3537781054240553E-2</v>
      </c>
      <c r="V165">
        <f t="shared" si="47"/>
        <v>-1.3236800589763299E-3</v>
      </c>
      <c r="X165">
        <f t="shared" si="48"/>
        <v>7.0898957288481793E-2</v>
      </c>
      <c r="Y165">
        <f t="shared" si="49"/>
        <v>5.0266621445939656E-3</v>
      </c>
      <c r="Z165" s="5">
        <f t="shared" si="50"/>
        <v>466.39562130711693</v>
      </c>
      <c r="AA165">
        <f t="shared" si="51"/>
        <v>4.219943785251961E-2</v>
      </c>
      <c r="AC165">
        <f t="shared" si="52"/>
        <v>0.92910104271151817</v>
      </c>
      <c r="AD165" s="5">
        <f t="shared" si="53"/>
        <v>682.6708551076523</v>
      </c>
      <c r="AE165">
        <f t="shared" si="54"/>
        <v>-5.738871636753648E-2</v>
      </c>
      <c r="AK165">
        <f t="shared" si="55"/>
        <v>1.545774054864682E-2</v>
      </c>
      <c r="AL165">
        <f t="shared" si="56"/>
        <v>2.401176900294358E-4</v>
      </c>
    </row>
    <row r="166" spans="1:38" x14ac:dyDescent="0.3">
      <c r="A166" s="24">
        <v>373.15</v>
      </c>
      <c r="B166" s="26">
        <v>2</v>
      </c>
      <c r="C166" s="8">
        <v>42.393999999999998</v>
      </c>
      <c r="D166" s="8">
        <f t="shared" si="38"/>
        <v>84.787999999999997</v>
      </c>
      <c r="F166" s="24">
        <v>1.0764</v>
      </c>
      <c r="H166">
        <f t="shared" si="39"/>
        <v>-3.8750399999999994E-5</v>
      </c>
      <c r="I166" s="13">
        <v>0.46641500000000002</v>
      </c>
      <c r="J166">
        <v>1.7999999999999999E-2</v>
      </c>
      <c r="K166" s="22">
        <f t="shared" si="40"/>
        <v>2</v>
      </c>
      <c r="L166">
        <v>0.2</v>
      </c>
      <c r="N166">
        <f t="shared" si="41"/>
        <v>2.8284271247461898</v>
      </c>
      <c r="O166">
        <f t="shared" si="42"/>
        <v>1.4142135623730951</v>
      </c>
      <c r="P166">
        <f t="shared" si="43"/>
        <v>1.2828427124746191</v>
      </c>
      <c r="R166">
        <f t="shared" si="44"/>
        <v>3.702086754998455E-2</v>
      </c>
      <c r="T166">
        <f t="shared" si="45"/>
        <v>0.92183910588981444</v>
      </c>
      <c r="U166">
        <f t="shared" si="46"/>
        <v>-8.138457619590761E-2</v>
      </c>
      <c r="V166">
        <f t="shared" si="47"/>
        <v>-1.4649223715263368E-3</v>
      </c>
      <c r="X166">
        <f t="shared" si="48"/>
        <v>7.8160894110185578E-2</v>
      </c>
      <c r="Y166">
        <f t="shared" si="49"/>
        <v>6.1091253681036422E-3</v>
      </c>
      <c r="Z166" s="5">
        <f t="shared" si="50"/>
        <v>468.09519210558227</v>
      </c>
      <c r="AA166">
        <f t="shared" si="51"/>
        <v>5.1473739830032082E-2</v>
      </c>
      <c r="AC166">
        <f t="shared" si="52"/>
        <v>0.92183910588981444</v>
      </c>
      <c r="AD166" s="5">
        <f t="shared" si="53"/>
        <v>687.4799933292594</v>
      </c>
      <c r="AE166">
        <f t="shared" si="54"/>
        <v>-6.9689401442131566E-2</v>
      </c>
      <c r="AK166">
        <f t="shared" si="55"/>
        <v>1.7340283566358722E-2</v>
      </c>
      <c r="AL166">
        <f t="shared" si="56"/>
        <v>3.0203082160385012E-4</v>
      </c>
    </row>
    <row r="167" spans="1:38" x14ac:dyDescent="0.3">
      <c r="A167" s="24">
        <v>373.15</v>
      </c>
      <c r="B167" s="26">
        <v>2.5</v>
      </c>
      <c r="C167" s="8">
        <v>42.393999999999998</v>
      </c>
      <c r="D167" s="8">
        <f t="shared" si="38"/>
        <v>105.985</v>
      </c>
      <c r="F167" s="24">
        <v>1.1311</v>
      </c>
      <c r="H167">
        <f t="shared" si="39"/>
        <v>-4.0719599999999996E-5</v>
      </c>
      <c r="I167" s="13">
        <v>0.46641500000000002</v>
      </c>
      <c r="J167">
        <v>1.7999999999999999E-2</v>
      </c>
      <c r="K167" s="22">
        <f t="shared" si="40"/>
        <v>2.5</v>
      </c>
      <c r="L167">
        <v>0.2</v>
      </c>
      <c r="N167">
        <f t="shared" si="41"/>
        <v>3.9528470752104745</v>
      </c>
      <c r="O167">
        <f t="shared" si="42"/>
        <v>1.5811388300841898</v>
      </c>
      <c r="P167">
        <f t="shared" si="43"/>
        <v>1.316227766016838</v>
      </c>
      <c r="R167">
        <f t="shared" si="44"/>
        <v>5.0425936743371744E-2</v>
      </c>
      <c r="T167">
        <f t="shared" si="45"/>
        <v>0.90417139472958497</v>
      </c>
      <c r="U167">
        <f t="shared" si="46"/>
        <v>-0.10073634062119292</v>
      </c>
      <c r="V167">
        <f t="shared" si="47"/>
        <v>-1.8132541311814724E-3</v>
      </c>
      <c r="X167">
        <f t="shared" si="48"/>
        <v>9.5828605270415063E-2</v>
      </c>
      <c r="Y167">
        <f t="shared" si="49"/>
        <v>9.1831215880730215E-3</v>
      </c>
      <c r="Z167" s="5">
        <f t="shared" si="50"/>
        <v>472.38984593996412</v>
      </c>
      <c r="AA167">
        <f t="shared" si="51"/>
        <v>7.8084241060279919E-2</v>
      </c>
      <c r="AC167">
        <f t="shared" si="52"/>
        <v>0.90417139472958497</v>
      </c>
      <c r="AD167" s="5">
        <f t="shared" si="53"/>
        <v>701.13706027939406</v>
      </c>
      <c r="AE167">
        <f t="shared" si="54"/>
        <v>-0.10478920034186329</v>
      </c>
      <c r="AK167">
        <f t="shared" si="55"/>
        <v>2.1907723330606893E-2</v>
      </c>
      <c r="AL167">
        <f t="shared" si="56"/>
        <v>4.8173414707810766E-4</v>
      </c>
    </row>
    <row r="168" spans="1:38" x14ac:dyDescent="0.3">
      <c r="A168" s="24">
        <v>373.15</v>
      </c>
      <c r="B168" s="26">
        <v>3</v>
      </c>
      <c r="C168" s="8">
        <v>42.393999999999998</v>
      </c>
      <c r="D168" s="8">
        <f t="shared" si="38"/>
        <v>127.18199999999999</v>
      </c>
      <c r="F168" s="24">
        <v>1.1883999999999999</v>
      </c>
      <c r="H168">
        <f t="shared" si="39"/>
        <v>-4.2782399999999992E-5</v>
      </c>
      <c r="I168" s="13">
        <v>0.46641500000000002</v>
      </c>
      <c r="J168">
        <v>1.7999999999999999E-2</v>
      </c>
      <c r="K168" s="22">
        <f t="shared" si="40"/>
        <v>3</v>
      </c>
      <c r="L168">
        <v>0.2</v>
      </c>
      <c r="N168">
        <f t="shared" si="41"/>
        <v>5.196152422706632</v>
      </c>
      <c r="O168">
        <f t="shared" si="42"/>
        <v>1.7320508075688772</v>
      </c>
      <c r="P168">
        <f t="shared" si="43"/>
        <v>1.3464101615137753</v>
      </c>
      <c r="R168">
        <f t="shared" si="44"/>
        <v>6.4800672227865563E-2</v>
      </c>
      <c r="T168">
        <f t="shared" si="45"/>
        <v>0.88716817692262651</v>
      </c>
      <c r="U168">
        <f t="shared" si="46"/>
        <v>-0.11972071270265237</v>
      </c>
      <c r="V168">
        <f t="shared" si="47"/>
        <v>-2.1549728286477427E-3</v>
      </c>
      <c r="X168">
        <f t="shared" si="48"/>
        <v>0.11283182307737347</v>
      </c>
      <c r="Y168">
        <f t="shared" si="49"/>
        <v>1.2731020298963707E-2</v>
      </c>
      <c r="Z168" s="5">
        <f t="shared" si="50"/>
        <v>476.773379016246</v>
      </c>
      <c r="AA168">
        <f t="shared" si="51"/>
        <v>0.1092566081927042</v>
      </c>
      <c r="AC168">
        <f t="shared" si="52"/>
        <v>0.88716817692262651</v>
      </c>
      <c r="AD168" s="5">
        <f t="shared" si="53"/>
        <v>716.89956835021178</v>
      </c>
      <c r="AE168">
        <f t="shared" si="54"/>
        <v>-0.14574712267027648</v>
      </c>
      <c r="AK168">
        <f t="shared" si="55"/>
        <v>2.6155184921645563E-2</v>
      </c>
      <c r="AL168">
        <f t="shared" si="56"/>
        <v>6.8633349178600885E-4</v>
      </c>
    </row>
    <row r="169" spans="1:38" x14ac:dyDescent="0.3">
      <c r="A169" s="24">
        <v>373.15</v>
      </c>
      <c r="B169" s="26">
        <v>3.5</v>
      </c>
      <c r="C169" s="8">
        <v>42.393999999999998</v>
      </c>
      <c r="D169" s="8">
        <f t="shared" si="38"/>
        <v>148.37899999999999</v>
      </c>
      <c r="F169" s="24">
        <v>1.2477</v>
      </c>
      <c r="H169">
        <f t="shared" si="39"/>
        <v>-4.4917199999999997E-5</v>
      </c>
      <c r="I169" s="13">
        <v>0.46641500000000002</v>
      </c>
      <c r="J169">
        <v>1.7999999999999999E-2</v>
      </c>
      <c r="K169" s="22">
        <f t="shared" si="40"/>
        <v>3.5</v>
      </c>
      <c r="L169">
        <v>0.2</v>
      </c>
      <c r="N169">
        <f t="shared" si="41"/>
        <v>6.5479004268543983</v>
      </c>
      <c r="O169">
        <f t="shared" si="42"/>
        <v>1.8708286933869707</v>
      </c>
      <c r="P169">
        <f t="shared" si="43"/>
        <v>1.3741657386773942</v>
      </c>
      <c r="R169">
        <f t="shared" si="44"/>
        <v>8.0008837434054167E-2</v>
      </c>
      <c r="T169">
        <f t="shared" si="45"/>
        <v>0.87079265643136972</v>
      </c>
      <c r="U169">
        <f t="shared" si="46"/>
        <v>-0.13835138278618553</v>
      </c>
      <c r="V169">
        <f t="shared" si="47"/>
        <v>-2.4903248901513393E-3</v>
      </c>
      <c r="X169">
        <f t="shared" si="48"/>
        <v>0.12920734356863023</v>
      </c>
      <c r="Y169">
        <f t="shared" si="49"/>
        <v>1.6694537632062051E-2</v>
      </c>
      <c r="Z169" s="5">
        <f t="shared" si="50"/>
        <v>481.26857991822595</v>
      </c>
      <c r="AA169">
        <f t="shared" si="51"/>
        <v>0.14462201553432993</v>
      </c>
      <c r="AC169">
        <f t="shared" si="52"/>
        <v>0.87079265643136972</v>
      </c>
      <c r="AD169" s="5">
        <f t="shared" si="53"/>
        <v>734.50857555214077</v>
      </c>
      <c r="AE169">
        <f t="shared" si="54"/>
        <v>-0.19220227729808287</v>
      </c>
      <c r="AK169">
        <f t="shared" si="55"/>
        <v>2.9938250780149889E-2</v>
      </c>
      <c r="AL169">
        <f t="shared" si="56"/>
        <v>8.989903621258856E-4</v>
      </c>
    </row>
    <row r="170" spans="1:38" x14ac:dyDescent="0.3">
      <c r="A170" s="24">
        <v>373.15</v>
      </c>
      <c r="B170" s="26">
        <v>4</v>
      </c>
      <c r="C170" s="8">
        <v>42.393999999999998</v>
      </c>
      <c r="D170" s="8">
        <f t="shared" si="38"/>
        <v>169.57599999999999</v>
      </c>
      <c r="F170" s="24">
        <v>1.3087</v>
      </c>
      <c r="H170">
        <f t="shared" si="39"/>
        <v>-4.7113199999999995E-5</v>
      </c>
      <c r="I170" s="13">
        <v>0.46641500000000002</v>
      </c>
      <c r="J170">
        <v>1.7999999999999999E-2</v>
      </c>
      <c r="K170" s="22">
        <f t="shared" si="40"/>
        <v>4</v>
      </c>
      <c r="L170">
        <v>0.2</v>
      </c>
      <c r="N170">
        <f t="shared" si="41"/>
        <v>7.9999999999999982</v>
      </c>
      <c r="O170">
        <f t="shared" si="42"/>
        <v>2</v>
      </c>
      <c r="P170">
        <f t="shared" si="43"/>
        <v>1.4</v>
      </c>
      <c r="R170">
        <f t="shared" si="44"/>
        <v>9.5948228571428568E-2</v>
      </c>
      <c r="T170">
        <f t="shared" si="45"/>
        <v>0.8550107047340233</v>
      </c>
      <c r="U170">
        <f t="shared" si="46"/>
        <v>-0.15664128996700094</v>
      </c>
      <c r="V170">
        <f t="shared" si="47"/>
        <v>-2.8195432194060167E-3</v>
      </c>
      <c r="X170">
        <f t="shared" si="48"/>
        <v>0.14498929526597673</v>
      </c>
      <c r="Y170">
        <f t="shared" si="49"/>
        <v>2.1021895741724583E-2</v>
      </c>
      <c r="Z170" s="5">
        <f t="shared" si="50"/>
        <v>485.89172483794158</v>
      </c>
      <c r="AA170">
        <f t="shared" si="51"/>
        <v>0.18385857326357888</v>
      </c>
      <c r="AC170">
        <f t="shared" si="52"/>
        <v>0.8550107047340233</v>
      </c>
      <c r="AD170" s="5">
        <f t="shared" si="53"/>
        <v>753.73404467827322</v>
      </c>
      <c r="AE170">
        <f t="shared" si="54"/>
        <v>-0.24385634886135721</v>
      </c>
      <c r="AK170">
        <f t="shared" si="55"/>
        <v>3.3130909754244209E-2</v>
      </c>
      <c r="AL170">
        <f t="shared" si="56"/>
        <v>1.1007812071523555E-3</v>
      </c>
    </row>
    <row r="171" spans="1:38" x14ac:dyDescent="0.3">
      <c r="A171" s="24">
        <v>373.15</v>
      </c>
      <c r="B171" s="26">
        <v>4.5</v>
      </c>
      <c r="C171" s="8">
        <v>42.393999999999998</v>
      </c>
      <c r="D171" s="8">
        <f t="shared" si="38"/>
        <v>190.773</v>
      </c>
      <c r="F171" s="24">
        <v>1.371</v>
      </c>
      <c r="H171">
        <f t="shared" si="39"/>
        <v>-4.9356E-5</v>
      </c>
      <c r="I171" s="13">
        <v>0.46641500000000002</v>
      </c>
      <c r="J171">
        <v>1.7999999999999999E-2</v>
      </c>
      <c r="K171" s="22">
        <f t="shared" si="40"/>
        <v>4.5</v>
      </c>
      <c r="L171">
        <v>0.2</v>
      </c>
      <c r="N171">
        <f t="shared" si="41"/>
        <v>9.5459415460183905</v>
      </c>
      <c r="O171">
        <f t="shared" si="42"/>
        <v>2.1213203435596424</v>
      </c>
      <c r="P171">
        <f t="shared" si="43"/>
        <v>1.4242640687119286</v>
      </c>
      <c r="R171">
        <f t="shared" si="44"/>
        <v>0.11253905456427078</v>
      </c>
      <c r="T171">
        <f t="shared" si="45"/>
        <v>0.83979062340177346</v>
      </c>
      <c r="U171">
        <f t="shared" si="46"/>
        <v>-0.17460267606971155</v>
      </c>
      <c r="V171">
        <f t="shared" si="47"/>
        <v>-3.1428481692548078E-3</v>
      </c>
      <c r="X171">
        <f t="shared" si="48"/>
        <v>0.16020937659822654</v>
      </c>
      <c r="Y171">
        <f t="shared" si="49"/>
        <v>2.5667044349992379E-2</v>
      </c>
      <c r="Z171" s="5">
        <f t="shared" si="50"/>
        <v>490.65383007647051</v>
      </c>
      <c r="AA171">
        <f t="shared" si="51"/>
        <v>0.22668540510719506</v>
      </c>
      <c r="AC171">
        <f t="shared" si="52"/>
        <v>0.83979062340177346</v>
      </c>
      <c r="AD171" s="5">
        <f t="shared" si="53"/>
        <v>774.37138480391275</v>
      </c>
      <c r="AE171">
        <f t="shared" si="54"/>
        <v>-0.30044756153211966</v>
      </c>
      <c r="AK171">
        <f t="shared" si="55"/>
        <v>3.5634049970091397E-2</v>
      </c>
      <c r="AL171">
        <f t="shared" si="56"/>
        <v>1.2733054616263543E-3</v>
      </c>
    </row>
    <row r="172" spans="1:38" x14ac:dyDescent="0.3">
      <c r="A172" s="24">
        <v>373.15</v>
      </c>
      <c r="B172" s="26">
        <v>5</v>
      </c>
      <c r="C172" s="8">
        <v>42.393999999999998</v>
      </c>
      <c r="D172" s="8">
        <f t="shared" si="38"/>
        <v>211.97</v>
      </c>
      <c r="F172" s="30">
        <v>1.4339999999999999</v>
      </c>
      <c r="H172">
        <f t="shared" si="39"/>
        <v>-5.1623999999999999E-5</v>
      </c>
      <c r="I172" s="13">
        <v>0.46641500000000002</v>
      </c>
      <c r="J172">
        <v>1.7999999999999999E-2</v>
      </c>
      <c r="K172" s="22">
        <f t="shared" si="40"/>
        <v>5</v>
      </c>
      <c r="L172">
        <v>0.2</v>
      </c>
      <c r="N172">
        <f t="shared" si="41"/>
        <v>11.180339887498945</v>
      </c>
      <c r="O172">
        <f t="shared" si="42"/>
        <v>2.2360679774997898</v>
      </c>
      <c r="P172">
        <f t="shared" si="43"/>
        <v>1.4472135954999579</v>
      </c>
      <c r="R172">
        <f t="shared" si="44"/>
        <v>0.12971714528825196</v>
      </c>
      <c r="T172">
        <f t="shared" si="45"/>
        <v>0.8251029315907159</v>
      </c>
      <c r="U172">
        <f t="shared" si="46"/>
        <v>-0.19224713486552766</v>
      </c>
      <c r="V172">
        <f t="shared" si="47"/>
        <v>-3.4604484275794975E-3</v>
      </c>
      <c r="X172">
        <f t="shared" si="48"/>
        <v>0.17489706840928404</v>
      </c>
      <c r="Y172">
        <f t="shared" si="49"/>
        <v>3.0588984538161782E-2</v>
      </c>
      <c r="Z172" s="5">
        <f t="shared" si="50"/>
        <v>495.56167861609578</v>
      </c>
      <c r="AA172">
        <f t="shared" si="51"/>
        <v>0.2728571134480785</v>
      </c>
      <c r="AC172">
        <f t="shared" si="52"/>
        <v>0.8251029315907159</v>
      </c>
      <c r="AD172" s="5">
        <f t="shared" si="53"/>
        <v>796.23844704612247</v>
      </c>
      <c r="AE172">
        <f t="shared" si="54"/>
        <v>-0.36173359061437838</v>
      </c>
      <c r="AK172">
        <f t="shared" si="55"/>
        <v>3.7380219694372552E-2</v>
      </c>
      <c r="AL172">
        <f t="shared" si="56"/>
        <v>1.4011429223599382E-3</v>
      </c>
    </row>
    <row r="173" spans="1:38" x14ac:dyDescent="0.3">
      <c r="A173" s="24">
        <v>373.15</v>
      </c>
      <c r="B173" s="26">
        <v>5.5</v>
      </c>
      <c r="C173" s="8">
        <v>42.393999999999998</v>
      </c>
      <c r="D173" s="8">
        <f t="shared" si="38"/>
        <v>233.167</v>
      </c>
      <c r="F173" s="24">
        <v>1.4978</v>
      </c>
      <c r="H173">
        <f t="shared" si="39"/>
        <v>-5.3920800000000001E-5</v>
      </c>
      <c r="I173" s="13">
        <v>0.46641500000000002</v>
      </c>
      <c r="J173">
        <v>1.7999999999999999E-2</v>
      </c>
      <c r="K173" s="22">
        <f t="shared" si="40"/>
        <v>5.5</v>
      </c>
      <c r="L173">
        <v>0.2</v>
      </c>
      <c r="N173">
        <f t="shared" si="41"/>
        <v>12.898643339514432</v>
      </c>
      <c r="O173">
        <f t="shared" si="42"/>
        <v>2.3452078799117149</v>
      </c>
      <c r="P173">
        <f t="shared" si="43"/>
        <v>1.469041575982343</v>
      </c>
      <c r="R173">
        <f t="shared" si="44"/>
        <v>0.14742969153229032</v>
      </c>
      <c r="T173">
        <f t="shared" si="45"/>
        <v>0.81092017545068917</v>
      </c>
      <c r="U173">
        <f t="shared" si="46"/>
        <v>-0.20958565702212056</v>
      </c>
      <c r="V173">
        <f t="shared" si="47"/>
        <v>-3.7725418263981699E-3</v>
      </c>
      <c r="X173">
        <f t="shared" si="48"/>
        <v>0.18907982454931085</v>
      </c>
      <c r="Y173">
        <f t="shared" si="49"/>
        <v>3.5751180051598178E-2</v>
      </c>
      <c r="Z173" s="5">
        <f t="shared" si="50"/>
        <v>500.61866204212447</v>
      </c>
      <c r="AA173">
        <f t="shared" si="51"/>
        <v>0.32215874262944705</v>
      </c>
      <c r="AC173">
        <f t="shared" si="52"/>
        <v>0.81092017545068917</v>
      </c>
      <c r="AD173" s="5">
        <f t="shared" si="53"/>
        <v>819.17290912473493</v>
      </c>
      <c r="AE173">
        <f t="shared" si="54"/>
        <v>-0.42748076052568512</v>
      </c>
      <c r="AK173">
        <f t="shared" si="55"/>
        <v>3.8335131809654088E-2</v>
      </c>
      <c r="AL173">
        <f t="shared" si="56"/>
        <v>1.4737193602667896E-3</v>
      </c>
    </row>
    <row r="174" spans="1:38" x14ac:dyDescent="0.3">
      <c r="A174" s="24">
        <v>373.15</v>
      </c>
      <c r="B174" s="26">
        <v>6</v>
      </c>
      <c r="C174" s="8">
        <v>42.393999999999998</v>
      </c>
      <c r="D174" s="8">
        <f t="shared" si="38"/>
        <v>254.36399999999998</v>
      </c>
      <c r="F174" s="24">
        <v>1.5613999999999999</v>
      </c>
      <c r="H174">
        <f t="shared" si="39"/>
        <v>-5.6210399999999993E-5</v>
      </c>
      <c r="I174" s="13">
        <v>0.46641500000000002</v>
      </c>
      <c r="J174">
        <v>1.7999999999999999E-2</v>
      </c>
      <c r="K174" s="22">
        <f t="shared" si="40"/>
        <v>6</v>
      </c>
      <c r="L174">
        <v>0.2</v>
      </c>
      <c r="N174">
        <f t="shared" si="41"/>
        <v>14.696938456699071</v>
      </c>
      <c r="O174">
        <f t="shared" si="42"/>
        <v>2.4494897427831779</v>
      </c>
      <c r="P174">
        <f t="shared" si="43"/>
        <v>1.4898979485566355</v>
      </c>
      <c r="R174">
        <f t="shared" si="44"/>
        <v>0.16563242606595618</v>
      </c>
      <c r="T174">
        <f t="shared" si="45"/>
        <v>0.79721675685845583</v>
      </c>
      <c r="U174">
        <f t="shared" si="46"/>
        <v>-0.22662867122259084</v>
      </c>
      <c r="V174">
        <f t="shared" si="47"/>
        <v>-4.0793160820066345E-3</v>
      </c>
      <c r="X174">
        <f t="shared" si="48"/>
        <v>0.20278324314154422</v>
      </c>
      <c r="Y174">
        <f t="shared" si="49"/>
        <v>4.1121043699002643E-2</v>
      </c>
      <c r="Z174" s="5">
        <f t="shared" si="50"/>
        <v>505.82547125771629</v>
      </c>
      <c r="AA174">
        <f t="shared" si="51"/>
        <v>0.37440128353782881</v>
      </c>
      <c r="AC174">
        <f t="shared" si="52"/>
        <v>0.79721675685845583</v>
      </c>
      <c r="AD174" s="5">
        <f t="shared" si="53"/>
        <v>843.0299935509571</v>
      </c>
      <c r="AE174">
        <f t="shared" si="54"/>
        <v>-0.49745761013455336</v>
      </c>
      <c r="AK174">
        <f t="shared" si="55"/>
        <v>3.8496783387224953E-2</v>
      </c>
      <c r="AL174">
        <f t="shared" si="56"/>
        <v>1.4863333299578057E-3</v>
      </c>
    </row>
    <row r="175" spans="1:38" x14ac:dyDescent="0.3">
      <c r="A175" s="24">
        <v>373.15</v>
      </c>
      <c r="B175" s="26">
        <v>7</v>
      </c>
      <c r="C175" s="8">
        <v>42.393999999999998</v>
      </c>
      <c r="D175" s="8">
        <f t="shared" si="38"/>
        <v>296.75799999999998</v>
      </c>
      <c r="F175" s="24">
        <v>1.6863999999999999</v>
      </c>
      <c r="H175">
        <f t="shared" si="39"/>
        <v>-6.0710399999999994E-5</v>
      </c>
      <c r="I175" s="13">
        <v>0.46641500000000002</v>
      </c>
      <c r="J175">
        <v>1.7999999999999999E-2</v>
      </c>
      <c r="K175" s="22">
        <f t="shared" si="40"/>
        <v>7</v>
      </c>
      <c r="L175">
        <v>0.2</v>
      </c>
      <c r="N175">
        <f t="shared" si="41"/>
        <v>18.520259177452129</v>
      </c>
      <c r="O175">
        <f t="shared" si="42"/>
        <v>2.6457513110645907</v>
      </c>
      <c r="P175">
        <f t="shared" si="43"/>
        <v>1.5291502622129181</v>
      </c>
      <c r="R175">
        <f t="shared" si="44"/>
        <v>0.20336298421256682</v>
      </c>
      <c r="T175">
        <f t="shared" si="45"/>
        <v>0.77115390843935416</v>
      </c>
      <c r="U175">
        <f t="shared" si="46"/>
        <v>-0.2598673034996698</v>
      </c>
      <c r="V175">
        <f t="shared" si="47"/>
        <v>-4.6776114629940562E-3</v>
      </c>
      <c r="X175">
        <f t="shared" si="48"/>
        <v>0.22884609156064584</v>
      </c>
      <c r="Y175">
        <f t="shared" si="49"/>
        <v>5.2370533622583496E-2</v>
      </c>
      <c r="Z175" s="5">
        <f t="shared" si="50"/>
        <v>516.68112539185381</v>
      </c>
      <c r="AA175">
        <f t="shared" si="51"/>
        <v>0.48705959249079045</v>
      </c>
      <c r="AC175">
        <f t="shared" si="52"/>
        <v>0.77115390843935416</v>
      </c>
      <c r="AD175" s="5">
        <f t="shared" si="53"/>
        <v>893.00892197095993</v>
      </c>
      <c r="AE175">
        <f t="shared" si="54"/>
        <v>-0.64916689769428804</v>
      </c>
      <c r="AK175">
        <f t="shared" si="55"/>
        <v>3.6578067546075177E-2</v>
      </c>
      <c r="AL175">
        <f t="shared" si="56"/>
        <v>1.3424000493818045E-3</v>
      </c>
    </row>
    <row r="176" spans="1:38" x14ac:dyDescent="0.3">
      <c r="A176" s="24">
        <v>373.15</v>
      </c>
      <c r="B176" s="26">
        <v>8</v>
      </c>
      <c r="C176" s="8">
        <v>42.393999999999998</v>
      </c>
      <c r="D176" s="8">
        <f t="shared" si="38"/>
        <v>339.15199999999999</v>
      </c>
      <c r="F176" s="24">
        <v>1.8055000000000001</v>
      </c>
      <c r="H176">
        <f t="shared" si="39"/>
        <v>-6.4998000000000003E-5</v>
      </c>
      <c r="I176" s="13">
        <v>0.46641500000000002</v>
      </c>
      <c r="J176">
        <v>1.7999999999999999E-2</v>
      </c>
      <c r="K176" s="22">
        <f t="shared" si="40"/>
        <v>8</v>
      </c>
      <c r="L176">
        <v>0.2</v>
      </c>
      <c r="N176">
        <f t="shared" si="41"/>
        <v>22.627416997969508</v>
      </c>
      <c r="O176">
        <f t="shared" si="42"/>
        <v>2.8284271247461903</v>
      </c>
      <c r="P176">
        <f t="shared" si="43"/>
        <v>1.5656854249492382</v>
      </c>
      <c r="R176">
        <f t="shared" si="44"/>
        <v>0.24266407230571507</v>
      </c>
      <c r="T176">
        <f t="shared" si="45"/>
        <v>0.74674122131020226</v>
      </c>
      <c r="U176">
        <f t="shared" si="46"/>
        <v>-0.29203657781681669</v>
      </c>
      <c r="V176">
        <f t="shared" si="47"/>
        <v>-5.2566584007027002E-3</v>
      </c>
      <c r="X176">
        <f t="shared" si="48"/>
        <v>0.25325877868979768</v>
      </c>
      <c r="Y176">
        <f t="shared" si="49"/>
        <v>6.4140008983447919E-2</v>
      </c>
      <c r="Z176" s="5">
        <f t="shared" si="50"/>
        <v>528.09928151403983</v>
      </c>
      <c r="AA176">
        <f t="shared" si="51"/>
        <v>0.60970126788833234</v>
      </c>
      <c r="AC176">
        <f t="shared" si="52"/>
        <v>0.74674122131020226</v>
      </c>
      <c r="AD176" s="5">
        <f t="shared" si="53"/>
        <v>945.2980275746379</v>
      </c>
      <c r="AE176">
        <f t="shared" si="54"/>
        <v>-0.8149677046758782</v>
      </c>
      <c r="AK176">
        <f t="shared" si="55"/>
        <v>3.2140977117466552E-2</v>
      </c>
      <c r="AL176">
        <f t="shared" si="56"/>
        <v>1.0372248332668743E-3</v>
      </c>
    </row>
    <row r="177" spans="1:38" x14ac:dyDescent="0.3">
      <c r="A177" s="24">
        <v>373.15</v>
      </c>
      <c r="B177" s="26">
        <v>9</v>
      </c>
      <c r="C177" s="8">
        <v>42.393999999999998</v>
      </c>
      <c r="D177" s="8">
        <f t="shared" si="38"/>
        <v>381.54599999999999</v>
      </c>
      <c r="F177" s="24">
        <v>1.9149</v>
      </c>
      <c r="H177">
        <f t="shared" si="39"/>
        <v>-6.8936399999999993E-5</v>
      </c>
      <c r="I177" s="13">
        <v>0.46641500000000002</v>
      </c>
      <c r="J177">
        <v>1.7999999999999999E-2</v>
      </c>
      <c r="K177" s="22">
        <f t="shared" si="40"/>
        <v>9</v>
      </c>
      <c r="L177">
        <v>0.2</v>
      </c>
      <c r="N177">
        <f t="shared" si="41"/>
        <v>27</v>
      </c>
      <c r="O177">
        <f t="shared" si="42"/>
        <v>3</v>
      </c>
      <c r="P177">
        <f t="shared" si="43"/>
        <v>1.6</v>
      </c>
      <c r="R177">
        <f t="shared" si="44"/>
        <v>0.2833471125</v>
      </c>
      <c r="T177">
        <f t="shared" si="45"/>
        <v>0.72382678535495737</v>
      </c>
      <c r="U177">
        <f t="shared" si="46"/>
        <v>-0.32320316196778576</v>
      </c>
      <c r="V177">
        <f t="shared" si="47"/>
        <v>-5.8176569154201434E-3</v>
      </c>
      <c r="X177">
        <f t="shared" si="48"/>
        <v>0.27617321464504258</v>
      </c>
      <c r="Y177">
        <f t="shared" si="49"/>
        <v>7.6271644487376763E-2</v>
      </c>
      <c r="Z177" s="5">
        <f t="shared" si="50"/>
        <v>540.03449763621143</v>
      </c>
      <c r="AA177">
        <f t="shared" si="51"/>
        <v>0.74140774586330804</v>
      </c>
      <c r="AC177">
        <f t="shared" si="52"/>
        <v>0.72382678535495737</v>
      </c>
      <c r="AD177" s="5">
        <f t="shared" si="53"/>
        <v>999.1961284296342</v>
      </c>
      <c r="AE177">
        <f t="shared" si="54"/>
        <v>-0.99293543164937648</v>
      </c>
      <c r="AK177">
        <f t="shared" si="55"/>
        <v>2.6001769798511432E-2</v>
      </c>
      <c r="AL177">
        <f t="shared" si="56"/>
        <v>6.7968172168910237E-4</v>
      </c>
    </row>
    <row r="178" spans="1:38" x14ac:dyDescent="0.3">
      <c r="A178" s="24">
        <v>373.15</v>
      </c>
      <c r="B178" s="26">
        <v>10</v>
      </c>
      <c r="C178" s="8">
        <v>42.393999999999998</v>
      </c>
      <c r="D178" s="8">
        <f t="shared" si="38"/>
        <v>423.94</v>
      </c>
      <c r="F178" s="24">
        <v>2.0114999999999998</v>
      </c>
      <c r="H178">
        <f t="shared" si="39"/>
        <v>-7.2413999999999988E-5</v>
      </c>
      <c r="I178" s="13">
        <v>0.46641500000000002</v>
      </c>
      <c r="J178">
        <v>1.7999999999999999E-2</v>
      </c>
      <c r="K178" s="22">
        <f t="shared" si="40"/>
        <v>10</v>
      </c>
      <c r="L178">
        <v>0.2</v>
      </c>
      <c r="N178">
        <f t="shared" si="41"/>
        <v>31.622776601683803</v>
      </c>
      <c r="O178">
        <f t="shared" si="42"/>
        <v>3.1622776601683795</v>
      </c>
      <c r="P178">
        <f t="shared" si="43"/>
        <v>1.632455532033676</v>
      </c>
      <c r="R178">
        <f t="shared" si="44"/>
        <v>0.32526224092046091</v>
      </c>
      <c r="T178">
        <f t="shared" si="45"/>
        <v>0.70227678132505589</v>
      </c>
      <c r="U178">
        <f t="shared" si="46"/>
        <v>-0.35342767727062629</v>
      </c>
      <c r="V178">
        <f t="shared" si="47"/>
        <v>-6.3616981908712726E-3</v>
      </c>
      <c r="X178">
        <f t="shared" si="48"/>
        <v>0.29772321867494417</v>
      </c>
      <c r="Y178">
        <f t="shared" si="49"/>
        <v>8.8639114938168617E-2</v>
      </c>
      <c r="Z178" s="5">
        <f t="shared" si="50"/>
        <v>552.43279757324513</v>
      </c>
      <c r="AA178">
        <f t="shared" si="51"/>
        <v>0.88140877631476033</v>
      </c>
      <c r="AC178">
        <f t="shared" si="52"/>
        <v>0.70227678132505589</v>
      </c>
      <c r="AD178" s="5">
        <f t="shared" si="53"/>
        <v>1054.1419903838687</v>
      </c>
      <c r="AE178">
        <f t="shared" si="54"/>
        <v>-1.1811507752027055</v>
      </c>
      <c r="AK178">
        <f t="shared" si="55"/>
        <v>1.9158543841644393E-2</v>
      </c>
      <c r="AL178">
        <f t="shared" si="56"/>
        <v>3.6982973950710395E-4</v>
      </c>
    </row>
    <row r="179" spans="1:38" x14ac:dyDescent="0.3">
      <c r="A179" s="24">
        <v>373.15</v>
      </c>
      <c r="B179" s="26">
        <v>11</v>
      </c>
      <c r="C179" s="8">
        <v>42.393999999999998</v>
      </c>
      <c r="D179" s="8">
        <f t="shared" si="38"/>
        <v>466.334</v>
      </c>
      <c r="F179" s="24">
        <v>2.0929000000000002</v>
      </c>
      <c r="H179">
        <f t="shared" si="39"/>
        <v>-7.5344400000000003E-5</v>
      </c>
      <c r="I179" s="13">
        <v>0.46641500000000002</v>
      </c>
      <c r="J179">
        <v>1.7999999999999999E-2</v>
      </c>
      <c r="K179" s="22">
        <f t="shared" si="40"/>
        <v>11</v>
      </c>
      <c r="L179">
        <v>0.2</v>
      </c>
      <c r="N179">
        <f t="shared" si="41"/>
        <v>36.482872693909407</v>
      </c>
      <c r="O179">
        <f t="shared" si="42"/>
        <v>3.3166247903553998</v>
      </c>
      <c r="P179">
        <f t="shared" si="43"/>
        <v>1.6633249580710801</v>
      </c>
      <c r="R179">
        <f t="shared" si="44"/>
        <v>0.36828746148405556</v>
      </c>
      <c r="T179">
        <f t="shared" si="45"/>
        <v>0.68197286566362103</v>
      </c>
      <c r="U179">
        <f t="shared" si="46"/>
        <v>-0.38276540834715339</v>
      </c>
      <c r="V179">
        <f t="shared" si="47"/>
        <v>-6.8897773502487603E-3</v>
      </c>
      <c r="X179">
        <f t="shared" si="48"/>
        <v>0.31802713433637902</v>
      </c>
      <c r="Y179">
        <f t="shared" si="49"/>
        <v>0.10114125817420927</v>
      </c>
      <c r="Z179" s="5">
        <f t="shared" si="50"/>
        <v>565.23666354869113</v>
      </c>
      <c r="AA179">
        <f t="shared" si="51"/>
        <v>1.0290374517151228</v>
      </c>
      <c r="AC179">
        <f t="shared" si="52"/>
        <v>0.68197286566362103</v>
      </c>
      <c r="AD179" s="5">
        <f t="shared" si="53"/>
        <v>1109.6861729321745</v>
      </c>
      <c r="AE179">
        <f t="shared" si="54"/>
        <v>-1.3777427262546589</v>
      </c>
      <c r="AK179">
        <f t="shared" si="55"/>
        <v>1.2692409594270648E-2</v>
      </c>
      <c r="AL179">
        <f t="shared" si="56"/>
        <v>1.6301554205821409E-4</v>
      </c>
    </row>
    <row r="180" spans="1:38" x14ac:dyDescent="0.3">
      <c r="A180" s="24">
        <v>373.15</v>
      </c>
      <c r="B180" s="26">
        <v>12</v>
      </c>
      <c r="C180" s="8">
        <v>42.393999999999998</v>
      </c>
      <c r="D180" s="8">
        <f t="shared" si="38"/>
        <v>508.72799999999995</v>
      </c>
      <c r="F180" s="24">
        <v>2.1575000000000002</v>
      </c>
      <c r="H180">
        <f t="shared" si="39"/>
        <v>-7.7670000000000007E-5</v>
      </c>
      <c r="I180" s="13">
        <v>0.46641500000000002</v>
      </c>
      <c r="J180">
        <v>1.7999999999999999E-2</v>
      </c>
      <c r="K180" s="22">
        <f t="shared" si="40"/>
        <v>12</v>
      </c>
      <c r="L180">
        <v>0.2</v>
      </c>
      <c r="N180">
        <f t="shared" si="41"/>
        <v>41.56921938165307</v>
      </c>
      <c r="O180">
        <f t="shared" si="42"/>
        <v>3.4641016151377544</v>
      </c>
      <c r="P180">
        <f t="shared" si="43"/>
        <v>1.6928203230275509</v>
      </c>
      <c r="R180">
        <f t="shared" si="44"/>
        <v>0.41232153170033392</v>
      </c>
      <c r="T180">
        <f t="shared" si="45"/>
        <v>0.66280999623523928</v>
      </c>
      <c r="U180">
        <f t="shared" si="46"/>
        <v>-0.41126691171600066</v>
      </c>
      <c r="V180">
        <f t="shared" si="47"/>
        <v>-7.4028044108880109E-3</v>
      </c>
      <c r="X180">
        <f t="shared" si="48"/>
        <v>0.33719000376476072</v>
      </c>
      <c r="Y180">
        <f t="shared" si="49"/>
        <v>0.11369709863887935</v>
      </c>
      <c r="Z180" s="5">
        <f t="shared" si="50"/>
        <v>578.38828429314981</v>
      </c>
      <c r="AA180">
        <f t="shared" si="51"/>
        <v>1.1836992565953079</v>
      </c>
      <c r="AC180">
        <f t="shared" si="52"/>
        <v>0.66280999623523928</v>
      </c>
      <c r="AD180" s="5">
        <f t="shared" si="53"/>
        <v>1165.4689200700084</v>
      </c>
      <c r="AE180">
        <f t="shared" si="54"/>
        <v>-1.5809263338278756</v>
      </c>
      <c r="AK180">
        <f t="shared" si="55"/>
        <v>7.6916500568782187E-3</v>
      </c>
      <c r="AL180">
        <f t="shared" si="56"/>
        <v>6.0362334146210168E-5</v>
      </c>
    </row>
    <row r="181" spans="1:38" x14ac:dyDescent="0.3">
      <c r="A181" s="24">
        <v>373.15</v>
      </c>
      <c r="B181" s="26">
        <v>13</v>
      </c>
      <c r="C181" s="8">
        <v>42.393999999999998</v>
      </c>
      <c r="D181" s="8">
        <f t="shared" si="38"/>
        <v>551.12199999999996</v>
      </c>
      <c r="F181" s="24">
        <v>2.2052999999999998</v>
      </c>
      <c r="H181">
        <f t="shared" si="39"/>
        <v>-7.9390799999999985E-5</v>
      </c>
      <c r="I181" s="13">
        <v>0.46641500000000002</v>
      </c>
      <c r="J181">
        <v>1.7999999999999999E-2</v>
      </c>
      <c r="K181" s="22">
        <f t="shared" si="40"/>
        <v>13</v>
      </c>
      <c r="L181">
        <v>0.2</v>
      </c>
      <c r="N181">
        <f t="shared" si="41"/>
        <v>46.87216658103187</v>
      </c>
      <c r="O181">
        <f t="shared" si="42"/>
        <v>3.6055512754639891</v>
      </c>
      <c r="P181">
        <f t="shared" si="43"/>
        <v>1.7211102550927979</v>
      </c>
      <c r="R181">
        <f t="shared" si="44"/>
        <v>0.4572790931918983</v>
      </c>
      <c r="T181">
        <f t="shared" si="45"/>
        <v>0.64469461460800637</v>
      </c>
      <c r="U181">
        <f t="shared" si="46"/>
        <v>-0.4389785400306731</v>
      </c>
      <c r="V181">
        <f t="shared" si="47"/>
        <v>-7.9016137205521145E-3</v>
      </c>
      <c r="X181">
        <f t="shared" si="48"/>
        <v>0.35530538539199369</v>
      </c>
      <c r="Y181">
        <f t="shared" si="49"/>
        <v>0.12624191688855316</v>
      </c>
      <c r="Z181" s="5">
        <f t="shared" si="50"/>
        <v>591.83161230997678</v>
      </c>
      <c r="AA181">
        <f t="shared" si="51"/>
        <v>1.3448512298385809</v>
      </c>
      <c r="AC181">
        <f t="shared" si="52"/>
        <v>0.64469461460800637</v>
      </c>
      <c r="AD181" s="5">
        <f t="shared" si="53"/>
        <v>1221.2026980102992</v>
      </c>
      <c r="AE181">
        <f t="shared" si="54"/>
        <v>-1.7890310698405898</v>
      </c>
      <c r="AK181">
        <f t="shared" si="55"/>
        <v>5.1976394693373784E-3</v>
      </c>
      <c r="AL181">
        <f t="shared" si="56"/>
        <v>2.7847048463502921E-5</v>
      </c>
    </row>
    <row r="182" spans="1:38" x14ac:dyDescent="0.3">
      <c r="A182" s="24">
        <v>373.15</v>
      </c>
      <c r="B182" s="26">
        <v>14</v>
      </c>
      <c r="C182" s="8">
        <v>42.393999999999998</v>
      </c>
      <c r="D182" s="8">
        <f t="shared" si="38"/>
        <v>593.51599999999996</v>
      </c>
      <c r="F182" s="24">
        <v>2.2374000000000001</v>
      </c>
      <c r="H182">
        <f t="shared" si="39"/>
        <v>-8.0546399999999985E-5</v>
      </c>
      <c r="I182" s="13">
        <v>0.46641500000000002</v>
      </c>
      <c r="J182">
        <v>1.7999999999999999E-2</v>
      </c>
      <c r="K182" s="22">
        <f t="shared" si="40"/>
        <v>14</v>
      </c>
      <c r="L182">
        <v>0.2</v>
      </c>
      <c r="N182">
        <f t="shared" si="41"/>
        <v>52.383203414835151</v>
      </c>
      <c r="O182">
        <f t="shared" si="42"/>
        <v>3.7416573867739413</v>
      </c>
      <c r="P182">
        <f t="shared" si="43"/>
        <v>1.7483314773547884</v>
      </c>
      <c r="R182">
        <f t="shared" si="44"/>
        <v>0.5030872216961193</v>
      </c>
      <c r="T182">
        <f t="shared" si="45"/>
        <v>0.6275431184876713</v>
      </c>
      <c r="U182">
        <f t="shared" si="46"/>
        <v>-0.46594289561555791</v>
      </c>
      <c r="V182">
        <f t="shared" si="47"/>
        <v>-8.3869721210800413E-3</v>
      </c>
      <c r="X182">
        <f t="shared" si="48"/>
        <v>0.3724568815123287</v>
      </c>
      <c r="Y182">
        <f t="shared" si="49"/>
        <v>0.13872412858588887</v>
      </c>
      <c r="Z182" s="5">
        <f t="shared" si="50"/>
        <v>605.51361011212111</v>
      </c>
      <c r="AA182">
        <f t="shared" si="51"/>
        <v>1.5119882623745939</v>
      </c>
      <c r="AC182">
        <f t="shared" si="52"/>
        <v>0.6275431184876713</v>
      </c>
      <c r="AD182" s="5">
        <f t="shared" si="53"/>
        <v>1276.6583292595678</v>
      </c>
      <c r="AE182">
        <f t="shared" si="54"/>
        <v>-2.0005193898976263</v>
      </c>
      <c r="AK182">
        <f t="shared" si="55"/>
        <v>6.1691220520070367E-3</v>
      </c>
      <c r="AL182">
        <f t="shared" si="56"/>
        <v>3.905835576001203E-5</v>
      </c>
    </row>
    <row r="183" spans="1:38" x14ac:dyDescent="0.3">
      <c r="A183" s="24">
        <v>373.15</v>
      </c>
      <c r="B183" s="26">
        <v>15</v>
      </c>
      <c r="C183" s="8">
        <v>42.393999999999998</v>
      </c>
      <c r="D183" s="8">
        <f t="shared" si="38"/>
        <v>635.91</v>
      </c>
      <c r="F183" s="24">
        <v>2.2570999999999999</v>
      </c>
      <c r="H183">
        <f t="shared" si="39"/>
        <v>-8.1255599999999981E-5</v>
      </c>
      <c r="I183" s="13">
        <v>0.46641500000000002</v>
      </c>
      <c r="J183">
        <v>1.7999999999999999E-2</v>
      </c>
      <c r="K183" s="22">
        <f t="shared" si="40"/>
        <v>15</v>
      </c>
      <c r="L183">
        <v>0.2</v>
      </c>
      <c r="N183">
        <f t="shared" si="41"/>
        <v>58.094750193111238</v>
      </c>
      <c r="O183">
        <f t="shared" si="42"/>
        <v>3.872983346207417</v>
      </c>
      <c r="P183">
        <f t="shared" si="43"/>
        <v>1.7745966692414834</v>
      </c>
      <c r="R183">
        <f t="shared" si="44"/>
        <v>0.5496829120187986</v>
      </c>
      <c r="T183">
        <f t="shared" si="45"/>
        <v>0.6112805716695906</v>
      </c>
      <c r="U183">
        <f t="shared" si="46"/>
        <v>-0.49219922444238856</v>
      </c>
      <c r="V183">
        <f t="shared" si="47"/>
        <v>-8.8595860399629939E-3</v>
      </c>
      <c r="X183">
        <f t="shared" si="48"/>
        <v>0.3887194283304094</v>
      </c>
      <c r="Y183">
        <f t="shared" si="49"/>
        <v>0.15110279396152029</v>
      </c>
      <c r="Z183" s="5">
        <f t="shared" si="50"/>
        <v>619.38494696183113</v>
      </c>
      <c r="AA183">
        <f t="shared" si="51"/>
        <v>1.6846343284255332</v>
      </c>
      <c r="AC183">
        <f t="shared" si="52"/>
        <v>0.6112805716695906</v>
      </c>
      <c r="AD183" s="5">
        <f t="shared" si="53"/>
        <v>1331.6539277219485</v>
      </c>
      <c r="AE183">
        <f t="shared" si="54"/>
        <v>-2.2139966888368789</v>
      </c>
      <c r="AK183">
        <f t="shared" si="55"/>
        <v>1.1460965567489989E-2</v>
      </c>
      <c r="AL183">
        <f t="shared" si="56"/>
        <v>1.3322286947925396E-4</v>
      </c>
    </row>
    <row r="184" spans="1:38" x14ac:dyDescent="0.3">
      <c r="A184" s="24">
        <v>373.15</v>
      </c>
      <c r="B184" s="26">
        <v>16</v>
      </c>
      <c r="C184" s="8">
        <v>42.393999999999998</v>
      </c>
      <c r="D184" s="8">
        <f t="shared" si="38"/>
        <v>678.30399999999997</v>
      </c>
      <c r="F184" s="24">
        <v>2.2694999999999999</v>
      </c>
      <c r="H184">
        <f t="shared" si="39"/>
        <v>-8.1701999999999984E-5</v>
      </c>
      <c r="I184" s="13">
        <v>0.46641500000000002</v>
      </c>
      <c r="J184">
        <v>1.7999999999999999E-2</v>
      </c>
      <c r="K184" s="22">
        <f t="shared" si="40"/>
        <v>16</v>
      </c>
      <c r="L184">
        <v>0.2</v>
      </c>
      <c r="N184">
        <f t="shared" si="41"/>
        <v>63.999999999999979</v>
      </c>
      <c r="O184">
        <f t="shared" si="42"/>
        <v>4</v>
      </c>
      <c r="P184">
        <f t="shared" si="43"/>
        <v>1.8</v>
      </c>
      <c r="R184">
        <f t="shared" si="44"/>
        <v>0.59701119999999974</v>
      </c>
      <c r="T184">
        <f t="shared" si="45"/>
        <v>0.59583960951055359</v>
      </c>
      <c r="U184">
        <f t="shared" si="46"/>
        <v>-0.51778375969327461</v>
      </c>
      <c r="V184">
        <f t="shared" si="47"/>
        <v>-9.3201076744789425E-3</v>
      </c>
      <c r="X184">
        <f t="shared" si="48"/>
        <v>0.40416039048944646</v>
      </c>
      <c r="Y184">
        <f t="shared" si="49"/>
        <v>0.16334562124058186</v>
      </c>
      <c r="Z184" s="5">
        <f t="shared" si="50"/>
        <v>633.40032666653474</v>
      </c>
      <c r="AA184">
        <f t="shared" si="51"/>
        <v>1.8623370573599867</v>
      </c>
      <c r="AC184">
        <f t="shared" si="52"/>
        <v>0.59583960951055359</v>
      </c>
      <c r="AD184" s="5">
        <f t="shared" si="53"/>
        <v>1386.0460283767584</v>
      </c>
      <c r="AE184">
        <f t="shared" si="54"/>
        <v>-2.4282143713644069</v>
      </c>
      <c r="AK184">
        <f t="shared" si="55"/>
        <v>2.1813778321100319E-2</v>
      </c>
      <c r="AL184">
        <f t="shared" si="56"/>
        <v>4.7941205849169128E-4</v>
      </c>
    </row>
    <row r="185" spans="1:38" x14ac:dyDescent="0.3">
      <c r="A185" s="24">
        <v>373.15</v>
      </c>
      <c r="B185" s="26">
        <v>17</v>
      </c>
      <c r="C185" s="8">
        <v>42.393999999999998</v>
      </c>
      <c r="D185" s="8">
        <f t="shared" si="38"/>
        <v>720.69799999999998</v>
      </c>
      <c r="F185" s="24">
        <v>2.2818999999999998</v>
      </c>
      <c r="H185">
        <f t="shared" si="39"/>
        <v>-8.2148399999999988E-5</v>
      </c>
      <c r="I185" s="13">
        <v>0.46641500000000002</v>
      </c>
      <c r="J185">
        <v>1.7999999999999999E-2</v>
      </c>
      <c r="K185" s="22">
        <f t="shared" si="40"/>
        <v>17</v>
      </c>
      <c r="L185">
        <v>0.2</v>
      </c>
      <c r="N185">
        <f t="shared" si="41"/>
        <v>70.092795635500266</v>
      </c>
      <c r="O185">
        <f t="shared" si="42"/>
        <v>4.1231056256176606</v>
      </c>
      <c r="P185">
        <f t="shared" si="43"/>
        <v>1.824621125123532</v>
      </c>
      <c r="R185">
        <f t="shared" si="44"/>
        <v>0.64502373108733235</v>
      </c>
      <c r="T185">
        <f t="shared" si="45"/>
        <v>0.5811595062003907</v>
      </c>
      <c r="U185">
        <f t="shared" si="46"/>
        <v>-0.54273002245863811</v>
      </c>
      <c r="V185">
        <f t="shared" si="47"/>
        <v>-9.7691404042554858E-3</v>
      </c>
      <c r="X185">
        <f t="shared" si="48"/>
        <v>0.41884049379960925</v>
      </c>
      <c r="Y185">
        <f t="shared" si="49"/>
        <v>0.17542735924630051</v>
      </c>
      <c r="Z185" s="5">
        <f t="shared" si="50"/>
        <v>647.51857122495949</v>
      </c>
      <c r="AA185">
        <f t="shared" si="51"/>
        <v>2.0446645142327791</v>
      </c>
      <c r="AC185">
        <f t="shared" si="52"/>
        <v>0.5811595062003907</v>
      </c>
      <c r="AD185" s="5">
        <f t="shared" si="53"/>
        <v>1439.7224459813738</v>
      </c>
      <c r="AE185">
        <f t="shared" si="54"/>
        <v>-2.6420677663543888</v>
      </c>
      <c r="AK185">
        <f t="shared" si="55"/>
        <v>3.7851338561467163E-2</v>
      </c>
      <c r="AL185">
        <f t="shared" si="56"/>
        <v>1.4389494330557995E-3</v>
      </c>
    </row>
    <row r="186" spans="1:38" x14ac:dyDescent="0.3">
      <c r="A186" s="24">
        <v>373.15</v>
      </c>
      <c r="B186" s="27">
        <v>18</v>
      </c>
      <c r="C186" s="8">
        <v>42.393999999999998</v>
      </c>
      <c r="D186" s="8">
        <f t="shared" si="38"/>
        <v>763.09199999999998</v>
      </c>
      <c r="F186" s="29">
        <v>2.3043999999999998</v>
      </c>
      <c r="H186">
        <f t="shared" si="39"/>
        <v>-8.2958399999999988E-5</v>
      </c>
      <c r="I186" s="13">
        <v>0.46641500000000002</v>
      </c>
      <c r="J186">
        <v>1.7999999999999999E-2</v>
      </c>
      <c r="K186" s="22">
        <f t="shared" si="40"/>
        <v>18</v>
      </c>
      <c r="L186">
        <v>0.2</v>
      </c>
      <c r="N186">
        <f t="shared" si="41"/>
        <v>76.367532368147081</v>
      </c>
      <c r="O186">
        <f t="shared" si="42"/>
        <v>4.2426406871192848</v>
      </c>
      <c r="P186">
        <f t="shared" si="43"/>
        <v>1.8485281374238571</v>
      </c>
      <c r="R186">
        <f t="shared" si="44"/>
        <v>0.69367764979148672</v>
      </c>
      <c r="T186">
        <f t="shared" si="45"/>
        <v>0.56718537659974633</v>
      </c>
      <c r="U186">
        <f t="shared" si="46"/>
        <v>-0.567069085831859</v>
      </c>
      <c r="V186">
        <f t="shared" si="47"/>
        <v>-1.0207243544973462E-2</v>
      </c>
      <c r="X186">
        <f t="shared" si="48"/>
        <v>0.43281462340025362</v>
      </c>
      <c r="Y186">
        <f t="shared" si="49"/>
        <v>0.18732849822910336</v>
      </c>
      <c r="Z186" s="5">
        <f t="shared" si="50"/>
        <v>661.70254653882762</v>
      </c>
      <c r="AA186">
        <f t="shared" si="51"/>
        <v>2.2312033977148547</v>
      </c>
      <c r="AC186">
        <f t="shared" si="52"/>
        <v>0.56718537659974633</v>
      </c>
      <c r="AD186" s="5">
        <f t="shared" si="53"/>
        <v>1492.5965031500632</v>
      </c>
      <c r="AE186">
        <f t="shared" si="54"/>
        <v>-2.8545904043283188</v>
      </c>
      <c r="AK186">
        <f t="shared" si="55"/>
        <v>6.0083399633048984E-2</v>
      </c>
      <c r="AL186">
        <f t="shared" si="56"/>
        <v>3.6199906389610377E-3</v>
      </c>
    </row>
    <row r="187" spans="1:38" x14ac:dyDescent="0.3">
      <c r="A187" s="13"/>
      <c r="B187" s="16"/>
      <c r="C187" s="8"/>
      <c r="D187" s="8"/>
      <c r="F187" s="16"/>
      <c r="I187" s="13"/>
      <c r="K187" s="22"/>
      <c r="Z187" s="5"/>
      <c r="AD187" s="5"/>
    </row>
    <row r="188" spans="1:38" x14ac:dyDescent="0.3">
      <c r="A188" s="13"/>
      <c r="B188" s="16"/>
      <c r="C188" s="8"/>
      <c r="D188" s="8"/>
      <c r="F188" s="16"/>
      <c r="I188" s="13"/>
      <c r="K188" s="22"/>
      <c r="Z188" s="5"/>
      <c r="AD188" s="5"/>
    </row>
    <row r="189" spans="1:38" x14ac:dyDescent="0.3">
      <c r="A189" s="13"/>
      <c r="B189" s="16"/>
      <c r="C189" s="8"/>
      <c r="D189" s="8"/>
      <c r="F189" s="21"/>
      <c r="I189" s="13"/>
      <c r="K189" s="22"/>
      <c r="Z189" s="5"/>
      <c r="AD189" s="5"/>
    </row>
    <row r="190" spans="1:38" x14ac:dyDescent="0.3">
      <c r="A190" s="13"/>
      <c r="B190" s="16"/>
      <c r="C190" s="8"/>
      <c r="D190" s="8"/>
      <c r="F190" s="16"/>
      <c r="I190" s="13"/>
      <c r="K190" s="22"/>
      <c r="Z190" s="5"/>
      <c r="AD190" s="5"/>
    </row>
    <row r="191" spans="1:38" x14ac:dyDescent="0.3">
      <c r="D191" s="8"/>
      <c r="AD191" s="5"/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F0746-73F2-4C7B-A60A-7A235405DA57}">
  <dimension ref="A2:AN191"/>
  <sheetViews>
    <sheetView topLeftCell="S1" zoomScale="91" zoomScaleNormal="91" workbookViewId="0">
      <selection activeCell="AH8" sqref="AH8:AH19"/>
    </sheetView>
  </sheetViews>
  <sheetFormatPr defaultRowHeight="14.4" x14ac:dyDescent="0.3"/>
  <cols>
    <col min="4" max="4" width="12.5546875" customWidth="1"/>
    <col min="6" max="6" width="19.44140625" customWidth="1"/>
    <col min="8" max="8" width="13.5546875" bestFit="1" customWidth="1"/>
    <col min="22" max="22" width="13.5546875" bestFit="1" customWidth="1"/>
    <col min="29" max="31" width="12.109375" customWidth="1"/>
    <col min="37" max="37" width="13.109375" customWidth="1"/>
    <col min="38" max="38" width="17.44140625" customWidth="1"/>
    <col min="39" max="39" width="12" bestFit="1" customWidth="1"/>
  </cols>
  <sheetData>
    <row r="2" spans="1:40" x14ac:dyDescent="0.3">
      <c r="B2" s="31" t="s">
        <v>24</v>
      </c>
      <c r="J2" s="23" t="s">
        <v>2</v>
      </c>
      <c r="K2" s="23">
        <v>2</v>
      </c>
    </row>
    <row r="3" spans="1:40" x14ac:dyDescent="0.3">
      <c r="J3" s="23" t="s">
        <v>19</v>
      </c>
      <c r="K3" s="23">
        <v>1.7999999999999999E-2</v>
      </c>
    </row>
    <row r="6" spans="1:40" ht="34.200000000000003" customHeight="1" x14ac:dyDescent="0.3">
      <c r="B6" t="s">
        <v>0</v>
      </c>
      <c r="C6" t="s">
        <v>3</v>
      </c>
      <c r="D6" t="s">
        <v>17</v>
      </c>
      <c r="F6" t="s">
        <v>1</v>
      </c>
      <c r="G6" t="s">
        <v>18</v>
      </c>
      <c r="H6" s="7" t="s">
        <v>16</v>
      </c>
      <c r="S6" s="4"/>
      <c r="W6" s="4"/>
      <c r="AB6" s="4"/>
      <c r="AF6" s="4"/>
      <c r="AK6" t="s">
        <v>14</v>
      </c>
      <c r="AL6" t="s">
        <v>15</v>
      </c>
      <c r="AM6" t="s">
        <v>13</v>
      </c>
      <c r="AN6" t="s">
        <v>16</v>
      </c>
    </row>
    <row r="7" spans="1:40" ht="15" thickBot="1" x14ac:dyDescent="0.35">
      <c r="A7" s="32">
        <v>273.14999999999998</v>
      </c>
      <c r="B7" s="33">
        <v>1.0257000000000001</v>
      </c>
      <c r="C7" s="8">
        <v>120.366</v>
      </c>
      <c r="D7" s="8">
        <f>B7*C7</f>
        <v>123.4594062</v>
      </c>
      <c r="F7" s="41">
        <v>0.53129999999999999</v>
      </c>
      <c r="H7">
        <f>-F7*$K$2*$K$3/1000</f>
        <v>-1.9126799999999998E-5</v>
      </c>
      <c r="I7" s="13">
        <v>0.37689116477295742</v>
      </c>
      <c r="J7">
        <v>1.7999999999999999E-2</v>
      </c>
      <c r="K7" s="22">
        <f>4*B7</f>
        <v>4.1028000000000002</v>
      </c>
      <c r="L7">
        <v>0.2</v>
      </c>
      <c r="N7">
        <f>K7^(3/2)</f>
        <v>8.3103730634642385</v>
      </c>
      <c r="O7">
        <f>K7^(1/2)</f>
        <v>2.0255369658438722</v>
      </c>
      <c r="P7">
        <f>1+(L7*O7)</f>
        <v>1.4051073931687745</v>
      </c>
      <c r="R7">
        <f>(2*J7*I7*N7)/(P7)</f>
        <v>8.024712072352097E-2</v>
      </c>
      <c r="S7" s="4"/>
      <c r="T7">
        <f>1-X7</f>
        <v>0.89010781740873912</v>
      </c>
      <c r="U7">
        <f>LN(T7)</f>
        <v>-0.11641268043730442</v>
      </c>
      <c r="V7">
        <f>J7*U7</f>
        <v>-2.0954282478714793E-3</v>
      </c>
      <c r="W7" s="4"/>
      <c r="X7">
        <f>D7/(1000+D7)</f>
        <v>0.10989218259126093</v>
      </c>
      <c r="Y7">
        <f>X7^2</f>
        <v>1.2076291794671033E-2</v>
      </c>
      <c r="Z7" s="5">
        <f>$AH$8+($AH$9/A7)+($AH$10 *(LOG(A7 )))+(($AH$11+($AH$12/A7)+($AH$13 *(LOG(A7)))*X7))+(($AH$14+($AH$15/A7)+($AH$16 *(LOG(A7)))*(X7^2)))+(($AH$17+($AH$18/A7)+($AH$19 *(LOG(A7)))*(X7^3)))</f>
        <v>2746.1550720117903</v>
      </c>
      <c r="AA7">
        <f>J7*Z7*Y7</f>
        <v>0.59694065933454399</v>
      </c>
      <c r="AB7" s="4"/>
      <c r="AC7">
        <f>(1-X7)</f>
        <v>0.89010781740873912</v>
      </c>
      <c r="AD7" s="5">
        <f>$AH$11+($AH$12/A7)+($AH$13*(LOG(A7)))+(($AH$14+($AH$15/A7)+($AH$16*(LOG(A7)))*X7*2))+($AH$17+($AH$18/A7)+($AH$19*LOG(A7))*3*(X7^2))</f>
        <v>3374.796613993969</v>
      </c>
      <c r="AE7">
        <f>-1*AC7*Y7*J7*AD7</f>
        <v>-0.65297465293380275</v>
      </c>
      <c r="AF7" s="4"/>
      <c r="AK7">
        <f>R7+V7+AA7+AE7</f>
        <v>2.2117698876390701E-2</v>
      </c>
      <c r="AL7">
        <f>(H7-AK7)^2</f>
        <v>4.9003905102691073E-4</v>
      </c>
      <c r="AM7">
        <f>STDEV(AL7:AL45)</f>
        <v>2.5201455697895715E-4</v>
      </c>
    </row>
    <row r="8" spans="1:40" ht="15.6" thickTop="1" thickBot="1" x14ac:dyDescent="0.35">
      <c r="A8" s="32">
        <v>273.14999999999998</v>
      </c>
      <c r="B8" s="33">
        <v>1.6894</v>
      </c>
      <c r="C8" s="8">
        <v>120.366</v>
      </c>
      <c r="D8" s="8">
        <f t="shared" ref="D8:D45" si="0">B8*C8</f>
        <v>203.3463204</v>
      </c>
      <c r="F8" s="41">
        <v>0.61</v>
      </c>
      <c r="H8">
        <f t="shared" ref="H8:H45" si="1">-F8*$K$2*$K$3/1000</f>
        <v>-2.1959999999999996E-5</v>
      </c>
      <c r="I8" s="13">
        <v>0.37689116477295742</v>
      </c>
      <c r="J8">
        <v>1.7999999999999999E-2</v>
      </c>
      <c r="K8" s="22">
        <f t="shared" ref="K8:K45" si="2">4*B8</f>
        <v>6.7576000000000001</v>
      </c>
      <c r="L8">
        <v>0.2</v>
      </c>
      <c r="N8">
        <f t="shared" ref="N8:N45" si="3">K8^(3/2)</f>
        <v>17.566640830818397</v>
      </c>
      <c r="O8">
        <f t="shared" ref="O8:O45" si="4">K8^(1/2)</f>
        <v>2.599538420566236</v>
      </c>
      <c r="P8">
        <f t="shared" ref="P8:P45" si="5">1+(L8*O8)</f>
        <v>1.5199076841132473</v>
      </c>
      <c r="R8">
        <f t="shared" ref="R8:R45" si="6">(2*J8*I8*N8)/(P8)</f>
        <v>0.15681585437774073</v>
      </c>
      <c r="S8" s="4"/>
      <c r="T8">
        <f t="shared" ref="T8:T45" si="7">1-X8</f>
        <v>0.83101596194484861</v>
      </c>
      <c r="U8">
        <f t="shared" ref="U8:U44" si="8">LN(T8)</f>
        <v>-0.1851062761946177</v>
      </c>
      <c r="V8">
        <f t="shared" ref="V8:V45" si="9">J8*U8</f>
        <v>-3.3319129715031182E-3</v>
      </c>
      <c r="W8" s="4"/>
      <c r="X8">
        <f t="shared" ref="X8:X45" si="10">D8/(1000+D8)</f>
        <v>0.16898403805515139</v>
      </c>
      <c r="Y8">
        <f t="shared" ref="Y8:Y45" si="11">X8^2</f>
        <v>2.8555605117424852E-2</v>
      </c>
      <c r="Z8" s="5">
        <f t="shared" ref="Z8:Z45" si="12">$AH$8+($AH$9/A8)+($AH$10 *(LOG(A8 )))+(($AH$11+($AH$12/A8)+($AH$13 *(LOG(A8)))*X8))+(($AH$14+($AH$15/A8)+($AH$16 *(LOG(A8)))*(X8^2)))+(($AH$17+($AH$18/A8)+($AH$19 *(LOG(A8)))*(X8^3)))</f>
        <v>2796.0302975306117</v>
      </c>
      <c r="AA8">
        <f t="shared" ref="AA8:AA45" si="13">J8*Z8*Y8</f>
        <v>1.4371620673075212</v>
      </c>
      <c r="AB8" s="4"/>
      <c r="AC8">
        <f t="shared" ref="AC8:AC45" si="14">(1-X8)</f>
        <v>0.83101596194484861</v>
      </c>
      <c r="AD8" s="5">
        <f t="shared" ref="AD8:AD45" si="15">$AH$11+($AH$12/A8)+($AH$13*(LOG(A8)))+(($AH$14+($AH$15/A8)+($AH$16*(LOG(A8)))*X8*2))+($AH$17+($AH$18/A8)+($AH$19*LOG(A8))*3*(X8^2))</f>
        <v>3732.4671765981884</v>
      </c>
      <c r="AE8">
        <f t="shared" ref="AE8:AE45" si="16">-1*AC8*Y8*J8*AD8</f>
        <v>-1.5942970249152018</v>
      </c>
      <c r="AF8" s="4"/>
      <c r="AG8" s="6" t="s">
        <v>5</v>
      </c>
      <c r="AH8">
        <v>0</v>
      </c>
      <c r="AK8">
        <f t="shared" ref="AK8:AK45" si="17">R8+V8+AA8+AE8</f>
        <v>-3.6510162014429248E-3</v>
      </c>
      <c r="AL8">
        <f t="shared" ref="AL8:AL45" si="18">(H8-AK8)^2</f>
        <v>1.3170048913231349E-5</v>
      </c>
    </row>
    <row r="9" spans="1:40" ht="15.6" thickTop="1" thickBot="1" x14ac:dyDescent="0.35">
      <c r="A9" s="32">
        <v>273.14999999999998</v>
      </c>
      <c r="B9" s="33">
        <v>2.0188000000000001</v>
      </c>
      <c r="C9" s="8">
        <v>120.366</v>
      </c>
      <c r="D9" s="8">
        <f t="shared" si="0"/>
        <v>242.9948808</v>
      </c>
      <c r="F9" s="41">
        <v>0.67410000000000003</v>
      </c>
      <c r="H9">
        <f t="shared" si="1"/>
        <v>-2.4267600000000001E-5</v>
      </c>
      <c r="I9" s="13">
        <v>0.37689116477295742</v>
      </c>
      <c r="J9">
        <v>1.7999999999999999E-2</v>
      </c>
      <c r="K9" s="22">
        <f t="shared" si="2"/>
        <v>8.0752000000000006</v>
      </c>
      <c r="L9">
        <v>0.2</v>
      </c>
      <c r="N9">
        <f t="shared" si="3"/>
        <v>22.947212166601147</v>
      </c>
      <c r="O9">
        <f t="shared" si="4"/>
        <v>2.8416896382258217</v>
      </c>
      <c r="P9">
        <f t="shared" si="5"/>
        <v>1.5683379276451643</v>
      </c>
      <c r="R9">
        <f t="shared" si="6"/>
        <v>0.19852204636212317</v>
      </c>
      <c r="S9" s="4"/>
      <c r="T9">
        <f t="shared" si="7"/>
        <v>0.80450854259061244</v>
      </c>
      <c r="U9">
        <f t="shared" si="8"/>
        <v>-0.21752369409692354</v>
      </c>
      <c r="V9">
        <f t="shared" si="9"/>
        <v>-3.9154264937446238E-3</v>
      </c>
      <c r="W9" s="4"/>
      <c r="X9">
        <f t="shared" si="10"/>
        <v>0.19549145740938761</v>
      </c>
      <c r="Y9">
        <f t="shared" si="11"/>
        <v>3.8216909920046414E-2</v>
      </c>
      <c r="Z9" s="5">
        <f t="shared" si="12"/>
        <v>2825.2702595653145</v>
      </c>
      <c r="AA9">
        <f t="shared" si="13"/>
        <v>1.9435157821726878</v>
      </c>
      <c r="AB9" s="4"/>
      <c r="AC9">
        <f t="shared" si="14"/>
        <v>0.80450854259061244</v>
      </c>
      <c r="AD9" s="5">
        <f t="shared" si="15"/>
        <v>3892.9110062797458</v>
      </c>
      <c r="AE9">
        <f t="shared" si="16"/>
        <v>-2.1544340752585867</v>
      </c>
      <c r="AF9" s="4"/>
      <c r="AG9" s="6" t="s">
        <v>4</v>
      </c>
      <c r="AH9">
        <v>0</v>
      </c>
      <c r="AK9">
        <f t="shared" si="17"/>
        <v>-1.6311673217520362E-2</v>
      </c>
      <c r="AL9">
        <f t="shared" si="18"/>
        <v>2.6527958174963386E-4</v>
      </c>
    </row>
    <row r="10" spans="1:40" ht="15.6" thickTop="1" thickBot="1" x14ac:dyDescent="0.35">
      <c r="A10" s="32">
        <v>273.14999999999998</v>
      </c>
      <c r="B10" s="33">
        <v>2.4615</v>
      </c>
      <c r="C10" s="8">
        <v>120.366</v>
      </c>
      <c r="D10" s="8">
        <f t="shared" si="0"/>
        <v>296.28090900000001</v>
      </c>
      <c r="F10" s="41">
        <v>0.7883</v>
      </c>
      <c r="H10">
        <f t="shared" si="1"/>
        <v>-2.83788E-5</v>
      </c>
      <c r="I10" s="13">
        <v>0.37689116477295742</v>
      </c>
      <c r="J10">
        <v>1.7999999999999999E-2</v>
      </c>
      <c r="K10" s="22">
        <f t="shared" si="2"/>
        <v>9.8460000000000001</v>
      </c>
      <c r="L10">
        <v>0.2</v>
      </c>
      <c r="N10">
        <f t="shared" si="3"/>
        <v>30.895110094252779</v>
      </c>
      <c r="O10">
        <f t="shared" si="4"/>
        <v>3.1378336475982915</v>
      </c>
      <c r="P10">
        <f t="shared" si="5"/>
        <v>1.6275667295196583</v>
      </c>
      <c r="R10">
        <f>(2*J10*I10*N10)/(P10)</f>
        <v>0.25755465348897544</v>
      </c>
      <c r="S10" s="4"/>
      <c r="T10">
        <f t="shared" si="7"/>
        <v>0.77143772854869685</v>
      </c>
      <c r="U10">
        <f t="shared" si="8"/>
        <v>-0.2594993252146332</v>
      </c>
      <c r="V10">
        <f t="shared" si="9"/>
        <v>-4.6709878538633972E-3</v>
      </c>
      <c r="W10" s="4"/>
      <c r="X10">
        <f t="shared" si="10"/>
        <v>0.22856227145130315</v>
      </c>
      <c r="Y10">
        <f t="shared" si="11"/>
        <v>5.2240711930979185E-2</v>
      </c>
      <c r="Z10" s="5">
        <f t="shared" si="12"/>
        <v>2867.7131177393176</v>
      </c>
      <c r="AA10">
        <f t="shared" si="13"/>
        <v>2.6966047479211777</v>
      </c>
      <c r="AB10" s="4"/>
      <c r="AC10">
        <f t="shared" si="14"/>
        <v>0.77143772854869685</v>
      </c>
      <c r="AD10" s="5">
        <f t="shared" si="15"/>
        <v>4093.0816824464391</v>
      </c>
      <c r="AE10">
        <f t="shared" si="16"/>
        <v>-2.9691550594977842</v>
      </c>
      <c r="AF10" s="4"/>
      <c r="AG10" s="6" t="s">
        <v>6</v>
      </c>
      <c r="AH10">
        <v>0</v>
      </c>
      <c r="AK10">
        <f t="shared" si="17"/>
        <v>-1.9666645941494476E-2</v>
      </c>
      <c r="AL10">
        <f t="shared" si="18"/>
        <v>3.8566153632070164E-4</v>
      </c>
    </row>
    <row r="11" spans="1:40" ht="15.6" thickTop="1" thickBot="1" x14ac:dyDescent="0.35">
      <c r="A11" s="32">
        <v>273.14999999999998</v>
      </c>
      <c r="B11" s="33">
        <v>2.6743000000000001</v>
      </c>
      <c r="C11" s="8">
        <v>120.366</v>
      </c>
      <c r="D11" s="8">
        <f t="shared" si="0"/>
        <v>321.8947938</v>
      </c>
      <c r="F11" s="41">
        <v>0.85509999999999997</v>
      </c>
      <c r="H11">
        <f t="shared" si="1"/>
        <v>-3.0783599999999994E-5</v>
      </c>
      <c r="I11" s="13">
        <v>0.37689116477295742</v>
      </c>
      <c r="J11">
        <v>1.7999999999999999E-2</v>
      </c>
      <c r="K11" s="22">
        <f t="shared" si="2"/>
        <v>10.6972</v>
      </c>
      <c r="L11">
        <v>0.2</v>
      </c>
      <c r="N11">
        <f t="shared" si="3"/>
        <v>34.986876620270749</v>
      </c>
      <c r="O11">
        <f t="shared" si="4"/>
        <v>3.2706574262676917</v>
      </c>
      <c r="P11">
        <f t="shared" si="5"/>
        <v>1.6541314852535383</v>
      </c>
      <c r="R11">
        <f t="shared" si="6"/>
        <v>0.28698130272865013</v>
      </c>
      <c r="S11" s="4"/>
      <c r="T11">
        <f t="shared" si="7"/>
        <v>0.75648985432898075</v>
      </c>
      <c r="U11">
        <f t="shared" si="8"/>
        <v>-0.27906615717349292</v>
      </c>
      <c r="V11">
        <f t="shared" si="9"/>
        <v>-5.0231908291228722E-3</v>
      </c>
      <c r="W11" s="4"/>
      <c r="X11">
        <f t="shared" si="10"/>
        <v>0.24351014567101925</v>
      </c>
      <c r="Y11">
        <f t="shared" si="11"/>
        <v>5.9297191044721018E-2</v>
      </c>
      <c r="Z11" s="5">
        <f t="shared" si="12"/>
        <v>2889.0693955009792</v>
      </c>
      <c r="AA11">
        <f t="shared" si="13"/>
        <v>3.0836465979566081</v>
      </c>
      <c r="AB11" s="4"/>
      <c r="AC11">
        <f t="shared" si="14"/>
        <v>0.75648985432898075</v>
      </c>
      <c r="AD11" s="5">
        <f t="shared" si="15"/>
        <v>4183.5580186510124</v>
      </c>
      <c r="AE11">
        <f t="shared" si="16"/>
        <v>-3.3779679928831148</v>
      </c>
      <c r="AF11" s="4"/>
      <c r="AG11" s="6" t="s">
        <v>7</v>
      </c>
      <c r="AH11">
        <v>2709.3823296840073</v>
      </c>
      <c r="AK11">
        <f t="shared" si="17"/>
        <v>-1.236328302697931E-2</v>
      </c>
      <c r="AL11">
        <f t="shared" si="18"/>
        <v>1.5209054211644501E-4</v>
      </c>
    </row>
    <row r="12" spans="1:40" ht="15.6" thickTop="1" thickBot="1" x14ac:dyDescent="0.35">
      <c r="A12" s="32">
        <v>298.14999999999998</v>
      </c>
      <c r="B12" s="33">
        <v>1.1149</v>
      </c>
      <c r="C12" s="8">
        <v>120.366</v>
      </c>
      <c r="D12" s="8">
        <f t="shared" si="0"/>
        <v>134.19605340000001</v>
      </c>
      <c r="F12" s="41">
        <v>0.53790000000000004</v>
      </c>
      <c r="H12">
        <f t="shared" si="1"/>
        <v>-1.93644E-5</v>
      </c>
      <c r="I12" s="13">
        <v>0.37689116477295742</v>
      </c>
      <c r="J12">
        <v>1.7999999999999999E-2</v>
      </c>
      <c r="K12" s="22">
        <f t="shared" si="2"/>
        <v>4.4596</v>
      </c>
      <c r="L12">
        <v>0.2</v>
      </c>
      <c r="N12">
        <f t="shared" si="3"/>
        <v>9.4176784942328542</v>
      </c>
      <c r="O12">
        <f t="shared" si="4"/>
        <v>2.1117765033260505</v>
      </c>
      <c r="P12">
        <f t="shared" si="5"/>
        <v>1.4223553006652101</v>
      </c>
      <c r="R12">
        <f t="shared" si="6"/>
        <v>8.9836789273109979E-2</v>
      </c>
      <c r="S12" s="4"/>
      <c r="T12">
        <f t="shared" si="7"/>
        <v>0.88168178420501631</v>
      </c>
      <c r="U12">
        <f t="shared" si="8"/>
        <v>-0.12592407695851504</v>
      </c>
      <c r="V12">
        <f t="shared" si="9"/>
        <v>-2.2666333852532704E-3</v>
      </c>
      <c r="W12" s="4"/>
      <c r="X12">
        <f t="shared" si="10"/>
        <v>0.11831821579498367</v>
      </c>
      <c r="Y12">
        <f t="shared" si="11"/>
        <v>1.3999200188908323E-2</v>
      </c>
      <c r="Z12" s="5">
        <f t="shared" si="12"/>
        <v>2752.6178149163111</v>
      </c>
      <c r="AA12">
        <f t="shared" si="13"/>
        <v>0.69362006102223905</v>
      </c>
      <c r="AB12" s="4"/>
      <c r="AC12">
        <f t="shared" si="14"/>
        <v>0.88168178420501631</v>
      </c>
      <c r="AD12" s="5">
        <f t="shared" si="15"/>
        <v>3436.9593080698701</v>
      </c>
      <c r="AE12">
        <f t="shared" si="16"/>
        <v>-0.76359308649524782</v>
      </c>
      <c r="AF12" s="4"/>
      <c r="AG12" s="6" t="s">
        <v>8</v>
      </c>
      <c r="AH12">
        <v>6.8186235599353233E-10</v>
      </c>
      <c r="AK12">
        <f t="shared" si="17"/>
        <v>1.7597130414847895E-2</v>
      </c>
      <c r="AL12">
        <f t="shared" si="18"/>
        <v>3.1034088956156274E-4</v>
      </c>
    </row>
    <row r="13" spans="1:40" ht="15.6" thickTop="1" thickBot="1" x14ac:dyDescent="0.35">
      <c r="A13" s="32">
        <v>298.14999999999998</v>
      </c>
      <c r="B13" s="34">
        <v>1.819</v>
      </c>
      <c r="C13" s="8">
        <v>120.366</v>
      </c>
      <c r="D13" s="8">
        <f t="shared" si="0"/>
        <v>218.94575399999999</v>
      </c>
      <c r="F13" s="41">
        <v>0.62770000000000004</v>
      </c>
      <c r="H13">
        <f t="shared" si="1"/>
        <v>-2.2597199999999998E-5</v>
      </c>
      <c r="I13" s="13">
        <v>0.37689116477295742</v>
      </c>
      <c r="J13">
        <v>1.7999999999999999E-2</v>
      </c>
      <c r="K13" s="22">
        <f t="shared" si="2"/>
        <v>7.2759999999999998</v>
      </c>
      <c r="L13">
        <v>0.2</v>
      </c>
      <c r="N13">
        <f t="shared" si="3"/>
        <v>19.626327230941602</v>
      </c>
      <c r="O13">
        <f t="shared" si="4"/>
        <v>2.6974061614818039</v>
      </c>
      <c r="P13">
        <f t="shared" si="5"/>
        <v>1.5394812322963607</v>
      </c>
      <c r="R13">
        <f t="shared" si="6"/>
        <v>0.17297490239165811</v>
      </c>
      <c r="S13" s="4"/>
      <c r="T13">
        <f t="shared" si="7"/>
        <v>0.82038105200208933</v>
      </c>
      <c r="U13">
        <f t="shared" si="8"/>
        <v>-0.19798634909878959</v>
      </c>
      <c r="V13">
        <f t="shared" si="9"/>
        <v>-3.5637542837782124E-3</v>
      </c>
      <c r="W13" s="4"/>
      <c r="X13">
        <f t="shared" si="10"/>
        <v>0.17961894799791064</v>
      </c>
      <c r="Y13">
        <f t="shared" si="11"/>
        <v>3.2262966479876129E-2</v>
      </c>
      <c r="Z13" s="5">
        <f t="shared" si="12"/>
        <v>2808.7564724228478</v>
      </c>
      <c r="AA13">
        <f t="shared" si="13"/>
        <v>1.6311386865584421</v>
      </c>
      <c r="AB13" s="4"/>
      <c r="AC13">
        <f t="shared" si="14"/>
        <v>0.82038105200208933</v>
      </c>
      <c r="AD13" s="5">
        <f t="shared" si="15"/>
        <v>3813.7918887864325</v>
      </c>
      <c r="AE13">
        <f t="shared" si="16"/>
        <v>-1.8169769330395671</v>
      </c>
      <c r="AF13" s="4"/>
      <c r="AG13" s="6" t="s">
        <v>9</v>
      </c>
      <c r="AH13">
        <v>1.6101461531192813E-2</v>
      </c>
      <c r="AK13">
        <f t="shared" si="17"/>
        <v>-1.6427098373245075E-2</v>
      </c>
      <c r="AL13">
        <f t="shared" si="18"/>
        <v>2.691076587429991E-4</v>
      </c>
    </row>
    <row r="14" spans="1:40" ht="15.6" thickTop="1" thickBot="1" x14ac:dyDescent="0.35">
      <c r="A14" s="32">
        <v>298.14999999999998</v>
      </c>
      <c r="B14" s="33">
        <v>2.5411999999999999</v>
      </c>
      <c r="C14" s="8">
        <v>120.366</v>
      </c>
      <c r="D14" s="8">
        <f t="shared" si="0"/>
        <v>305.87407919999998</v>
      </c>
      <c r="F14" s="41">
        <v>0.7853</v>
      </c>
      <c r="H14">
        <f t="shared" si="1"/>
        <v>-2.8270799999999997E-5</v>
      </c>
      <c r="I14" s="13">
        <v>0.37689116477295742</v>
      </c>
      <c r="J14">
        <v>1.7999999999999999E-2</v>
      </c>
      <c r="K14" s="22">
        <f t="shared" si="2"/>
        <v>10.1648</v>
      </c>
      <c r="L14">
        <v>0.2</v>
      </c>
      <c r="N14">
        <f t="shared" si="3"/>
        <v>32.407703513359159</v>
      </c>
      <c r="O14">
        <f t="shared" si="4"/>
        <v>3.1882283481582681</v>
      </c>
      <c r="P14">
        <f t="shared" si="5"/>
        <v>1.6376456696316537</v>
      </c>
      <c r="R14">
        <f t="shared" si="6"/>
        <v>0.26850153524999032</v>
      </c>
      <c r="S14" s="4"/>
      <c r="T14">
        <f t="shared" si="7"/>
        <v>0.76577061749523079</v>
      </c>
      <c r="U14">
        <f t="shared" si="8"/>
        <v>-0.26687260905419907</v>
      </c>
      <c r="V14">
        <f t="shared" si="9"/>
        <v>-4.8037069629755826E-3</v>
      </c>
      <c r="W14" s="4"/>
      <c r="X14">
        <f t="shared" si="10"/>
        <v>0.23422938250476916</v>
      </c>
      <c r="Y14">
        <f t="shared" si="11"/>
        <v>5.4863403628565462E-2</v>
      </c>
      <c r="Z14" s="5">
        <f t="shared" si="12"/>
        <v>2878.2242218690708</v>
      </c>
      <c r="AA14">
        <f t="shared" si="13"/>
        <v>2.8423651899224982</v>
      </c>
      <c r="AB14" s="4"/>
      <c r="AC14">
        <f t="shared" si="14"/>
        <v>0.76577061749523079</v>
      </c>
      <c r="AD14" s="5">
        <f t="shared" si="15"/>
        <v>4149.4973564005641</v>
      </c>
      <c r="AE14">
        <f t="shared" si="16"/>
        <v>-3.1379747366361923</v>
      </c>
      <c r="AF14" s="4"/>
      <c r="AG14" s="6" t="s">
        <v>10</v>
      </c>
      <c r="AH14">
        <v>1.4189883946169661E-8</v>
      </c>
      <c r="AK14">
        <f t="shared" si="17"/>
        <v>-3.1911718426679503E-2</v>
      </c>
      <c r="AL14">
        <f t="shared" si="18"/>
        <v>1.0165542325632148E-3</v>
      </c>
    </row>
    <row r="15" spans="1:40" ht="15.6" thickTop="1" thickBot="1" x14ac:dyDescent="0.35">
      <c r="A15" s="32">
        <v>298.14999999999998</v>
      </c>
      <c r="B15" s="33">
        <v>2.9876</v>
      </c>
      <c r="C15" s="8">
        <v>120.366</v>
      </c>
      <c r="D15" s="8">
        <f t="shared" si="0"/>
        <v>359.60546160000001</v>
      </c>
      <c r="F15" s="41">
        <v>0.91600000000000004</v>
      </c>
      <c r="H15">
        <f t="shared" si="1"/>
        <v>-3.2975999999999997E-5</v>
      </c>
      <c r="I15" s="13">
        <v>0.37689116477295742</v>
      </c>
      <c r="J15">
        <v>1.7999999999999999E-2</v>
      </c>
      <c r="K15" s="22">
        <f t="shared" si="2"/>
        <v>11.9504</v>
      </c>
      <c r="L15">
        <v>0.2</v>
      </c>
      <c r="N15">
        <f t="shared" si="3"/>
        <v>41.311756725368937</v>
      </c>
      <c r="O15">
        <f t="shared" si="4"/>
        <v>3.4569350586899952</v>
      </c>
      <c r="P15">
        <f t="shared" si="5"/>
        <v>1.6913870117379992</v>
      </c>
      <c r="R15">
        <f t="shared" si="6"/>
        <v>0.33139742478069539</v>
      </c>
      <c r="S15" s="4"/>
      <c r="T15">
        <f t="shared" si="7"/>
        <v>0.7355074896677658</v>
      </c>
      <c r="U15">
        <f t="shared" si="8"/>
        <v>-0.30719455589559785</v>
      </c>
      <c r="V15">
        <f t="shared" si="9"/>
        <v>-5.5295020061207605E-3</v>
      </c>
      <c r="W15" s="4"/>
      <c r="X15">
        <f t="shared" si="10"/>
        <v>0.26449251033223414</v>
      </c>
      <c r="Y15">
        <f t="shared" si="11"/>
        <v>6.9956288021846988E-2</v>
      </c>
      <c r="Z15" s="5">
        <f t="shared" si="12"/>
        <v>2924.6154981064856</v>
      </c>
      <c r="AA15">
        <f t="shared" si="13"/>
        <v>3.6827143944965059</v>
      </c>
      <c r="AB15" s="4"/>
      <c r="AC15">
        <f t="shared" si="14"/>
        <v>0.7355074896677658</v>
      </c>
      <c r="AD15" s="5">
        <f t="shared" si="15"/>
        <v>4335.5331858263389</v>
      </c>
      <c r="AE15">
        <f t="shared" si="16"/>
        <v>-4.0154005725619379</v>
      </c>
      <c r="AF15" s="4"/>
      <c r="AG15" s="6" t="s">
        <v>11</v>
      </c>
      <c r="AH15">
        <v>3.3292059516955686E-10</v>
      </c>
      <c r="AK15">
        <f t="shared" si="17"/>
        <v>-6.8182552908568894E-3</v>
      </c>
      <c r="AL15">
        <f t="shared" si="18"/>
        <v>4.6040015054931375E-5</v>
      </c>
    </row>
    <row r="16" spans="1:40" ht="15.6" thickTop="1" thickBot="1" x14ac:dyDescent="0.35">
      <c r="A16" s="35">
        <v>273.14999999999998</v>
      </c>
      <c r="B16" s="36">
        <v>0.1</v>
      </c>
      <c r="C16" s="8">
        <v>120.366</v>
      </c>
      <c r="D16" s="8">
        <f t="shared" si="0"/>
        <v>12.0366</v>
      </c>
      <c r="F16" s="42">
        <v>0.60499999999999998</v>
      </c>
      <c r="H16">
        <f t="shared" si="1"/>
        <v>-2.1779999999999998E-5</v>
      </c>
      <c r="I16" s="13">
        <v>0.37689116477295742</v>
      </c>
      <c r="J16">
        <v>1.7999999999999999E-2</v>
      </c>
      <c r="K16" s="22">
        <f t="shared" si="2"/>
        <v>0.4</v>
      </c>
      <c r="L16">
        <v>0.2</v>
      </c>
      <c r="N16">
        <f t="shared" si="3"/>
        <v>0.25298221281347039</v>
      </c>
      <c r="O16">
        <f t="shared" si="4"/>
        <v>0.63245553203367588</v>
      </c>
      <c r="P16">
        <f t="shared" si="5"/>
        <v>1.1264911064067351</v>
      </c>
      <c r="R16">
        <f t="shared" si="6"/>
        <v>3.0470576920015027E-3</v>
      </c>
      <c r="S16" s="4"/>
      <c r="T16">
        <f t="shared" si="7"/>
        <v>0.98810655662058067</v>
      </c>
      <c r="U16">
        <f t="shared" si="8"/>
        <v>-1.1964736219204696E-2</v>
      </c>
      <c r="V16">
        <f t="shared" si="9"/>
        <v>-2.1536525194568453E-4</v>
      </c>
      <c r="W16" s="4"/>
      <c r="X16">
        <f t="shared" si="10"/>
        <v>1.1893443379419281E-2</v>
      </c>
      <c r="Y16">
        <f t="shared" si="11"/>
        <v>1.4145399541945231E-4</v>
      </c>
      <c r="Z16" s="5">
        <f t="shared" si="12"/>
        <v>2710.0316970687081</v>
      </c>
      <c r="AA16">
        <f t="shared" si="13"/>
        <v>6.9002066027470969E-3</v>
      </c>
      <c r="AB16" s="4"/>
      <c r="AC16">
        <f t="shared" si="14"/>
        <v>0.98810655662058067</v>
      </c>
      <c r="AD16" s="5">
        <f t="shared" si="15"/>
        <v>2781.6308737538011</v>
      </c>
      <c r="AE16">
        <f t="shared" si="16"/>
        <v>-6.998274979128612E-3</v>
      </c>
      <c r="AF16" s="4"/>
      <c r="AG16" s="6" t="s">
        <v>12</v>
      </c>
      <c r="AH16">
        <v>1242.1577967766214</v>
      </c>
      <c r="AK16">
        <f t="shared" si="17"/>
        <v>2.7336240636743024E-3</v>
      </c>
      <c r="AL16">
        <f t="shared" si="18"/>
        <v>7.5922515541128582E-6</v>
      </c>
    </row>
    <row r="17" spans="1:38" ht="15.6" thickTop="1" thickBot="1" x14ac:dyDescent="0.35">
      <c r="A17" s="35">
        <v>273.14999999999998</v>
      </c>
      <c r="B17" s="37">
        <v>0.2</v>
      </c>
      <c r="C17" s="8">
        <v>120.366</v>
      </c>
      <c r="D17" s="8">
        <f t="shared" si="0"/>
        <v>24.0732</v>
      </c>
      <c r="F17" s="43">
        <v>0.56499999999999995</v>
      </c>
      <c r="H17">
        <f t="shared" si="1"/>
        <v>-2.0339999999999998E-5</v>
      </c>
      <c r="I17" s="13">
        <v>0.37689116477295742</v>
      </c>
      <c r="J17">
        <v>1.7999999999999999E-2</v>
      </c>
      <c r="K17" s="22">
        <f t="shared" si="2"/>
        <v>0.8</v>
      </c>
      <c r="L17">
        <v>0.2</v>
      </c>
      <c r="N17">
        <f t="shared" si="3"/>
        <v>0.71554175279993271</v>
      </c>
      <c r="O17">
        <f t="shared" si="4"/>
        <v>0.89442719099991586</v>
      </c>
      <c r="P17">
        <f t="shared" si="5"/>
        <v>1.1788854381999831</v>
      </c>
      <c r="R17">
        <f t="shared" si="6"/>
        <v>8.2353457028496065E-3</v>
      </c>
      <c r="S17" s="4"/>
      <c r="T17">
        <f t="shared" si="7"/>
        <v>0.97649269602993227</v>
      </c>
      <c r="U17">
        <f t="shared" si="8"/>
        <v>-2.3788008437429824E-2</v>
      </c>
      <c r="V17">
        <f t="shared" si="9"/>
        <v>-4.281841518737368E-4</v>
      </c>
      <c r="W17" s="4"/>
      <c r="X17">
        <f t="shared" si="10"/>
        <v>2.3507303970067762E-2</v>
      </c>
      <c r="Y17">
        <f t="shared" si="11"/>
        <v>5.5259333994116364E-4</v>
      </c>
      <c r="Z17" s="5">
        <f t="shared" si="12"/>
        <v>2711.2764226309305</v>
      </c>
      <c r="AA17">
        <f t="shared" si="13"/>
        <v>2.6968199289936403E-2</v>
      </c>
      <c r="AB17" s="4"/>
      <c r="AC17">
        <f t="shared" si="14"/>
        <v>0.97649269602993227</v>
      </c>
      <c r="AD17" s="5">
        <f t="shared" si="15"/>
        <v>2851.9271272536184</v>
      </c>
      <c r="AE17">
        <f t="shared" si="16"/>
        <v>-2.770037030294507E-2</v>
      </c>
      <c r="AF17" s="4"/>
      <c r="AG17" s="6" t="s">
        <v>26</v>
      </c>
      <c r="AH17">
        <v>9.3424081613470224E-15</v>
      </c>
      <c r="AK17">
        <f t="shared" si="17"/>
        <v>7.0749905379672053E-3</v>
      </c>
      <c r="AL17">
        <f t="shared" si="18"/>
        <v>5.0343715443009986E-5</v>
      </c>
    </row>
    <row r="18" spans="1:38" ht="15.6" thickTop="1" thickBot="1" x14ac:dyDescent="0.35">
      <c r="A18" s="35">
        <v>273.14999999999998</v>
      </c>
      <c r="B18" s="37">
        <v>0.3</v>
      </c>
      <c r="C18" s="8">
        <v>120.366</v>
      </c>
      <c r="D18" s="8">
        <f t="shared" si="0"/>
        <v>36.1098</v>
      </c>
      <c r="F18" s="44">
        <v>0.54400000000000004</v>
      </c>
      <c r="H18">
        <f t="shared" si="1"/>
        <v>-1.9584000000000001E-5</v>
      </c>
      <c r="I18" s="13">
        <v>0.37689116477295742</v>
      </c>
      <c r="J18">
        <v>1.7999999999999999E-2</v>
      </c>
      <c r="K18" s="22">
        <f t="shared" si="2"/>
        <v>1.2</v>
      </c>
      <c r="L18">
        <v>0.2</v>
      </c>
      <c r="N18">
        <f t="shared" si="3"/>
        <v>1.3145341380123987</v>
      </c>
      <c r="O18">
        <f t="shared" si="4"/>
        <v>1.0954451150103321</v>
      </c>
      <c r="P18">
        <f t="shared" si="5"/>
        <v>1.2190890230020663</v>
      </c>
      <c r="R18">
        <f t="shared" si="6"/>
        <v>1.4630356397446517E-2</v>
      </c>
      <c r="S18" s="4"/>
      <c r="T18">
        <f t="shared" si="7"/>
        <v>0.96514867439725016</v>
      </c>
      <c r="U18">
        <f t="shared" si="8"/>
        <v>-3.5473122777309636E-2</v>
      </c>
      <c r="V18">
        <f t="shared" si="9"/>
        <v>-6.3851620999157339E-4</v>
      </c>
      <c r="W18" s="4"/>
      <c r="X18">
        <f t="shared" si="10"/>
        <v>3.4851325602749825E-2</v>
      </c>
      <c r="Y18">
        <f t="shared" si="11"/>
        <v>1.2146148962688854E-3</v>
      </c>
      <c r="Z18" s="5">
        <f t="shared" si="12"/>
        <v>2713.2804062168234</v>
      </c>
      <c r="AA18">
        <f t="shared" si="13"/>
        <v>5.9320634384618029E-2</v>
      </c>
      <c r="AB18" s="4"/>
      <c r="AC18">
        <f t="shared" si="14"/>
        <v>0.96514867439725016</v>
      </c>
      <c r="AD18" s="5">
        <f t="shared" si="15"/>
        <v>2920.590102340519</v>
      </c>
      <c r="AE18">
        <f t="shared" si="16"/>
        <v>-6.162769659699071E-2</v>
      </c>
      <c r="AF18" s="4"/>
      <c r="AG18" s="6" t="s">
        <v>27</v>
      </c>
      <c r="AH18">
        <v>60.31293102644289</v>
      </c>
      <c r="AK18">
        <f t="shared" si="17"/>
        <v>1.1684777975082265E-2</v>
      </c>
      <c r="AL18">
        <f t="shared" si="18"/>
        <v>1.3699208924375161E-4</v>
      </c>
    </row>
    <row r="19" spans="1:38" ht="15.6" thickTop="1" thickBot="1" x14ac:dyDescent="0.35">
      <c r="A19" s="35">
        <v>273.14999999999998</v>
      </c>
      <c r="B19" s="38">
        <v>0.4</v>
      </c>
      <c r="C19" s="8">
        <v>120.366</v>
      </c>
      <c r="D19" s="8">
        <f t="shared" si="0"/>
        <v>48.1464</v>
      </c>
      <c r="F19" s="43">
        <v>0.53</v>
      </c>
      <c r="H19">
        <f t="shared" si="1"/>
        <v>-1.908E-5</v>
      </c>
      <c r="I19" s="13">
        <v>0.37689116477295742</v>
      </c>
      <c r="J19">
        <v>1.7999999999999999E-2</v>
      </c>
      <c r="K19" s="22">
        <f t="shared" si="2"/>
        <v>1.6</v>
      </c>
      <c r="L19">
        <v>0.2</v>
      </c>
      <c r="N19">
        <f t="shared" si="3"/>
        <v>2.0238577025077631</v>
      </c>
      <c r="O19">
        <f t="shared" si="4"/>
        <v>1.2649110640673518</v>
      </c>
      <c r="P19">
        <f t="shared" si="5"/>
        <v>1.2529822128134704</v>
      </c>
      <c r="R19">
        <f t="shared" si="6"/>
        <v>2.191560809496608E-2</v>
      </c>
      <c r="S19" s="4"/>
      <c r="T19">
        <f t="shared" si="7"/>
        <v>0.95406519547269353</v>
      </c>
      <c r="U19">
        <f t="shared" si="8"/>
        <v>-4.7023270798949024E-2</v>
      </c>
      <c r="V19">
        <f t="shared" si="9"/>
        <v>-8.4641887438108234E-4</v>
      </c>
      <c r="W19" s="4"/>
      <c r="X19">
        <f t="shared" si="10"/>
        <v>4.5934804527306486E-2</v>
      </c>
      <c r="Y19">
        <f t="shared" si="11"/>
        <v>2.1100062669618565E-3</v>
      </c>
      <c r="Z19" s="5">
        <f t="shared" si="12"/>
        <v>2715.9906487633539</v>
      </c>
      <c r="AA19">
        <f t="shared" si="13"/>
        <v>0.10315363121820854</v>
      </c>
      <c r="AB19" s="4"/>
      <c r="AC19">
        <f t="shared" si="14"/>
        <v>0.95406519547269353</v>
      </c>
      <c r="AD19" s="5">
        <f t="shared" si="15"/>
        <v>2987.6760672579794</v>
      </c>
      <c r="AE19">
        <f t="shared" si="16"/>
        <v>-0.10825994733196928</v>
      </c>
      <c r="AF19" s="4"/>
      <c r="AG19" s="6" t="s">
        <v>28</v>
      </c>
      <c r="AH19">
        <v>0</v>
      </c>
      <c r="AK19">
        <f t="shared" si="17"/>
        <v>1.596287310682426E-2</v>
      </c>
      <c r="AL19">
        <f t="shared" si="18"/>
        <v>2.5542282510872965E-4</v>
      </c>
    </row>
    <row r="20" spans="1:38" ht="15" thickTop="1" x14ac:dyDescent="0.3">
      <c r="A20" s="35">
        <v>273.14999999999998</v>
      </c>
      <c r="B20" s="37">
        <v>0.5</v>
      </c>
      <c r="C20" s="8">
        <v>120.366</v>
      </c>
      <c r="D20" s="8">
        <f t="shared" si="0"/>
        <v>60.183</v>
      </c>
      <c r="F20" s="43">
        <v>0.52</v>
      </c>
      <c r="H20">
        <f t="shared" si="1"/>
        <v>-1.872E-5</v>
      </c>
      <c r="I20" s="13">
        <v>0.37689116477295742</v>
      </c>
      <c r="J20">
        <v>1.7999999999999999E-2</v>
      </c>
      <c r="K20" s="22">
        <f t="shared" si="2"/>
        <v>2</v>
      </c>
      <c r="L20">
        <v>0.2</v>
      </c>
      <c r="N20">
        <f t="shared" si="3"/>
        <v>2.8284271247461898</v>
      </c>
      <c r="O20">
        <f t="shared" si="4"/>
        <v>1.4142135623730951</v>
      </c>
      <c r="P20">
        <f t="shared" si="5"/>
        <v>1.2828427124746191</v>
      </c>
      <c r="R20">
        <f t="shared" si="6"/>
        <v>2.9915071110103789E-2</v>
      </c>
      <c r="S20" s="4"/>
      <c r="T20">
        <f t="shared" si="7"/>
        <v>0.94323338517972843</v>
      </c>
      <c r="U20">
        <f t="shared" si="8"/>
        <v>-5.8441534732579292E-2</v>
      </c>
      <c r="V20">
        <f t="shared" si="9"/>
        <v>-1.0519476251864273E-3</v>
      </c>
      <c r="W20" s="4"/>
      <c r="X20">
        <f t="shared" si="10"/>
        <v>5.6766614820271594E-2</v>
      </c>
      <c r="Y20">
        <f t="shared" si="11"/>
        <v>3.2224485581530786E-3</v>
      </c>
      <c r="Z20" s="5">
        <f t="shared" si="12"/>
        <v>2719.3577632038805</v>
      </c>
      <c r="AA20">
        <f t="shared" si="13"/>
        <v>0.15773382905649705</v>
      </c>
      <c r="AB20" s="4"/>
      <c r="AC20">
        <f t="shared" si="14"/>
        <v>0.94323338517972843</v>
      </c>
      <c r="AD20" s="5">
        <f t="shared" si="15"/>
        <v>3053.2387349233136</v>
      </c>
      <c r="AE20">
        <f t="shared" si="16"/>
        <v>-0.16704690196212699</v>
      </c>
      <c r="AF20" s="4"/>
      <c r="AK20">
        <f t="shared" si="17"/>
        <v>1.9550050579287409E-2</v>
      </c>
      <c r="AL20">
        <f t="shared" si="18"/>
        <v>3.829367819847845E-4</v>
      </c>
    </row>
    <row r="21" spans="1:38" x14ac:dyDescent="0.3">
      <c r="A21" s="35">
        <v>273.14999999999998</v>
      </c>
      <c r="B21" s="37">
        <v>0.6</v>
      </c>
      <c r="C21" s="8">
        <v>120.366</v>
      </c>
      <c r="D21" s="8">
        <f t="shared" si="0"/>
        <v>72.2196</v>
      </c>
      <c r="F21" s="43">
        <v>0.51700000000000002</v>
      </c>
      <c r="H21">
        <f t="shared" si="1"/>
        <v>-1.8612000000000001E-5</v>
      </c>
      <c r="I21" s="13">
        <v>0.37689116477295742</v>
      </c>
      <c r="J21">
        <v>1.7999999999999999E-2</v>
      </c>
      <c r="K21" s="22">
        <f t="shared" si="2"/>
        <v>2.4</v>
      </c>
      <c r="L21">
        <v>0.2</v>
      </c>
      <c r="N21">
        <f t="shared" si="3"/>
        <v>3.7180640123591195</v>
      </c>
      <c r="O21">
        <f t="shared" si="4"/>
        <v>1.5491933384829668</v>
      </c>
      <c r="P21">
        <f t="shared" si="5"/>
        <v>1.3098386676965934</v>
      </c>
      <c r="R21">
        <f t="shared" si="6"/>
        <v>3.8513901285398118E-2</v>
      </c>
      <c r="S21" s="4"/>
      <c r="T21">
        <f t="shared" si="7"/>
        <v>0.93264476791881068</v>
      </c>
      <c r="U21">
        <f t="shared" si="8"/>
        <v>-6.9730892415829762E-2</v>
      </c>
      <c r="V21">
        <f t="shared" si="9"/>
        <v>-1.2551560634849355E-3</v>
      </c>
      <c r="W21" s="4"/>
      <c r="X21">
        <f t="shared" si="10"/>
        <v>6.7355232081189348E-2</v>
      </c>
      <c r="Y21">
        <f t="shared" si="11"/>
        <v>4.5367272887108789E-3</v>
      </c>
      <c r="Z21" s="5">
        <f t="shared" si="12"/>
        <v>2723.3357048450353</v>
      </c>
      <c r="AA21">
        <f t="shared" si="13"/>
        <v>0.22239056535284066</v>
      </c>
      <c r="AB21" s="4"/>
      <c r="AC21">
        <f t="shared" si="14"/>
        <v>0.93264476791881068</v>
      </c>
      <c r="AD21" s="5">
        <f t="shared" si="15"/>
        <v>3117.329406356494</v>
      </c>
      <c r="AE21">
        <f t="shared" si="16"/>
        <v>-0.23741826855518314</v>
      </c>
      <c r="AF21" s="4"/>
      <c r="AK21">
        <f t="shared" si="17"/>
        <v>2.2231042019570685E-2</v>
      </c>
      <c r="AL21">
        <f t="shared" si="18"/>
        <v>4.9504710399059801E-4</v>
      </c>
    </row>
    <row r="22" spans="1:38" x14ac:dyDescent="0.3">
      <c r="A22" s="35">
        <v>273.14999999999998</v>
      </c>
      <c r="B22" s="37">
        <v>0.7</v>
      </c>
      <c r="C22" s="8">
        <v>120.366</v>
      </c>
      <c r="D22" s="8">
        <f t="shared" si="0"/>
        <v>84.256199999999993</v>
      </c>
      <c r="F22" s="44">
        <v>0.51700000000000002</v>
      </c>
      <c r="H22">
        <f t="shared" si="1"/>
        <v>-1.8612000000000001E-5</v>
      </c>
      <c r="I22" s="13">
        <v>0.37689116477295742</v>
      </c>
      <c r="J22">
        <v>1.7999999999999999E-2</v>
      </c>
      <c r="K22" s="22">
        <f t="shared" si="2"/>
        <v>2.8</v>
      </c>
      <c r="L22">
        <v>0.2</v>
      </c>
      <c r="N22">
        <f t="shared" si="3"/>
        <v>4.6852961485908216</v>
      </c>
      <c r="O22">
        <f t="shared" si="4"/>
        <v>1.6733200530681511</v>
      </c>
      <c r="P22">
        <f t="shared" si="5"/>
        <v>1.3346640106136303</v>
      </c>
      <c r="R22">
        <f t="shared" si="6"/>
        <v>4.7630326069647927E-2</v>
      </c>
      <c r="S22" s="4"/>
      <c r="T22">
        <f t="shared" si="7"/>
        <v>0.92229124444942068</v>
      </c>
      <c r="U22">
        <f t="shared" si="8"/>
        <v>-8.0894221955403189E-2</v>
      </c>
      <c r="V22">
        <f t="shared" si="9"/>
        <v>-1.4560959951972572E-3</v>
      </c>
      <c r="W22" s="4"/>
      <c r="X22">
        <f t="shared" si="10"/>
        <v>7.7708755550579267E-2</v>
      </c>
      <c r="Y22">
        <f t="shared" si="11"/>
        <v>6.0386506892196844E-3</v>
      </c>
      <c r="Z22" s="5">
        <f t="shared" si="12"/>
        <v>2727.8815241080583</v>
      </c>
      <c r="AA22">
        <f t="shared" si="13"/>
        <v>0.29650902562196585</v>
      </c>
      <c r="AB22" s="4"/>
      <c r="AC22">
        <f t="shared" si="14"/>
        <v>0.92229124444942068</v>
      </c>
      <c r="AD22" s="5">
        <f t="shared" si="15"/>
        <v>3179.997104555539</v>
      </c>
      <c r="AE22">
        <f t="shared" si="16"/>
        <v>-0.31879186001291598</v>
      </c>
      <c r="AF22" s="4"/>
      <c r="AK22">
        <f t="shared" si="17"/>
        <v>2.3891395683500516E-2</v>
      </c>
      <c r="AL22">
        <f t="shared" si="18"/>
        <v>5.7168846742505373E-4</v>
      </c>
    </row>
    <row r="23" spans="1:38" x14ac:dyDescent="0.3">
      <c r="A23" s="35">
        <v>273.14999999999998</v>
      </c>
      <c r="B23" s="37">
        <v>0.8</v>
      </c>
      <c r="C23" s="8">
        <v>120.366</v>
      </c>
      <c r="D23" s="8">
        <f t="shared" si="0"/>
        <v>96.2928</v>
      </c>
      <c r="F23" s="43">
        <v>0.52</v>
      </c>
      <c r="H23">
        <f t="shared" si="1"/>
        <v>-1.872E-5</v>
      </c>
      <c r="I23" s="13">
        <v>0.37689116477295742</v>
      </c>
      <c r="J23">
        <v>1.7999999999999999E-2</v>
      </c>
      <c r="K23" s="22">
        <f t="shared" si="2"/>
        <v>3.2</v>
      </c>
      <c r="L23">
        <v>0.2</v>
      </c>
      <c r="N23">
        <f t="shared" si="3"/>
        <v>5.7243340223994608</v>
      </c>
      <c r="O23">
        <f t="shared" si="4"/>
        <v>1.7888543819998317</v>
      </c>
      <c r="P23">
        <f t="shared" si="5"/>
        <v>1.3577708763999663</v>
      </c>
      <c r="R23">
        <f t="shared" si="6"/>
        <v>5.7202753698024134E-2</v>
      </c>
      <c r="S23" s="4"/>
      <c r="T23">
        <f t="shared" si="7"/>
        <v>0.91216507122914603</v>
      </c>
      <c r="U23">
        <f t="shared" si="8"/>
        <v>-9.1934306131411014E-2</v>
      </c>
      <c r="V23">
        <f t="shared" si="9"/>
        <v>-1.6548175103653982E-3</v>
      </c>
      <c r="W23" s="4"/>
      <c r="X23">
        <f t="shared" si="10"/>
        <v>8.7834928770853929E-2</v>
      </c>
      <c r="Y23">
        <f t="shared" si="11"/>
        <v>7.7149747121809829E-3</v>
      </c>
      <c r="Z23" s="5">
        <f t="shared" si="12"/>
        <v>2732.9551395808721</v>
      </c>
      <c r="AA23">
        <f t="shared" si="13"/>
        <v>0.37952423624504655</v>
      </c>
      <c r="AB23" s="4"/>
      <c r="AC23">
        <f t="shared" si="14"/>
        <v>0.91216507122914603</v>
      </c>
      <c r="AD23" s="5">
        <f t="shared" si="15"/>
        <v>3241.2886995526978</v>
      </c>
      <c r="AE23">
        <f t="shared" si="16"/>
        <v>-0.41058035438587831</v>
      </c>
      <c r="AF23" s="4"/>
      <c r="AK23">
        <f t="shared" si="17"/>
        <v>2.4491818046826985E-2</v>
      </c>
      <c r="AL23">
        <f t="shared" si="18"/>
        <v>6.0076647534495315E-4</v>
      </c>
    </row>
    <row r="24" spans="1:38" x14ac:dyDescent="0.3">
      <c r="A24" s="35">
        <v>273.14999999999998</v>
      </c>
      <c r="B24" s="37">
        <v>0.9</v>
      </c>
      <c r="C24" s="8">
        <v>120.366</v>
      </c>
      <c r="D24" s="8">
        <f t="shared" si="0"/>
        <v>108.32940000000001</v>
      </c>
      <c r="F24" s="44">
        <v>0.52600000000000002</v>
      </c>
      <c r="H24">
        <f t="shared" si="1"/>
        <v>-1.8936E-5</v>
      </c>
      <c r="I24" s="13">
        <v>0.37689116477295742</v>
      </c>
      <c r="J24">
        <v>1.7999999999999999E-2</v>
      </c>
      <c r="K24" s="22">
        <f t="shared" si="2"/>
        <v>3.6</v>
      </c>
      <c r="L24">
        <v>0.2</v>
      </c>
      <c r="N24">
        <f t="shared" si="3"/>
        <v>6.8305197459636995</v>
      </c>
      <c r="O24">
        <f t="shared" si="4"/>
        <v>1.8973665961010275</v>
      </c>
      <c r="P24">
        <f t="shared" si="5"/>
        <v>1.3794733192202056</v>
      </c>
      <c r="R24">
        <f t="shared" si="6"/>
        <v>6.7182924279088521E-2</v>
      </c>
      <c r="S24" s="4"/>
      <c r="T24">
        <f t="shared" si="7"/>
        <v>0.90225884109904508</v>
      </c>
      <c r="U24">
        <f t="shared" si="8"/>
        <v>-0.10285383656123008</v>
      </c>
      <c r="V24">
        <f t="shared" si="9"/>
        <v>-1.8513690581021412E-3</v>
      </c>
      <c r="W24" s="4"/>
      <c r="X24">
        <f t="shared" si="10"/>
        <v>9.7741158900954903E-2</v>
      </c>
      <c r="Y24">
        <f t="shared" si="11"/>
        <v>9.5533341433017161E-3</v>
      </c>
      <c r="Z24" s="5">
        <f t="shared" si="12"/>
        <v>2738.5191295344043</v>
      </c>
      <c r="AA24">
        <f t="shared" si="13"/>
        <v>0.47091578944078649</v>
      </c>
      <c r="AB24" s="4"/>
      <c r="AC24">
        <f t="shared" si="14"/>
        <v>0.90225884109904508</v>
      </c>
      <c r="AD24" s="5">
        <f t="shared" si="15"/>
        <v>3301.2490253218766</v>
      </c>
      <c r="AE24">
        <f t="shared" si="16"/>
        <v>-0.51219685278102511</v>
      </c>
      <c r="AF24" s="4"/>
      <c r="AK24">
        <f t="shared" si="17"/>
        <v>2.4050491880747704E-2</v>
      </c>
      <c r="AL24">
        <f t="shared" si="18"/>
        <v>5.7933735850651492E-4</v>
      </c>
    </row>
    <row r="25" spans="1:38" x14ac:dyDescent="0.3">
      <c r="A25" s="35">
        <v>273.14999999999998</v>
      </c>
      <c r="B25" s="37">
        <v>1</v>
      </c>
      <c r="C25" s="8">
        <v>120.366</v>
      </c>
      <c r="D25" s="8">
        <f t="shared" si="0"/>
        <v>120.366</v>
      </c>
      <c r="F25" s="44">
        <v>0.53200000000000003</v>
      </c>
      <c r="H25">
        <f t="shared" si="1"/>
        <v>-1.9151999999999999E-5</v>
      </c>
      <c r="I25" s="13">
        <v>0.37689116477295742</v>
      </c>
      <c r="J25">
        <v>1.7999999999999999E-2</v>
      </c>
      <c r="K25" s="22">
        <f t="shared" si="2"/>
        <v>4</v>
      </c>
      <c r="L25">
        <v>0.2</v>
      </c>
      <c r="N25">
        <f t="shared" si="3"/>
        <v>7.9999999999999982</v>
      </c>
      <c r="O25">
        <f t="shared" si="4"/>
        <v>2</v>
      </c>
      <c r="P25">
        <f t="shared" si="5"/>
        <v>1.4</v>
      </c>
      <c r="R25">
        <f t="shared" si="6"/>
        <v>7.7531896753294069E-2</v>
      </c>
      <c r="S25" s="4"/>
      <c r="T25">
        <f t="shared" si="7"/>
        <v>0.89256546521404612</v>
      </c>
      <c r="U25">
        <f t="shared" si="8"/>
        <v>-0.11365541763846689</v>
      </c>
      <c r="V25">
        <f t="shared" si="9"/>
        <v>-2.0457975174924038E-3</v>
      </c>
      <c r="W25" s="4"/>
      <c r="X25">
        <f t="shared" si="10"/>
        <v>0.10743453478595388</v>
      </c>
      <c r="Y25">
        <f t="shared" si="11"/>
        <v>1.1542179264674336E-2</v>
      </c>
      <c r="Z25" s="5">
        <f t="shared" si="12"/>
        <v>2744.5385402410766</v>
      </c>
      <c r="AA25">
        <f t="shared" si="13"/>
        <v>0.57020320494486221</v>
      </c>
      <c r="AB25" s="4"/>
      <c r="AC25">
        <f t="shared" si="14"/>
        <v>0.89256546521404612</v>
      </c>
      <c r="AD25" s="5">
        <f t="shared" si="15"/>
        <v>3359.92098915013</v>
      </c>
      <c r="AE25">
        <f t="shared" si="16"/>
        <v>-0.62305941691771161</v>
      </c>
      <c r="AF25" s="4"/>
      <c r="AK25">
        <f t="shared" si="17"/>
        <v>2.2629887262952231E-2</v>
      </c>
      <c r="AL25">
        <f t="shared" si="18"/>
        <v>5.1297897953475179E-4</v>
      </c>
    </row>
    <row r="26" spans="1:38" x14ac:dyDescent="0.3">
      <c r="A26" s="35">
        <v>273.14999999999998</v>
      </c>
      <c r="B26" s="37">
        <v>1.5</v>
      </c>
      <c r="C26" s="8">
        <v>120.366</v>
      </c>
      <c r="D26" s="8">
        <f t="shared" si="0"/>
        <v>180.54900000000001</v>
      </c>
      <c r="F26" s="44">
        <v>0.57799999999999996</v>
      </c>
      <c r="H26">
        <f t="shared" si="1"/>
        <v>-2.0807999999999998E-5</v>
      </c>
      <c r="I26" s="13">
        <v>0.37689116477295742</v>
      </c>
      <c r="J26">
        <v>1.7999999999999999E-2</v>
      </c>
      <c r="K26" s="22">
        <f t="shared" si="2"/>
        <v>6</v>
      </c>
      <c r="L26">
        <v>0.2</v>
      </c>
      <c r="N26">
        <f t="shared" si="3"/>
        <v>14.696938456699071</v>
      </c>
      <c r="O26">
        <f t="shared" si="4"/>
        <v>2.4494897427831779</v>
      </c>
      <c r="P26">
        <f t="shared" si="5"/>
        <v>1.4898979485566355</v>
      </c>
      <c r="R26">
        <f t="shared" si="6"/>
        <v>0.13384088844520217</v>
      </c>
      <c r="S26" s="4"/>
      <c r="T26">
        <f t="shared" si="7"/>
        <v>0.8470635272233511</v>
      </c>
      <c r="U26">
        <f t="shared" si="8"/>
        <v>-0.16597958451766712</v>
      </c>
      <c r="V26">
        <f t="shared" si="9"/>
        <v>-2.9876325213180079E-3</v>
      </c>
      <c r="W26" s="4"/>
      <c r="X26">
        <f t="shared" si="10"/>
        <v>0.15293647277664885</v>
      </c>
      <c r="Y26">
        <f t="shared" si="11"/>
        <v>2.3389564705362655E-2</v>
      </c>
      <c r="Z26" s="5">
        <f t="shared" si="12"/>
        <v>2780.3951903955158</v>
      </c>
      <c r="AA26">
        <f t="shared" si="13"/>
        <v>1.1705801978202306</v>
      </c>
      <c r="AB26" s="4"/>
      <c r="AC26">
        <f t="shared" si="14"/>
        <v>0.8470635272233511</v>
      </c>
      <c r="AD26" s="5">
        <f t="shared" si="15"/>
        <v>3635.3346418938527</v>
      </c>
      <c r="AE26">
        <f t="shared" si="16"/>
        <v>-1.2964477603047457</v>
      </c>
      <c r="AF26" s="4"/>
      <c r="AK26">
        <f t="shared" si="17"/>
        <v>4.9856934393690544E-3</v>
      </c>
      <c r="AL26">
        <f t="shared" si="18"/>
        <v>2.5065056662404411E-5</v>
      </c>
    </row>
    <row r="27" spans="1:38" x14ac:dyDescent="0.3">
      <c r="A27" s="35">
        <v>273.14999999999998</v>
      </c>
      <c r="B27" s="37">
        <v>2</v>
      </c>
      <c r="C27" s="8">
        <v>120.366</v>
      </c>
      <c r="D27" s="8">
        <f t="shared" si="0"/>
        <v>240.732</v>
      </c>
      <c r="F27" s="43">
        <v>0.67500000000000004</v>
      </c>
      <c r="H27">
        <f t="shared" si="1"/>
        <v>-2.4299999999999998E-5</v>
      </c>
      <c r="I27" s="13">
        <v>0.39200000000000002</v>
      </c>
      <c r="J27">
        <v>1.7999999999999999E-2</v>
      </c>
      <c r="K27" s="22">
        <f t="shared" si="2"/>
        <v>8</v>
      </c>
      <c r="L27">
        <v>0.2</v>
      </c>
      <c r="N27">
        <f t="shared" si="3"/>
        <v>22.627416997969508</v>
      </c>
      <c r="O27">
        <f t="shared" si="4"/>
        <v>2.8284271247461903</v>
      </c>
      <c r="P27">
        <f t="shared" si="5"/>
        <v>1.5656854249492382</v>
      </c>
      <c r="R27">
        <f t="shared" si="6"/>
        <v>0.20394780687550851</v>
      </c>
      <c r="S27" s="4"/>
      <c r="T27">
        <f t="shared" si="7"/>
        <v>0.80597582717299143</v>
      </c>
      <c r="U27">
        <f t="shared" si="8"/>
        <v>-0.21570152802575771</v>
      </c>
      <c r="V27">
        <f t="shared" si="9"/>
        <v>-3.8826275044636384E-3</v>
      </c>
      <c r="W27" s="4"/>
      <c r="X27">
        <f t="shared" si="10"/>
        <v>0.19402417282700857</v>
      </c>
      <c r="Y27">
        <f t="shared" si="11"/>
        <v>3.7645379641204887E-2</v>
      </c>
      <c r="Z27" s="5">
        <f t="shared" si="12"/>
        <v>2823.5405257674129</v>
      </c>
      <c r="AA27">
        <f t="shared" si="13"/>
        <v>1.913278590447147</v>
      </c>
      <c r="AB27" s="4"/>
      <c r="AC27">
        <f t="shared" si="14"/>
        <v>0.80597582717299143</v>
      </c>
      <c r="AD27" s="5">
        <f t="shared" si="15"/>
        <v>3884.0298415581424</v>
      </c>
      <c r="AE27">
        <f t="shared" si="16"/>
        <v>-2.1212348860334482</v>
      </c>
      <c r="AF27" s="4"/>
      <c r="AK27">
        <f t="shared" si="17"/>
        <v>-7.8911162152563996E-3</v>
      </c>
      <c r="AL27">
        <f t="shared" si="18"/>
        <v>6.1886797364621023E-5</v>
      </c>
    </row>
    <row r="28" spans="1:38" x14ac:dyDescent="0.3">
      <c r="A28" s="35">
        <v>273.14999999999998</v>
      </c>
      <c r="B28" s="37">
        <v>2.5</v>
      </c>
      <c r="C28" s="8">
        <v>120.366</v>
      </c>
      <c r="D28" s="8">
        <f t="shared" si="0"/>
        <v>300.91500000000002</v>
      </c>
      <c r="F28" s="43">
        <v>0.79500000000000004</v>
      </c>
      <c r="H28">
        <f t="shared" si="1"/>
        <v>-2.862E-5</v>
      </c>
      <c r="I28" s="13">
        <v>0.39200000000000002</v>
      </c>
      <c r="J28">
        <v>1.7999999999999999E-2</v>
      </c>
      <c r="K28" s="22">
        <f t="shared" si="2"/>
        <v>10</v>
      </c>
      <c r="L28">
        <v>0.2</v>
      </c>
      <c r="N28">
        <f t="shared" si="3"/>
        <v>31.622776601683803</v>
      </c>
      <c r="O28">
        <f t="shared" si="4"/>
        <v>3.1622776601683795</v>
      </c>
      <c r="P28">
        <f t="shared" si="5"/>
        <v>1.632455532033676</v>
      </c>
      <c r="R28">
        <f t="shared" si="6"/>
        <v>0.27336770567160285</v>
      </c>
      <c r="S28" s="4"/>
      <c r="T28">
        <f t="shared" si="7"/>
        <v>0.76868972992086337</v>
      </c>
      <c r="U28">
        <f t="shared" si="8"/>
        <v>-0.26306786303780011</v>
      </c>
      <c r="V28">
        <f t="shared" si="9"/>
        <v>-4.7352215346804019E-3</v>
      </c>
      <c r="W28" s="4"/>
      <c r="X28">
        <f t="shared" si="10"/>
        <v>0.23131027007913663</v>
      </c>
      <c r="Y28">
        <f t="shared" si="11"/>
        <v>5.3504441044083126E-2</v>
      </c>
      <c r="Z28" s="5">
        <f t="shared" si="12"/>
        <v>2871.5377686989682</v>
      </c>
      <c r="AA28">
        <f t="shared" si="13"/>
        <v>2.765520418521815</v>
      </c>
      <c r="AB28" s="4"/>
      <c r="AC28">
        <f t="shared" si="14"/>
        <v>0.76868972992086337</v>
      </c>
      <c r="AD28" s="5">
        <f t="shared" si="15"/>
        <v>4109.7147397017397</v>
      </c>
      <c r="AE28">
        <f t="shared" si="16"/>
        <v>-3.0424615136044095</v>
      </c>
      <c r="AF28" s="4"/>
      <c r="AK28">
        <f t="shared" si="17"/>
        <v>-8.3086109456722568E-3</v>
      </c>
      <c r="AL28">
        <f t="shared" si="18"/>
        <v>6.8558250060414558E-5</v>
      </c>
    </row>
    <row r="29" spans="1:38" x14ac:dyDescent="0.3">
      <c r="A29" s="35">
        <v>273.14999999999998</v>
      </c>
      <c r="B29" s="37">
        <v>3</v>
      </c>
      <c r="C29" s="8">
        <v>120.366</v>
      </c>
      <c r="D29" s="8">
        <f t="shared" si="0"/>
        <v>361.09800000000001</v>
      </c>
      <c r="F29" s="44">
        <v>0.97499999999999998</v>
      </c>
      <c r="H29">
        <f t="shared" si="1"/>
        <v>-3.5099999999999999E-5</v>
      </c>
      <c r="I29" s="13">
        <v>0.39200000000000002</v>
      </c>
      <c r="J29">
        <v>1.7999999999999999E-2</v>
      </c>
      <c r="K29" s="22">
        <f t="shared" si="2"/>
        <v>12</v>
      </c>
      <c r="L29">
        <v>0.2</v>
      </c>
      <c r="N29">
        <f t="shared" si="3"/>
        <v>41.56921938165307</v>
      </c>
      <c r="O29">
        <f t="shared" si="4"/>
        <v>3.4641016151377544</v>
      </c>
      <c r="P29">
        <f t="shared" si="5"/>
        <v>1.6928203230275509</v>
      </c>
      <c r="R29">
        <f t="shared" si="6"/>
        <v>0.34653696906516918</v>
      </c>
      <c r="S29" s="4"/>
      <c r="T29">
        <f t="shared" si="7"/>
        <v>0.7347009546704204</v>
      </c>
      <c r="U29">
        <f t="shared" si="8"/>
        <v>-0.30829172695506124</v>
      </c>
      <c r="V29">
        <f t="shared" si="9"/>
        <v>-5.5492510851911023E-3</v>
      </c>
      <c r="W29" s="4"/>
      <c r="X29">
        <f t="shared" si="10"/>
        <v>0.26529904532957954</v>
      </c>
      <c r="Y29">
        <f t="shared" si="11"/>
        <v>7.0383583452786294E-2</v>
      </c>
      <c r="Z29" s="5">
        <f t="shared" si="12"/>
        <v>2922.6220500811719</v>
      </c>
      <c r="AA29">
        <f t="shared" si="13"/>
        <v>3.7026830333311471</v>
      </c>
      <c r="AB29" s="4"/>
      <c r="AC29">
        <f t="shared" si="14"/>
        <v>0.7347009546704204</v>
      </c>
      <c r="AD29" s="5">
        <f t="shared" si="15"/>
        <v>4315.4416418377377</v>
      </c>
      <c r="AE29">
        <f t="shared" si="16"/>
        <v>-4.0167955906264492</v>
      </c>
      <c r="AF29" s="4"/>
      <c r="AK29">
        <f t="shared" si="17"/>
        <v>2.687516068467577E-2</v>
      </c>
      <c r="AL29">
        <f t="shared" si="18"/>
        <v>7.2416213011720638E-4</v>
      </c>
    </row>
    <row r="30" spans="1:38" x14ac:dyDescent="0.3">
      <c r="A30" s="39">
        <v>298.14999999999998</v>
      </c>
      <c r="B30" s="40">
        <v>0.2</v>
      </c>
      <c r="C30" s="8">
        <v>120.366</v>
      </c>
      <c r="D30" s="8">
        <f t="shared" si="0"/>
        <v>24.0732</v>
      </c>
      <c r="F30" s="20">
        <v>0.24175855226406529</v>
      </c>
      <c r="H30">
        <f t="shared" si="1"/>
        <v>-8.703307881506349E-6</v>
      </c>
      <c r="I30" s="13">
        <v>0.39200000000000002</v>
      </c>
      <c r="J30">
        <v>1.7999999999999999E-2</v>
      </c>
      <c r="K30" s="22">
        <f t="shared" si="2"/>
        <v>0.8</v>
      </c>
      <c r="L30">
        <v>0.2</v>
      </c>
      <c r="N30">
        <f t="shared" si="3"/>
        <v>0.71554175279993271</v>
      </c>
      <c r="O30">
        <f t="shared" si="4"/>
        <v>0.89442719099991586</v>
      </c>
      <c r="P30">
        <f t="shared" si="5"/>
        <v>1.1788854381999831</v>
      </c>
      <c r="R30">
        <f t="shared" si="6"/>
        <v>8.5654847267692662E-3</v>
      </c>
      <c r="S30" s="4"/>
      <c r="T30">
        <f t="shared" si="7"/>
        <v>0.97649269602993227</v>
      </c>
      <c r="U30">
        <f t="shared" si="8"/>
        <v>-2.3788008437429824E-2</v>
      </c>
      <c r="V30">
        <f t="shared" si="9"/>
        <v>-4.281841518737368E-4</v>
      </c>
      <c r="W30" s="4"/>
      <c r="X30">
        <f t="shared" si="10"/>
        <v>2.3507303970067762E-2</v>
      </c>
      <c r="Y30">
        <f t="shared" si="11"/>
        <v>5.5259333994116364E-4</v>
      </c>
      <c r="Z30" s="5">
        <f t="shared" si="12"/>
        <v>2711.2840290010049</v>
      </c>
      <c r="AA30">
        <f t="shared" si="13"/>
        <v>2.6968274948066397E-2</v>
      </c>
      <c r="AB30" s="4"/>
      <c r="AC30">
        <f t="shared" si="14"/>
        <v>0.97649269602993227</v>
      </c>
      <c r="AD30" s="5">
        <f t="shared" si="15"/>
        <v>2854.1303711364294</v>
      </c>
      <c r="AE30">
        <f t="shared" si="16"/>
        <v>-2.7721770103395209E-2</v>
      </c>
      <c r="AF30" s="4"/>
      <c r="AK30">
        <f t="shared" si="17"/>
        <v>7.3838054195667149E-3</v>
      </c>
      <c r="AL30">
        <f t="shared" si="18"/>
        <v>5.464918528539812E-5</v>
      </c>
    </row>
    <row r="31" spans="1:38" x14ac:dyDescent="0.3">
      <c r="A31" s="39">
        <v>298.14999999999998</v>
      </c>
      <c r="B31" s="40">
        <v>0.3</v>
      </c>
      <c r="C31" s="8">
        <v>120.366</v>
      </c>
      <c r="D31" s="8">
        <f t="shared" si="0"/>
        <v>36.1098</v>
      </c>
      <c r="F31" s="20">
        <v>0.23795612986377823</v>
      </c>
      <c r="H31">
        <f t="shared" si="1"/>
        <v>-8.5664206750960158E-6</v>
      </c>
      <c r="I31" s="13">
        <v>0.39200000000000002</v>
      </c>
      <c r="J31">
        <v>1.7999999999999999E-2</v>
      </c>
      <c r="K31" s="22">
        <f t="shared" si="2"/>
        <v>1.2</v>
      </c>
      <c r="L31">
        <v>0.2</v>
      </c>
      <c r="N31">
        <f t="shared" si="3"/>
        <v>1.3145341380123987</v>
      </c>
      <c r="O31">
        <f t="shared" si="4"/>
        <v>1.0954451150103321</v>
      </c>
      <c r="P31">
        <f t="shared" si="5"/>
        <v>1.2190890230020663</v>
      </c>
      <c r="R31">
        <f t="shared" si="6"/>
        <v>1.5216858987007325E-2</v>
      </c>
      <c r="S31" s="4"/>
      <c r="T31">
        <f t="shared" si="7"/>
        <v>0.96514867439725016</v>
      </c>
      <c r="U31">
        <f t="shared" si="8"/>
        <v>-3.5473122777309636E-2</v>
      </c>
      <c r="V31">
        <f t="shared" si="9"/>
        <v>-6.3851620999157339E-4</v>
      </c>
      <c r="W31" s="4"/>
      <c r="X31">
        <f t="shared" si="10"/>
        <v>3.4851325602749825E-2</v>
      </c>
      <c r="Y31">
        <f t="shared" si="11"/>
        <v>1.2146148962688854E-3</v>
      </c>
      <c r="Z31" s="5">
        <f t="shared" si="12"/>
        <v>2713.3192959107027</v>
      </c>
      <c r="AA31">
        <f t="shared" si="13"/>
        <v>5.9321484632644979E-2</v>
      </c>
      <c r="AB31" s="4"/>
      <c r="AC31">
        <f t="shared" si="14"/>
        <v>0.96514867439725016</v>
      </c>
      <c r="AD31" s="5">
        <f t="shared" si="15"/>
        <v>2923.865214325529</v>
      </c>
      <c r="AE31">
        <f t="shared" si="16"/>
        <v>-6.16968050992662E-2</v>
      </c>
      <c r="AF31" s="4"/>
      <c r="AK31">
        <f t="shared" si="17"/>
        <v>1.2203022310394523E-2</v>
      </c>
      <c r="AL31">
        <f t="shared" si="18"/>
        <v>1.4912289933678651E-4</v>
      </c>
    </row>
    <row r="32" spans="1:38" x14ac:dyDescent="0.3">
      <c r="A32" s="39">
        <v>298.14999999999998</v>
      </c>
      <c r="B32" s="40">
        <v>0.4</v>
      </c>
      <c r="C32" s="8">
        <v>120.366</v>
      </c>
      <c r="D32" s="8">
        <f t="shared" si="0"/>
        <v>48.1464</v>
      </c>
      <c r="F32" s="20">
        <v>0.23008641665475862</v>
      </c>
      <c r="H32">
        <f t="shared" si="1"/>
        <v>-8.2831109995713086E-6</v>
      </c>
      <c r="I32" s="13">
        <v>0.39200000000000002</v>
      </c>
      <c r="J32">
        <v>1.7999999999999999E-2</v>
      </c>
      <c r="K32" s="22">
        <f t="shared" si="2"/>
        <v>1.6</v>
      </c>
      <c r="L32">
        <v>0.2</v>
      </c>
      <c r="N32">
        <f t="shared" si="3"/>
        <v>2.0238577025077631</v>
      </c>
      <c r="O32">
        <f t="shared" si="4"/>
        <v>1.2649110640673518</v>
      </c>
      <c r="P32">
        <f t="shared" si="5"/>
        <v>1.2529822128134704</v>
      </c>
      <c r="R32">
        <f t="shared" si="6"/>
        <v>2.2794162283963193E-2</v>
      </c>
      <c r="S32" s="4"/>
      <c r="T32">
        <f t="shared" si="7"/>
        <v>0.95406519547269353</v>
      </c>
      <c r="U32">
        <f t="shared" si="8"/>
        <v>-4.7023270798949024E-2</v>
      </c>
      <c r="V32">
        <f t="shared" si="9"/>
        <v>-8.4641887438108234E-4</v>
      </c>
      <c r="W32" s="4"/>
      <c r="X32">
        <f t="shared" si="10"/>
        <v>4.5934804527306486E-2</v>
      </c>
      <c r="Y32">
        <f t="shared" si="11"/>
        <v>2.1100062669618565E-3</v>
      </c>
      <c r="Z32" s="5">
        <f t="shared" si="12"/>
        <v>2716.0718468851915</v>
      </c>
      <c r="AA32">
        <f t="shared" si="13"/>
        <v>0.10315671513203552</v>
      </c>
      <c r="AB32" s="4"/>
      <c r="AC32">
        <f t="shared" si="14"/>
        <v>0.95406519547269353</v>
      </c>
      <c r="AD32" s="5">
        <f t="shared" si="15"/>
        <v>2991.9984293193115</v>
      </c>
      <c r="AE32">
        <f t="shared" si="16"/>
        <v>-0.10841657029864149</v>
      </c>
      <c r="AF32" s="4"/>
      <c r="AK32">
        <f t="shared" si="17"/>
        <v>1.6687888242976123E-2</v>
      </c>
      <c r="AL32">
        <f t="shared" si="18"/>
        <v>2.7876213788131861E-4</v>
      </c>
    </row>
    <row r="33" spans="1:38" x14ac:dyDescent="0.3">
      <c r="A33" s="39">
        <v>298.14999999999998</v>
      </c>
      <c r="B33" s="40">
        <v>0.5</v>
      </c>
      <c r="C33" s="8">
        <v>120.366</v>
      </c>
      <c r="D33" s="8">
        <f t="shared" si="0"/>
        <v>60.183</v>
      </c>
      <c r="F33" s="20">
        <v>0.22787090853126213</v>
      </c>
      <c r="H33">
        <f t="shared" si="1"/>
        <v>-8.2033527071254343E-6</v>
      </c>
      <c r="I33" s="13">
        <v>0.39200000000000002</v>
      </c>
      <c r="J33">
        <v>1.7999999999999999E-2</v>
      </c>
      <c r="K33" s="22">
        <f t="shared" si="2"/>
        <v>2</v>
      </c>
      <c r="L33">
        <v>0.2</v>
      </c>
      <c r="N33">
        <f t="shared" si="3"/>
        <v>2.8284271247461898</v>
      </c>
      <c r="O33">
        <f t="shared" si="4"/>
        <v>1.4142135623730951</v>
      </c>
      <c r="P33">
        <f t="shared" si="5"/>
        <v>1.2828427124746191</v>
      </c>
      <c r="R33">
        <f t="shared" si="6"/>
        <v>3.1114308243932857E-2</v>
      </c>
      <c r="S33" s="4"/>
      <c r="T33">
        <f t="shared" si="7"/>
        <v>0.94323338517972843</v>
      </c>
      <c r="U33">
        <f t="shared" si="8"/>
        <v>-5.8441534732579292E-2</v>
      </c>
      <c r="V33">
        <f t="shared" si="9"/>
        <v>-1.0519476251864273E-3</v>
      </c>
      <c r="W33" s="4"/>
      <c r="X33">
        <f t="shared" si="10"/>
        <v>5.6766614820271594E-2</v>
      </c>
      <c r="Y33">
        <f t="shared" si="11"/>
        <v>3.2224485581530786E-3</v>
      </c>
      <c r="Z33" s="5">
        <f t="shared" si="12"/>
        <v>2719.4915238976232</v>
      </c>
      <c r="AA33">
        <f t="shared" si="13"/>
        <v>0.15774158772168143</v>
      </c>
      <c r="AB33" s="4"/>
      <c r="AC33">
        <f t="shared" si="14"/>
        <v>0.94323338517972843</v>
      </c>
      <c r="AD33" s="5">
        <f t="shared" si="15"/>
        <v>3058.5845675242863</v>
      </c>
      <c r="AE33">
        <f t="shared" si="16"/>
        <v>-0.16733937983625663</v>
      </c>
      <c r="AF33" s="4"/>
      <c r="AK33">
        <f t="shared" si="17"/>
        <v>2.0464568504171221E-2</v>
      </c>
      <c r="AL33">
        <f t="shared" si="18"/>
        <v>4.1913438750379006E-4</v>
      </c>
    </row>
    <row r="34" spans="1:38" x14ac:dyDescent="0.3">
      <c r="A34" s="39">
        <v>298.14999999999998</v>
      </c>
      <c r="B34" s="40">
        <v>0.6</v>
      </c>
      <c r="C34" s="8">
        <v>120.366</v>
      </c>
      <c r="D34" s="8">
        <f t="shared" si="0"/>
        <v>72.2196</v>
      </c>
      <c r="F34" s="20">
        <v>0.22646028959534148</v>
      </c>
      <c r="H34">
        <f t="shared" si="1"/>
        <v>-8.1525704254322929E-6</v>
      </c>
      <c r="I34" s="13">
        <v>0.39200000000000002</v>
      </c>
      <c r="J34">
        <v>1.7999999999999999E-2</v>
      </c>
      <c r="K34" s="22">
        <f t="shared" si="2"/>
        <v>2.4</v>
      </c>
      <c r="L34">
        <v>0.2</v>
      </c>
      <c r="N34">
        <f t="shared" si="3"/>
        <v>3.7180640123591195</v>
      </c>
      <c r="O34">
        <f t="shared" si="4"/>
        <v>1.5491933384829668</v>
      </c>
      <c r="P34">
        <f t="shared" si="5"/>
        <v>1.3098386676965934</v>
      </c>
      <c r="R34">
        <f t="shared" si="6"/>
        <v>4.0057848830101654E-2</v>
      </c>
      <c r="S34" s="4"/>
      <c r="T34">
        <f t="shared" si="7"/>
        <v>0.93264476791881068</v>
      </c>
      <c r="U34">
        <f t="shared" si="8"/>
        <v>-6.9730892415829762E-2</v>
      </c>
      <c r="V34">
        <f t="shared" si="9"/>
        <v>-1.2551560634849355E-3</v>
      </c>
      <c r="W34" s="4"/>
      <c r="X34">
        <f t="shared" si="10"/>
        <v>6.7355232081189348E-2</v>
      </c>
      <c r="Y34">
        <f t="shared" si="11"/>
        <v>4.5367272887108789E-3</v>
      </c>
      <c r="Z34" s="5">
        <f t="shared" si="12"/>
        <v>2723.531563470774</v>
      </c>
      <c r="AA34">
        <f t="shared" si="13"/>
        <v>0.22240655938193876</v>
      </c>
      <c r="AB34" s="4"/>
      <c r="AC34">
        <f t="shared" si="14"/>
        <v>0.93264476791881068</v>
      </c>
      <c r="AD34" s="5">
        <f t="shared" si="15"/>
        <v>3123.6757307985331</v>
      </c>
      <c r="AE34">
        <f t="shared" si="16"/>
        <v>-0.23790160963477708</v>
      </c>
      <c r="AF34" s="4"/>
      <c r="AK34">
        <f t="shared" si="17"/>
        <v>2.3307642513778426E-2</v>
      </c>
      <c r="AL34">
        <f t="shared" si="18"/>
        <v>5.4362630040858491E-4</v>
      </c>
    </row>
    <row r="35" spans="1:38" x14ac:dyDescent="0.3">
      <c r="A35" s="39">
        <v>298.14999999999998</v>
      </c>
      <c r="B35" s="40">
        <v>0.7</v>
      </c>
      <c r="C35" s="8">
        <v>120.366</v>
      </c>
      <c r="D35" s="8">
        <f t="shared" si="0"/>
        <v>84.256199999999993</v>
      </c>
      <c r="F35" s="20">
        <v>0.22550981469695527</v>
      </c>
      <c r="H35">
        <f t="shared" si="1"/>
        <v>-8.1183533290903891E-6</v>
      </c>
      <c r="I35" s="13">
        <v>0.39200000000000002</v>
      </c>
      <c r="J35">
        <v>1.7999999999999999E-2</v>
      </c>
      <c r="K35" s="22">
        <f t="shared" si="2"/>
        <v>2.8</v>
      </c>
      <c r="L35">
        <v>0.2</v>
      </c>
      <c r="N35">
        <f t="shared" si="3"/>
        <v>4.6852961485908216</v>
      </c>
      <c r="O35">
        <f t="shared" si="4"/>
        <v>1.6733200530681511</v>
      </c>
      <c r="P35">
        <f t="shared" si="5"/>
        <v>1.3346640106136303</v>
      </c>
      <c r="R35">
        <f t="shared" si="6"/>
        <v>4.9539733388416309E-2</v>
      </c>
      <c r="S35" s="4"/>
      <c r="T35">
        <f t="shared" si="7"/>
        <v>0.92229124444942068</v>
      </c>
      <c r="U35">
        <f t="shared" si="8"/>
        <v>-8.0894221955403189E-2</v>
      </c>
      <c r="V35">
        <f t="shared" si="9"/>
        <v>-1.4560959951972572E-3</v>
      </c>
      <c r="W35" s="4"/>
      <c r="X35">
        <f t="shared" si="10"/>
        <v>7.7708755550579267E-2</v>
      </c>
      <c r="Y35">
        <f t="shared" si="11"/>
        <v>6.0386506892196844E-3</v>
      </c>
      <c r="Z35" s="5">
        <f t="shared" si="12"/>
        <v>2728.1483455585253</v>
      </c>
      <c r="AA35">
        <f t="shared" si="13"/>
        <v>0.29653802796960954</v>
      </c>
      <c r="AB35" s="4"/>
      <c r="AC35">
        <f t="shared" si="14"/>
        <v>0.92229124444942068</v>
      </c>
      <c r="AD35" s="5">
        <f t="shared" si="15"/>
        <v>3187.3217074169556</v>
      </c>
      <c r="AE35">
        <f t="shared" si="16"/>
        <v>-0.31952614488591224</v>
      </c>
      <c r="AF35" s="4"/>
      <c r="AK35">
        <f t="shared" si="17"/>
        <v>2.5095520476916322E-2</v>
      </c>
      <c r="AL35">
        <f t="shared" si="18"/>
        <v>6.3019268251940526E-4</v>
      </c>
    </row>
    <row r="36" spans="1:38" x14ac:dyDescent="0.3">
      <c r="A36" s="39">
        <v>298.14999999999998</v>
      </c>
      <c r="B36" s="40">
        <v>0.8</v>
      </c>
      <c r="C36" s="8">
        <v>120.366</v>
      </c>
      <c r="D36" s="8">
        <f t="shared" si="0"/>
        <v>96.2928</v>
      </c>
      <c r="F36" s="20">
        <v>0.22637781006956606</v>
      </c>
      <c r="H36">
        <f t="shared" si="1"/>
        <v>-8.1496011625043773E-6</v>
      </c>
      <c r="I36" s="13">
        <v>0.39200000000000002</v>
      </c>
      <c r="J36">
        <v>1.7999999999999999E-2</v>
      </c>
      <c r="K36" s="22">
        <f t="shared" si="2"/>
        <v>3.2</v>
      </c>
      <c r="L36">
        <v>0.2</v>
      </c>
      <c r="N36">
        <f t="shared" si="3"/>
        <v>5.7243340223994608</v>
      </c>
      <c r="O36">
        <f t="shared" si="4"/>
        <v>1.7888543819998317</v>
      </c>
      <c r="P36">
        <f t="shared" si="5"/>
        <v>1.3577708763999663</v>
      </c>
      <c r="R36">
        <f t="shared" si="6"/>
        <v>5.9495901059749071E-2</v>
      </c>
      <c r="S36" s="4"/>
      <c r="T36">
        <f t="shared" si="7"/>
        <v>0.91216507122914603</v>
      </c>
      <c r="U36">
        <f t="shared" si="8"/>
        <v>-9.1934306131411014E-2</v>
      </c>
      <c r="V36">
        <f t="shared" si="9"/>
        <v>-1.6548175103653982E-3</v>
      </c>
      <c r="W36" s="4"/>
      <c r="X36">
        <f t="shared" si="10"/>
        <v>8.7834928770853929E-2</v>
      </c>
      <c r="Y36">
        <f t="shared" si="11"/>
        <v>7.7149747121809829E-3</v>
      </c>
      <c r="Z36" s="5">
        <f t="shared" si="12"/>
        <v>2733.301163055155</v>
      </c>
      <c r="AA36">
        <f t="shared" si="13"/>
        <v>0.37957228836741702</v>
      </c>
      <c r="AB36" s="4"/>
      <c r="AC36">
        <f t="shared" si="14"/>
        <v>0.91216507122914603</v>
      </c>
      <c r="AD36" s="5">
        <f t="shared" si="15"/>
        <v>3249.5700990796713</v>
      </c>
      <c r="AE36">
        <f t="shared" si="16"/>
        <v>-0.41162937539812722</v>
      </c>
      <c r="AF36" s="4"/>
      <c r="AK36">
        <f t="shared" si="17"/>
        <v>2.5783996518673469E-2</v>
      </c>
      <c r="AL36">
        <f t="shared" si="18"/>
        <v>6.6523480146696984E-4</v>
      </c>
    </row>
    <row r="37" spans="1:38" x14ac:dyDescent="0.3">
      <c r="A37" s="39">
        <v>298.14999999999998</v>
      </c>
      <c r="B37" s="40">
        <v>0.9</v>
      </c>
      <c r="C37" s="8">
        <v>120.366</v>
      </c>
      <c r="D37" s="8">
        <f t="shared" si="0"/>
        <v>108.32940000000001</v>
      </c>
      <c r="F37" s="20">
        <v>0.22710278153093658</v>
      </c>
      <c r="H37">
        <f t="shared" si="1"/>
        <v>-8.1757001351137155E-6</v>
      </c>
      <c r="I37" s="13">
        <v>0.39200000000000002</v>
      </c>
      <c r="J37">
        <v>1.7999999999999999E-2</v>
      </c>
      <c r="K37" s="22">
        <f t="shared" si="2"/>
        <v>3.6</v>
      </c>
      <c r="L37">
        <v>0.2</v>
      </c>
      <c r="N37">
        <f t="shared" si="3"/>
        <v>6.8305197459636995</v>
      </c>
      <c r="O37">
        <f t="shared" si="4"/>
        <v>1.8973665961010275</v>
      </c>
      <c r="P37">
        <f t="shared" si="5"/>
        <v>1.3794733192202056</v>
      </c>
      <c r="R37">
        <f t="shared" si="6"/>
        <v>6.9876157307289397E-2</v>
      </c>
      <c r="S37" s="4"/>
      <c r="T37">
        <f t="shared" si="7"/>
        <v>0.90225884109904508</v>
      </c>
      <c r="U37">
        <f t="shared" si="8"/>
        <v>-0.10285383656123008</v>
      </c>
      <c r="V37">
        <f t="shared" si="9"/>
        <v>-1.8513690581021412E-3</v>
      </c>
      <c r="W37" s="4"/>
      <c r="X37">
        <f t="shared" si="10"/>
        <v>9.7741158900954903E-2</v>
      </c>
      <c r="Y37">
        <f t="shared" si="11"/>
        <v>9.5533341433017161E-3</v>
      </c>
      <c r="Z37" s="5">
        <f t="shared" si="12"/>
        <v>2738.9520100571121</v>
      </c>
      <c r="AA37">
        <f t="shared" si="13"/>
        <v>0.47099022758178249</v>
      </c>
      <c r="AB37" s="4"/>
      <c r="AC37">
        <f t="shared" si="14"/>
        <v>0.90225884109904508</v>
      </c>
      <c r="AD37" s="5">
        <f t="shared" si="15"/>
        <v>3310.4664396444236</v>
      </c>
      <c r="AE37">
        <f t="shared" si="16"/>
        <v>-0.51362695713564188</v>
      </c>
      <c r="AF37" s="4"/>
      <c r="AK37">
        <f t="shared" si="17"/>
        <v>2.5388058695327897E-2</v>
      </c>
      <c r="AL37">
        <f t="shared" si="18"/>
        <v>6.4496872146929847E-4</v>
      </c>
    </row>
    <row r="38" spans="1:38" x14ac:dyDescent="0.3">
      <c r="A38" s="39">
        <v>298.14999999999998</v>
      </c>
      <c r="B38" s="40">
        <v>1</v>
      </c>
      <c r="C38" s="8">
        <v>120.366</v>
      </c>
      <c r="D38" s="8">
        <f t="shared" si="0"/>
        <v>120.366</v>
      </c>
      <c r="F38" s="20">
        <v>0.22895723515699759</v>
      </c>
      <c r="H38">
        <f t="shared" si="1"/>
        <v>-8.2424604656519125E-6</v>
      </c>
      <c r="I38" s="13">
        <v>0.39200000000000002</v>
      </c>
      <c r="J38">
        <v>1.7999999999999999E-2</v>
      </c>
      <c r="K38" s="22">
        <f t="shared" si="2"/>
        <v>4</v>
      </c>
      <c r="L38">
        <v>0.2</v>
      </c>
      <c r="N38">
        <f t="shared" si="3"/>
        <v>7.9999999999999982</v>
      </c>
      <c r="O38">
        <f t="shared" si="4"/>
        <v>2</v>
      </c>
      <c r="P38">
        <f t="shared" si="5"/>
        <v>1.4</v>
      </c>
      <c r="R38">
        <f t="shared" si="6"/>
        <v>8.0639999999999989E-2</v>
      </c>
      <c r="S38" s="4"/>
      <c r="T38">
        <f t="shared" si="7"/>
        <v>0.89256546521404612</v>
      </c>
      <c r="U38">
        <f t="shared" si="8"/>
        <v>-0.11365541763846689</v>
      </c>
      <c r="V38">
        <f t="shared" si="9"/>
        <v>-2.0457975174924038E-3</v>
      </c>
      <c r="W38" s="4"/>
      <c r="X38">
        <f t="shared" si="10"/>
        <v>0.10743453478595388</v>
      </c>
      <c r="Y38">
        <f t="shared" si="11"/>
        <v>1.1542179264674336E-2</v>
      </c>
      <c r="Z38" s="5">
        <f t="shared" si="12"/>
        <v>2745.0653871892473</v>
      </c>
      <c r="AA38">
        <f t="shared" si="13"/>
        <v>0.57031266225943722</v>
      </c>
      <c r="AB38" s="4"/>
      <c r="AC38">
        <f t="shared" si="14"/>
        <v>0.89256546521404612</v>
      </c>
      <c r="AD38" s="5">
        <f t="shared" si="15"/>
        <v>3370.0543062054276</v>
      </c>
      <c r="AE38">
        <f t="shared" si="16"/>
        <v>-0.62493852616947787</v>
      </c>
      <c r="AF38" s="4"/>
      <c r="AK38">
        <f t="shared" si="17"/>
        <v>2.3968338572466941E-2</v>
      </c>
      <c r="AL38">
        <f t="shared" si="18"/>
        <v>5.7487643802878283E-4</v>
      </c>
    </row>
    <row r="39" spans="1:38" x14ac:dyDescent="0.3">
      <c r="A39" s="39">
        <v>298.14999999999998</v>
      </c>
      <c r="B39" s="40">
        <v>1.2</v>
      </c>
      <c r="C39" s="8">
        <v>120.366</v>
      </c>
      <c r="D39" s="8">
        <f t="shared" si="0"/>
        <v>144.4392</v>
      </c>
      <c r="F39" s="20">
        <v>0.23598030238828563</v>
      </c>
      <c r="H39">
        <f t="shared" si="1"/>
        <v>-8.4952908859782812E-6</v>
      </c>
      <c r="I39" s="13">
        <v>0.39200000000000002</v>
      </c>
      <c r="J39">
        <v>1.7999999999999999E-2</v>
      </c>
      <c r="K39" s="22">
        <f t="shared" si="2"/>
        <v>4.8</v>
      </c>
      <c r="L39">
        <v>0.2</v>
      </c>
      <c r="N39">
        <f t="shared" si="3"/>
        <v>10.516273104099188</v>
      </c>
      <c r="O39">
        <f t="shared" si="4"/>
        <v>2.1908902300206643</v>
      </c>
      <c r="P39">
        <f t="shared" si="5"/>
        <v>1.4381780460041329</v>
      </c>
      <c r="R39">
        <f t="shared" si="6"/>
        <v>0.10319003718446504</v>
      </c>
      <c r="S39" s="4"/>
      <c r="T39">
        <f t="shared" si="7"/>
        <v>0.87379041193276152</v>
      </c>
      <c r="U39">
        <f t="shared" si="8"/>
        <v>-0.134914735364599</v>
      </c>
      <c r="V39">
        <f t="shared" si="9"/>
        <v>-2.4284652365627818E-3</v>
      </c>
      <c r="W39" s="4"/>
      <c r="X39">
        <f t="shared" si="10"/>
        <v>0.12620958806723853</v>
      </c>
      <c r="Y39">
        <f t="shared" si="11"/>
        <v>1.5928860120102039E-2</v>
      </c>
      <c r="Z39" s="5">
        <f t="shared" si="12"/>
        <v>2758.5492063740348</v>
      </c>
      <c r="AA39">
        <f t="shared" si="13"/>
        <v>0.79092979996950885</v>
      </c>
      <c r="AB39" s="4"/>
      <c r="AC39">
        <f t="shared" si="14"/>
        <v>0.87379041193276152</v>
      </c>
      <c r="AD39" s="5">
        <f t="shared" si="15"/>
        <v>3485.4697592812008</v>
      </c>
      <c r="AE39">
        <f t="shared" si="16"/>
        <v>-0.87322426955651944</v>
      </c>
      <c r="AF39" s="4"/>
      <c r="AK39">
        <f t="shared" si="17"/>
        <v>1.8467102360891663E-2</v>
      </c>
      <c r="AL39">
        <f t="shared" si="18"/>
        <v>3.4134770859037153E-4</v>
      </c>
    </row>
    <row r="40" spans="1:38" x14ac:dyDescent="0.3">
      <c r="A40" s="39">
        <v>298.14999999999998</v>
      </c>
      <c r="B40" s="40">
        <v>1.4</v>
      </c>
      <c r="C40" s="8">
        <v>120.366</v>
      </c>
      <c r="D40" s="8">
        <f t="shared" si="0"/>
        <v>168.51239999999999</v>
      </c>
      <c r="F40" s="20">
        <v>0.24737692996350469</v>
      </c>
      <c r="H40">
        <f t="shared" si="1"/>
        <v>-8.9055694786861674E-6</v>
      </c>
      <c r="I40" s="13">
        <v>0.39200000000000002</v>
      </c>
      <c r="J40">
        <v>1.7999999999999999E-2</v>
      </c>
      <c r="K40" s="22">
        <f t="shared" si="2"/>
        <v>5.6</v>
      </c>
      <c r="L40">
        <v>0.2</v>
      </c>
      <c r="N40">
        <f t="shared" si="3"/>
        <v>13.252018714143137</v>
      </c>
      <c r="O40">
        <f t="shared" si="4"/>
        <v>2.3664319132398464</v>
      </c>
      <c r="P40">
        <f t="shared" si="5"/>
        <v>1.4732863826479692</v>
      </c>
      <c r="R40">
        <f t="shared" si="6"/>
        <v>0.12693559805926286</v>
      </c>
      <c r="S40" s="4"/>
      <c r="T40">
        <f t="shared" si="7"/>
        <v>0.85578895012153922</v>
      </c>
      <c r="U40">
        <f t="shared" si="8"/>
        <v>-0.15573148683606239</v>
      </c>
      <c r="V40">
        <f t="shared" si="9"/>
        <v>-2.8031667630491227E-3</v>
      </c>
      <c r="W40" s="4"/>
      <c r="X40">
        <f t="shared" si="10"/>
        <v>0.14421104987846084</v>
      </c>
      <c r="Y40">
        <f t="shared" si="11"/>
        <v>2.079682690704792E-2</v>
      </c>
      <c r="Z40" s="5">
        <f t="shared" si="12"/>
        <v>2773.5122937042829</v>
      </c>
      <c r="AA40">
        <f t="shared" si="13"/>
        <v>1.0382445917412737</v>
      </c>
      <c r="AB40" s="4"/>
      <c r="AC40">
        <f t="shared" si="14"/>
        <v>0.85578895012153922</v>
      </c>
      <c r="AD40" s="5">
        <f t="shared" si="15"/>
        <v>3596.1297313111863</v>
      </c>
      <c r="AE40">
        <f t="shared" si="16"/>
        <v>-1.1520507407817109</v>
      </c>
      <c r="AF40" s="4"/>
      <c r="AK40">
        <f t="shared" si="17"/>
        <v>1.0326282255776587E-2</v>
      </c>
      <c r="AL40">
        <f t="shared" si="18"/>
        <v>1.0681610738330482E-4</v>
      </c>
    </row>
    <row r="41" spans="1:38" x14ac:dyDescent="0.3">
      <c r="A41" s="39">
        <v>298.14999999999998</v>
      </c>
      <c r="B41" s="40">
        <v>1.6</v>
      </c>
      <c r="C41" s="8">
        <v>120.366</v>
      </c>
      <c r="D41" s="8">
        <f t="shared" si="0"/>
        <v>192.5856</v>
      </c>
      <c r="F41" s="20">
        <v>0.26081377750879636</v>
      </c>
      <c r="H41">
        <f t="shared" si="1"/>
        <v>-9.3892959903166676E-6</v>
      </c>
      <c r="I41" s="13">
        <v>0.39200000000000002</v>
      </c>
      <c r="J41">
        <v>1.7999999999999999E-2</v>
      </c>
      <c r="K41" s="22">
        <f t="shared" si="2"/>
        <v>6.4</v>
      </c>
      <c r="L41">
        <v>0.2</v>
      </c>
      <c r="N41">
        <f t="shared" si="3"/>
        <v>16.190861620062101</v>
      </c>
      <c r="O41">
        <f t="shared" si="4"/>
        <v>2.5298221281347035</v>
      </c>
      <c r="P41">
        <f t="shared" si="5"/>
        <v>1.5059644256269409</v>
      </c>
      <c r="R41">
        <f t="shared" si="6"/>
        <v>0.15172034298698436</v>
      </c>
      <c r="S41" s="4"/>
      <c r="T41">
        <f t="shared" si="7"/>
        <v>0.83851423327600128</v>
      </c>
      <c r="U41">
        <f t="shared" si="8"/>
        <v>-0.17612372317480682</v>
      </c>
      <c r="V41">
        <f t="shared" si="9"/>
        <v>-3.1702270171465223E-3</v>
      </c>
      <c r="W41" s="4"/>
      <c r="X41">
        <f t="shared" si="10"/>
        <v>0.1614857667239987</v>
      </c>
      <c r="Y41">
        <f t="shared" si="11"/>
        <v>2.6077652854437725E-2</v>
      </c>
      <c r="Z41" s="5">
        <f t="shared" si="12"/>
        <v>2789.7443318886899</v>
      </c>
      <c r="AA41">
        <f t="shared" si="13"/>
        <v>1.309499716313314</v>
      </c>
      <c r="AB41" s="4"/>
      <c r="AC41">
        <f t="shared" si="14"/>
        <v>0.83851423327600128</v>
      </c>
      <c r="AD41" s="5">
        <f t="shared" si="15"/>
        <v>3702.3222007339427</v>
      </c>
      <c r="AE41">
        <f t="shared" si="16"/>
        <v>-1.4572217842545789</v>
      </c>
      <c r="AF41" s="4"/>
      <c r="AK41">
        <f t="shared" si="17"/>
        <v>8.2804802857294746E-4</v>
      </c>
      <c r="AL41">
        <f t="shared" si="18"/>
        <v>7.013012725716777E-7</v>
      </c>
    </row>
    <row r="42" spans="1:38" x14ac:dyDescent="0.3">
      <c r="A42" s="39">
        <v>298.14999999999998</v>
      </c>
      <c r="B42" s="40">
        <v>1.8</v>
      </c>
      <c r="C42" s="8">
        <v>120.366</v>
      </c>
      <c r="D42" s="8">
        <f t="shared" si="0"/>
        <v>216.65880000000001</v>
      </c>
      <c r="F42" s="20">
        <v>0.27498849388267621</v>
      </c>
      <c r="H42">
        <f t="shared" si="1"/>
        <v>-9.8995857797763424E-6</v>
      </c>
      <c r="I42" s="13">
        <v>0.39200000000000002</v>
      </c>
      <c r="J42">
        <v>1.7999999999999999E-2</v>
      </c>
      <c r="K42" s="22">
        <f t="shared" si="2"/>
        <v>7.2</v>
      </c>
      <c r="L42">
        <v>0.2</v>
      </c>
      <c r="N42">
        <f t="shared" si="3"/>
        <v>19.319627325598184</v>
      </c>
      <c r="O42">
        <f t="shared" si="4"/>
        <v>2.6832815729997477</v>
      </c>
      <c r="P42">
        <f t="shared" si="5"/>
        <v>1.5366563145999494</v>
      </c>
      <c r="R42">
        <f t="shared" si="6"/>
        <v>0.17742326519500221</v>
      </c>
      <c r="S42" s="4"/>
      <c r="T42">
        <f t="shared" si="7"/>
        <v>0.82192312257142264</v>
      </c>
      <c r="U42">
        <f t="shared" si="8"/>
        <v>-0.19610841315196273</v>
      </c>
      <c r="V42">
        <f t="shared" si="9"/>
        <v>-3.5299514367353288E-3</v>
      </c>
      <c r="W42" s="4"/>
      <c r="X42">
        <f t="shared" si="10"/>
        <v>0.17807687742857736</v>
      </c>
      <c r="Y42">
        <f t="shared" si="11"/>
        <v>3.1711374274712566E-2</v>
      </c>
      <c r="Z42" s="5">
        <f t="shared" si="12"/>
        <v>2807.0610159475245</v>
      </c>
      <c r="AA42">
        <f t="shared" si="13"/>
        <v>1.6022837247960031</v>
      </c>
      <c r="AB42" s="4"/>
      <c r="AC42">
        <f t="shared" si="14"/>
        <v>0.82192312257142264</v>
      </c>
      <c r="AD42" s="5">
        <f t="shared" si="15"/>
        <v>3804.3123538542027</v>
      </c>
      <c r="AE42">
        <f t="shared" si="16"/>
        <v>-1.7848220983546912</v>
      </c>
      <c r="AF42" s="4"/>
      <c r="AK42">
        <f t="shared" si="17"/>
        <v>-8.6450598004210732E-3</v>
      </c>
      <c r="AL42">
        <f t="shared" si="18"/>
        <v>7.4565991932523928E-5</v>
      </c>
    </row>
    <row r="43" spans="1:38" x14ac:dyDescent="0.3">
      <c r="A43" s="39">
        <v>298.14999999999998</v>
      </c>
      <c r="B43" s="40">
        <v>2</v>
      </c>
      <c r="C43" s="8">
        <v>120.366</v>
      </c>
      <c r="D43" s="8">
        <f t="shared" si="0"/>
        <v>240.732</v>
      </c>
      <c r="F43" s="20">
        <v>0.29100934794493472</v>
      </c>
      <c r="H43">
        <f t="shared" si="1"/>
        <v>-1.0476336526017648E-5</v>
      </c>
      <c r="I43" s="13">
        <v>0.39200000000000002</v>
      </c>
      <c r="J43">
        <v>1.7999999999999999E-2</v>
      </c>
      <c r="K43" s="22">
        <f t="shared" si="2"/>
        <v>8</v>
      </c>
      <c r="L43">
        <v>0.2</v>
      </c>
      <c r="N43">
        <f t="shared" si="3"/>
        <v>22.627416997969508</v>
      </c>
      <c r="O43">
        <f t="shared" si="4"/>
        <v>2.8284271247461903</v>
      </c>
      <c r="P43">
        <f t="shared" si="5"/>
        <v>1.5656854249492382</v>
      </c>
      <c r="R43">
        <f t="shared" si="6"/>
        <v>0.20394780687550851</v>
      </c>
      <c r="S43" s="4"/>
      <c r="T43">
        <f t="shared" si="7"/>
        <v>0.80597582717299143</v>
      </c>
      <c r="U43">
        <f t="shared" si="8"/>
        <v>-0.21570152802575771</v>
      </c>
      <c r="V43">
        <f t="shared" si="9"/>
        <v>-3.8826275044636384E-3</v>
      </c>
      <c r="W43" s="4"/>
      <c r="X43">
        <f t="shared" si="10"/>
        <v>0.19402417282700857</v>
      </c>
      <c r="Y43">
        <f t="shared" si="11"/>
        <v>3.7645379641204887E-2</v>
      </c>
      <c r="Z43" s="5">
        <f t="shared" si="12"/>
        <v>2825.3006386524135</v>
      </c>
      <c r="AA43">
        <f t="shared" si="13"/>
        <v>1.914471272566957</v>
      </c>
      <c r="AB43" s="4"/>
      <c r="AC43">
        <f t="shared" si="14"/>
        <v>0.80597582717299143</v>
      </c>
      <c r="AD43" s="5">
        <f t="shared" si="15"/>
        <v>3902.3447959553305</v>
      </c>
      <c r="AE43">
        <f t="shared" si="16"/>
        <v>-2.131237466288558</v>
      </c>
      <c r="AF43" s="4"/>
      <c r="AK43">
        <f t="shared" si="17"/>
        <v>-1.6701014350556154E-2</v>
      </c>
      <c r="AL43">
        <f t="shared" si="18"/>
        <v>2.7857405919778504E-4</v>
      </c>
    </row>
    <row r="44" spans="1:38" x14ac:dyDescent="0.3">
      <c r="A44" s="39">
        <v>298.14999999999998</v>
      </c>
      <c r="B44" s="40">
        <v>2.5</v>
      </c>
      <c r="C44" s="8">
        <v>120.366</v>
      </c>
      <c r="D44" s="8">
        <f t="shared" si="0"/>
        <v>300.91500000000002</v>
      </c>
      <c r="F44" s="20">
        <v>0.3398231960668735</v>
      </c>
      <c r="H44">
        <f t="shared" si="1"/>
        <v>-1.2233635058407445E-5</v>
      </c>
      <c r="I44" s="13">
        <v>0.39200000000000002</v>
      </c>
      <c r="J44">
        <v>1.7999999999999999E-2</v>
      </c>
      <c r="K44" s="22">
        <f t="shared" si="2"/>
        <v>10</v>
      </c>
      <c r="L44">
        <v>0.2</v>
      </c>
      <c r="N44">
        <f t="shared" si="3"/>
        <v>31.622776601683803</v>
      </c>
      <c r="O44">
        <f t="shared" si="4"/>
        <v>3.1622776601683795</v>
      </c>
      <c r="P44">
        <f t="shared" si="5"/>
        <v>1.632455532033676</v>
      </c>
      <c r="R44">
        <f t="shared" si="6"/>
        <v>0.27336770567160285</v>
      </c>
      <c r="S44" s="4"/>
      <c r="T44">
        <f t="shared" si="7"/>
        <v>0.76868972992086337</v>
      </c>
      <c r="U44">
        <f t="shared" si="8"/>
        <v>-0.26306786303780011</v>
      </c>
      <c r="V44">
        <f t="shared" si="9"/>
        <v>-4.7352215346804019E-3</v>
      </c>
      <c r="W44" s="4"/>
      <c r="X44">
        <f t="shared" si="10"/>
        <v>0.23131027007913663</v>
      </c>
      <c r="Y44">
        <f t="shared" si="11"/>
        <v>5.3504441044083126E-2</v>
      </c>
      <c r="Z44" s="5">
        <f t="shared" si="12"/>
        <v>2874.0471458508709</v>
      </c>
      <c r="AA44">
        <f t="shared" si="13"/>
        <v>2.7679371493156792</v>
      </c>
      <c r="AB44" s="4"/>
      <c r="AC44">
        <f t="shared" si="14"/>
        <v>0.76868972992086337</v>
      </c>
      <c r="AD44" s="5">
        <f t="shared" si="15"/>
        <v>4131.5527637468995</v>
      </c>
      <c r="AE44">
        <f t="shared" si="16"/>
        <v>-3.0586284137176247</v>
      </c>
      <c r="AF44" s="4"/>
      <c r="AK44">
        <f t="shared" si="17"/>
        <v>-2.205878026502317E-2</v>
      </c>
      <c r="AL44">
        <f t="shared" si="18"/>
        <v>4.8605021830721055E-4</v>
      </c>
    </row>
    <row r="45" spans="1:38" x14ac:dyDescent="0.3">
      <c r="A45" s="39">
        <v>298.14999999999998</v>
      </c>
      <c r="B45" s="40">
        <v>3</v>
      </c>
      <c r="C45" s="8">
        <v>120.366</v>
      </c>
      <c r="D45" s="8">
        <f t="shared" si="0"/>
        <v>361.09800000000001</v>
      </c>
      <c r="F45" s="20">
        <v>0.40140204439626548</v>
      </c>
      <c r="H45">
        <f t="shared" si="1"/>
        <v>-1.4450473598265555E-5</v>
      </c>
      <c r="I45" s="13">
        <v>0.39200000000000002</v>
      </c>
      <c r="J45">
        <v>1.7999999999999999E-2</v>
      </c>
      <c r="K45" s="22">
        <f t="shared" si="2"/>
        <v>12</v>
      </c>
      <c r="L45">
        <v>0.2</v>
      </c>
      <c r="N45">
        <f t="shared" si="3"/>
        <v>41.56921938165307</v>
      </c>
      <c r="O45">
        <f t="shared" si="4"/>
        <v>3.4641016151377544</v>
      </c>
      <c r="P45">
        <f t="shared" si="5"/>
        <v>1.6928203230275509</v>
      </c>
      <c r="R45">
        <f t="shared" si="6"/>
        <v>0.34653696906516918</v>
      </c>
      <c r="S45" s="4"/>
      <c r="T45">
        <f t="shared" si="7"/>
        <v>0.7347009546704204</v>
      </c>
      <c r="U45">
        <f t="shared" ref="U45" si="19">LOG(T45)</f>
        <v>-0.13388939583300707</v>
      </c>
      <c r="V45">
        <f t="shared" si="9"/>
        <v>-2.4100091249941273E-3</v>
      </c>
      <c r="W45" s="4"/>
      <c r="X45">
        <f t="shared" si="10"/>
        <v>0.26529904532957954</v>
      </c>
      <c r="Y45">
        <f t="shared" si="11"/>
        <v>7.0383583452786294E-2</v>
      </c>
      <c r="Z45" s="5">
        <f t="shared" si="12"/>
        <v>2925.9288819263502</v>
      </c>
      <c r="AA45">
        <f t="shared" si="13"/>
        <v>3.7068724734836569</v>
      </c>
      <c r="AB45" s="4"/>
      <c r="AC45">
        <f t="shared" si="14"/>
        <v>0.7347009546704204</v>
      </c>
      <c r="AD45" s="5">
        <f t="shared" si="15"/>
        <v>4340.4911798594576</v>
      </c>
      <c r="AE45">
        <f t="shared" si="16"/>
        <v>-4.0401115990964476</v>
      </c>
      <c r="AF45" s="4"/>
      <c r="AK45">
        <f t="shared" si="17"/>
        <v>1.0887834327384383E-2</v>
      </c>
      <c r="AL45">
        <f t="shared" si="18"/>
        <v>1.1885981388173725E-4</v>
      </c>
    </row>
    <row r="46" spans="1:38" x14ac:dyDescent="0.3">
      <c r="A46" s="13"/>
      <c r="B46" s="16"/>
      <c r="C46" s="8"/>
      <c r="D46" s="8"/>
      <c r="F46" s="20"/>
      <c r="I46" s="13"/>
      <c r="K46" s="22"/>
      <c r="S46" s="4"/>
      <c r="W46" s="4"/>
      <c r="Z46" s="5"/>
      <c r="AB46" s="4"/>
      <c r="AD46" s="5"/>
      <c r="AF46" s="4"/>
    </row>
    <row r="47" spans="1:38" x14ac:dyDescent="0.3">
      <c r="A47" s="13"/>
      <c r="B47" s="16"/>
      <c r="C47" s="8"/>
      <c r="D47" s="8"/>
      <c r="F47" s="20"/>
      <c r="I47" s="13"/>
      <c r="K47" s="22"/>
      <c r="S47" s="4"/>
      <c r="W47" s="4"/>
      <c r="Z47" s="5"/>
      <c r="AB47" s="4"/>
      <c r="AD47" s="5"/>
      <c r="AF47" s="4"/>
    </row>
    <row r="48" spans="1:38" x14ac:dyDescent="0.3">
      <c r="A48" s="13"/>
      <c r="B48" s="16"/>
      <c r="C48" s="8"/>
      <c r="D48" s="8"/>
      <c r="F48" s="16"/>
      <c r="I48" s="13"/>
      <c r="K48" s="22"/>
      <c r="S48" s="4"/>
      <c r="W48" s="4"/>
      <c r="Z48" s="5"/>
      <c r="AB48" s="4"/>
      <c r="AD48" s="5"/>
      <c r="AF48" s="4"/>
    </row>
    <row r="49" spans="1:32" x14ac:dyDescent="0.3">
      <c r="A49" s="13"/>
      <c r="B49" s="16"/>
      <c r="C49" s="8"/>
      <c r="D49" s="8"/>
      <c r="F49" s="16"/>
      <c r="I49" s="13"/>
      <c r="K49" s="22"/>
      <c r="S49" s="4"/>
      <c r="W49" s="4"/>
      <c r="Z49" s="5"/>
      <c r="AB49" s="4"/>
      <c r="AD49" s="5"/>
      <c r="AF49" s="4"/>
    </row>
    <row r="50" spans="1:32" x14ac:dyDescent="0.3">
      <c r="A50" s="13"/>
      <c r="B50" s="16"/>
      <c r="C50" s="8"/>
      <c r="D50" s="8"/>
      <c r="F50" s="16"/>
      <c r="I50" s="13"/>
      <c r="K50" s="22"/>
      <c r="S50" s="4"/>
      <c r="W50" s="4"/>
      <c r="Z50" s="5"/>
      <c r="AB50" s="4"/>
      <c r="AD50" s="5"/>
      <c r="AF50" s="4"/>
    </row>
    <row r="51" spans="1:32" x14ac:dyDescent="0.3">
      <c r="A51" s="13"/>
      <c r="B51" s="16"/>
      <c r="C51" s="8"/>
      <c r="D51" s="8"/>
      <c r="F51" s="16"/>
      <c r="I51" s="13"/>
      <c r="K51" s="22"/>
      <c r="S51" s="4"/>
      <c r="W51" s="4"/>
      <c r="Z51" s="5"/>
      <c r="AB51" s="4"/>
      <c r="AD51" s="5"/>
      <c r="AF51" s="4"/>
    </row>
    <row r="52" spans="1:32" x14ac:dyDescent="0.3">
      <c r="A52" s="13"/>
      <c r="B52" s="16"/>
      <c r="C52" s="8"/>
      <c r="D52" s="8"/>
      <c r="F52" s="20"/>
      <c r="I52" s="13"/>
      <c r="K52" s="22"/>
      <c r="S52" s="4"/>
      <c r="W52" s="4"/>
      <c r="Z52" s="5"/>
      <c r="AB52" s="4"/>
      <c r="AD52" s="5"/>
      <c r="AF52" s="4"/>
    </row>
    <row r="53" spans="1:32" x14ac:dyDescent="0.3">
      <c r="A53" s="13"/>
      <c r="B53" s="16"/>
      <c r="C53" s="8"/>
      <c r="D53" s="8"/>
      <c r="F53" s="20"/>
      <c r="I53" s="13"/>
      <c r="K53" s="22"/>
      <c r="S53" s="4"/>
      <c r="W53" s="4"/>
      <c r="Z53" s="5"/>
      <c r="AB53" s="4"/>
      <c r="AD53" s="5"/>
      <c r="AF53" s="4"/>
    </row>
    <row r="54" spans="1:32" x14ac:dyDescent="0.3">
      <c r="A54" s="13"/>
      <c r="B54" s="16"/>
      <c r="C54" s="8"/>
      <c r="D54" s="8"/>
      <c r="F54" s="20"/>
      <c r="I54" s="13"/>
      <c r="K54" s="22"/>
      <c r="S54" s="4"/>
      <c r="W54" s="4"/>
      <c r="Z54" s="5"/>
      <c r="AB54" s="4"/>
      <c r="AD54" s="5"/>
      <c r="AF54" s="4"/>
    </row>
    <row r="55" spans="1:32" x14ac:dyDescent="0.3">
      <c r="A55" s="13"/>
      <c r="B55" s="16"/>
      <c r="C55" s="8"/>
      <c r="D55" s="8"/>
      <c r="F55" s="16"/>
      <c r="I55" s="13"/>
      <c r="K55" s="22"/>
      <c r="S55" s="4"/>
      <c r="W55" s="4"/>
      <c r="Z55" s="5"/>
      <c r="AB55" s="4"/>
      <c r="AD55" s="5"/>
      <c r="AF55" s="4"/>
    </row>
    <row r="56" spans="1:32" x14ac:dyDescent="0.3">
      <c r="A56" s="13"/>
      <c r="B56" s="16"/>
      <c r="C56" s="8"/>
      <c r="D56" s="8"/>
      <c r="F56" s="16"/>
      <c r="I56" s="13"/>
      <c r="K56" s="22"/>
      <c r="S56" s="4"/>
      <c r="W56" s="4"/>
      <c r="Z56" s="5"/>
      <c r="AB56" s="4"/>
      <c r="AD56" s="5"/>
      <c r="AF56" s="4"/>
    </row>
    <row r="57" spans="1:32" x14ac:dyDescent="0.3">
      <c r="A57" s="13"/>
      <c r="B57" s="16"/>
      <c r="C57" s="8"/>
      <c r="D57" s="8"/>
      <c r="F57" s="20"/>
      <c r="I57" s="13"/>
      <c r="K57" s="22"/>
      <c r="S57" s="4"/>
      <c r="W57" s="4"/>
      <c r="Z57" s="5"/>
      <c r="AB57" s="4"/>
      <c r="AD57" s="5"/>
      <c r="AF57" s="4"/>
    </row>
    <row r="58" spans="1:32" x14ac:dyDescent="0.3">
      <c r="A58" s="13"/>
      <c r="B58" s="16"/>
      <c r="C58" s="8"/>
      <c r="D58" s="8"/>
      <c r="F58" s="20"/>
      <c r="I58" s="13"/>
      <c r="K58" s="22"/>
      <c r="S58" s="4"/>
      <c r="W58" s="4"/>
      <c r="Z58" s="5"/>
      <c r="AB58" s="4"/>
      <c r="AD58" s="5"/>
      <c r="AF58" s="4"/>
    </row>
    <row r="59" spans="1:32" x14ac:dyDescent="0.3">
      <c r="A59" s="13"/>
      <c r="B59" s="16"/>
      <c r="C59" s="8"/>
      <c r="D59" s="8"/>
      <c r="F59" s="20"/>
      <c r="I59" s="13"/>
      <c r="K59" s="22"/>
      <c r="S59" s="4"/>
      <c r="W59" s="4"/>
      <c r="Z59" s="5"/>
      <c r="AB59" s="4"/>
      <c r="AD59" s="5"/>
      <c r="AF59" s="4"/>
    </row>
    <row r="60" spans="1:32" x14ac:dyDescent="0.3">
      <c r="A60" s="13"/>
      <c r="B60" s="16"/>
      <c r="C60" s="8"/>
      <c r="D60" s="8"/>
      <c r="F60" s="20"/>
      <c r="I60" s="13"/>
      <c r="K60" s="22"/>
      <c r="S60" s="4"/>
      <c r="W60" s="4"/>
      <c r="Z60" s="5"/>
      <c r="AB60" s="4"/>
      <c r="AD60" s="5"/>
      <c r="AF60" s="4"/>
    </row>
    <row r="61" spans="1:32" x14ac:dyDescent="0.3">
      <c r="A61" s="13"/>
      <c r="B61" s="16"/>
      <c r="C61" s="8"/>
      <c r="D61" s="8"/>
      <c r="F61" s="16"/>
      <c r="I61" s="13"/>
      <c r="K61" s="22"/>
      <c r="S61" s="4"/>
      <c r="W61" s="4"/>
      <c r="Z61" s="5"/>
      <c r="AB61" s="4"/>
      <c r="AD61" s="5"/>
      <c r="AF61" s="4"/>
    </row>
    <row r="62" spans="1:32" x14ac:dyDescent="0.3">
      <c r="A62" s="13"/>
      <c r="B62" s="17"/>
      <c r="C62" s="8"/>
      <c r="D62" s="8"/>
      <c r="F62" s="17"/>
      <c r="I62" s="13"/>
      <c r="K62" s="22"/>
      <c r="S62" s="4"/>
      <c r="W62" s="4"/>
      <c r="Z62" s="5"/>
      <c r="AB62" s="4"/>
      <c r="AD62" s="5"/>
      <c r="AF62" s="4"/>
    </row>
    <row r="63" spans="1:32" x14ac:dyDescent="0.3">
      <c r="A63" s="13"/>
      <c r="B63" s="16"/>
      <c r="C63" s="8"/>
      <c r="D63" s="8"/>
      <c r="F63" s="20"/>
      <c r="I63" s="13"/>
      <c r="K63" s="22"/>
      <c r="S63" s="4"/>
      <c r="W63" s="4"/>
      <c r="Z63" s="5"/>
      <c r="AB63" s="4"/>
      <c r="AD63" s="5"/>
      <c r="AF63" s="4"/>
    </row>
    <row r="64" spans="1:32" x14ac:dyDescent="0.3">
      <c r="A64" s="13"/>
      <c r="B64" s="16"/>
      <c r="C64" s="8"/>
      <c r="D64" s="8"/>
      <c r="F64" s="20"/>
      <c r="I64" s="13"/>
      <c r="K64" s="22"/>
      <c r="S64" s="4"/>
      <c r="W64" s="4"/>
      <c r="Z64" s="5"/>
      <c r="AB64" s="4"/>
      <c r="AD64" s="5"/>
      <c r="AF64" s="4"/>
    </row>
    <row r="65" spans="1:32" x14ac:dyDescent="0.3">
      <c r="A65" s="13"/>
      <c r="B65" s="16"/>
      <c r="C65" s="8"/>
      <c r="D65" s="8"/>
      <c r="F65" s="20"/>
      <c r="I65" s="13"/>
      <c r="K65" s="22"/>
      <c r="S65" s="4"/>
      <c r="W65" s="4"/>
      <c r="Z65" s="5"/>
      <c r="AB65" s="4"/>
      <c r="AD65" s="5"/>
      <c r="AF65" s="4"/>
    </row>
    <row r="66" spans="1:32" x14ac:dyDescent="0.3">
      <c r="A66" s="13"/>
      <c r="B66" s="16"/>
      <c r="C66" s="8"/>
      <c r="D66" s="8"/>
      <c r="F66" s="20"/>
      <c r="I66" s="13"/>
      <c r="K66" s="22"/>
      <c r="S66" s="4"/>
      <c r="W66" s="4"/>
      <c r="Z66" s="5"/>
      <c r="AB66" s="4"/>
      <c r="AD66" s="5"/>
      <c r="AF66" s="4"/>
    </row>
    <row r="67" spans="1:32" x14ac:dyDescent="0.3">
      <c r="A67" s="13"/>
      <c r="B67" s="16"/>
      <c r="C67" s="8"/>
      <c r="D67" s="8"/>
      <c r="F67" s="20"/>
      <c r="I67" s="13"/>
      <c r="K67" s="22"/>
      <c r="S67" s="4"/>
      <c r="W67" s="4"/>
      <c r="Z67" s="5"/>
      <c r="AB67" s="4"/>
      <c r="AD67" s="5"/>
      <c r="AF67" s="4"/>
    </row>
    <row r="68" spans="1:32" x14ac:dyDescent="0.3">
      <c r="A68" s="13"/>
      <c r="B68" s="16"/>
      <c r="C68" s="8"/>
      <c r="D68" s="8"/>
      <c r="F68" s="16"/>
      <c r="I68" s="13"/>
      <c r="K68" s="22"/>
      <c r="S68" s="4"/>
      <c r="W68" s="4"/>
      <c r="Z68" s="5"/>
      <c r="AB68" s="4"/>
      <c r="AD68" s="5"/>
      <c r="AF68" s="4"/>
    </row>
    <row r="69" spans="1:32" x14ac:dyDescent="0.3">
      <c r="A69" s="13"/>
      <c r="B69" s="16"/>
      <c r="C69" s="8"/>
      <c r="D69" s="8"/>
      <c r="F69" s="20"/>
      <c r="I69" s="13"/>
      <c r="K69" s="22"/>
      <c r="S69" s="4"/>
      <c r="W69" s="4"/>
      <c r="Z69" s="5"/>
      <c r="AB69" s="4"/>
      <c r="AD69" s="5"/>
      <c r="AF69" s="4"/>
    </row>
    <row r="70" spans="1:32" x14ac:dyDescent="0.3">
      <c r="A70" s="13"/>
      <c r="B70" s="16"/>
      <c r="C70" s="8"/>
      <c r="D70" s="8"/>
      <c r="F70" s="20"/>
      <c r="I70" s="13"/>
      <c r="K70" s="22"/>
      <c r="S70" s="4"/>
      <c r="W70" s="4"/>
      <c r="Z70" s="5"/>
      <c r="AB70" s="4"/>
      <c r="AD70" s="5"/>
      <c r="AF70" s="4"/>
    </row>
    <row r="71" spans="1:32" x14ac:dyDescent="0.3">
      <c r="A71" s="13"/>
      <c r="B71" s="16"/>
      <c r="C71" s="8"/>
      <c r="D71" s="8"/>
      <c r="F71" s="20"/>
      <c r="I71" s="13"/>
      <c r="K71" s="22"/>
      <c r="S71" s="4"/>
      <c r="W71" s="4"/>
      <c r="Z71" s="5"/>
      <c r="AB71" s="4"/>
      <c r="AD71" s="5"/>
      <c r="AF71" s="4"/>
    </row>
    <row r="72" spans="1:32" x14ac:dyDescent="0.3">
      <c r="A72" s="13"/>
      <c r="B72" s="16"/>
      <c r="C72" s="8"/>
      <c r="D72" s="8"/>
      <c r="F72" s="20"/>
      <c r="I72" s="13"/>
      <c r="K72" s="22"/>
      <c r="S72" s="4"/>
      <c r="W72" s="4"/>
      <c r="Z72" s="5"/>
      <c r="AB72" s="4"/>
      <c r="AD72" s="5"/>
      <c r="AF72" s="4"/>
    </row>
    <row r="73" spans="1:32" x14ac:dyDescent="0.3">
      <c r="A73" s="13"/>
      <c r="B73" s="16"/>
      <c r="C73" s="8"/>
      <c r="D73" s="8"/>
      <c r="F73" s="20"/>
      <c r="I73" s="13"/>
      <c r="K73" s="22"/>
      <c r="S73" s="4"/>
      <c r="W73" s="4"/>
      <c r="Z73" s="5"/>
      <c r="AB73" s="4"/>
      <c r="AD73" s="5"/>
      <c r="AF73" s="4"/>
    </row>
    <row r="74" spans="1:32" x14ac:dyDescent="0.3">
      <c r="A74" s="13"/>
      <c r="B74" s="16"/>
      <c r="C74" s="8"/>
      <c r="D74" s="8"/>
      <c r="F74" s="20"/>
      <c r="I74" s="13"/>
      <c r="K74" s="22"/>
      <c r="S74" s="4"/>
      <c r="W74" s="4"/>
      <c r="Z74" s="5"/>
      <c r="AB74" s="4"/>
      <c r="AD74" s="5"/>
      <c r="AF74" s="4"/>
    </row>
    <row r="75" spans="1:32" x14ac:dyDescent="0.3">
      <c r="A75" s="13"/>
      <c r="B75" s="16"/>
      <c r="C75" s="8"/>
      <c r="D75" s="8"/>
      <c r="F75" s="20"/>
      <c r="I75" s="13"/>
      <c r="K75" s="22"/>
      <c r="S75" s="4"/>
      <c r="W75" s="4"/>
      <c r="Z75" s="5"/>
      <c r="AB75" s="4"/>
      <c r="AD75" s="5"/>
      <c r="AF75" s="4"/>
    </row>
    <row r="76" spans="1:32" x14ac:dyDescent="0.3">
      <c r="A76" s="13"/>
      <c r="B76" s="16"/>
      <c r="C76" s="8"/>
      <c r="D76" s="8"/>
      <c r="F76" s="20"/>
      <c r="I76" s="13"/>
      <c r="K76" s="22"/>
      <c r="S76" s="4"/>
      <c r="W76" s="4"/>
      <c r="Z76" s="5"/>
      <c r="AB76" s="4"/>
      <c r="AD76" s="5"/>
      <c r="AF76" s="4"/>
    </row>
    <row r="77" spans="1:32" x14ac:dyDescent="0.3">
      <c r="A77" s="13"/>
      <c r="B77" s="16"/>
      <c r="C77" s="8"/>
      <c r="D77" s="8"/>
      <c r="F77" s="20"/>
      <c r="I77" s="13"/>
      <c r="K77" s="22"/>
      <c r="S77" s="4"/>
      <c r="W77" s="4"/>
      <c r="Z77" s="5"/>
      <c r="AB77" s="4"/>
      <c r="AD77" s="5"/>
      <c r="AF77" s="4"/>
    </row>
    <row r="78" spans="1:32" x14ac:dyDescent="0.3">
      <c r="A78" s="13"/>
      <c r="B78" s="16"/>
      <c r="C78" s="8"/>
      <c r="D78" s="8"/>
      <c r="F78" s="20"/>
      <c r="I78" s="13"/>
      <c r="K78" s="22"/>
      <c r="S78" s="4"/>
      <c r="W78" s="4"/>
      <c r="Z78" s="5"/>
      <c r="AB78" s="4"/>
      <c r="AD78" s="5"/>
      <c r="AF78" s="4"/>
    </row>
    <row r="79" spans="1:32" x14ac:dyDescent="0.3">
      <c r="A79" s="13"/>
      <c r="B79" s="16"/>
      <c r="C79" s="8"/>
      <c r="D79" s="8"/>
      <c r="F79" s="20"/>
      <c r="I79" s="13"/>
      <c r="K79" s="22"/>
      <c r="S79" s="4"/>
      <c r="W79" s="4"/>
      <c r="Z79" s="5"/>
      <c r="AB79" s="4"/>
      <c r="AD79" s="5"/>
      <c r="AF79" s="4"/>
    </row>
    <row r="80" spans="1:32" x14ac:dyDescent="0.3">
      <c r="A80" s="13"/>
      <c r="B80" s="16"/>
      <c r="C80" s="8"/>
      <c r="D80" s="8"/>
      <c r="F80" s="20"/>
      <c r="I80" s="13"/>
      <c r="K80" s="22"/>
      <c r="S80" s="4"/>
      <c r="W80" s="4"/>
      <c r="Z80" s="5"/>
      <c r="AB80" s="4"/>
      <c r="AD80" s="5"/>
      <c r="AF80" s="4"/>
    </row>
    <row r="81" spans="1:32" x14ac:dyDescent="0.3">
      <c r="A81" s="13"/>
      <c r="B81" s="16"/>
      <c r="C81" s="8"/>
      <c r="D81" s="8"/>
      <c r="F81" s="20"/>
      <c r="I81" s="13"/>
      <c r="K81" s="22"/>
      <c r="S81" s="4"/>
      <c r="W81" s="4"/>
      <c r="Z81" s="5"/>
      <c r="AB81" s="4"/>
      <c r="AD81" s="5"/>
      <c r="AF81" s="4"/>
    </row>
    <row r="82" spans="1:32" x14ac:dyDescent="0.3">
      <c r="A82" s="13"/>
      <c r="B82" s="16"/>
      <c r="C82" s="8"/>
      <c r="D82" s="8"/>
      <c r="F82" s="20"/>
      <c r="I82" s="13"/>
      <c r="K82" s="22"/>
      <c r="S82" s="4"/>
      <c r="W82" s="4"/>
      <c r="Z82" s="5"/>
      <c r="AB82" s="4"/>
      <c r="AD82" s="5"/>
      <c r="AF82" s="4"/>
    </row>
    <row r="83" spans="1:32" x14ac:dyDescent="0.3">
      <c r="A83" s="13"/>
      <c r="B83" s="16"/>
      <c r="C83" s="8"/>
      <c r="D83" s="8"/>
      <c r="F83" s="20"/>
      <c r="I83" s="13"/>
      <c r="K83" s="22"/>
      <c r="S83" s="4"/>
      <c r="W83" s="4"/>
      <c r="Z83" s="5"/>
      <c r="AB83" s="4"/>
      <c r="AD83" s="5"/>
      <c r="AF83" s="4"/>
    </row>
    <row r="84" spans="1:32" x14ac:dyDescent="0.3">
      <c r="A84" s="13"/>
      <c r="B84" s="16"/>
      <c r="C84" s="8"/>
      <c r="D84" s="8"/>
      <c r="F84" s="20"/>
      <c r="I84" s="13"/>
      <c r="K84" s="22"/>
      <c r="S84" s="4"/>
      <c r="W84" s="4"/>
      <c r="Z84" s="5"/>
      <c r="AB84" s="4"/>
      <c r="AD84" s="5"/>
      <c r="AF84" s="4"/>
    </row>
    <row r="85" spans="1:32" x14ac:dyDescent="0.3">
      <c r="A85" s="13"/>
      <c r="B85" s="16"/>
      <c r="C85" s="8"/>
      <c r="D85" s="8"/>
      <c r="F85" s="20"/>
      <c r="I85" s="13"/>
      <c r="K85" s="22"/>
      <c r="S85" s="4"/>
      <c r="W85" s="4"/>
      <c r="Z85" s="5"/>
      <c r="AB85" s="4"/>
      <c r="AD85" s="5"/>
      <c r="AF85" s="4"/>
    </row>
    <row r="86" spans="1:32" x14ac:dyDescent="0.3">
      <c r="A86" s="13"/>
      <c r="B86" s="16"/>
      <c r="C86" s="8"/>
      <c r="D86" s="8"/>
      <c r="F86" s="20"/>
      <c r="I86" s="13"/>
      <c r="K86" s="22"/>
      <c r="S86" s="4"/>
      <c r="W86" s="4"/>
      <c r="Z86" s="5"/>
      <c r="AB86" s="4"/>
      <c r="AD86" s="5"/>
      <c r="AF86" s="4"/>
    </row>
    <row r="87" spans="1:32" x14ac:dyDescent="0.3">
      <c r="A87" s="13"/>
      <c r="B87" s="16"/>
      <c r="C87" s="8"/>
      <c r="D87" s="8"/>
      <c r="F87" s="20"/>
      <c r="I87" s="13"/>
      <c r="K87" s="22"/>
      <c r="S87" s="4"/>
      <c r="W87" s="4"/>
      <c r="Z87" s="5"/>
      <c r="AB87" s="4"/>
      <c r="AD87" s="5"/>
      <c r="AF87" s="4"/>
    </row>
    <row r="88" spans="1:32" x14ac:dyDescent="0.3">
      <c r="A88" s="13"/>
      <c r="B88" s="16"/>
      <c r="C88" s="8"/>
      <c r="D88" s="8"/>
      <c r="F88" s="20"/>
      <c r="I88" s="13"/>
      <c r="K88" s="22"/>
      <c r="S88" s="4"/>
      <c r="W88" s="4"/>
      <c r="Z88" s="5"/>
      <c r="AB88" s="4"/>
      <c r="AD88" s="5"/>
      <c r="AF88" s="4"/>
    </row>
    <row r="89" spans="1:32" x14ac:dyDescent="0.3">
      <c r="A89" s="13"/>
      <c r="B89" s="16"/>
      <c r="C89" s="8"/>
      <c r="D89" s="8"/>
      <c r="F89" s="20"/>
      <c r="I89" s="13"/>
      <c r="K89" s="22"/>
      <c r="S89" s="4"/>
      <c r="W89" s="4"/>
      <c r="Z89" s="5"/>
      <c r="AB89" s="4"/>
      <c r="AD89" s="5"/>
      <c r="AF89" s="4"/>
    </row>
    <row r="90" spans="1:32" x14ac:dyDescent="0.3">
      <c r="A90" s="13"/>
      <c r="B90" s="16"/>
      <c r="C90" s="8"/>
      <c r="D90" s="8"/>
      <c r="F90" s="20"/>
      <c r="I90" s="13"/>
      <c r="K90" s="22"/>
      <c r="S90" s="4"/>
      <c r="W90" s="4"/>
      <c r="Z90" s="5"/>
      <c r="AB90" s="4"/>
      <c r="AD90" s="5"/>
      <c r="AF90" s="4"/>
    </row>
    <row r="91" spans="1:32" x14ac:dyDescent="0.3">
      <c r="A91" s="13"/>
      <c r="B91" s="16"/>
      <c r="C91" s="8"/>
      <c r="D91" s="8"/>
      <c r="F91" s="20"/>
      <c r="I91" s="13"/>
      <c r="K91" s="22"/>
      <c r="S91" s="4"/>
      <c r="W91" s="4"/>
      <c r="Z91" s="5"/>
      <c r="AB91" s="4"/>
      <c r="AD91" s="5"/>
      <c r="AF91" s="4"/>
    </row>
    <row r="92" spans="1:32" x14ac:dyDescent="0.3">
      <c r="A92" s="13"/>
      <c r="B92" s="16"/>
      <c r="C92" s="8"/>
      <c r="D92" s="8"/>
      <c r="F92" s="20"/>
      <c r="I92" s="13"/>
      <c r="K92" s="22"/>
      <c r="S92" s="4"/>
      <c r="W92" s="4"/>
      <c r="Z92" s="5"/>
      <c r="AB92" s="4"/>
      <c r="AD92" s="5"/>
      <c r="AF92" s="4"/>
    </row>
    <row r="93" spans="1:32" x14ac:dyDescent="0.3">
      <c r="A93" s="13"/>
      <c r="B93" s="16"/>
      <c r="C93" s="8"/>
      <c r="D93" s="8"/>
      <c r="F93" s="20"/>
      <c r="I93" s="13"/>
      <c r="K93" s="22"/>
      <c r="S93" s="4"/>
      <c r="W93" s="4"/>
      <c r="Z93" s="5"/>
      <c r="AB93" s="4"/>
      <c r="AD93" s="5"/>
      <c r="AF93" s="4"/>
    </row>
    <row r="94" spans="1:32" x14ac:dyDescent="0.3">
      <c r="A94" s="13"/>
      <c r="B94" s="17"/>
      <c r="C94" s="8"/>
      <c r="D94" s="8"/>
      <c r="F94" s="17"/>
      <c r="I94" s="13"/>
      <c r="K94" s="22"/>
      <c r="S94" s="4"/>
      <c r="W94" s="4"/>
      <c r="Z94" s="5"/>
      <c r="AB94" s="4"/>
      <c r="AD94" s="5"/>
      <c r="AF94" s="4"/>
    </row>
    <row r="95" spans="1:32" x14ac:dyDescent="0.3">
      <c r="A95" s="13"/>
      <c r="B95" s="16"/>
      <c r="C95" s="8"/>
      <c r="D95" s="8"/>
      <c r="F95" s="20"/>
      <c r="I95" s="13"/>
      <c r="K95" s="22"/>
      <c r="S95" s="4"/>
      <c r="W95" s="4"/>
      <c r="Z95" s="5"/>
      <c r="AB95" s="4"/>
      <c r="AD95" s="5"/>
      <c r="AF95" s="4"/>
    </row>
    <row r="96" spans="1:32" x14ac:dyDescent="0.3">
      <c r="A96" s="13"/>
      <c r="B96" s="16"/>
      <c r="C96" s="8"/>
      <c r="D96" s="8"/>
      <c r="F96" s="20"/>
      <c r="I96" s="13"/>
      <c r="K96" s="22"/>
      <c r="S96" s="4"/>
      <c r="W96" s="4"/>
      <c r="Z96" s="5"/>
      <c r="AB96" s="4"/>
      <c r="AD96" s="5"/>
      <c r="AF96" s="4"/>
    </row>
    <row r="97" spans="1:32" x14ac:dyDescent="0.3">
      <c r="A97" s="13"/>
      <c r="B97" s="16"/>
      <c r="C97" s="8"/>
      <c r="D97" s="8"/>
      <c r="F97" s="16"/>
      <c r="I97" s="13"/>
      <c r="K97" s="22"/>
      <c r="S97" s="4"/>
      <c r="W97" s="4"/>
      <c r="Z97" s="5"/>
      <c r="AB97" s="4"/>
      <c r="AD97" s="5"/>
      <c r="AF97" s="4"/>
    </row>
    <row r="98" spans="1:32" x14ac:dyDescent="0.3">
      <c r="A98" s="13"/>
      <c r="B98" s="16"/>
      <c r="C98" s="8"/>
      <c r="D98" s="8"/>
      <c r="F98" s="16"/>
      <c r="I98" s="13"/>
      <c r="K98" s="22"/>
      <c r="S98" s="4"/>
      <c r="W98" s="4"/>
      <c r="Z98" s="5"/>
      <c r="AB98" s="4"/>
      <c r="AD98" s="5"/>
      <c r="AF98" s="4"/>
    </row>
    <row r="99" spans="1:32" x14ac:dyDescent="0.3">
      <c r="A99" s="13"/>
      <c r="B99" s="16"/>
      <c r="C99" s="8"/>
      <c r="D99" s="8"/>
      <c r="F99" s="20"/>
      <c r="I99" s="13"/>
      <c r="K99" s="22"/>
      <c r="S99" s="4"/>
      <c r="W99" s="4"/>
      <c r="Z99" s="5"/>
      <c r="AB99" s="4"/>
      <c r="AD99" s="5"/>
      <c r="AF99" s="4"/>
    </row>
    <row r="100" spans="1:32" x14ac:dyDescent="0.3">
      <c r="A100" s="13"/>
      <c r="B100" s="16"/>
      <c r="C100" s="8"/>
      <c r="D100" s="8"/>
      <c r="F100" s="16"/>
      <c r="I100" s="13"/>
      <c r="K100" s="22"/>
      <c r="S100" s="4"/>
      <c r="W100" s="4"/>
      <c r="Z100" s="5"/>
      <c r="AB100" s="4"/>
      <c r="AD100" s="5"/>
      <c r="AF100" s="4"/>
    </row>
    <row r="101" spans="1:32" x14ac:dyDescent="0.3">
      <c r="A101" s="13"/>
      <c r="B101" s="16"/>
      <c r="C101" s="8"/>
      <c r="D101" s="8"/>
      <c r="F101" s="16"/>
      <c r="I101" s="13"/>
      <c r="K101" s="22"/>
      <c r="S101" s="4"/>
      <c r="W101" s="4"/>
      <c r="Z101" s="5"/>
      <c r="AB101" s="4"/>
      <c r="AD101" s="5"/>
      <c r="AF101" s="4"/>
    </row>
    <row r="102" spans="1:32" x14ac:dyDescent="0.3">
      <c r="A102" s="13"/>
      <c r="B102" s="16"/>
      <c r="C102" s="8"/>
      <c r="D102" s="8"/>
      <c r="F102" s="20"/>
      <c r="I102" s="13"/>
      <c r="K102" s="22"/>
      <c r="S102" s="4"/>
      <c r="W102" s="4"/>
      <c r="Z102" s="5"/>
      <c r="AB102" s="4"/>
      <c r="AD102" s="5"/>
      <c r="AF102" s="4"/>
    </row>
    <row r="103" spans="1:32" x14ac:dyDescent="0.3">
      <c r="A103" s="13"/>
      <c r="B103" s="16"/>
      <c r="C103" s="8"/>
      <c r="D103" s="8"/>
      <c r="F103" s="16"/>
      <c r="I103" s="13"/>
      <c r="K103" s="22"/>
      <c r="S103" s="4"/>
      <c r="W103" s="4"/>
      <c r="Z103" s="5"/>
      <c r="AB103" s="4"/>
      <c r="AD103" s="5"/>
      <c r="AF103" s="4"/>
    </row>
    <row r="104" spans="1:32" x14ac:dyDescent="0.3">
      <c r="A104" s="13"/>
      <c r="B104" s="16"/>
      <c r="C104" s="8"/>
      <c r="D104" s="8"/>
      <c r="F104" s="20"/>
      <c r="I104" s="13"/>
      <c r="K104" s="22"/>
      <c r="S104" s="4"/>
      <c r="W104" s="4"/>
      <c r="Z104" s="5"/>
      <c r="AB104" s="4"/>
      <c r="AD104" s="5"/>
      <c r="AF104" s="4"/>
    </row>
    <row r="105" spans="1:32" x14ac:dyDescent="0.3">
      <c r="A105" s="13"/>
      <c r="B105" s="16"/>
      <c r="C105" s="8"/>
      <c r="D105" s="8"/>
      <c r="F105" s="16"/>
      <c r="I105" s="13"/>
      <c r="K105" s="22"/>
      <c r="S105" s="4"/>
      <c r="W105" s="4"/>
      <c r="Z105" s="5"/>
      <c r="AB105" s="4"/>
      <c r="AD105" s="5"/>
      <c r="AF105" s="4"/>
    </row>
    <row r="106" spans="1:32" x14ac:dyDescent="0.3">
      <c r="A106" s="13"/>
      <c r="B106" s="16"/>
      <c r="C106" s="8"/>
      <c r="D106" s="8"/>
      <c r="F106" s="20"/>
      <c r="I106" s="13"/>
      <c r="K106" s="22"/>
      <c r="S106" s="4"/>
      <c r="W106" s="4"/>
      <c r="Z106" s="5"/>
      <c r="AB106" s="4"/>
      <c r="AD106" s="5"/>
      <c r="AF106" s="4"/>
    </row>
    <row r="107" spans="1:32" x14ac:dyDescent="0.3">
      <c r="A107" s="13"/>
      <c r="B107" s="16"/>
      <c r="C107" s="8"/>
      <c r="D107" s="8"/>
      <c r="F107" s="16"/>
      <c r="I107" s="13"/>
      <c r="K107" s="22"/>
      <c r="S107" s="4"/>
      <c r="W107" s="4"/>
      <c r="Z107" s="5"/>
      <c r="AB107" s="4"/>
      <c r="AD107" s="5"/>
      <c r="AF107" s="4"/>
    </row>
    <row r="108" spans="1:32" x14ac:dyDescent="0.3">
      <c r="A108" s="13"/>
      <c r="B108" s="16"/>
      <c r="C108" s="8"/>
      <c r="D108" s="8"/>
      <c r="F108" s="20"/>
      <c r="I108" s="13"/>
      <c r="K108" s="22"/>
      <c r="S108" s="4"/>
      <c r="W108" s="4"/>
      <c r="Z108" s="5"/>
      <c r="AB108" s="4"/>
      <c r="AD108" s="5"/>
      <c r="AF108" s="4"/>
    </row>
    <row r="109" spans="1:32" x14ac:dyDescent="0.3">
      <c r="A109" s="13"/>
      <c r="B109" s="16"/>
      <c r="C109" s="8"/>
      <c r="D109" s="8"/>
      <c r="F109" s="20"/>
      <c r="I109" s="13"/>
      <c r="K109" s="22"/>
      <c r="S109" s="4"/>
      <c r="W109" s="4"/>
      <c r="Z109" s="5"/>
      <c r="AB109" s="4"/>
      <c r="AD109" s="5"/>
      <c r="AF109" s="4"/>
    </row>
    <row r="110" spans="1:32" x14ac:dyDescent="0.3">
      <c r="A110" s="13"/>
      <c r="B110" s="16"/>
      <c r="C110" s="8"/>
      <c r="D110" s="8"/>
      <c r="F110" s="20"/>
      <c r="I110" s="13"/>
      <c r="K110" s="22"/>
      <c r="S110" s="4"/>
      <c r="W110" s="4"/>
      <c r="Z110" s="5"/>
      <c r="AB110" s="4"/>
      <c r="AD110" s="5"/>
      <c r="AF110" s="4"/>
    </row>
    <row r="111" spans="1:32" x14ac:dyDescent="0.3">
      <c r="A111" s="13"/>
      <c r="B111" s="16"/>
      <c r="C111" s="8"/>
      <c r="D111" s="8"/>
      <c r="F111" s="20"/>
      <c r="I111" s="13"/>
      <c r="K111" s="22"/>
      <c r="S111" s="4"/>
      <c r="W111" s="4"/>
      <c r="Z111" s="5"/>
      <c r="AB111" s="4"/>
      <c r="AD111" s="5"/>
      <c r="AF111" s="4"/>
    </row>
    <row r="112" spans="1:32" x14ac:dyDescent="0.3">
      <c r="A112" s="13"/>
      <c r="B112" s="16"/>
      <c r="C112" s="8"/>
      <c r="D112" s="8"/>
      <c r="F112" s="20"/>
      <c r="I112" s="13"/>
      <c r="K112" s="22"/>
      <c r="S112" s="4"/>
      <c r="W112" s="4"/>
      <c r="Z112" s="5"/>
      <c r="AB112" s="4"/>
      <c r="AD112" s="5"/>
      <c r="AF112" s="4"/>
    </row>
    <row r="113" spans="1:32" x14ac:dyDescent="0.3">
      <c r="A113" s="13"/>
      <c r="B113" s="16"/>
      <c r="C113" s="8"/>
      <c r="D113" s="8"/>
      <c r="F113" s="16"/>
      <c r="I113" s="13"/>
      <c r="K113" s="22"/>
      <c r="S113" s="4"/>
      <c r="W113" s="4"/>
      <c r="Z113" s="5"/>
      <c r="AB113" s="4"/>
      <c r="AD113" s="5"/>
      <c r="AF113" s="4"/>
    </row>
    <row r="114" spans="1:32" x14ac:dyDescent="0.3">
      <c r="A114" s="13"/>
      <c r="B114" s="16"/>
      <c r="C114" s="8"/>
      <c r="D114" s="8"/>
      <c r="F114" s="16"/>
      <c r="I114" s="13"/>
      <c r="K114" s="22"/>
      <c r="S114" s="4"/>
      <c r="W114" s="4"/>
      <c r="Z114" s="5"/>
      <c r="AB114" s="4"/>
      <c r="AD114" s="5"/>
      <c r="AF114" s="4"/>
    </row>
    <row r="115" spans="1:32" x14ac:dyDescent="0.3">
      <c r="A115" s="13"/>
      <c r="B115" s="16"/>
      <c r="C115" s="8"/>
      <c r="D115" s="8"/>
      <c r="F115" s="20"/>
      <c r="I115" s="13"/>
      <c r="K115" s="22"/>
      <c r="S115" s="4"/>
      <c r="W115" s="4"/>
      <c r="Z115" s="5"/>
      <c r="AB115" s="4"/>
      <c r="AD115" s="5"/>
      <c r="AF115" s="4"/>
    </row>
    <row r="116" spans="1:32" x14ac:dyDescent="0.3">
      <c r="A116" s="13"/>
      <c r="B116" s="16"/>
      <c r="C116" s="8"/>
      <c r="D116" s="8"/>
      <c r="F116" s="20"/>
      <c r="I116" s="13"/>
      <c r="K116" s="22"/>
      <c r="S116" s="4"/>
      <c r="W116" s="4"/>
      <c r="Z116" s="5"/>
      <c r="AB116" s="4"/>
      <c r="AD116" s="5"/>
      <c r="AF116" s="4"/>
    </row>
    <row r="117" spans="1:32" x14ac:dyDescent="0.3">
      <c r="A117" s="13"/>
      <c r="B117" s="16"/>
      <c r="C117" s="8"/>
      <c r="D117" s="8"/>
      <c r="F117" s="20"/>
      <c r="I117" s="13"/>
      <c r="K117" s="22"/>
      <c r="S117" s="4"/>
      <c r="W117" s="4"/>
      <c r="Z117" s="5"/>
      <c r="AB117" s="4"/>
      <c r="AD117" s="5"/>
      <c r="AF117" s="4"/>
    </row>
    <row r="118" spans="1:32" x14ac:dyDescent="0.3">
      <c r="A118" s="13"/>
      <c r="B118" s="16"/>
      <c r="C118" s="8"/>
      <c r="D118" s="8"/>
      <c r="F118" s="20"/>
      <c r="I118" s="13"/>
      <c r="K118" s="22"/>
      <c r="S118" s="4"/>
      <c r="W118" s="4"/>
      <c r="Z118" s="5"/>
      <c r="AB118" s="4"/>
      <c r="AD118" s="5"/>
      <c r="AF118" s="4"/>
    </row>
    <row r="119" spans="1:32" x14ac:dyDescent="0.3">
      <c r="A119" s="13"/>
      <c r="B119" s="16"/>
      <c r="C119" s="8"/>
      <c r="D119" s="8"/>
      <c r="F119" s="20"/>
      <c r="I119" s="13"/>
      <c r="K119" s="22"/>
      <c r="S119" s="4"/>
      <c r="W119" s="4"/>
      <c r="Z119" s="5"/>
      <c r="AB119" s="4"/>
      <c r="AD119" s="5"/>
      <c r="AF119" s="4"/>
    </row>
    <row r="120" spans="1:32" x14ac:dyDescent="0.3">
      <c r="A120" s="13"/>
      <c r="B120" s="16"/>
      <c r="C120" s="8"/>
      <c r="D120" s="8"/>
      <c r="F120" s="20"/>
      <c r="I120" s="13"/>
      <c r="K120" s="22"/>
      <c r="S120" s="4"/>
      <c r="W120" s="4"/>
      <c r="Z120" s="5"/>
      <c r="AB120" s="4"/>
      <c r="AD120" s="5"/>
      <c r="AF120" s="4"/>
    </row>
    <row r="121" spans="1:32" x14ac:dyDescent="0.3">
      <c r="A121" s="13"/>
      <c r="B121" s="16"/>
      <c r="C121" s="8"/>
      <c r="D121" s="8"/>
      <c r="F121" s="20"/>
      <c r="I121" s="13"/>
      <c r="K121" s="22"/>
      <c r="S121" s="4"/>
      <c r="W121" s="4"/>
      <c r="Z121" s="5"/>
      <c r="AB121" s="4"/>
      <c r="AD121" s="5"/>
      <c r="AF121" s="4"/>
    </row>
    <row r="122" spans="1:32" x14ac:dyDescent="0.3">
      <c r="A122" s="13"/>
      <c r="B122" s="16"/>
      <c r="C122" s="8"/>
      <c r="D122" s="8"/>
      <c r="F122" s="20"/>
      <c r="I122" s="13"/>
      <c r="K122" s="22"/>
      <c r="S122" s="4"/>
      <c r="W122" s="4"/>
      <c r="Z122" s="5"/>
      <c r="AB122" s="4"/>
      <c r="AD122" s="5"/>
      <c r="AF122" s="4"/>
    </row>
    <row r="123" spans="1:32" x14ac:dyDescent="0.3">
      <c r="A123" s="13"/>
      <c r="B123" s="16"/>
      <c r="C123" s="8"/>
      <c r="D123" s="8"/>
      <c r="F123" s="20"/>
      <c r="I123" s="13"/>
      <c r="K123" s="22"/>
      <c r="S123" s="4"/>
      <c r="W123" s="4"/>
      <c r="Z123" s="5"/>
      <c r="AB123" s="4"/>
      <c r="AD123" s="5"/>
      <c r="AF123" s="4"/>
    </row>
    <row r="124" spans="1:32" x14ac:dyDescent="0.3">
      <c r="A124" s="13"/>
      <c r="B124" s="16"/>
      <c r="C124" s="8"/>
      <c r="D124" s="8"/>
      <c r="F124" s="20"/>
      <c r="I124" s="13"/>
      <c r="K124" s="22"/>
      <c r="S124" s="4"/>
      <c r="W124" s="4"/>
      <c r="Z124" s="5"/>
      <c r="AB124" s="4"/>
      <c r="AD124" s="5"/>
      <c r="AF124" s="4"/>
    </row>
    <row r="125" spans="1:32" x14ac:dyDescent="0.3">
      <c r="A125" s="13"/>
      <c r="B125" s="16"/>
      <c r="C125" s="8"/>
      <c r="D125" s="8"/>
      <c r="F125" s="20"/>
      <c r="I125" s="13"/>
      <c r="K125" s="22"/>
      <c r="S125" s="4"/>
      <c r="W125" s="4"/>
      <c r="Z125" s="5"/>
      <c r="AB125" s="4"/>
      <c r="AD125" s="5"/>
      <c r="AF125" s="4"/>
    </row>
    <row r="126" spans="1:32" x14ac:dyDescent="0.3">
      <c r="A126" s="13"/>
      <c r="B126" s="16"/>
      <c r="C126" s="8"/>
      <c r="D126" s="8"/>
      <c r="F126" s="20"/>
      <c r="I126" s="13"/>
      <c r="K126" s="22"/>
      <c r="S126" s="4"/>
      <c r="W126" s="4"/>
      <c r="Z126" s="5"/>
      <c r="AB126" s="4"/>
      <c r="AD126" s="5"/>
      <c r="AF126" s="4"/>
    </row>
    <row r="127" spans="1:32" x14ac:dyDescent="0.3">
      <c r="A127" s="13"/>
      <c r="B127" s="16"/>
      <c r="C127" s="8"/>
      <c r="D127" s="8"/>
      <c r="F127" s="20"/>
      <c r="I127" s="13"/>
      <c r="K127" s="22"/>
      <c r="S127" s="4"/>
      <c r="W127" s="4"/>
      <c r="Z127" s="5"/>
      <c r="AB127" s="4"/>
      <c r="AD127" s="5"/>
      <c r="AF127" s="4"/>
    </row>
    <row r="128" spans="1:32" x14ac:dyDescent="0.3">
      <c r="A128" s="13"/>
      <c r="B128" s="16"/>
      <c r="C128" s="8"/>
      <c r="D128" s="8"/>
      <c r="F128" s="20"/>
      <c r="I128" s="13"/>
      <c r="K128" s="22"/>
      <c r="S128" s="4"/>
      <c r="W128" s="4"/>
      <c r="Z128" s="5"/>
      <c r="AB128" s="4"/>
      <c r="AD128" s="5"/>
      <c r="AF128" s="4"/>
    </row>
    <row r="129" spans="1:32" x14ac:dyDescent="0.3">
      <c r="A129" s="13"/>
      <c r="B129" s="16"/>
      <c r="C129" s="8"/>
      <c r="D129" s="8"/>
      <c r="F129" s="20"/>
      <c r="I129" s="13"/>
      <c r="K129" s="22"/>
      <c r="S129" s="4"/>
      <c r="W129" s="4"/>
      <c r="Z129" s="5"/>
      <c r="AB129" s="4"/>
      <c r="AD129" s="5"/>
      <c r="AF129" s="4"/>
    </row>
    <row r="130" spans="1:32" x14ac:dyDescent="0.3">
      <c r="A130" s="13"/>
      <c r="B130" s="16"/>
      <c r="C130" s="8"/>
      <c r="D130" s="8"/>
      <c r="F130" s="20"/>
      <c r="I130" s="13"/>
      <c r="K130" s="22"/>
      <c r="S130" s="4"/>
      <c r="W130" s="4"/>
      <c r="Z130" s="5"/>
      <c r="AB130" s="4"/>
      <c r="AD130" s="5"/>
      <c r="AF130" s="4"/>
    </row>
    <row r="131" spans="1:32" x14ac:dyDescent="0.3">
      <c r="A131" s="13"/>
      <c r="B131" s="16"/>
      <c r="C131" s="8"/>
      <c r="D131" s="8"/>
      <c r="F131" s="21"/>
      <c r="I131" s="13"/>
      <c r="K131" s="22"/>
      <c r="S131" s="4"/>
      <c r="W131" s="4"/>
      <c r="Z131" s="5"/>
      <c r="AB131" s="4"/>
      <c r="AD131" s="5"/>
      <c r="AF131" s="4"/>
    </row>
    <row r="132" spans="1:32" x14ac:dyDescent="0.3">
      <c r="A132" s="13"/>
      <c r="B132" s="16"/>
      <c r="C132" s="8"/>
      <c r="D132" s="8"/>
      <c r="F132" s="16"/>
      <c r="I132" s="13"/>
      <c r="K132" s="22"/>
      <c r="S132" s="4"/>
      <c r="W132" s="4"/>
      <c r="Z132" s="5"/>
      <c r="AB132" s="4"/>
      <c r="AD132" s="5"/>
      <c r="AF132" s="4"/>
    </row>
    <row r="133" spans="1:32" x14ac:dyDescent="0.3">
      <c r="A133" s="13"/>
      <c r="B133" s="16"/>
      <c r="C133" s="8"/>
      <c r="D133" s="8"/>
      <c r="F133" s="16"/>
      <c r="I133" s="13"/>
      <c r="K133" s="22"/>
      <c r="S133" s="4"/>
      <c r="W133" s="4"/>
      <c r="Z133" s="5"/>
      <c r="AB133" s="4"/>
      <c r="AD133" s="5"/>
      <c r="AF133" s="4"/>
    </row>
    <row r="134" spans="1:32" x14ac:dyDescent="0.3">
      <c r="A134" s="13"/>
      <c r="B134" s="16"/>
      <c r="C134" s="8"/>
      <c r="D134" s="8"/>
      <c r="F134" s="21"/>
      <c r="I134" s="13"/>
      <c r="K134" s="22"/>
      <c r="S134" s="4"/>
      <c r="W134" s="4"/>
      <c r="Z134" s="5"/>
      <c r="AB134" s="4"/>
      <c r="AD134" s="5"/>
      <c r="AF134" s="4"/>
    </row>
    <row r="135" spans="1:32" x14ac:dyDescent="0.3">
      <c r="A135" s="13"/>
      <c r="B135" s="16"/>
      <c r="C135" s="8"/>
      <c r="D135" s="8"/>
      <c r="F135" s="16"/>
      <c r="I135" s="13"/>
      <c r="K135" s="22"/>
      <c r="S135" s="4"/>
      <c r="W135" s="4"/>
      <c r="Z135" s="5"/>
      <c r="AB135" s="4"/>
      <c r="AD135" s="5"/>
      <c r="AF135" s="4"/>
    </row>
    <row r="136" spans="1:32" x14ac:dyDescent="0.3">
      <c r="A136" s="13"/>
      <c r="B136" s="16"/>
      <c r="C136" s="8"/>
      <c r="D136" s="8"/>
      <c r="F136" s="16"/>
      <c r="I136" s="13"/>
      <c r="K136" s="22"/>
      <c r="S136" s="4"/>
      <c r="W136" s="4"/>
      <c r="Z136" s="5"/>
      <c r="AB136" s="4"/>
      <c r="AD136" s="5"/>
      <c r="AF136" s="4"/>
    </row>
    <row r="137" spans="1:32" x14ac:dyDescent="0.3">
      <c r="A137" s="13"/>
      <c r="B137" s="16"/>
      <c r="C137" s="8"/>
      <c r="D137" s="8"/>
      <c r="F137" s="20"/>
      <c r="I137" s="13"/>
      <c r="K137" s="22"/>
      <c r="S137" s="4"/>
      <c r="W137" s="4"/>
      <c r="Z137" s="5"/>
      <c r="AB137" s="4"/>
      <c r="AD137" s="5"/>
      <c r="AF137" s="4"/>
    </row>
    <row r="138" spans="1:32" x14ac:dyDescent="0.3">
      <c r="A138" s="13"/>
      <c r="B138" s="16"/>
      <c r="C138" s="8"/>
      <c r="D138" s="8"/>
      <c r="F138" s="20"/>
      <c r="I138" s="13"/>
      <c r="K138" s="22"/>
      <c r="S138" s="4"/>
      <c r="W138" s="4"/>
      <c r="Z138" s="5"/>
      <c r="AB138" s="4"/>
      <c r="AD138" s="5"/>
      <c r="AF138" s="4"/>
    </row>
    <row r="139" spans="1:32" x14ac:dyDescent="0.3">
      <c r="A139" s="13"/>
      <c r="B139" s="16"/>
      <c r="C139" s="8"/>
      <c r="D139" s="8"/>
      <c r="F139" s="20"/>
      <c r="I139" s="13"/>
      <c r="K139" s="22"/>
      <c r="S139" s="4"/>
      <c r="W139" s="4"/>
      <c r="Z139" s="5"/>
      <c r="AB139" s="4"/>
      <c r="AD139" s="5"/>
      <c r="AF139" s="4"/>
    </row>
    <row r="140" spans="1:32" x14ac:dyDescent="0.3">
      <c r="A140" s="13"/>
      <c r="B140" s="16"/>
      <c r="C140" s="8"/>
      <c r="D140" s="8"/>
      <c r="F140" s="20"/>
      <c r="I140" s="13"/>
      <c r="K140" s="22"/>
      <c r="S140" s="4"/>
      <c r="W140" s="4"/>
      <c r="Z140" s="5"/>
      <c r="AB140" s="4"/>
      <c r="AD140" s="5"/>
      <c r="AF140" s="4"/>
    </row>
    <row r="141" spans="1:32" x14ac:dyDescent="0.3">
      <c r="A141" s="13"/>
      <c r="B141" s="16"/>
      <c r="C141" s="8"/>
      <c r="D141" s="8"/>
      <c r="F141" s="20"/>
      <c r="I141" s="13"/>
      <c r="K141" s="22"/>
      <c r="S141" s="4"/>
      <c r="W141" s="4"/>
      <c r="Z141" s="5"/>
      <c r="AB141" s="4"/>
      <c r="AD141" s="5"/>
      <c r="AF141" s="4"/>
    </row>
    <row r="142" spans="1:32" x14ac:dyDescent="0.3">
      <c r="A142" s="13"/>
      <c r="B142" s="16"/>
      <c r="C142" s="8"/>
      <c r="D142" s="8"/>
      <c r="F142" s="20"/>
      <c r="I142" s="13"/>
      <c r="K142" s="22"/>
      <c r="S142" s="4"/>
      <c r="W142" s="4"/>
      <c r="Z142" s="5"/>
      <c r="AB142" s="4"/>
      <c r="AD142" s="5"/>
      <c r="AF142" s="4"/>
    </row>
    <row r="143" spans="1:32" x14ac:dyDescent="0.3">
      <c r="A143" s="13"/>
      <c r="B143" s="16"/>
      <c r="C143" s="8"/>
      <c r="D143" s="8"/>
      <c r="F143" s="20"/>
      <c r="I143" s="13"/>
      <c r="K143" s="22"/>
      <c r="S143" s="4"/>
      <c r="W143" s="4"/>
      <c r="Z143" s="5"/>
      <c r="AB143" s="4"/>
      <c r="AD143" s="5"/>
      <c r="AF143" s="4"/>
    </row>
    <row r="144" spans="1:32" x14ac:dyDescent="0.3">
      <c r="A144" s="13"/>
      <c r="B144" s="16"/>
      <c r="C144" s="8"/>
      <c r="D144" s="8"/>
      <c r="F144" s="20"/>
      <c r="I144" s="13"/>
      <c r="K144" s="22"/>
      <c r="S144" s="4"/>
      <c r="W144" s="4"/>
      <c r="Z144" s="5"/>
      <c r="AB144" s="4"/>
      <c r="AD144" s="5"/>
      <c r="AF144" s="4"/>
    </row>
    <row r="145" spans="1:32" x14ac:dyDescent="0.3">
      <c r="A145" s="13"/>
      <c r="B145" s="16"/>
      <c r="C145" s="8"/>
      <c r="D145" s="8"/>
      <c r="F145" s="20"/>
      <c r="I145" s="13"/>
      <c r="K145" s="22"/>
      <c r="S145" s="4"/>
      <c r="W145" s="4"/>
      <c r="Z145" s="5"/>
      <c r="AB145" s="4"/>
      <c r="AD145" s="5"/>
      <c r="AF145" s="4"/>
    </row>
    <row r="146" spans="1:32" x14ac:dyDescent="0.3">
      <c r="A146" s="13"/>
      <c r="B146" s="16"/>
      <c r="C146" s="8"/>
      <c r="D146" s="8"/>
      <c r="F146" s="20"/>
      <c r="I146" s="13"/>
      <c r="K146" s="22"/>
      <c r="S146" s="4"/>
      <c r="W146" s="4"/>
      <c r="Z146" s="5"/>
      <c r="AB146" s="4"/>
      <c r="AD146" s="5"/>
      <c r="AF146" s="4"/>
    </row>
    <row r="147" spans="1:32" x14ac:dyDescent="0.3">
      <c r="A147" s="13"/>
      <c r="B147" s="16"/>
      <c r="C147" s="8"/>
      <c r="D147" s="8"/>
      <c r="F147" s="20"/>
      <c r="I147" s="13"/>
      <c r="K147" s="22"/>
      <c r="S147" s="4"/>
      <c r="W147" s="4"/>
      <c r="Z147" s="5"/>
      <c r="AB147" s="4"/>
      <c r="AD147" s="5"/>
      <c r="AF147" s="4"/>
    </row>
    <row r="148" spans="1:32" x14ac:dyDescent="0.3">
      <c r="A148" s="13"/>
      <c r="B148" s="16"/>
      <c r="C148" s="8"/>
      <c r="D148" s="8"/>
      <c r="F148" s="20"/>
      <c r="I148" s="13"/>
      <c r="K148" s="22"/>
      <c r="S148" s="4"/>
      <c r="W148" s="4"/>
      <c r="Z148" s="5"/>
      <c r="AB148" s="4"/>
      <c r="AD148" s="5"/>
      <c r="AF148" s="4"/>
    </row>
    <row r="149" spans="1:32" x14ac:dyDescent="0.3">
      <c r="A149" s="13"/>
      <c r="B149" s="16"/>
      <c r="C149" s="8"/>
      <c r="D149" s="8"/>
      <c r="F149" s="20"/>
      <c r="I149" s="13"/>
      <c r="K149" s="22"/>
      <c r="S149" s="4"/>
      <c r="W149" s="4"/>
      <c r="Z149" s="5"/>
      <c r="AB149" s="4"/>
      <c r="AD149" s="5"/>
      <c r="AF149" s="4"/>
    </row>
    <row r="150" spans="1:32" x14ac:dyDescent="0.3">
      <c r="A150" s="13"/>
      <c r="B150" s="16"/>
      <c r="C150" s="8"/>
      <c r="D150" s="8"/>
      <c r="F150" s="16"/>
      <c r="I150" s="13"/>
      <c r="K150" s="22"/>
      <c r="S150" s="4"/>
      <c r="W150" s="4"/>
      <c r="Z150" s="5"/>
      <c r="AB150" s="4"/>
      <c r="AD150" s="5"/>
      <c r="AF150" s="4"/>
    </row>
    <row r="151" spans="1:32" x14ac:dyDescent="0.3">
      <c r="A151" s="13"/>
      <c r="B151" s="16"/>
      <c r="C151" s="8"/>
      <c r="D151" s="8"/>
      <c r="F151" s="20"/>
      <c r="I151" s="13"/>
      <c r="K151" s="22"/>
      <c r="S151" s="4"/>
      <c r="W151" s="4"/>
      <c r="Z151" s="5"/>
      <c r="AB151" s="4"/>
      <c r="AD151" s="5"/>
      <c r="AF151" s="4"/>
    </row>
    <row r="152" spans="1:32" x14ac:dyDescent="0.3">
      <c r="A152" s="13"/>
      <c r="B152" s="16"/>
      <c r="C152" s="8"/>
      <c r="D152" s="8"/>
      <c r="F152" s="20"/>
      <c r="I152" s="13"/>
      <c r="K152" s="22"/>
      <c r="S152" s="4"/>
      <c r="W152" s="4"/>
      <c r="Z152" s="5"/>
      <c r="AB152" s="4"/>
      <c r="AD152" s="5"/>
      <c r="AF152" s="4"/>
    </row>
    <row r="153" spans="1:32" x14ac:dyDescent="0.3">
      <c r="A153" s="13"/>
      <c r="B153" s="16"/>
      <c r="C153" s="8"/>
      <c r="D153" s="8"/>
      <c r="F153" s="20"/>
      <c r="I153" s="13"/>
      <c r="K153" s="22"/>
      <c r="S153" s="4"/>
      <c r="W153" s="4"/>
      <c r="Z153" s="5"/>
      <c r="AB153" s="4"/>
      <c r="AD153" s="5"/>
      <c r="AF153" s="4"/>
    </row>
    <row r="154" spans="1:32" x14ac:dyDescent="0.3">
      <c r="A154" s="13"/>
      <c r="B154" s="16"/>
      <c r="C154" s="8"/>
      <c r="D154" s="8"/>
      <c r="F154" s="16"/>
      <c r="I154" s="13"/>
      <c r="K154" s="22"/>
      <c r="S154" s="4"/>
      <c r="W154" s="4"/>
      <c r="Z154" s="5"/>
      <c r="AB154" s="4"/>
      <c r="AD154" s="5"/>
      <c r="AF154" s="4"/>
    </row>
    <row r="155" spans="1:32" x14ac:dyDescent="0.3">
      <c r="A155" s="13"/>
      <c r="B155" s="16"/>
      <c r="C155" s="8"/>
      <c r="D155" s="8"/>
      <c r="F155" s="16"/>
      <c r="I155" s="13"/>
      <c r="K155" s="22"/>
      <c r="S155" s="4"/>
      <c r="W155" s="4"/>
      <c r="Z155" s="5"/>
      <c r="AB155" s="4"/>
      <c r="AD155" s="5"/>
      <c r="AF155" s="4"/>
    </row>
    <row r="156" spans="1:32" x14ac:dyDescent="0.3">
      <c r="A156" s="13"/>
      <c r="B156" s="16"/>
      <c r="C156" s="8"/>
      <c r="D156" s="8"/>
      <c r="F156" s="20"/>
      <c r="I156" s="13"/>
      <c r="K156" s="22"/>
      <c r="S156" s="4"/>
      <c r="W156" s="4"/>
      <c r="Z156" s="5"/>
      <c r="AB156" s="4"/>
      <c r="AD156" s="5"/>
    </row>
    <row r="157" spans="1:32" x14ac:dyDescent="0.3">
      <c r="A157" s="13"/>
      <c r="B157" s="16"/>
      <c r="C157" s="8"/>
      <c r="D157" s="8"/>
      <c r="F157" s="16"/>
      <c r="I157" s="13"/>
      <c r="K157" s="22"/>
      <c r="S157" s="4"/>
      <c r="W157" s="4"/>
      <c r="Z157" s="5"/>
      <c r="AB157" s="4"/>
      <c r="AD157" s="5"/>
    </row>
    <row r="158" spans="1:32" x14ac:dyDescent="0.3">
      <c r="A158" s="13"/>
      <c r="B158" s="16"/>
      <c r="C158" s="8"/>
      <c r="D158" s="8"/>
      <c r="F158" s="16"/>
      <c r="I158" s="13"/>
      <c r="K158" s="22"/>
      <c r="S158" s="4"/>
      <c r="W158" s="4"/>
      <c r="Z158" s="5"/>
      <c r="AB158" s="4"/>
      <c r="AD158" s="5"/>
    </row>
    <row r="159" spans="1:32" x14ac:dyDescent="0.3">
      <c r="A159" s="13"/>
      <c r="B159" s="16"/>
      <c r="C159" s="8"/>
      <c r="D159" s="8"/>
      <c r="F159" s="20"/>
      <c r="I159" s="13"/>
      <c r="K159" s="22"/>
      <c r="S159" s="4"/>
      <c r="W159" s="4"/>
      <c r="Z159" s="5"/>
      <c r="AB159" s="4"/>
      <c r="AD159" s="5"/>
    </row>
    <row r="160" spans="1:32" x14ac:dyDescent="0.3">
      <c r="A160" s="13"/>
      <c r="B160" s="16"/>
      <c r="C160" s="8"/>
      <c r="D160" s="8"/>
      <c r="F160" s="20"/>
      <c r="I160" s="13"/>
      <c r="K160" s="22"/>
      <c r="Z160" s="5"/>
      <c r="AD160" s="5"/>
    </row>
    <row r="161" spans="1:30" x14ac:dyDescent="0.3">
      <c r="A161" s="13"/>
      <c r="B161" s="16"/>
      <c r="C161" s="8"/>
      <c r="D161" s="8"/>
      <c r="F161" s="20"/>
      <c r="I161" s="13"/>
      <c r="K161" s="22"/>
      <c r="Z161" s="5"/>
      <c r="AD161" s="5"/>
    </row>
    <row r="162" spans="1:30" x14ac:dyDescent="0.3">
      <c r="A162" s="13"/>
      <c r="B162" s="16"/>
      <c r="C162" s="8"/>
      <c r="D162" s="8"/>
      <c r="F162" s="16"/>
      <c r="I162" s="13"/>
      <c r="K162" s="22"/>
      <c r="Z162" s="5"/>
      <c r="AD162" s="5"/>
    </row>
    <row r="163" spans="1:30" x14ac:dyDescent="0.3">
      <c r="A163" s="13"/>
      <c r="B163" s="16"/>
      <c r="C163" s="8"/>
      <c r="D163" s="8"/>
      <c r="F163" s="21"/>
      <c r="I163" s="13"/>
      <c r="K163" s="22"/>
      <c r="Z163" s="5"/>
      <c r="AD163" s="5"/>
    </row>
    <row r="164" spans="1:30" x14ac:dyDescent="0.3">
      <c r="A164" s="13"/>
      <c r="B164" s="16"/>
      <c r="C164" s="8"/>
      <c r="D164" s="8"/>
      <c r="F164" s="21"/>
      <c r="I164" s="13"/>
      <c r="K164" s="22"/>
      <c r="Z164" s="5"/>
      <c r="AD164" s="5"/>
    </row>
    <row r="165" spans="1:30" x14ac:dyDescent="0.3">
      <c r="A165" s="13"/>
      <c r="B165" s="16"/>
      <c r="C165" s="8"/>
      <c r="D165" s="8"/>
      <c r="F165" s="21"/>
      <c r="I165" s="13"/>
      <c r="K165" s="22"/>
      <c r="Z165" s="5"/>
      <c r="AD165" s="5"/>
    </row>
    <row r="166" spans="1:30" x14ac:dyDescent="0.3">
      <c r="A166" s="13"/>
      <c r="B166" s="16"/>
      <c r="C166" s="8"/>
      <c r="D166" s="8"/>
      <c r="F166" s="16"/>
      <c r="I166" s="13"/>
      <c r="K166" s="22"/>
      <c r="Z166" s="5"/>
      <c r="AD166" s="5"/>
    </row>
    <row r="167" spans="1:30" x14ac:dyDescent="0.3">
      <c r="A167" s="13"/>
      <c r="B167" s="16"/>
      <c r="C167" s="8"/>
      <c r="D167" s="8"/>
      <c r="F167" s="16"/>
      <c r="I167" s="13"/>
      <c r="K167" s="22"/>
      <c r="Z167" s="5"/>
      <c r="AD167" s="5"/>
    </row>
    <row r="168" spans="1:30" x14ac:dyDescent="0.3">
      <c r="A168" s="13"/>
      <c r="B168" s="16"/>
      <c r="C168" s="8"/>
      <c r="D168" s="8"/>
      <c r="F168" s="16"/>
      <c r="I168" s="13"/>
      <c r="K168" s="22"/>
      <c r="Z168" s="5"/>
      <c r="AD168" s="5"/>
    </row>
    <row r="169" spans="1:30" x14ac:dyDescent="0.3">
      <c r="A169" s="13"/>
      <c r="B169" s="16"/>
      <c r="C169" s="8"/>
      <c r="D169" s="8"/>
      <c r="F169" s="16"/>
      <c r="I169" s="13"/>
      <c r="K169" s="22"/>
      <c r="Z169" s="5"/>
      <c r="AD169" s="5"/>
    </row>
    <row r="170" spans="1:30" x14ac:dyDescent="0.3">
      <c r="A170" s="13"/>
      <c r="B170" s="16"/>
      <c r="C170" s="8"/>
      <c r="D170" s="8"/>
      <c r="F170" s="20"/>
      <c r="I170" s="13"/>
      <c r="K170" s="22"/>
      <c r="Z170" s="5"/>
      <c r="AD170" s="5"/>
    </row>
    <row r="171" spans="1:30" x14ac:dyDescent="0.3">
      <c r="A171" s="13"/>
      <c r="B171" s="16"/>
      <c r="C171" s="8"/>
      <c r="D171" s="8"/>
      <c r="F171" s="20"/>
      <c r="I171" s="13"/>
      <c r="K171" s="22"/>
      <c r="Z171" s="5"/>
      <c r="AD171" s="5"/>
    </row>
    <row r="172" spans="1:30" x14ac:dyDescent="0.3">
      <c r="A172" s="13"/>
      <c r="B172" s="16"/>
      <c r="C172" s="8"/>
      <c r="D172" s="8"/>
      <c r="F172" s="21"/>
      <c r="I172" s="13"/>
      <c r="K172" s="22"/>
      <c r="Z172" s="5"/>
      <c r="AD172" s="5"/>
    </row>
    <row r="173" spans="1:30" x14ac:dyDescent="0.3">
      <c r="A173" s="13"/>
      <c r="B173" s="16"/>
      <c r="C173" s="8"/>
      <c r="D173" s="8"/>
      <c r="F173" s="16"/>
      <c r="I173" s="13"/>
      <c r="K173" s="22"/>
      <c r="Z173" s="5"/>
      <c r="AD173" s="5"/>
    </row>
    <row r="174" spans="1:30" x14ac:dyDescent="0.3">
      <c r="A174" s="13"/>
      <c r="B174" s="16"/>
      <c r="C174" s="8"/>
      <c r="D174" s="8"/>
      <c r="F174" s="21"/>
      <c r="I174" s="13"/>
      <c r="K174" s="22"/>
      <c r="Z174" s="5"/>
      <c r="AD174" s="5"/>
    </row>
    <row r="175" spans="1:30" x14ac:dyDescent="0.3">
      <c r="A175" s="13"/>
      <c r="B175" s="16"/>
      <c r="C175" s="8"/>
      <c r="D175" s="8"/>
      <c r="F175" s="21"/>
      <c r="I175" s="13"/>
      <c r="K175" s="22"/>
      <c r="Z175" s="5"/>
      <c r="AD175" s="5"/>
    </row>
    <row r="176" spans="1:30" x14ac:dyDescent="0.3">
      <c r="A176" s="13"/>
      <c r="B176" s="16"/>
      <c r="C176" s="8"/>
      <c r="D176" s="8"/>
      <c r="F176" s="21"/>
      <c r="I176" s="13"/>
      <c r="K176" s="22"/>
      <c r="Z176" s="5"/>
      <c r="AD176" s="5"/>
    </row>
    <row r="177" spans="1:30" x14ac:dyDescent="0.3">
      <c r="A177" s="13"/>
      <c r="B177" s="16"/>
      <c r="C177" s="8"/>
      <c r="D177" s="8"/>
      <c r="F177" s="21"/>
      <c r="I177" s="13"/>
      <c r="K177" s="22"/>
      <c r="Z177" s="5"/>
      <c r="AD177" s="5"/>
    </row>
    <row r="178" spans="1:30" x14ac:dyDescent="0.3">
      <c r="A178" s="13"/>
      <c r="B178" s="16"/>
      <c r="C178" s="8"/>
      <c r="D178" s="8"/>
      <c r="F178" s="16"/>
      <c r="I178" s="13"/>
      <c r="K178" s="22"/>
      <c r="Z178" s="5"/>
      <c r="AD178" s="5"/>
    </row>
    <row r="179" spans="1:30" x14ac:dyDescent="0.3">
      <c r="A179" s="13"/>
      <c r="B179" s="16"/>
      <c r="C179" s="8"/>
      <c r="D179" s="8"/>
      <c r="F179" s="16"/>
      <c r="I179" s="13"/>
      <c r="K179" s="22"/>
      <c r="Z179" s="5"/>
      <c r="AD179" s="5"/>
    </row>
    <row r="180" spans="1:30" x14ac:dyDescent="0.3">
      <c r="A180" s="13"/>
      <c r="B180" s="16"/>
      <c r="C180" s="8"/>
      <c r="D180" s="8"/>
      <c r="F180" s="16"/>
      <c r="I180" s="13"/>
      <c r="K180" s="22"/>
      <c r="Z180" s="5"/>
      <c r="AD180" s="5"/>
    </row>
    <row r="181" spans="1:30" x14ac:dyDescent="0.3">
      <c r="A181" s="13"/>
      <c r="B181" s="16"/>
      <c r="C181" s="8"/>
      <c r="D181" s="8"/>
      <c r="F181" s="21"/>
      <c r="I181" s="13"/>
      <c r="K181" s="22"/>
      <c r="Z181" s="5"/>
      <c r="AD181" s="5"/>
    </row>
    <row r="182" spans="1:30" x14ac:dyDescent="0.3">
      <c r="A182" s="13"/>
      <c r="B182" s="16"/>
      <c r="C182" s="8"/>
      <c r="D182" s="8"/>
      <c r="F182" s="21"/>
      <c r="I182" s="13"/>
      <c r="K182" s="22"/>
      <c r="Z182" s="5"/>
      <c r="AD182" s="5"/>
    </row>
    <row r="183" spans="1:30" x14ac:dyDescent="0.3">
      <c r="A183" s="13"/>
      <c r="B183" s="16"/>
      <c r="C183" s="8"/>
      <c r="D183" s="8"/>
      <c r="F183" s="16"/>
      <c r="I183" s="13"/>
      <c r="K183" s="22"/>
      <c r="Z183" s="5"/>
      <c r="AD183" s="5"/>
    </row>
    <row r="184" spans="1:30" x14ac:dyDescent="0.3">
      <c r="A184" s="13"/>
      <c r="B184" s="16"/>
      <c r="C184" s="8"/>
      <c r="D184" s="8"/>
      <c r="F184" s="21"/>
      <c r="I184" s="13"/>
      <c r="K184" s="22"/>
      <c r="Z184" s="5"/>
      <c r="AD184" s="5"/>
    </row>
    <row r="185" spans="1:30" x14ac:dyDescent="0.3">
      <c r="A185" s="13"/>
      <c r="B185" s="16"/>
      <c r="C185" s="8"/>
      <c r="D185" s="8"/>
      <c r="F185" s="16"/>
      <c r="I185" s="13"/>
      <c r="K185" s="22"/>
      <c r="Z185" s="5"/>
      <c r="AD185" s="5"/>
    </row>
    <row r="186" spans="1:30" x14ac:dyDescent="0.3">
      <c r="A186" s="13"/>
      <c r="B186" s="16"/>
      <c r="C186" s="8"/>
      <c r="D186" s="8"/>
      <c r="F186" s="16"/>
      <c r="I186" s="13"/>
      <c r="K186" s="22"/>
      <c r="Z186" s="5"/>
      <c r="AD186" s="5"/>
    </row>
    <row r="187" spans="1:30" x14ac:dyDescent="0.3">
      <c r="A187" s="13"/>
      <c r="B187" s="16"/>
      <c r="C187" s="8"/>
      <c r="D187" s="8"/>
      <c r="F187" s="16"/>
      <c r="I187" s="13"/>
      <c r="K187" s="22"/>
      <c r="Z187" s="5"/>
      <c r="AD187" s="5"/>
    </row>
    <row r="188" spans="1:30" x14ac:dyDescent="0.3">
      <c r="A188" s="13"/>
      <c r="B188" s="16"/>
      <c r="C188" s="8"/>
      <c r="D188" s="8"/>
      <c r="F188" s="16"/>
      <c r="I188" s="13"/>
      <c r="K188" s="22"/>
      <c r="Z188" s="5"/>
      <c r="AD188" s="5"/>
    </row>
    <row r="189" spans="1:30" x14ac:dyDescent="0.3">
      <c r="A189" s="13"/>
      <c r="B189" s="16"/>
      <c r="C189" s="8"/>
      <c r="D189" s="8"/>
      <c r="F189" s="21"/>
      <c r="I189" s="13"/>
      <c r="K189" s="22"/>
      <c r="Z189" s="5"/>
      <c r="AD189" s="5"/>
    </row>
    <row r="190" spans="1:30" x14ac:dyDescent="0.3">
      <c r="A190" s="13"/>
      <c r="B190" s="16"/>
      <c r="C190" s="8"/>
      <c r="D190" s="8"/>
      <c r="F190" s="16"/>
      <c r="I190" s="13"/>
      <c r="K190" s="22"/>
      <c r="Z190" s="5"/>
      <c r="AD190" s="5"/>
    </row>
    <row r="191" spans="1:30" x14ac:dyDescent="0.3">
      <c r="D191" s="8"/>
      <c r="AD191" s="5"/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6148C-1F04-47AC-B20D-9C090BBB51B0}">
  <dimension ref="A2:AN191"/>
  <sheetViews>
    <sheetView topLeftCell="Y7" zoomScale="91" zoomScaleNormal="91" workbookViewId="0">
      <selection activeCell="AH8" sqref="AH8:AH19"/>
    </sheetView>
  </sheetViews>
  <sheetFormatPr defaultRowHeight="14.4" x14ac:dyDescent="0.3"/>
  <cols>
    <col min="4" max="4" width="12.5546875" customWidth="1"/>
    <col min="6" max="6" width="19.44140625" customWidth="1"/>
    <col min="22" max="22" width="13.5546875" bestFit="1" customWidth="1"/>
    <col min="29" max="31" width="12.109375" customWidth="1"/>
    <col min="37" max="37" width="13.109375" customWidth="1"/>
    <col min="38" max="38" width="17.44140625" customWidth="1"/>
    <col min="39" max="39" width="12" bestFit="1" customWidth="1"/>
  </cols>
  <sheetData>
    <row r="2" spans="1:40" x14ac:dyDescent="0.3">
      <c r="B2" s="31" t="s">
        <v>25</v>
      </c>
      <c r="J2" s="23" t="s">
        <v>2</v>
      </c>
      <c r="K2" s="23">
        <v>3</v>
      </c>
    </row>
    <row r="3" spans="1:40" x14ac:dyDescent="0.3">
      <c r="J3" s="23" t="s">
        <v>19</v>
      </c>
      <c r="K3" s="23">
        <v>1.7999999999999999E-2</v>
      </c>
    </row>
    <row r="5" spans="1:40" x14ac:dyDescent="0.3">
      <c r="AG5" t="s">
        <v>29</v>
      </c>
    </row>
    <row r="6" spans="1:40" ht="34.200000000000003" customHeight="1" x14ac:dyDescent="0.3">
      <c r="B6" t="s">
        <v>0</v>
      </c>
      <c r="C6" t="s">
        <v>3</v>
      </c>
      <c r="D6" t="s">
        <v>17</v>
      </c>
      <c r="F6" t="s">
        <v>1</v>
      </c>
      <c r="G6" t="s">
        <v>18</v>
      </c>
      <c r="H6" s="7" t="s">
        <v>16</v>
      </c>
      <c r="S6" s="4"/>
      <c r="W6" s="4"/>
      <c r="AB6" s="4"/>
      <c r="AF6" s="4"/>
      <c r="AK6" t="s">
        <v>14</v>
      </c>
      <c r="AL6" t="s">
        <v>15</v>
      </c>
      <c r="AM6" t="s">
        <v>13</v>
      </c>
      <c r="AN6" t="s">
        <v>16</v>
      </c>
    </row>
    <row r="7" spans="1:40" ht="15" thickBot="1" x14ac:dyDescent="0.35">
      <c r="A7">
        <v>323.14999999999998</v>
      </c>
      <c r="B7">
        <v>1.0960399999999999</v>
      </c>
      <c r="C7" s="8">
        <v>109.94</v>
      </c>
      <c r="D7" s="8">
        <f>B7*C7</f>
        <v>120.49863759999998</v>
      </c>
      <c r="F7">
        <v>0.74580000000000002</v>
      </c>
      <c r="H7">
        <f>-F7*$K$2*$K$3/1000</f>
        <v>-4.0273199999999992E-5</v>
      </c>
      <c r="I7" s="13">
        <v>0.41181200000000001</v>
      </c>
      <c r="J7">
        <v>1.7999999999999999E-2</v>
      </c>
      <c r="K7" s="22">
        <f>6*B7</f>
        <v>6.5762399999999994</v>
      </c>
      <c r="L7">
        <v>0.2</v>
      </c>
      <c r="N7">
        <f>K7^(3/2)</f>
        <v>16.864228640262986</v>
      </c>
      <c r="O7">
        <f>K7^(1/2)</f>
        <v>2.564418062641113</v>
      </c>
      <c r="P7">
        <f>1+(L7*O7)</f>
        <v>1.5128836125282228</v>
      </c>
      <c r="R7">
        <f>(2*J7*I7*N7)/(P7)</f>
        <v>0.16525798813772216</v>
      </c>
      <c r="S7" s="4"/>
      <c r="T7">
        <f>1-X7</f>
        <v>0.89245980891320276</v>
      </c>
      <c r="U7">
        <f>LN(T7)</f>
        <v>-0.11377379837234014</v>
      </c>
      <c r="V7">
        <f>J7*U7</f>
        <v>-2.0479283707021223E-3</v>
      </c>
      <c r="W7" s="4"/>
      <c r="X7">
        <f>D7/(1000+D7)</f>
        <v>0.10754019108679726</v>
      </c>
      <c r="Y7">
        <f>X7^2</f>
        <v>1.1564892698984868E-2</v>
      </c>
      <c r="Z7" s="5">
        <f>$AH$8+($AH$9/A7)+($AH$10 *(LOG(A7 )))+(($AH$11+($AH$12/A7)+($AH$13 *(LOG(A7)))*X7))+(($AH$14+($AH$15/A7)+($AH$16 *(LOG(A7)))*(X7^2)))+(($AH$17+($AH$18/A7)+($AH$19 *(LOG(A7)))*(X7^3)))</f>
        <v>9708.1822888628922</v>
      </c>
      <c r="AA7">
        <f>J7*Z7*Y7</f>
        <v>2.020933556511924</v>
      </c>
      <c r="AB7" s="4"/>
      <c r="AC7">
        <f>(1-X7)</f>
        <v>0.89245980891320276</v>
      </c>
      <c r="AD7" s="5">
        <f>$AH$11+($AH$12/A7)+($AH$13*(LOG(A7)))+(($AH$14+($AH$15/A7)+($AH$16*(LOG(A7)))*X7*2))+($AH$17+($AH$18/A7)+($AH$19*LOG(A7))*3*(X7^2))</f>
        <v>11576.548283162538</v>
      </c>
      <c r="AE7">
        <f>-1*AC7*Y7*J7*AD7</f>
        <v>-2.1507100643252581</v>
      </c>
      <c r="AF7" s="4"/>
      <c r="AK7">
        <f>R7+V7+AA7+AE7</f>
        <v>3.3433551953685914E-2</v>
      </c>
      <c r="AL7">
        <f>(H7-AK7)^2</f>
        <v>1.1204969704195361E-3</v>
      </c>
      <c r="AM7">
        <f>STDEV(AL7:AL190)</f>
        <v>5.8215321295817678E-4</v>
      </c>
    </row>
    <row r="8" spans="1:40" ht="15.6" thickTop="1" thickBot="1" x14ac:dyDescent="0.35">
      <c r="A8">
        <v>323.14999999999998</v>
      </c>
      <c r="B8">
        <v>1.0263</v>
      </c>
      <c r="C8" s="8">
        <v>109.94</v>
      </c>
      <c r="D8" s="8">
        <f t="shared" ref="D8:D71" si="0">B8*C8</f>
        <v>112.831422</v>
      </c>
      <c r="F8">
        <v>0.74409999999999998</v>
      </c>
      <c r="H8">
        <f t="shared" ref="H8:H71" si="1">-F8*$K$2*$K$3/1000</f>
        <v>-4.0181400000000001E-5</v>
      </c>
      <c r="I8" s="13">
        <v>0.41181200000000001</v>
      </c>
      <c r="J8">
        <v>1.7999999999999999E-2</v>
      </c>
      <c r="K8" s="22">
        <f t="shared" ref="K8:K71" si="2">6*B8</f>
        <v>6.1577999999999999</v>
      </c>
      <c r="L8">
        <v>0.2</v>
      </c>
      <c r="N8">
        <f t="shared" ref="N8:N71" si="3">K8^(3/2)</f>
        <v>15.280528278582258</v>
      </c>
      <c r="O8">
        <f t="shared" ref="O8:O71" si="4">K8^(1/2)</f>
        <v>2.4814914869892259</v>
      </c>
      <c r="P8">
        <f t="shared" ref="P8:P71" si="5">1+(L8*O8)</f>
        <v>1.4962982973978451</v>
      </c>
      <c r="R8">
        <f t="shared" ref="R8:R71" si="6">(2*J8*I8*N8)/(P8)</f>
        <v>0.15139853945333295</v>
      </c>
      <c r="S8" s="4"/>
      <c r="T8">
        <f t="shared" ref="T8:T71" si="7">1-X8</f>
        <v>0.89860870229812762</v>
      </c>
      <c r="U8">
        <f t="shared" ref="U8:U71" si="8">LN(T8)</f>
        <v>-0.10690759810838538</v>
      </c>
      <c r="V8">
        <f t="shared" ref="V8:V71" si="9">J8*U8</f>
        <v>-1.9243367659509366E-3</v>
      </c>
      <c r="W8" s="4"/>
      <c r="X8">
        <f t="shared" ref="X8:X71" si="10">D8/(1000+D8)</f>
        <v>0.10139129770187241</v>
      </c>
      <c r="Y8">
        <f t="shared" ref="Y8:Y71" si="11">X8^2</f>
        <v>1.0280195249669718E-2</v>
      </c>
      <c r="Z8" s="5">
        <f t="shared" ref="Z8:Z71" si="12">$AH$8+($AH$9/A8)+($AH$10 *(LOG(A8 )))+(($AH$11+($AH$12/A8)+($AH$13 *(LOG(A8)))*X8))+(($AH$14+($AH$15/A8)+($AH$16 *(LOG(A8)))*(X8^2)))+(($AH$17+($AH$18/A8)+($AH$19 *(LOG(A8)))*(X8^3)))</f>
        <v>9696.3881741571258</v>
      </c>
      <c r="AA8">
        <f t="shared" ref="AA8:AA71" si="13">J8*Z8*Y8</f>
        <v>1.7942537456446266</v>
      </c>
      <c r="AB8" s="4"/>
      <c r="AC8">
        <f t="shared" ref="AC8:AC71" si="14">(1-X8)</f>
        <v>0.89860870229812762</v>
      </c>
      <c r="AD8" s="5">
        <f t="shared" ref="AD8:AD71" si="15">$AH$11+($AH$12/A8)+($AH$13*(LOG(A8)))+(($AH$14+($AH$15/A8)+($AH$16*(LOG(A8)))*X8*2))+($AH$17+($AH$18/A8)+($AH$19*LOG(A8))*3*(X8^2))</f>
        <v>11463.648932527107</v>
      </c>
      <c r="AE8">
        <f t="shared" ref="AE8:AE71" si="16">-1*AC8*Y8*J8*AD8</f>
        <v>-1.9061951751761703</v>
      </c>
      <c r="AF8" s="4"/>
      <c r="AG8" s="6" t="s">
        <v>5</v>
      </c>
      <c r="AH8">
        <v>0</v>
      </c>
      <c r="AK8">
        <f t="shared" ref="AK8:AK71" si="17">R8+V8+AA8+AE8</f>
        <v>3.7532773155838361E-2</v>
      </c>
      <c r="AL8">
        <f t="shared" ref="AL8:AL71" si="18">(H8-AK8)^2</f>
        <v>1.4117269140550945E-3</v>
      </c>
    </row>
    <row r="9" spans="1:40" ht="15.6" thickTop="1" thickBot="1" x14ac:dyDescent="0.35">
      <c r="A9">
        <v>323.14999999999998</v>
      </c>
      <c r="B9">
        <v>0.94349000000000005</v>
      </c>
      <c r="C9" s="8">
        <v>109.94</v>
      </c>
      <c r="D9" s="8">
        <f t="shared" si="0"/>
        <v>103.7272906</v>
      </c>
      <c r="F9">
        <v>0.74250000000000005</v>
      </c>
      <c r="H9">
        <f t="shared" si="1"/>
        <v>-4.0095000000000002E-5</v>
      </c>
      <c r="I9" s="13">
        <v>0.41181200000000001</v>
      </c>
      <c r="J9">
        <v>1.7999999999999999E-2</v>
      </c>
      <c r="K9" s="22">
        <f t="shared" si="2"/>
        <v>5.6609400000000001</v>
      </c>
      <c r="L9">
        <v>0.2</v>
      </c>
      <c r="N9">
        <f t="shared" si="3"/>
        <v>13.468921686473591</v>
      </c>
      <c r="O9">
        <f t="shared" si="4"/>
        <v>2.3792729982076457</v>
      </c>
      <c r="P9">
        <f t="shared" si="5"/>
        <v>1.4758545996415291</v>
      </c>
      <c r="R9">
        <f t="shared" si="6"/>
        <v>0.13529780565124949</v>
      </c>
      <c r="S9" s="4"/>
      <c r="T9">
        <f t="shared" si="7"/>
        <v>0.90602090617546249</v>
      </c>
      <c r="U9">
        <f t="shared" si="8"/>
        <v>-9.8692897956532327E-2</v>
      </c>
      <c r="V9">
        <f t="shared" si="9"/>
        <v>-1.7764721632175817E-3</v>
      </c>
      <c r="W9" s="4"/>
      <c r="X9">
        <f t="shared" si="10"/>
        <v>9.3979093824537535E-2</v>
      </c>
      <c r="Y9">
        <f t="shared" si="11"/>
        <v>8.832070076081229E-3</v>
      </c>
      <c r="Z9" s="5">
        <f t="shared" si="12"/>
        <v>9683.0937176181815</v>
      </c>
      <c r="AA9">
        <f t="shared" si="13"/>
        <v>1.5393917208107821</v>
      </c>
      <c r="AB9" s="4"/>
      <c r="AC9">
        <f t="shared" si="14"/>
        <v>0.90602090617546249</v>
      </c>
      <c r="AD9" s="5">
        <f t="shared" si="15"/>
        <v>11327.55403672355</v>
      </c>
      <c r="AE9">
        <f t="shared" si="16"/>
        <v>-1.631583756340713</v>
      </c>
      <c r="AF9" s="4"/>
      <c r="AG9" s="6" t="s">
        <v>4</v>
      </c>
      <c r="AH9">
        <v>0</v>
      </c>
      <c r="AK9">
        <f t="shared" si="17"/>
        <v>4.132929795810103E-2</v>
      </c>
      <c r="AL9">
        <f t="shared" si="18"/>
        <v>1.7114266737217789E-3</v>
      </c>
    </row>
    <row r="10" spans="1:40" ht="15.6" thickTop="1" thickBot="1" x14ac:dyDescent="0.35">
      <c r="A10">
        <v>323.14999999999998</v>
      </c>
      <c r="B10">
        <v>0.94342000000000004</v>
      </c>
      <c r="C10" s="8">
        <v>109.94</v>
      </c>
      <c r="D10" s="8">
        <f t="shared" si="0"/>
        <v>103.7195948</v>
      </c>
      <c r="F10">
        <v>0.74239999999999995</v>
      </c>
      <c r="H10">
        <f t="shared" si="1"/>
        <v>-4.0089599999999996E-5</v>
      </c>
      <c r="I10" s="13">
        <v>0.41181200000000001</v>
      </c>
      <c r="J10">
        <v>1.7999999999999999E-2</v>
      </c>
      <c r="K10" s="22">
        <f t="shared" si="2"/>
        <v>5.66052</v>
      </c>
      <c r="L10">
        <v>0.2</v>
      </c>
      <c r="N10">
        <f t="shared" si="3"/>
        <v>13.467422772287671</v>
      </c>
      <c r="O10">
        <f t="shared" si="4"/>
        <v>2.3791847343155177</v>
      </c>
      <c r="P10">
        <f t="shared" si="5"/>
        <v>1.4758369468631036</v>
      </c>
      <c r="R10">
        <f>(2*J10*I10*N10)/(P10)</f>
        <v>0.13528436692523582</v>
      </c>
      <c r="S10" s="4"/>
      <c r="T10">
        <f t="shared" si="7"/>
        <v>0.90602722350073472</v>
      </c>
      <c r="U10">
        <f t="shared" si="8"/>
        <v>-9.868592537653427E-2</v>
      </c>
      <c r="V10">
        <f t="shared" si="9"/>
        <v>-1.7763466567776167E-3</v>
      </c>
      <c r="W10" s="4"/>
      <c r="X10">
        <f t="shared" si="10"/>
        <v>9.3972776499265234E-2</v>
      </c>
      <c r="Y10">
        <f t="shared" si="11"/>
        <v>8.8308827229808557E-3</v>
      </c>
      <c r="Z10" s="5">
        <f t="shared" si="12"/>
        <v>9683.0828171694648</v>
      </c>
      <c r="AA10">
        <f t="shared" si="13"/>
        <v>1.5391830375960229</v>
      </c>
      <c r="AB10" s="4"/>
      <c r="AC10">
        <f t="shared" si="14"/>
        <v>0.90602722350073472</v>
      </c>
      <c r="AD10" s="5">
        <f t="shared" si="15"/>
        <v>11327.438044808201</v>
      </c>
      <c r="AE10">
        <f t="shared" si="16"/>
        <v>-1.6313590817293242</v>
      </c>
      <c r="AF10" s="4"/>
      <c r="AG10" s="6" t="s">
        <v>6</v>
      </c>
      <c r="AH10">
        <v>0</v>
      </c>
      <c r="AK10">
        <f t="shared" si="17"/>
        <v>4.1331976135156934E-2</v>
      </c>
      <c r="AL10">
        <f t="shared" si="18"/>
        <v>1.7116478231941465E-3</v>
      </c>
    </row>
    <row r="11" spans="1:40" ht="15.6" thickTop="1" thickBot="1" x14ac:dyDescent="0.35">
      <c r="A11">
        <v>323.14999999999998</v>
      </c>
      <c r="B11">
        <v>0.43031000000000003</v>
      </c>
      <c r="C11" s="8">
        <v>109.94</v>
      </c>
      <c r="D11" s="8">
        <f t="shared" si="0"/>
        <v>47.308281399999998</v>
      </c>
      <c r="F11">
        <v>0.74760000000000004</v>
      </c>
      <c r="H11">
        <f t="shared" si="1"/>
        <v>-4.0370399999999996E-5</v>
      </c>
      <c r="I11" s="13">
        <v>0.41181200000000001</v>
      </c>
      <c r="J11">
        <v>1.7999999999999999E-2</v>
      </c>
      <c r="K11" s="22">
        <f t="shared" si="2"/>
        <v>2.5818600000000003</v>
      </c>
      <c r="L11">
        <v>0.2</v>
      </c>
      <c r="N11">
        <f t="shared" si="3"/>
        <v>4.1485758394585082</v>
      </c>
      <c r="O11">
        <f t="shared" si="4"/>
        <v>1.6068167288150819</v>
      </c>
      <c r="P11">
        <f t="shared" si="5"/>
        <v>1.3213633457630163</v>
      </c>
      <c r="R11">
        <f t="shared" si="6"/>
        <v>4.6545561814454683E-2</v>
      </c>
      <c r="S11" s="4"/>
      <c r="T11">
        <f t="shared" si="7"/>
        <v>0.95482869538970871</v>
      </c>
      <c r="U11">
        <f t="shared" si="8"/>
        <v>-4.6223331146584057E-2</v>
      </c>
      <c r="V11">
        <f t="shared" si="9"/>
        <v>-8.32019960638513E-4</v>
      </c>
      <c r="W11" s="4"/>
      <c r="X11">
        <f t="shared" si="10"/>
        <v>4.517130461029123E-2</v>
      </c>
      <c r="Y11">
        <f t="shared" si="11"/>
        <v>2.0404467601957176E-3</v>
      </c>
      <c r="Z11" s="5">
        <f t="shared" si="12"/>
        <v>9620.7434852980205</v>
      </c>
      <c r="AA11">
        <f t="shared" si="13"/>
        <v>0.3533510677545072</v>
      </c>
      <c r="AB11" s="4"/>
      <c r="AC11">
        <f t="shared" si="14"/>
        <v>0.95482869538970871</v>
      </c>
      <c r="AD11" s="5">
        <f t="shared" si="15"/>
        <v>10431.398035425971</v>
      </c>
      <c r="AE11">
        <f t="shared" si="16"/>
        <v>-0.36581857383042754</v>
      </c>
      <c r="AF11" s="4"/>
      <c r="AG11" s="6" t="s">
        <v>7</v>
      </c>
      <c r="AH11">
        <v>9364.8949117701995</v>
      </c>
      <c r="AK11">
        <f t="shared" si="17"/>
        <v>3.324603577789581E-2</v>
      </c>
      <c r="AL11">
        <f t="shared" si="18"/>
        <v>1.1079848362398606E-3</v>
      </c>
    </row>
    <row r="12" spans="1:40" ht="15.6" thickTop="1" thickBot="1" x14ac:dyDescent="0.35">
      <c r="A12">
        <v>323.14999999999998</v>
      </c>
      <c r="B12">
        <v>0.42624000000000001</v>
      </c>
      <c r="C12" s="8">
        <v>109.94</v>
      </c>
      <c r="D12" s="8">
        <f t="shared" si="0"/>
        <v>46.860825599999998</v>
      </c>
      <c r="F12">
        <v>0.74939999999999996</v>
      </c>
      <c r="H12">
        <f t="shared" si="1"/>
        <v>-4.0467599999999992E-5</v>
      </c>
      <c r="I12" s="13">
        <v>0.41181200000000001</v>
      </c>
      <c r="J12">
        <v>1.7999999999999999E-2</v>
      </c>
      <c r="K12" s="22">
        <f t="shared" si="2"/>
        <v>2.5574400000000002</v>
      </c>
      <c r="L12">
        <v>0.2</v>
      </c>
      <c r="N12">
        <f t="shared" si="3"/>
        <v>4.0898575362560958</v>
      </c>
      <c r="O12">
        <f t="shared" si="4"/>
        <v>1.5991997998999374</v>
      </c>
      <c r="P12">
        <f t="shared" si="5"/>
        <v>1.3198399599799875</v>
      </c>
      <c r="R12">
        <f t="shared" si="6"/>
        <v>4.5939726527801442E-2</v>
      </c>
      <c r="S12" s="4"/>
      <c r="T12">
        <f t="shared" si="7"/>
        <v>0.95523681424114604</v>
      </c>
      <c r="U12">
        <f t="shared" si="8"/>
        <v>-4.5795996214258179E-2</v>
      </c>
      <c r="V12">
        <f t="shared" si="9"/>
        <v>-8.2432793185664721E-4</v>
      </c>
      <c r="W12" s="4"/>
      <c r="X12">
        <f t="shared" si="10"/>
        <v>4.4763185758853942E-2</v>
      </c>
      <c r="Y12">
        <f t="shared" si="11"/>
        <v>2.0037427992816645E-3</v>
      </c>
      <c r="Z12" s="5">
        <f t="shared" si="12"/>
        <v>9620.4065260198604</v>
      </c>
      <c r="AA12">
        <f t="shared" si="13"/>
        <v>0.34698276544814327</v>
      </c>
      <c r="AB12" s="4"/>
      <c r="AC12">
        <f t="shared" si="14"/>
        <v>0.95523681424114604</v>
      </c>
      <c r="AD12" s="5">
        <f t="shared" si="15"/>
        <v>10423.904597107085</v>
      </c>
      <c r="AE12">
        <f t="shared" si="16"/>
        <v>-0.35913353407590004</v>
      </c>
      <c r="AF12" s="4"/>
      <c r="AG12" s="6" t="s">
        <v>8</v>
      </c>
      <c r="AH12">
        <v>0</v>
      </c>
      <c r="AK12">
        <f t="shared" si="17"/>
        <v>3.2964629968187997E-2</v>
      </c>
      <c r="AL12">
        <f t="shared" si="18"/>
        <v>1.0893364654856095E-3</v>
      </c>
    </row>
    <row r="13" spans="1:40" ht="15.6" thickTop="1" thickBot="1" x14ac:dyDescent="0.35">
      <c r="A13">
        <v>323.14999999999998</v>
      </c>
      <c r="B13">
        <v>0.15548000000000001</v>
      </c>
      <c r="C13" s="8">
        <v>109.94</v>
      </c>
      <c r="D13" s="8">
        <f t="shared" si="0"/>
        <v>17.0934712</v>
      </c>
      <c r="F13">
        <v>0.7833</v>
      </c>
      <c r="H13">
        <f t="shared" si="1"/>
        <v>-4.2298199999999994E-5</v>
      </c>
      <c r="I13" s="13">
        <v>0.41181200000000001</v>
      </c>
      <c r="J13">
        <v>1.7999999999999999E-2</v>
      </c>
      <c r="K13" s="22">
        <f t="shared" si="2"/>
        <v>0.93288000000000004</v>
      </c>
      <c r="L13">
        <v>0.2</v>
      </c>
      <c r="N13">
        <f t="shared" si="3"/>
        <v>0.90102880157288656</v>
      </c>
      <c r="O13">
        <f t="shared" si="4"/>
        <v>0.96585713229234893</v>
      </c>
      <c r="P13">
        <f t="shared" si="5"/>
        <v>1.1931714264584699</v>
      </c>
      <c r="R13">
        <f t="shared" si="6"/>
        <v>1.1195341026266984E-2</v>
      </c>
      <c r="S13" s="4"/>
      <c r="T13">
        <f t="shared" si="7"/>
        <v>0.98319380501004239</v>
      </c>
      <c r="U13">
        <f t="shared" si="8"/>
        <v>-1.694902159430154E-2</v>
      </c>
      <c r="V13">
        <f t="shared" si="9"/>
        <v>-3.0508238869742768E-4</v>
      </c>
      <c r="W13" s="4"/>
      <c r="X13">
        <f t="shared" si="10"/>
        <v>1.6806194989957578E-2</v>
      </c>
      <c r="Y13">
        <f t="shared" si="11"/>
        <v>2.8244819004047519E-4</v>
      </c>
      <c r="Z13" s="5">
        <f t="shared" si="12"/>
        <v>9604.6042481569821</v>
      </c>
      <c r="AA13">
        <f t="shared" si="13"/>
        <v>4.8830455547045973E-2</v>
      </c>
      <c r="AB13" s="4"/>
      <c r="AC13">
        <f t="shared" si="14"/>
        <v>0.98319380501004239</v>
      </c>
      <c r="AD13" s="5">
        <f t="shared" si="15"/>
        <v>9910.5884756619726</v>
      </c>
      <c r="AE13">
        <f t="shared" si="16"/>
        <v>-4.9539301368156194E-2</v>
      </c>
      <c r="AF13" s="4"/>
      <c r="AG13" s="6" t="s">
        <v>9</v>
      </c>
      <c r="AH13">
        <v>0</v>
      </c>
      <c r="AK13">
        <f t="shared" si="17"/>
        <v>1.0181412816459331E-2</v>
      </c>
      <c r="AL13">
        <f t="shared" si="18"/>
        <v>1.0452426694807191E-4</v>
      </c>
    </row>
    <row r="14" spans="1:40" ht="15.6" thickTop="1" thickBot="1" x14ac:dyDescent="0.35">
      <c r="A14">
        <v>323.14999999999998</v>
      </c>
      <c r="B14">
        <v>0.1148</v>
      </c>
      <c r="C14" s="8">
        <v>109.94</v>
      </c>
      <c r="D14" s="8">
        <f t="shared" si="0"/>
        <v>12.621112</v>
      </c>
      <c r="F14">
        <v>0.79339999999999999</v>
      </c>
      <c r="H14">
        <f t="shared" si="1"/>
        <v>-4.2843599999999998E-5</v>
      </c>
      <c r="I14" s="13">
        <v>0.41181200000000001</v>
      </c>
      <c r="J14">
        <v>1.7999999999999999E-2</v>
      </c>
      <c r="K14" s="22">
        <f t="shared" si="2"/>
        <v>0.68879999999999997</v>
      </c>
      <c r="L14">
        <v>0.2</v>
      </c>
      <c r="N14">
        <f t="shared" si="3"/>
        <v>0.57166250451818157</v>
      </c>
      <c r="O14">
        <f t="shared" si="4"/>
        <v>0.8299397568498571</v>
      </c>
      <c r="P14">
        <f t="shared" si="5"/>
        <v>1.1659879513699714</v>
      </c>
      <c r="R14">
        <f t="shared" si="6"/>
        <v>7.268539306281338E-3</v>
      </c>
      <c r="S14" s="4"/>
      <c r="T14">
        <f t="shared" si="7"/>
        <v>0.98753619507786838</v>
      </c>
      <c r="U14">
        <f t="shared" si="8"/>
        <v>-1.2542129635162809E-2</v>
      </c>
      <c r="V14">
        <f t="shared" si="9"/>
        <v>-2.2575833343293055E-4</v>
      </c>
      <c r="W14" s="4"/>
      <c r="X14">
        <f t="shared" si="10"/>
        <v>1.2463804922131625E-2</v>
      </c>
      <c r="Y14">
        <f t="shared" si="11"/>
        <v>1.5534643313695252E-4</v>
      </c>
      <c r="Z14" s="5">
        <f t="shared" si="12"/>
        <v>9603.437395447012</v>
      </c>
      <c r="AA14">
        <f t="shared" si="13"/>
        <v>2.6853475414260933E-2</v>
      </c>
      <c r="AB14" s="4"/>
      <c r="AC14">
        <f t="shared" si="14"/>
        <v>0.98753619507786838</v>
      </c>
      <c r="AD14" s="5">
        <f t="shared" si="15"/>
        <v>9830.8581911744841</v>
      </c>
      <c r="AE14">
        <f t="shared" si="16"/>
        <v>-2.7146775095219112E-2</v>
      </c>
      <c r="AF14" s="4"/>
      <c r="AG14" s="6" t="s">
        <v>10</v>
      </c>
      <c r="AH14">
        <v>236.95242985425136</v>
      </c>
      <c r="AK14">
        <f t="shared" si="17"/>
        <v>6.7494812918902254E-3</v>
      </c>
      <c r="AL14">
        <f t="shared" si="18"/>
        <v>4.6135677436991565E-5</v>
      </c>
    </row>
    <row r="15" spans="1:40" ht="15.6" thickTop="1" thickBot="1" x14ac:dyDescent="0.35">
      <c r="A15">
        <v>323.14999999999998</v>
      </c>
      <c r="B15">
        <v>2.7969200000000001</v>
      </c>
      <c r="C15" s="8">
        <v>109.94</v>
      </c>
      <c r="D15" s="8">
        <f t="shared" si="0"/>
        <v>307.4933848</v>
      </c>
      <c r="F15">
        <v>0.90010000000000001</v>
      </c>
      <c r="H15">
        <f t="shared" si="1"/>
        <v>-4.8605399999999994E-5</v>
      </c>
      <c r="I15" s="13">
        <v>0.41181200000000001</v>
      </c>
      <c r="J15">
        <v>1.7999999999999999E-2</v>
      </c>
      <c r="K15" s="22">
        <f t="shared" si="2"/>
        <v>16.78152</v>
      </c>
      <c r="L15">
        <v>0.2</v>
      </c>
      <c r="N15">
        <f t="shared" si="3"/>
        <v>68.745922207888412</v>
      </c>
      <c r="O15">
        <f t="shared" si="4"/>
        <v>4.0965253569336051</v>
      </c>
      <c r="P15">
        <f t="shared" si="5"/>
        <v>1.8193050713867209</v>
      </c>
      <c r="R15">
        <f t="shared" si="6"/>
        <v>0.56019974979185716</v>
      </c>
      <c r="S15" s="4"/>
      <c r="T15">
        <f t="shared" si="7"/>
        <v>0.76482222520228238</v>
      </c>
      <c r="U15">
        <f t="shared" si="8"/>
        <v>-0.26811185751775568</v>
      </c>
      <c r="V15">
        <f t="shared" si="9"/>
        <v>-4.8260134353196021E-3</v>
      </c>
      <c r="W15" s="4"/>
      <c r="X15">
        <f t="shared" si="10"/>
        <v>0.23517777479771765</v>
      </c>
      <c r="Y15">
        <f t="shared" si="11"/>
        <v>5.5308585758805998E-2</v>
      </c>
      <c r="Z15" s="5">
        <f t="shared" si="12"/>
        <v>10109.769552756374</v>
      </c>
      <c r="AA15">
        <f t="shared" si="13"/>
        <v>10.064827013587049</v>
      </c>
      <c r="AB15" s="4"/>
      <c r="AC15">
        <f t="shared" si="14"/>
        <v>0.76482222520228238</v>
      </c>
      <c r="AD15" s="5">
        <f t="shared" si="15"/>
        <v>13920.091977214481</v>
      </c>
      <c r="AE15">
        <f t="shared" si="16"/>
        <v>-10.599067633661516</v>
      </c>
      <c r="AF15" s="4"/>
      <c r="AG15" s="6" t="s">
        <v>11</v>
      </c>
      <c r="AH15">
        <v>0</v>
      </c>
      <c r="AK15">
        <f t="shared" si="17"/>
        <v>2.113311628207093E-2</v>
      </c>
      <c r="AL15">
        <f t="shared" si="18"/>
        <v>4.4866533341671367E-4</v>
      </c>
    </row>
    <row r="16" spans="1:40" ht="15.6" thickTop="1" thickBot="1" x14ac:dyDescent="0.35">
      <c r="A16">
        <v>323.14999999999998</v>
      </c>
      <c r="B16">
        <v>2.5790999999999999</v>
      </c>
      <c r="C16" s="8">
        <v>109.94</v>
      </c>
      <c r="D16" s="8">
        <f t="shared" si="0"/>
        <v>283.54625399999998</v>
      </c>
      <c r="F16">
        <v>0.88049999999999995</v>
      </c>
      <c r="H16">
        <f t="shared" si="1"/>
        <v>-4.754699999999999E-5</v>
      </c>
      <c r="I16" s="13">
        <v>0.41181200000000001</v>
      </c>
      <c r="J16">
        <v>1.7999999999999999E-2</v>
      </c>
      <c r="K16" s="22">
        <f t="shared" si="2"/>
        <v>15.474599999999999</v>
      </c>
      <c r="L16">
        <v>0.2</v>
      </c>
      <c r="N16">
        <f t="shared" si="3"/>
        <v>60.873622641936919</v>
      </c>
      <c r="O16">
        <f t="shared" si="4"/>
        <v>3.9337768111574403</v>
      </c>
      <c r="P16">
        <f t="shared" si="5"/>
        <v>1.7867553622314882</v>
      </c>
      <c r="R16">
        <f t="shared" si="6"/>
        <v>0.50508625714718647</v>
      </c>
      <c r="S16" s="4"/>
      <c r="T16">
        <f t="shared" si="7"/>
        <v>0.77909151842688484</v>
      </c>
      <c r="U16">
        <f t="shared" si="8"/>
        <v>-0.24962675807746718</v>
      </c>
      <c r="V16">
        <f t="shared" si="9"/>
        <v>-4.4932816453944089E-3</v>
      </c>
      <c r="W16" s="4"/>
      <c r="X16">
        <f t="shared" si="10"/>
        <v>0.22090848157311518</v>
      </c>
      <c r="Y16">
        <f t="shared" si="11"/>
        <v>4.8800557230939373E-2</v>
      </c>
      <c r="Z16" s="5">
        <f t="shared" si="12"/>
        <v>10050.022851299947</v>
      </c>
      <c r="AA16">
        <f t="shared" si="13"/>
        <v>8.8280408758880071</v>
      </c>
      <c r="AB16" s="4"/>
      <c r="AC16">
        <f t="shared" si="14"/>
        <v>0.77909151842688484</v>
      </c>
      <c r="AD16" s="5">
        <f t="shared" si="15"/>
        <v>13658.094600087432</v>
      </c>
      <c r="AE16">
        <f t="shared" si="16"/>
        <v>-9.3470782624002826</v>
      </c>
      <c r="AF16" s="4"/>
      <c r="AG16" s="6" t="s">
        <v>12</v>
      </c>
      <c r="AH16">
        <v>3658.4226042595787</v>
      </c>
      <c r="AK16">
        <f t="shared" si="17"/>
        <v>-1.8444411010483108E-2</v>
      </c>
      <c r="AL16">
        <f t="shared" si="18"/>
        <v>3.3844460542020868E-4</v>
      </c>
    </row>
    <row r="17" spans="1:38" ht="15.6" thickTop="1" thickBot="1" x14ac:dyDescent="0.35">
      <c r="A17">
        <v>323.14999999999998</v>
      </c>
      <c r="B17">
        <v>2.5750299999999999</v>
      </c>
      <c r="C17" s="8">
        <v>109.94</v>
      </c>
      <c r="D17" s="8">
        <f t="shared" si="0"/>
        <v>283.09879819999998</v>
      </c>
      <c r="F17">
        <v>0.88009999999999999</v>
      </c>
      <c r="H17">
        <f t="shared" si="1"/>
        <v>-4.7525399999999997E-5</v>
      </c>
      <c r="I17" s="13">
        <v>0.41181200000000001</v>
      </c>
      <c r="J17">
        <v>1.7999999999999999E-2</v>
      </c>
      <c r="K17" s="22">
        <f t="shared" si="2"/>
        <v>15.45018</v>
      </c>
      <c r="L17">
        <v>0.2</v>
      </c>
      <c r="N17">
        <f t="shared" si="3"/>
        <v>60.72958526000108</v>
      </c>
      <c r="O17">
        <f t="shared" si="4"/>
        <v>3.9306716983233283</v>
      </c>
      <c r="P17">
        <f t="shared" si="5"/>
        <v>1.7861343396646658</v>
      </c>
      <c r="R17">
        <f t="shared" si="6"/>
        <v>0.5040663351852509</v>
      </c>
      <c r="S17" s="4"/>
      <c r="T17">
        <f t="shared" si="7"/>
        <v>0.77936321147120846</v>
      </c>
      <c r="U17">
        <f t="shared" si="8"/>
        <v>-0.24927808828056666</v>
      </c>
      <c r="V17">
        <f t="shared" si="9"/>
        <v>-4.4870055890501997E-3</v>
      </c>
      <c r="W17" s="4"/>
      <c r="X17">
        <f t="shared" si="10"/>
        <v>0.22063678852879157</v>
      </c>
      <c r="Y17">
        <f t="shared" si="11"/>
        <v>4.8680592452298686E-2</v>
      </c>
      <c r="Z17" s="5">
        <f t="shared" si="12"/>
        <v>10048.921519339887</v>
      </c>
      <c r="AA17">
        <f t="shared" si="13"/>
        <v>8.8053741552261435</v>
      </c>
      <c r="AB17" s="4"/>
      <c r="AC17">
        <f t="shared" si="14"/>
        <v>0.77936321147120846</v>
      </c>
      <c r="AD17" s="5">
        <f t="shared" si="15"/>
        <v>13653.10606534531</v>
      </c>
      <c r="AE17">
        <f t="shared" si="16"/>
        <v>-9.323945493624171</v>
      </c>
      <c r="AF17" s="4"/>
      <c r="AG17" s="6" t="s">
        <v>26</v>
      </c>
      <c r="AH17">
        <v>0</v>
      </c>
      <c r="AK17">
        <f t="shared" si="17"/>
        <v>-1.8992008801827609E-2</v>
      </c>
      <c r="AL17">
        <f t="shared" si="18"/>
        <v>3.5889345136212172E-4</v>
      </c>
    </row>
    <row r="18" spans="1:38" ht="15.6" thickTop="1" thickBot="1" x14ac:dyDescent="0.35">
      <c r="A18">
        <v>323.14999999999998</v>
      </c>
      <c r="B18">
        <v>1.9464699999999999</v>
      </c>
      <c r="C18" s="8">
        <v>109.94</v>
      </c>
      <c r="D18" s="8">
        <f t="shared" si="0"/>
        <v>213.99491179999998</v>
      </c>
      <c r="F18">
        <v>0.82820000000000005</v>
      </c>
      <c r="H18">
        <f t="shared" si="1"/>
        <v>-4.4722799999999998E-5</v>
      </c>
      <c r="I18" s="13">
        <v>0.41181200000000001</v>
      </c>
      <c r="J18">
        <v>1.7999999999999999E-2</v>
      </c>
      <c r="K18" s="22">
        <f t="shared" si="2"/>
        <v>11.67882</v>
      </c>
      <c r="L18">
        <v>0.2</v>
      </c>
      <c r="N18">
        <f t="shared" si="3"/>
        <v>39.911536496256979</v>
      </c>
      <c r="O18">
        <f t="shared" si="4"/>
        <v>3.4174288580744441</v>
      </c>
      <c r="P18">
        <f t="shared" si="5"/>
        <v>1.683485771614889</v>
      </c>
      <c r="R18">
        <f t="shared" si="6"/>
        <v>0.35147180808418055</v>
      </c>
      <c r="S18" s="4"/>
      <c r="T18">
        <f t="shared" si="7"/>
        <v>0.82372668145477812</v>
      </c>
      <c r="U18">
        <f t="shared" si="8"/>
        <v>-0.19391650135998931</v>
      </c>
      <c r="V18">
        <f t="shared" si="9"/>
        <v>-3.4904970244798075E-3</v>
      </c>
      <c r="W18" s="4"/>
      <c r="X18">
        <f t="shared" si="10"/>
        <v>0.17627331854522194</v>
      </c>
      <c r="Y18">
        <f t="shared" si="11"/>
        <v>3.1072282830945284E-2</v>
      </c>
      <c r="Z18" s="5">
        <f t="shared" si="12"/>
        <v>9887.2691212911359</v>
      </c>
      <c r="AA18">
        <f t="shared" si="13"/>
        <v>5.5299604061237408</v>
      </c>
      <c r="AB18" s="4"/>
      <c r="AC18">
        <f t="shared" si="14"/>
        <v>0.82372668145477812</v>
      </c>
      <c r="AD18" s="5">
        <f t="shared" si="15"/>
        <v>12838.551861924097</v>
      </c>
      <c r="AE18">
        <f t="shared" si="16"/>
        <v>-5.9148650401142193</v>
      </c>
      <c r="AF18" s="4"/>
      <c r="AG18" s="6" t="s">
        <v>27</v>
      </c>
      <c r="AH18">
        <v>52.964920542197575</v>
      </c>
      <c r="AK18">
        <f t="shared" si="17"/>
        <v>-3.6923322930777935E-2</v>
      </c>
      <c r="AL18">
        <f t="shared" si="18"/>
        <v>1.3600311476058143E-3</v>
      </c>
    </row>
    <row r="19" spans="1:38" ht="15.6" thickTop="1" thickBot="1" x14ac:dyDescent="0.35">
      <c r="A19">
        <v>323.14999999999998</v>
      </c>
      <c r="B19">
        <v>1.9030499999999999</v>
      </c>
      <c r="C19" s="8">
        <v>109.94</v>
      </c>
      <c r="D19" s="8">
        <f t="shared" si="0"/>
        <v>209.221317</v>
      </c>
      <c r="F19">
        <v>0.82540000000000002</v>
      </c>
      <c r="H19">
        <f t="shared" si="1"/>
        <v>-4.4571599999999999E-5</v>
      </c>
      <c r="I19" s="13">
        <v>0.41181200000000001</v>
      </c>
      <c r="J19">
        <v>1.7999999999999999E-2</v>
      </c>
      <c r="K19" s="22">
        <f t="shared" si="2"/>
        <v>11.418299999999999</v>
      </c>
      <c r="L19">
        <v>0.2</v>
      </c>
      <c r="N19">
        <f t="shared" si="3"/>
        <v>38.583549128695843</v>
      </c>
      <c r="O19">
        <f t="shared" si="4"/>
        <v>3.3790975126503819</v>
      </c>
      <c r="P19">
        <f t="shared" si="5"/>
        <v>1.6758195025300764</v>
      </c>
      <c r="R19">
        <f t="shared" si="6"/>
        <v>0.34133154934210919</v>
      </c>
      <c r="S19" s="4"/>
      <c r="T19">
        <f t="shared" si="7"/>
        <v>0.82697847444579908</v>
      </c>
      <c r="U19">
        <f t="shared" si="8"/>
        <v>-0.18997661277869304</v>
      </c>
      <c r="V19">
        <f t="shared" si="9"/>
        <v>-3.4195790300164744E-3</v>
      </c>
      <c r="W19" s="4"/>
      <c r="X19">
        <f t="shared" si="10"/>
        <v>0.17302152555420092</v>
      </c>
      <c r="Y19">
        <f t="shared" si="11"/>
        <v>2.9936448305102999E-2</v>
      </c>
      <c r="Z19" s="5">
        <f t="shared" si="12"/>
        <v>9876.841636834235</v>
      </c>
      <c r="AA19">
        <f t="shared" si="13"/>
        <v>5.3221960634179855</v>
      </c>
      <c r="AB19" s="4"/>
      <c r="AC19">
        <f t="shared" si="14"/>
        <v>0.82697847444579908</v>
      </c>
      <c r="AD19" s="5">
        <f t="shared" si="15"/>
        <v>12778.845945085923</v>
      </c>
      <c r="AE19">
        <f t="shared" si="16"/>
        <v>-5.6945396196740345</v>
      </c>
      <c r="AF19" s="4"/>
      <c r="AG19" s="6" t="s">
        <v>28</v>
      </c>
      <c r="AH19">
        <v>0</v>
      </c>
      <c r="AK19">
        <f t="shared" si="17"/>
        <v>-3.4431585943956122E-2</v>
      </c>
      <c r="AL19">
        <f t="shared" si="18"/>
        <v>1.182466755491444E-3</v>
      </c>
    </row>
    <row r="20" spans="1:38" ht="15" thickTop="1" x14ac:dyDescent="0.3">
      <c r="A20">
        <v>323.14999999999998</v>
      </c>
      <c r="B20">
        <v>1.2143600000000001</v>
      </c>
      <c r="C20" s="8">
        <v>109.94</v>
      </c>
      <c r="D20" s="8">
        <f t="shared" si="0"/>
        <v>133.50673840000002</v>
      </c>
      <c r="F20">
        <v>0.77990000000000004</v>
      </c>
      <c r="H20">
        <f t="shared" si="1"/>
        <v>-4.2114600000000005E-5</v>
      </c>
      <c r="I20" s="13">
        <v>0.41181200000000001</v>
      </c>
      <c r="J20">
        <v>1.7999999999999999E-2</v>
      </c>
      <c r="K20" s="22">
        <f t="shared" si="2"/>
        <v>7.2861600000000006</v>
      </c>
      <c r="L20">
        <v>0.2</v>
      </c>
      <c r="N20">
        <f t="shared" si="3"/>
        <v>19.667450048179834</v>
      </c>
      <c r="O20">
        <f t="shared" si="4"/>
        <v>2.6992887952199558</v>
      </c>
      <c r="P20">
        <f t="shared" si="5"/>
        <v>1.5398577590439912</v>
      </c>
      <c r="R20">
        <f t="shared" si="6"/>
        <v>0.18935158659959539</v>
      </c>
      <c r="S20" s="4"/>
      <c r="T20">
        <f t="shared" si="7"/>
        <v>0.882217957884881</v>
      </c>
      <c r="U20">
        <f t="shared" si="8"/>
        <v>-0.12531613572060404</v>
      </c>
      <c r="V20">
        <f t="shared" si="9"/>
        <v>-2.2556904429708725E-3</v>
      </c>
      <c r="W20" s="4"/>
      <c r="X20">
        <f t="shared" si="10"/>
        <v>0.11778204211511904</v>
      </c>
      <c r="Y20">
        <f t="shared" si="11"/>
        <v>1.3872609444807676E-2</v>
      </c>
      <c r="Z20" s="5">
        <f t="shared" si="12"/>
        <v>9729.3681922233791</v>
      </c>
      <c r="AA20">
        <f t="shared" si="13"/>
        <v>2.4294910513580898</v>
      </c>
      <c r="AB20" s="4"/>
      <c r="AC20">
        <f t="shared" si="14"/>
        <v>0.882217957884881</v>
      </c>
      <c r="AD20" s="5">
        <f t="shared" si="15"/>
        <v>11764.598109044578</v>
      </c>
      <c r="AE20">
        <f t="shared" si="16"/>
        <v>-2.5916935891363821</v>
      </c>
      <c r="AF20" s="4"/>
      <c r="AK20">
        <f t="shared" si="17"/>
        <v>2.4893358378332398E-2</v>
      </c>
      <c r="AL20">
        <f t="shared" si="18"/>
        <v>6.217778126531452E-4</v>
      </c>
    </row>
    <row r="21" spans="1:38" x14ac:dyDescent="0.3">
      <c r="A21">
        <v>323.14999999999998</v>
      </c>
      <c r="B21">
        <v>1.19438</v>
      </c>
      <c r="C21" s="8">
        <v>109.94</v>
      </c>
      <c r="D21" s="8">
        <f t="shared" si="0"/>
        <v>131.31013719999999</v>
      </c>
      <c r="F21">
        <v>0.78010000000000002</v>
      </c>
      <c r="H21">
        <f t="shared" si="1"/>
        <v>-4.2125400000000002E-5</v>
      </c>
      <c r="I21" s="13">
        <v>0.41181200000000001</v>
      </c>
      <c r="J21">
        <v>1.7999999999999999E-2</v>
      </c>
      <c r="K21" s="22">
        <f t="shared" si="2"/>
        <v>7.1662800000000004</v>
      </c>
      <c r="L21">
        <v>0.2</v>
      </c>
      <c r="N21">
        <f t="shared" si="3"/>
        <v>19.18406597383634</v>
      </c>
      <c r="O21">
        <f t="shared" si="4"/>
        <v>2.6769908479484945</v>
      </c>
      <c r="P21">
        <f t="shared" si="5"/>
        <v>1.535398169589699</v>
      </c>
      <c r="R21">
        <f t="shared" si="6"/>
        <v>0.18523418511136522</v>
      </c>
      <c r="S21" s="4"/>
      <c r="T21">
        <f t="shared" si="7"/>
        <v>0.88393091082433561</v>
      </c>
      <c r="U21">
        <f t="shared" si="8"/>
        <v>-0.12337637457485946</v>
      </c>
      <c r="V21">
        <f t="shared" si="9"/>
        <v>-2.22077474234747E-3</v>
      </c>
      <c r="W21" s="4"/>
      <c r="X21">
        <f t="shared" si="10"/>
        <v>0.11606908917566444</v>
      </c>
      <c r="Y21">
        <f t="shared" si="11"/>
        <v>1.3472033462068345E-2</v>
      </c>
      <c r="Z21" s="5">
        <f t="shared" si="12"/>
        <v>9725.6907200751139</v>
      </c>
      <c r="AA21">
        <f t="shared" si="13"/>
        <v>2.3584469548064311</v>
      </c>
      <c r="AB21" s="4"/>
      <c r="AC21">
        <f t="shared" si="14"/>
        <v>0.88393091082433561</v>
      </c>
      <c r="AD21" s="5">
        <f t="shared" si="15"/>
        <v>11733.146714065506</v>
      </c>
      <c r="AE21">
        <f t="shared" si="16"/>
        <v>-2.5150028441294334</v>
      </c>
      <c r="AF21" s="4"/>
      <c r="AK21">
        <f t="shared" si="17"/>
        <v>2.6457521046015398E-2</v>
      </c>
      <c r="AL21">
        <f t="shared" si="18"/>
        <v>7.0223126176381645E-4</v>
      </c>
    </row>
    <row r="22" spans="1:38" x14ac:dyDescent="0.3">
      <c r="A22">
        <v>323.14999999999998</v>
      </c>
      <c r="B22">
        <v>1.16333</v>
      </c>
      <c r="C22" s="8">
        <v>109.94</v>
      </c>
      <c r="D22" s="8">
        <f t="shared" si="0"/>
        <v>127.89650019999999</v>
      </c>
      <c r="F22">
        <v>0.77749999999999997</v>
      </c>
      <c r="H22">
        <f t="shared" si="1"/>
        <v>-4.1984999999999992E-5</v>
      </c>
      <c r="I22" s="13">
        <v>0.41181200000000001</v>
      </c>
      <c r="J22">
        <v>1.7999999999999999E-2</v>
      </c>
      <c r="K22" s="22">
        <f t="shared" si="2"/>
        <v>6.9799799999999994</v>
      </c>
      <c r="L22">
        <v>0.2</v>
      </c>
      <c r="N22">
        <f t="shared" si="3"/>
        <v>18.44086410080547</v>
      </c>
      <c r="O22">
        <f t="shared" si="4"/>
        <v>2.6419651776660493</v>
      </c>
      <c r="P22">
        <f t="shared" si="5"/>
        <v>1.52839303553321</v>
      </c>
      <c r="R22">
        <f t="shared" si="6"/>
        <v>0.17887420461814324</v>
      </c>
      <c r="S22" s="4"/>
      <c r="T22">
        <f t="shared" si="7"/>
        <v>0.88660617337023284</v>
      </c>
      <c r="U22">
        <f t="shared" si="8"/>
        <v>-0.12035439372426258</v>
      </c>
      <c r="V22">
        <f t="shared" si="9"/>
        <v>-2.1663790870367263E-3</v>
      </c>
      <c r="W22" s="4"/>
      <c r="X22">
        <f t="shared" si="10"/>
        <v>0.1133938266297672</v>
      </c>
      <c r="Y22">
        <f t="shared" si="11"/>
        <v>1.2858159917741701E-2</v>
      </c>
      <c r="Z22" s="5">
        <f t="shared" si="12"/>
        <v>9720.0550780019676</v>
      </c>
      <c r="AA22">
        <f t="shared" si="13"/>
        <v>2.2496764068397184</v>
      </c>
      <c r="AB22" s="4"/>
      <c r="AC22">
        <f t="shared" si="14"/>
        <v>0.88660617337023284</v>
      </c>
      <c r="AD22" s="5">
        <f t="shared" si="15"/>
        <v>11684.02642764916</v>
      </c>
      <c r="AE22">
        <f t="shared" si="16"/>
        <v>-2.3975882935512964</v>
      </c>
      <c r="AF22" s="4"/>
      <c r="AK22">
        <f t="shared" si="17"/>
        <v>2.8795938819528466E-2</v>
      </c>
      <c r="AL22">
        <f t="shared" si="18"/>
        <v>8.3162585022092731E-4</v>
      </c>
    </row>
    <row r="23" spans="1:38" x14ac:dyDescent="0.3">
      <c r="A23">
        <v>323.14999999999998</v>
      </c>
      <c r="B23">
        <v>1.13737</v>
      </c>
      <c r="C23" s="8">
        <v>109.94</v>
      </c>
      <c r="D23" s="8">
        <f t="shared" si="0"/>
        <v>125.04245779999999</v>
      </c>
      <c r="F23">
        <v>0.77610000000000001</v>
      </c>
      <c r="H23">
        <f t="shared" si="1"/>
        <v>-4.1909400000000002E-5</v>
      </c>
      <c r="I23" s="13">
        <v>0.41181200000000001</v>
      </c>
      <c r="J23">
        <v>1.7999999999999999E-2</v>
      </c>
      <c r="K23" s="22">
        <f t="shared" si="2"/>
        <v>6.8242200000000004</v>
      </c>
      <c r="L23">
        <v>0.2</v>
      </c>
      <c r="N23">
        <f t="shared" si="3"/>
        <v>17.827051899262969</v>
      </c>
      <c r="O23">
        <f t="shared" si="4"/>
        <v>2.6123208072516668</v>
      </c>
      <c r="P23">
        <f t="shared" si="5"/>
        <v>1.5224641614503334</v>
      </c>
      <c r="R23">
        <f t="shared" si="6"/>
        <v>0.17359369565116423</v>
      </c>
      <c r="S23" s="4"/>
      <c r="T23">
        <f t="shared" si="7"/>
        <v>0.88885534325120652</v>
      </c>
      <c r="U23">
        <f t="shared" si="8"/>
        <v>-0.11782077521090414</v>
      </c>
      <c r="V23">
        <f t="shared" si="9"/>
        <v>-2.1207739537962744E-3</v>
      </c>
      <c r="W23" s="4"/>
      <c r="X23">
        <f t="shared" si="10"/>
        <v>0.11114465674879351</v>
      </c>
      <c r="Y23">
        <f t="shared" si="11"/>
        <v>1.2353134723807131E-2</v>
      </c>
      <c r="Z23" s="5">
        <f t="shared" si="12"/>
        <v>9715.4187139539645</v>
      </c>
      <c r="AA23">
        <f t="shared" si="13"/>
        <v>2.1602857728900662</v>
      </c>
      <c r="AB23" s="4"/>
      <c r="AC23">
        <f t="shared" si="14"/>
        <v>0.88885534325120652</v>
      </c>
      <c r="AD23" s="5">
        <f t="shared" si="15"/>
        <v>11642.729595335681</v>
      </c>
      <c r="AE23">
        <f t="shared" si="16"/>
        <v>-2.3011004717591792</v>
      </c>
      <c r="AF23" s="4"/>
      <c r="AK23">
        <f t="shared" si="17"/>
        <v>3.0658222828254811E-2</v>
      </c>
      <c r="AL23">
        <f t="shared" si="18"/>
        <v>9.4249811883232977E-4</v>
      </c>
    </row>
    <row r="24" spans="1:38" x14ac:dyDescent="0.3">
      <c r="A24">
        <v>323.14999999999998</v>
      </c>
      <c r="B24">
        <v>2.5646200000000001</v>
      </c>
      <c r="C24" s="8">
        <v>109.94</v>
      </c>
      <c r="D24" s="8">
        <f t="shared" si="0"/>
        <v>281.9543228</v>
      </c>
      <c r="F24">
        <v>0.87939999999999996</v>
      </c>
      <c r="H24">
        <f t="shared" si="1"/>
        <v>-4.7487599999999989E-5</v>
      </c>
      <c r="I24" s="13">
        <v>0.41181200000000001</v>
      </c>
      <c r="J24">
        <v>1.7999999999999999E-2</v>
      </c>
      <c r="K24" s="22">
        <f t="shared" si="2"/>
        <v>15.387720000000002</v>
      </c>
      <c r="L24">
        <v>0.2</v>
      </c>
      <c r="N24">
        <f t="shared" si="3"/>
        <v>60.361693072960392</v>
      </c>
      <c r="O24">
        <f t="shared" si="4"/>
        <v>3.9227184451601929</v>
      </c>
      <c r="P24">
        <f t="shared" si="5"/>
        <v>1.7845436890320387</v>
      </c>
      <c r="R24">
        <f t="shared" si="6"/>
        <v>0.50145934180228668</v>
      </c>
      <c r="S24" s="4"/>
      <c r="T24">
        <f t="shared" si="7"/>
        <v>0.7800589944701265</v>
      </c>
      <c r="U24">
        <f t="shared" si="8"/>
        <v>-0.24838572822254196</v>
      </c>
      <c r="V24">
        <f t="shared" si="9"/>
        <v>-4.4709431080057552E-3</v>
      </c>
      <c r="W24" s="4"/>
      <c r="X24">
        <f t="shared" si="10"/>
        <v>0.21994100552987347</v>
      </c>
      <c r="Y24">
        <f t="shared" si="11"/>
        <v>4.8374045913491835E-2</v>
      </c>
      <c r="Z24" s="5">
        <f t="shared" si="12"/>
        <v>10046.107280825385</v>
      </c>
      <c r="AA24">
        <f t="shared" si="13"/>
        <v>8.7474753873812112</v>
      </c>
      <c r="AB24" s="4"/>
      <c r="AC24">
        <f t="shared" si="14"/>
        <v>0.7800589944701265</v>
      </c>
      <c r="AD24" s="5">
        <f t="shared" si="15"/>
        <v>13640.330848108075</v>
      </c>
      <c r="AE24">
        <f t="shared" si="16"/>
        <v>-9.2648260719986251</v>
      </c>
      <c r="AF24" s="4"/>
      <c r="AK24">
        <f t="shared" si="17"/>
        <v>-2.0362285923132717E-2</v>
      </c>
      <c r="AL24">
        <f t="shared" si="18"/>
        <v>4.1269103090955586E-4</v>
      </c>
    </row>
    <row r="25" spans="1:38" x14ac:dyDescent="0.3">
      <c r="A25">
        <v>323.14999999999998</v>
      </c>
      <c r="B25">
        <v>2.4317600000000001</v>
      </c>
      <c r="C25" s="8">
        <v>109.94</v>
      </c>
      <c r="D25" s="8">
        <f t="shared" si="0"/>
        <v>267.34769440000002</v>
      </c>
      <c r="F25">
        <v>0.86750000000000005</v>
      </c>
      <c r="H25">
        <f t="shared" si="1"/>
        <v>-4.6844999999999996E-5</v>
      </c>
      <c r="I25" s="13">
        <v>0.41181200000000001</v>
      </c>
      <c r="J25">
        <v>1.7999999999999999E-2</v>
      </c>
      <c r="K25" s="22">
        <f t="shared" si="2"/>
        <v>14.59056</v>
      </c>
      <c r="L25">
        <v>0.2</v>
      </c>
      <c r="N25">
        <f t="shared" si="3"/>
        <v>55.732425132362962</v>
      </c>
      <c r="O25">
        <f t="shared" si="4"/>
        <v>3.8197591547111971</v>
      </c>
      <c r="P25">
        <f t="shared" si="5"/>
        <v>1.7639518309422395</v>
      </c>
      <c r="R25">
        <f t="shared" si="6"/>
        <v>0.46840628979565763</v>
      </c>
      <c r="S25" s="4"/>
      <c r="T25">
        <f t="shared" si="7"/>
        <v>0.78904944903334484</v>
      </c>
      <c r="U25">
        <f t="shared" si="8"/>
        <v>-0.23692628705407168</v>
      </c>
      <c r="V25">
        <f t="shared" si="9"/>
        <v>-4.2646731669732894E-3</v>
      </c>
      <c r="W25" s="4"/>
      <c r="X25">
        <f t="shared" si="10"/>
        <v>0.2109505509666551</v>
      </c>
      <c r="Y25">
        <f t="shared" si="11"/>
        <v>4.4500134953135352E-2</v>
      </c>
      <c r="Z25" s="5">
        <f t="shared" si="12"/>
        <v>10010.542992711689</v>
      </c>
      <c r="AA25">
        <f t="shared" si="13"/>
        <v>8.0184692543370044</v>
      </c>
      <c r="AB25" s="4"/>
      <c r="AC25">
        <f t="shared" si="14"/>
        <v>0.78904944903334484</v>
      </c>
      <c r="AD25" s="5">
        <f t="shared" si="15"/>
        <v>13475.257814870387</v>
      </c>
      <c r="AE25">
        <f t="shared" si="16"/>
        <v>-8.5167742766364469</v>
      </c>
      <c r="AF25" s="4"/>
      <c r="AK25">
        <f t="shared" si="17"/>
        <v>-3.4163405670758706E-2</v>
      </c>
      <c r="AL25">
        <f t="shared" si="18"/>
        <v>1.16393971200156E-3</v>
      </c>
    </row>
    <row r="26" spans="1:38" x14ac:dyDescent="0.3">
      <c r="A26">
        <v>323.14999999999998</v>
      </c>
      <c r="B26">
        <v>2.2671299999999999</v>
      </c>
      <c r="C26" s="8">
        <v>109.94</v>
      </c>
      <c r="D26" s="8">
        <f t="shared" si="0"/>
        <v>249.24827219999997</v>
      </c>
      <c r="F26">
        <v>0.85389999999999999</v>
      </c>
      <c r="H26">
        <f t="shared" si="1"/>
        <v>-4.6110599999999992E-5</v>
      </c>
      <c r="I26" s="13">
        <v>0.41181200000000001</v>
      </c>
      <c r="J26">
        <v>1.7999999999999999E-2</v>
      </c>
      <c r="K26" s="22">
        <f t="shared" si="2"/>
        <v>13.602779999999999</v>
      </c>
      <c r="L26">
        <v>0.2</v>
      </c>
      <c r="N26">
        <f t="shared" si="3"/>
        <v>50.169700833672572</v>
      </c>
      <c r="O26">
        <f t="shared" si="4"/>
        <v>3.6881946803280328</v>
      </c>
      <c r="P26">
        <f t="shared" si="5"/>
        <v>1.7376389360656066</v>
      </c>
      <c r="R26">
        <f t="shared" si="6"/>
        <v>0.42803912757264956</v>
      </c>
      <c r="S26" s="4"/>
      <c r="T26">
        <f t="shared" si="7"/>
        <v>0.80048139529458062</v>
      </c>
      <c r="U26">
        <f t="shared" si="8"/>
        <v>-0.22254198817137893</v>
      </c>
      <c r="V26">
        <f t="shared" si="9"/>
        <v>-4.0057557870848207E-3</v>
      </c>
      <c r="W26" s="4"/>
      <c r="X26">
        <f t="shared" si="10"/>
        <v>0.19951860470541941</v>
      </c>
      <c r="Y26">
        <f t="shared" si="11"/>
        <v>3.9807673623597405E-2</v>
      </c>
      <c r="Z26" s="5">
        <f t="shared" si="12"/>
        <v>9967.4640349364963</v>
      </c>
      <c r="AA26">
        <f t="shared" si="13"/>
        <v>7.1420679928385518</v>
      </c>
      <c r="AB26" s="4"/>
      <c r="AC26">
        <f t="shared" si="14"/>
        <v>0.80048139529458062</v>
      </c>
      <c r="AD26" s="5">
        <f t="shared" si="15"/>
        <v>13265.356743474849</v>
      </c>
      <c r="AE26">
        <f t="shared" si="16"/>
        <v>-7.6086828078360309</v>
      </c>
      <c r="AF26" s="4"/>
      <c r="AK26">
        <f t="shared" si="17"/>
        <v>-4.2581443211914483E-2</v>
      </c>
      <c r="AL26">
        <f t="shared" si="18"/>
        <v>1.8092545204061955E-3</v>
      </c>
    </row>
    <row r="27" spans="1:38" x14ac:dyDescent="0.3">
      <c r="A27">
        <v>323.14999999999998</v>
      </c>
      <c r="B27">
        <v>2.00387</v>
      </c>
      <c r="C27" s="8">
        <v>109.94</v>
      </c>
      <c r="D27" s="8">
        <f t="shared" si="0"/>
        <v>220.3054678</v>
      </c>
      <c r="F27">
        <v>0.83260000000000001</v>
      </c>
      <c r="H27">
        <f t="shared" si="1"/>
        <v>-4.4960399999999991E-5</v>
      </c>
      <c r="I27" s="13">
        <v>0.41181200000000001</v>
      </c>
      <c r="J27">
        <v>1.7999999999999999E-2</v>
      </c>
      <c r="K27" s="22">
        <f t="shared" si="2"/>
        <v>12.02322</v>
      </c>
      <c r="L27">
        <v>0.2</v>
      </c>
      <c r="N27">
        <f t="shared" si="3"/>
        <v>41.689932388790098</v>
      </c>
      <c r="O27">
        <f t="shared" si="4"/>
        <v>3.4674515137201269</v>
      </c>
      <c r="P27">
        <f t="shared" si="5"/>
        <v>1.6934903027440256</v>
      </c>
      <c r="R27">
        <f t="shared" si="6"/>
        <v>0.36496395564040546</v>
      </c>
      <c r="S27" s="4"/>
      <c r="T27">
        <f t="shared" si="7"/>
        <v>0.81946695019143634</v>
      </c>
      <c r="U27">
        <f t="shared" si="8"/>
        <v>-0.19910121084708529</v>
      </c>
      <c r="V27">
        <f t="shared" si="9"/>
        <v>-3.583821795247535E-3</v>
      </c>
      <c r="W27" s="4"/>
      <c r="X27">
        <f t="shared" si="10"/>
        <v>0.18053304980856366</v>
      </c>
      <c r="Y27">
        <f t="shared" si="11"/>
        <v>3.2592182073181326E-2</v>
      </c>
      <c r="Z27" s="5">
        <f t="shared" si="12"/>
        <v>9901.2224968611554</v>
      </c>
      <c r="AA27">
        <f t="shared" si="13"/>
        <v>5.808644034566</v>
      </c>
      <c r="AB27" s="4"/>
      <c r="AC27">
        <f t="shared" si="14"/>
        <v>0.81946695019143634</v>
      </c>
      <c r="AD27" s="5">
        <f t="shared" si="15"/>
        <v>12916.764454565855</v>
      </c>
      <c r="AE27">
        <f t="shared" si="16"/>
        <v>-6.2097072414616665</v>
      </c>
      <c r="AF27" s="4"/>
      <c r="AK27">
        <f t="shared" si="17"/>
        <v>-3.9683073050508888E-2</v>
      </c>
      <c r="AL27">
        <f t="shared" si="18"/>
        <v>1.5711799744944327E-3</v>
      </c>
    </row>
    <row r="28" spans="1:38" x14ac:dyDescent="0.3">
      <c r="A28">
        <v>323.14999999999998</v>
      </c>
      <c r="B28">
        <v>1.91442</v>
      </c>
      <c r="C28" s="8">
        <v>109.94</v>
      </c>
      <c r="D28" s="8">
        <f t="shared" si="0"/>
        <v>210.47133479999999</v>
      </c>
      <c r="F28">
        <v>0.82699999999999996</v>
      </c>
      <c r="H28">
        <f t="shared" si="1"/>
        <v>-4.4657999999999998E-5</v>
      </c>
      <c r="I28" s="13">
        <v>0.41181200000000001</v>
      </c>
      <c r="J28">
        <v>1.7999999999999999E-2</v>
      </c>
      <c r="K28" s="22">
        <f t="shared" si="2"/>
        <v>11.486520000000001</v>
      </c>
      <c r="L28">
        <v>0.2</v>
      </c>
      <c r="N28">
        <f t="shared" si="3"/>
        <v>38.929848144570805</v>
      </c>
      <c r="O28">
        <f t="shared" si="4"/>
        <v>3.3891768912230003</v>
      </c>
      <c r="P28">
        <f t="shared" si="5"/>
        <v>1.6778353782446001</v>
      </c>
      <c r="R28">
        <f t="shared" si="6"/>
        <v>0.34398132138079984</v>
      </c>
      <c r="S28" s="4"/>
      <c r="T28">
        <f t="shared" si="7"/>
        <v>0.82612447833407376</v>
      </c>
      <c r="U28">
        <f t="shared" si="8"/>
        <v>-0.19100981665297084</v>
      </c>
      <c r="V28">
        <f t="shared" si="9"/>
        <v>-3.438176699753475E-3</v>
      </c>
      <c r="W28" s="4"/>
      <c r="X28">
        <f t="shared" si="10"/>
        <v>0.17387552166592618</v>
      </c>
      <c r="Y28">
        <f t="shared" si="11"/>
        <v>3.0232697034597966E-2</v>
      </c>
      <c r="Z28" s="5">
        <f t="shared" si="12"/>
        <v>9879.561336712959</v>
      </c>
      <c r="AA28">
        <f t="shared" si="13"/>
        <v>5.3763441250962698</v>
      </c>
      <c r="AB28" s="4"/>
      <c r="AC28">
        <f t="shared" si="14"/>
        <v>0.82612447833407376</v>
      </c>
      <c r="AD28" s="5">
        <f t="shared" si="15"/>
        <v>12794.526100916133</v>
      </c>
      <c r="AE28">
        <f t="shared" si="16"/>
        <v>-5.7520028466720872</v>
      </c>
      <c r="AF28" s="4"/>
      <c r="AK28">
        <f t="shared" si="17"/>
        <v>-3.5115576894771294E-2</v>
      </c>
      <c r="AL28">
        <f t="shared" si="18"/>
        <v>1.2299693521236261E-3</v>
      </c>
    </row>
    <row r="29" spans="1:38" x14ac:dyDescent="0.3">
      <c r="A29">
        <v>323.14999999999998</v>
      </c>
      <c r="B29">
        <v>1.8589100000000001</v>
      </c>
      <c r="C29" s="8">
        <v>109.94</v>
      </c>
      <c r="D29" s="8">
        <f t="shared" si="0"/>
        <v>204.36856539999999</v>
      </c>
      <c r="F29">
        <v>0.8216</v>
      </c>
      <c r="H29">
        <f t="shared" si="1"/>
        <v>-4.4366399999999996E-5</v>
      </c>
      <c r="I29" s="13">
        <v>0.41181200000000001</v>
      </c>
      <c r="J29">
        <v>1.7999999999999999E-2</v>
      </c>
      <c r="K29" s="22">
        <f t="shared" si="2"/>
        <v>11.153460000000001</v>
      </c>
      <c r="L29">
        <v>0.2</v>
      </c>
      <c r="N29">
        <f t="shared" si="3"/>
        <v>37.248983114193095</v>
      </c>
      <c r="O29">
        <f t="shared" si="4"/>
        <v>3.3396796253533063</v>
      </c>
      <c r="P29">
        <f t="shared" si="5"/>
        <v>1.6679359250706614</v>
      </c>
      <c r="R29">
        <f t="shared" si="6"/>
        <v>0.33108275211986954</v>
      </c>
      <c r="S29" s="4"/>
      <c r="T29">
        <f t="shared" si="7"/>
        <v>0.83031061149281638</v>
      </c>
      <c r="U29">
        <f t="shared" si="8"/>
        <v>-0.18595541748410532</v>
      </c>
      <c r="V29">
        <f t="shared" si="9"/>
        <v>-3.3471975147138957E-3</v>
      </c>
      <c r="W29" s="4"/>
      <c r="X29">
        <f t="shared" si="10"/>
        <v>0.16968938850718362</v>
      </c>
      <c r="Y29">
        <f t="shared" si="11"/>
        <v>2.8794488571941904E-2</v>
      </c>
      <c r="Z29" s="5">
        <f t="shared" si="12"/>
        <v>9866.3579201510183</v>
      </c>
      <c r="AA29">
        <f t="shared" si="13"/>
        <v>5.1137411468125853</v>
      </c>
      <c r="AB29" s="4"/>
      <c r="AC29">
        <f t="shared" si="14"/>
        <v>0.83031061149281638</v>
      </c>
      <c r="AD29" s="5">
        <f t="shared" si="15"/>
        <v>12717.664837318007</v>
      </c>
      <c r="AE29">
        <f t="shared" si="16"/>
        <v>-5.4730553222050515</v>
      </c>
      <c r="AF29" s="4"/>
      <c r="AK29">
        <f t="shared" si="17"/>
        <v>-3.1578620787310996E-2</v>
      </c>
      <c r="AL29">
        <f t="shared" si="18"/>
        <v>9.9440919976364261E-4</v>
      </c>
    </row>
    <row r="30" spans="1:38" x14ac:dyDescent="0.3">
      <c r="A30">
        <v>323.14999999999998</v>
      </c>
      <c r="B30">
        <v>1.6414599999999999</v>
      </c>
      <c r="C30" s="8">
        <v>109.94</v>
      </c>
      <c r="D30" s="8">
        <f t="shared" si="0"/>
        <v>180.4621124</v>
      </c>
      <c r="F30">
        <v>0.80589999999999995</v>
      </c>
      <c r="H30">
        <f t="shared" si="1"/>
        <v>-4.35186E-5</v>
      </c>
      <c r="I30" s="13">
        <v>0.41181200000000001</v>
      </c>
      <c r="J30">
        <v>1.7999999999999999E-2</v>
      </c>
      <c r="K30" s="22">
        <f t="shared" si="2"/>
        <v>9.8487599999999986</v>
      </c>
      <c r="L30">
        <v>0.2</v>
      </c>
      <c r="N30">
        <f t="shared" si="3"/>
        <v>30.908101635884627</v>
      </c>
      <c r="O30">
        <f t="shared" si="4"/>
        <v>3.1382734106511494</v>
      </c>
      <c r="P30">
        <f t="shared" si="5"/>
        <v>1.6276546821302298</v>
      </c>
      <c r="R30">
        <f t="shared" si="6"/>
        <v>0.28152149375558189</v>
      </c>
      <c r="S30" s="4"/>
      <c r="T30">
        <f t="shared" si="7"/>
        <v>0.84712587510911119</v>
      </c>
      <c r="U30">
        <f t="shared" si="8"/>
        <v>-0.16590598249217647</v>
      </c>
      <c r="V30">
        <f t="shared" si="9"/>
        <v>-2.9863076848591764E-3</v>
      </c>
      <c r="W30" s="4"/>
      <c r="X30">
        <f t="shared" si="10"/>
        <v>0.15287412489088878</v>
      </c>
      <c r="Y30">
        <f t="shared" si="11"/>
        <v>2.337049806115506E-2</v>
      </c>
      <c r="Z30" s="5">
        <f t="shared" si="12"/>
        <v>9816.5631873278817</v>
      </c>
      <c r="AA30">
        <f t="shared" si="13"/>
        <v>4.1295234768597426</v>
      </c>
      <c r="AB30" s="4"/>
      <c r="AC30">
        <f t="shared" si="14"/>
        <v>0.84712587510911119</v>
      </c>
      <c r="AD30" s="5">
        <f t="shared" si="15"/>
        <v>12408.921096908127</v>
      </c>
      <c r="AE30">
        <f t="shared" si="16"/>
        <v>-4.4220377265991404</v>
      </c>
      <c r="AF30" s="4"/>
      <c r="AK30">
        <f t="shared" si="17"/>
        <v>-1.397906366867474E-2</v>
      </c>
      <c r="AL30">
        <f t="shared" si="18"/>
        <v>1.9419941636106486E-4</v>
      </c>
    </row>
    <row r="31" spans="1:38" x14ac:dyDescent="0.3">
      <c r="A31">
        <v>323.14999999999998</v>
      </c>
      <c r="B31">
        <v>1.46208</v>
      </c>
      <c r="C31" s="8">
        <v>109.94</v>
      </c>
      <c r="D31" s="8">
        <f t="shared" si="0"/>
        <v>160.74107520000001</v>
      </c>
      <c r="F31">
        <v>0.79420000000000002</v>
      </c>
      <c r="H31">
        <f t="shared" si="1"/>
        <v>-4.2886799999999997E-5</v>
      </c>
      <c r="I31" s="13">
        <v>0.41181200000000001</v>
      </c>
      <c r="J31">
        <v>1.7999999999999999E-2</v>
      </c>
      <c r="K31" s="22">
        <f t="shared" si="2"/>
        <v>8.7724799999999998</v>
      </c>
      <c r="L31">
        <v>0.2</v>
      </c>
      <c r="N31">
        <f t="shared" si="3"/>
        <v>25.982658193654405</v>
      </c>
      <c r="O31">
        <f t="shared" si="4"/>
        <v>2.961837267643177</v>
      </c>
      <c r="P31">
        <f t="shared" si="5"/>
        <v>1.5923674535286354</v>
      </c>
      <c r="R31">
        <f t="shared" si="6"/>
        <v>0.24190329615443906</v>
      </c>
      <c r="S31" s="4"/>
      <c r="T31">
        <f t="shared" si="7"/>
        <v>0.86151857754124561</v>
      </c>
      <c r="U31">
        <f t="shared" si="8"/>
        <v>-0.14905865906645249</v>
      </c>
      <c r="V31">
        <f t="shared" si="9"/>
        <v>-2.6830558631961445E-3</v>
      </c>
      <c r="W31" s="4"/>
      <c r="X31">
        <f t="shared" si="10"/>
        <v>0.13848142245875439</v>
      </c>
      <c r="Y31">
        <f t="shared" si="11"/>
        <v>1.9177104366200005E-2</v>
      </c>
      <c r="Z31" s="5">
        <f t="shared" si="12"/>
        <v>9778.0659004599856</v>
      </c>
      <c r="AA31">
        <f t="shared" si="13"/>
        <v>3.3752698249086461</v>
      </c>
      <c r="AB31" s="4"/>
      <c r="AC31">
        <f t="shared" si="14"/>
        <v>0.86151857754124561</v>
      </c>
      <c r="AD31" s="5">
        <f t="shared" si="15"/>
        <v>12144.657812971416</v>
      </c>
      <c r="AE31">
        <f t="shared" si="16"/>
        <v>-3.6116484169031184</v>
      </c>
      <c r="AF31" s="4"/>
      <c r="AK31">
        <f t="shared" si="17"/>
        <v>2.8416482967705825E-3</v>
      </c>
      <c r="AL31">
        <f t="shared" si="18"/>
        <v>8.3205427245012739E-6</v>
      </c>
    </row>
    <row r="32" spans="1:38" x14ac:dyDescent="0.3">
      <c r="A32">
        <v>323.14999999999998</v>
      </c>
      <c r="B32">
        <v>1.36084</v>
      </c>
      <c r="C32" s="8">
        <v>109.94</v>
      </c>
      <c r="D32" s="8">
        <f t="shared" si="0"/>
        <v>149.61074959999999</v>
      </c>
      <c r="F32">
        <v>0.78800000000000003</v>
      </c>
      <c r="H32">
        <f t="shared" si="1"/>
        <v>-4.2551999999999995E-5</v>
      </c>
      <c r="I32" s="13">
        <v>0.41181200000000001</v>
      </c>
      <c r="J32">
        <v>1.7999999999999999E-2</v>
      </c>
      <c r="K32" s="22">
        <f t="shared" si="2"/>
        <v>8.1650400000000012</v>
      </c>
      <c r="L32">
        <v>0.2</v>
      </c>
      <c r="N32">
        <f t="shared" si="3"/>
        <v>23.33122140461559</v>
      </c>
      <c r="O32">
        <f t="shared" si="4"/>
        <v>2.8574534116937063</v>
      </c>
      <c r="P32">
        <f t="shared" si="5"/>
        <v>1.5714906823387413</v>
      </c>
      <c r="R32">
        <f t="shared" si="6"/>
        <v>0.22010360866538933</v>
      </c>
      <c r="S32" s="4"/>
      <c r="T32">
        <f t="shared" si="7"/>
        <v>0.8698596462741357</v>
      </c>
      <c r="U32">
        <f t="shared" si="8"/>
        <v>-0.13942340646964926</v>
      </c>
      <c r="V32">
        <f t="shared" si="9"/>
        <v>-2.5096213164536867E-3</v>
      </c>
      <c r="W32" s="4"/>
      <c r="X32">
        <f t="shared" si="10"/>
        <v>0.1301403537258643</v>
      </c>
      <c r="Y32">
        <f t="shared" si="11"/>
        <v>1.6936511667893082E-2</v>
      </c>
      <c r="Z32" s="5">
        <f t="shared" si="12"/>
        <v>9757.496226793377</v>
      </c>
      <c r="AA32">
        <f t="shared" si="13"/>
        <v>2.9746430765011578</v>
      </c>
      <c r="AB32" s="4"/>
      <c r="AC32">
        <f t="shared" si="14"/>
        <v>0.8698596462741357</v>
      </c>
      <c r="AD32" s="5">
        <f t="shared" si="15"/>
        <v>11991.508102186457</v>
      </c>
      <c r="AE32">
        <f t="shared" si="16"/>
        <v>-3.17994391167763</v>
      </c>
      <c r="AF32" s="4"/>
      <c r="AK32">
        <f t="shared" si="17"/>
        <v>1.2293152172463628E-2</v>
      </c>
      <c r="AL32">
        <f t="shared" si="18"/>
        <v>1.5216959743053656E-4</v>
      </c>
    </row>
    <row r="33" spans="1:38" x14ac:dyDescent="0.3">
      <c r="A33">
        <v>323.14999999999998</v>
      </c>
      <c r="B33">
        <v>1.2321599999999999</v>
      </c>
      <c r="C33" s="8">
        <v>109.94</v>
      </c>
      <c r="D33" s="8">
        <f t="shared" si="0"/>
        <v>135.46367039999998</v>
      </c>
      <c r="F33">
        <v>0.78090000000000004</v>
      </c>
      <c r="H33">
        <f t="shared" si="1"/>
        <v>-4.2168600000000001E-5</v>
      </c>
      <c r="I33" s="13">
        <v>0.41181200000000001</v>
      </c>
      <c r="J33">
        <v>1.7999999999999999E-2</v>
      </c>
      <c r="K33" s="22">
        <f t="shared" si="2"/>
        <v>7.3929599999999995</v>
      </c>
      <c r="L33">
        <v>0.2</v>
      </c>
      <c r="N33">
        <f t="shared" si="3"/>
        <v>20.101456880500137</v>
      </c>
      <c r="O33">
        <f t="shared" si="4"/>
        <v>2.7189998161088571</v>
      </c>
      <c r="P33">
        <f t="shared" si="5"/>
        <v>1.5437999632217716</v>
      </c>
      <c r="R33">
        <f t="shared" si="6"/>
        <v>0.19303586532642047</v>
      </c>
      <c r="S33" s="4"/>
      <c r="T33">
        <f t="shared" si="7"/>
        <v>0.88069748603028486</v>
      </c>
      <c r="U33">
        <f t="shared" si="8"/>
        <v>-0.12704108768792913</v>
      </c>
      <c r="V33">
        <f t="shared" si="9"/>
        <v>-2.286739578382724E-3</v>
      </c>
      <c r="W33" s="4"/>
      <c r="X33">
        <f t="shared" si="10"/>
        <v>0.11930251396971511</v>
      </c>
      <c r="Y33">
        <f t="shared" si="11"/>
        <v>1.4233089839494069E-2</v>
      </c>
      <c r="Z33" s="5">
        <f t="shared" si="12"/>
        <v>9732.6775683931355</v>
      </c>
      <c r="AA33">
        <f t="shared" si="13"/>
        <v>2.4934693357758273</v>
      </c>
      <c r="AB33" s="4"/>
      <c r="AC33">
        <f t="shared" si="14"/>
        <v>0.88069748603028486</v>
      </c>
      <c r="AD33" s="5">
        <f t="shared" si="15"/>
        <v>11792.515373875385</v>
      </c>
      <c r="AE33">
        <f t="shared" si="16"/>
        <v>-2.6607551014251278</v>
      </c>
      <c r="AF33" s="4"/>
      <c r="AK33">
        <f t="shared" si="17"/>
        <v>2.3463360098737063E-2</v>
      </c>
      <c r="AL33">
        <f t="shared" si="18"/>
        <v>5.5250987940715166E-4</v>
      </c>
    </row>
    <row r="34" spans="1:38" x14ac:dyDescent="0.3">
      <c r="A34">
        <v>323.14999999999998</v>
      </c>
      <c r="B34">
        <v>1.10141</v>
      </c>
      <c r="C34" s="8">
        <v>109.94</v>
      </c>
      <c r="D34" s="8">
        <f t="shared" si="0"/>
        <v>121.08901539999999</v>
      </c>
      <c r="F34">
        <v>0.77569999999999995</v>
      </c>
      <c r="H34">
        <f t="shared" si="1"/>
        <v>-4.1887799999999989E-5</v>
      </c>
      <c r="I34" s="13">
        <v>0.41181200000000001</v>
      </c>
      <c r="J34">
        <v>1.7999999999999999E-2</v>
      </c>
      <c r="K34" s="22">
        <f t="shared" si="2"/>
        <v>6.60846</v>
      </c>
      <c r="L34">
        <v>0.2</v>
      </c>
      <c r="N34">
        <f t="shared" si="3"/>
        <v>16.988318649094609</v>
      </c>
      <c r="O34">
        <f t="shared" si="4"/>
        <v>2.5706925137013177</v>
      </c>
      <c r="P34">
        <f t="shared" si="5"/>
        <v>1.5141385027402636</v>
      </c>
      <c r="R34">
        <f t="shared" si="6"/>
        <v>0.16633601536910239</v>
      </c>
      <c r="S34" s="4"/>
      <c r="T34">
        <f t="shared" si="7"/>
        <v>0.89198982976673269</v>
      </c>
      <c r="U34">
        <f t="shared" si="8"/>
        <v>-0.11430054807392841</v>
      </c>
      <c r="V34">
        <f t="shared" si="9"/>
        <v>-2.0574098653307112E-3</v>
      </c>
      <c r="W34" s="4"/>
      <c r="X34">
        <f t="shared" si="10"/>
        <v>0.10801017023326728</v>
      </c>
      <c r="Y34">
        <f t="shared" si="11"/>
        <v>1.1666196873819378E-2</v>
      </c>
      <c r="Z34" s="5">
        <f t="shared" si="12"/>
        <v>9709.1123078792825</v>
      </c>
      <c r="AA34">
        <f t="shared" si="13"/>
        <v>2.0388314817673656</v>
      </c>
      <c r="AB34" s="4"/>
      <c r="AC34">
        <f t="shared" si="14"/>
        <v>0.89198982976673269</v>
      </c>
      <c r="AD34" s="5">
        <f t="shared" si="15"/>
        <v>11585.177533521432</v>
      </c>
      <c r="AE34">
        <f t="shared" si="16"/>
        <v>-2.1700233266202988</v>
      </c>
      <c r="AF34" s="4"/>
      <c r="AK34">
        <f t="shared" si="17"/>
        <v>3.3086760650838265E-2</v>
      </c>
      <c r="AL34">
        <f t="shared" si="18"/>
        <v>1.0975073481792287E-3</v>
      </c>
    </row>
    <row r="35" spans="1:38" x14ac:dyDescent="0.3">
      <c r="A35">
        <v>323.14999999999998</v>
      </c>
      <c r="B35">
        <v>0.97075</v>
      </c>
      <c r="C35" s="8">
        <v>109.94</v>
      </c>
      <c r="D35" s="8">
        <f t="shared" si="0"/>
        <v>106.724255</v>
      </c>
      <c r="F35">
        <v>0.76890000000000003</v>
      </c>
      <c r="H35">
        <f t="shared" si="1"/>
        <v>-4.1520599999999997E-5</v>
      </c>
      <c r="I35" s="13">
        <v>0.41181200000000001</v>
      </c>
      <c r="J35">
        <v>1.7999999999999999E-2</v>
      </c>
      <c r="K35" s="22">
        <f t="shared" si="2"/>
        <v>5.8245000000000005</v>
      </c>
      <c r="L35">
        <v>0.2</v>
      </c>
      <c r="N35">
        <f t="shared" si="3"/>
        <v>14.056848830948031</v>
      </c>
      <c r="O35">
        <f t="shared" si="4"/>
        <v>2.4134000911577012</v>
      </c>
      <c r="P35">
        <f t="shared" si="5"/>
        <v>1.4826800182315403</v>
      </c>
      <c r="R35">
        <f t="shared" si="6"/>
        <v>0.14055362083876785</v>
      </c>
      <c r="S35" s="4"/>
      <c r="T35">
        <f t="shared" si="7"/>
        <v>0.90356743830467512</v>
      </c>
      <c r="U35">
        <f t="shared" si="8"/>
        <v>-0.10140453055697829</v>
      </c>
      <c r="V35">
        <f t="shared" si="9"/>
        <v>-1.825281550025609E-3</v>
      </c>
      <c r="W35" s="4"/>
      <c r="X35">
        <f t="shared" si="10"/>
        <v>9.6432561695324909E-2</v>
      </c>
      <c r="Y35">
        <f t="shared" si="11"/>
        <v>9.2992389551226455E-3</v>
      </c>
      <c r="Z35" s="5">
        <f t="shared" si="12"/>
        <v>9687.3825432473732</v>
      </c>
      <c r="AA35">
        <f t="shared" si="13"/>
        <v>1.621535132148139</v>
      </c>
      <c r="AB35" s="4"/>
      <c r="AC35">
        <f t="shared" si="14"/>
        <v>0.90356743830467512</v>
      </c>
      <c r="AD35" s="5">
        <f t="shared" si="15"/>
        <v>11372.601968453168</v>
      </c>
      <c r="AE35">
        <f t="shared" si="16"/>
        <v>-1.7200470395677692</v>
      </c>
      <c r="AF35" s="4"/>
      <c r="AK35">
        <f t="shared" si="17"/>
        <v>4.0216431869112057E-2</v>
      </c>
      <c r="AL35">
        <f t="shared" si="18"/>
        <v>1.6207027370052853E-3</v>
      </c>
    </row>
    <row r="36" spans="1:38" x14ac:dyDescent="0.3">
      <c r="A36">
        <v>323.14999999999998</v>
      </c>
      <c r="B36">
        <v>0.88497999999999999</v>
      </c>
      <c r="C36" s="8">
        <v>109.94</v>
      </c>
      <c r="D36" s="8">
        <f t="shared" si="0"/>
        <v>97.294701199999992</v>
      </c>
      <c r="F36">
        <v>0.76590000000000003</v>
      </c>
      <c r="H36">
        <f t="shared" si="1"/>
        <v>-4.1358599999999994E-5</v>
      </c>
      <c r="I36" s="13">
        <v>0.41181200000000001</v>
      </c>
      <c r="J36">
        <v>1.7999999999999999E-2</v>
      </c>
      <c r="K36" s="22">
        <f t="shared" si="2"/>
        <v>5.3098799999999997</v>
      </c>
      <c r="L36">
        <v>0.2</v>
      </c>
      <c r="N36">
        <f t="shared" si="3"/>
        <v>12.235650396827719</v>
      </c>
      <c r="O36">
        <f t="shared" si="4"/>
        <v>2.3043176864312787</v>
      </c>
      <c r="P36">
        <f t="shared" si="5"/>
        <v>1.4608635372862557</v>
      </c>
      <c r="R36">
        <f t="shared" si="6"/>
        <v>0.12417063686922486</v>
      </c>
      <c r="S36" s="4"/>
      <c r="T36">
        <f t="shared" si="7"/>
        <v>0.91133220538329529</v>
      </c>
      <c r="U36">
        <f t="shared" si="8"/>
        <v>-9.2847788059185893E-2</v>
      </c>
      <c r="V36">
        <f t="shared" si="9"/>
        <v>-1.671260185065346E-3</v>
      </c>
      <c r="W36" s="4"/>
      <c r="X36">
        <f t="shared" si="10"/>
        <v>8.8667794616704737E-2</v>
      </c>
      <c r="Y36">
        <f t="shared" si="11"/>
        <v>7.8619778021901329E-3</v>
      </c>
      <c r="Z36" s="5">
        <f t="shared" si="12"/>
        <v>9674.1878234253127</v>
      </c>
      <c r="AA36">
        <f t="shared" si="13"/>
        <v>1.3690484985957818</v>
      </c>
      <c r="AB36" s="4"/>
      <c r="AC36">
        <f t="shared" si="14"/>
        <v>0.91133220538329529</v>
      </c>
      <c r="AD36" s="5">
        <f t="shared" si="15"/>
        <v>11230.033687279058</v>
      </c>
      <c r="AE36">
        <f t="shared" si="16"/>
        <v>-1.4483118878385743</v>
      </c>
      <c r="AF36" s="4"/>
      <c r="AK36">
        <f t="shared" si="17"/>
        <v>4.323598744136703E-2</v>
      </c>
      <c r="AL36">
        <f t="shared" si="18"/>
        <v>1.8729286803842264E-3</v>
      </c>
    </row>
    <row r="37" spans="1:38" x14ac:dyDescent="0.3">
      <c r="A37">
        <v>323.14999999999998</v>
      </c>
      <c r="B37">
        <v>0.8679</v>
      </c>
      <c r="C37" s="8">
        <v>109.94</v>
      </c>
      <c r="D37" s="8">
        <f t="shared" si="0"/>
        <v>95.416926000000004</v>
      </c>
      <c r="F37">
        <v>0.76500000000000001</v>
      </c>
      <c r="H37">
        <f t="shared" si="1"/>
        <v>-4.1309999999999996E-5</v>
      </c>
      <c r="I37" s="13">
        <v>0.41181200000000001</v>
      </c>
      <c r="J37">
        <v>1.7999999999999999E-2</v>
      </c>
      <c r="K37" s="22">
        <f t="shared" si="2"/>
        <v>5.2073999999999998</v>
      </c>
      <c r="L37">
        <v>0.2</v>
      </c>
      <c r="N37">
        <f t="shared" si="3"/>
        <v>11.883145318526738</v>
      </c>
      <c r="O37">
        <f t="shared" si="4"/>
        <v>2.2819728306883937</v>
      </c>
      <c r="P37">
        <f t="shared" si="5"/>
        <v>1.4563945661376787</v>
      </c>
      <c r="R37">
        <f t="shared" si="6"/>
        <v>0.12096336414112843</v>
      </c>
      <c r="S37" s="4"/>
      <c r="T37">
        <f t="shared" si="7"/>
        <v>0.9128944206217241</v>
      </c>
      <c r="U37">
        <f t="shared" si="8"/>
        <v>-9.1135045137825305E-2</v>
      </c>
      <c r="V37">
        <f t="shared" si="9"/>
        <v>-1.6404308124808554E-3</v>
      </c>
      <c r="W37" s="4"/>
      <c r="X37">
        <f t="shared" si="10"/>
        <v>8.7105579378275913E-2</v>
      </c>
      <c r="Y37">
        <f t="shared" si="11"/>
        <v>7.5873819588251259E-3</v>
      </c>
      <c r="Z37" s="5">
        <f t="shared" si="12"/>
        <v>9671.6669070211428</v>
      </c>
      <c r="AA37">
        <f t="shared" si="13"/>
        <v>1.3208873580377678</v>
      </c>
      <c r="AB37" s="4"/>
      <c r="AC37">
        <f t="shared" si="14"/>
        <v>0.9128944206217241</v>
      </c>
      <c r="AD37" s="5">
        <f t="shared" si="15"/>
        <v>11201.34997544177</v>
      </c>
      <c r="AE37">
        <f t="shared" si="16"/>
        <v>-1.3965464076887533</v>
      </c>
      <c r="AF37" s="4"/>
      <c r="AK37">
        <f t="shared" si="17"/>
        <v>4.3663883677662163E-2</v>
      </c>
      <c r="AL37">
        <f t="shared" si="18"/>
        <v>1.9101439544019609E-3</v>
      </c>
    </row>
    <row r="38" spans="1:38" x14ac:dyDescent="0.3">
      <c r="A38">
        <v>298.14999999999998</v>
      </c>
      <c r="B38">
        <v>0.83052000000000004</v>
      </c>
      <c r="C38" s="8">
        <v>109.94</v>
      </c>
      <c r="D38" s="8">
        <f t="shared" si="0"/>
        <v>91.307368800000006</v>
      </c>
      <c r="F38">
        <v>0.78820000000000001</v>
      </c>
      <c r="H38">
        <f t="shared" si="1"/>
        <v>-4.2562800000000005E-5</v>
      </c>
      <c r="I38" s="13">
        <v>0.39200000000000002</v>
      </c>
      <c r="J38">
        <v>1.7999999999999999E-2</v>
      </c>
      <c r="K38" s="22">
        <f t="shared" si="2"/>
        <v>4.9831200000000004</v>
      </c>
      <c r="L38">
        <v>0.2</v>
      </c>
      <c r="N38">
        <f t="shared" si="3"/>
        <v>11.123770458181319</v>
      </c>
      <c r="O38">
        <f t="shared" si="4"/>
        <v>2.2322903037015593</v>
      </c>
      <c r="P38">
        <f t="shared" si="5"/>
        <v>1.4464580607403119</v>
      </c>
      <c r="R38">
        <f t="shared" si="6"/>
        <v>0.1085262358906635</v>
      </c>
      <c r="S38" s="4"/>
      <c r="T38">
        <f t="shared" si="7"/>
        <v>0.91633212474281978</v>
      </c>
      <c r="U38">
        <f t="shared" si="8"/>
        <v>-8.7376398427864529E-2</v>
      </c>
      <c r="V38">
        <f t="shared" si="9"/>
        <v>-1.5727751717015614E-3</v>
      </c>
      <c r="W38" s="4"/>
      <c r="X38">
        <f t="shared" si="10"/>
        <v>8.3667875257180252E-2</v>
      </c>
      <c r="Y38">
        <f t="shared" si="11"/>
        <v>7.0003133500510751E-3</v>
      </c>
      <c r="Z38" s="5">
        <f t="shared" si="12"/>
        <v>9665.3955212345827</v>
      </c>
      <c r="AA38">
        <f t="shared" si="13"/>
        <v>1.2178943514148015</v>
      </c>
      <c r="AB38" s="4"/>
      <c r="AC38">
        <f t="shared" si="14"/>
        <v>0.91633212474281978</v>
      </c>
      <c r="AD38" s="5">
        <f t="shared" si="15"/>
        <v>11116.836596464749</v>
      </c>
      <c r="AE38">
        <f t="shared" si="16"/>
        <v>-1.2835834829911703</v>
      </c>
      <c r="AF38" s="4"/>
      <c r="AK38">
        <f t="shared" si="17"/>
        <v>4.1264329142593148E-2</v>
      </c>
      <c r="AL38">
        <f t="shared" si="18"/>
        <v>1.7062593219570668E-3</v>
      </c>
    </row>
    <row r="39" spans="1:38" x14ac:dyDescent="0.3">
      <c r="A39">
        <v>298.14999999999998</v>
      </c>
      <c r="B39">
        <v>0.81701999999999997</v>
      </c>
      <c r="C39" s="8">
        <v>109.94</v>
      </c>
      <c r="D39" s="8">
        <f t="shared" si="0"/>
        <v>89.823178799999994</v>
      </c>
      <c r="F39">
        <v>0.78749999999999998</v>
      </c>
      <c r="H39">
        <f t="shared" si="1"/>
        <v>-4.252499999999999E-5</v>
      </c>
      <c r="I39" s="13">
        <v>0.39200000000000002</v>
      </c>
      <c r="J39">
        <v>1.7999999999999999E-2</v>
      </c>
      <c r="K39" s="22">
        <f t="shared" si="2"/>
        <v>4.90212</v>
      </c>
      <c r="L39">
        <v>0.2</v>
      </c>
      <c r="N39">
        <f t="shared" si="3"/>
        <v>10.853652365780292</v>
      </c>
      <c r="O39">
        <f t="shared" si="4"/>
        <v>2.2140731695226337</v>
      </c>
      <c r="P39">
        <f t="shared" si="5"/>
        <v>1.4428146339045267</v>
      </c>
      <c r="R39">
        <f t="shared" si="6"/>
        <v>0.10615829545018791</v>
      </c>
      <c r="S39" s="4"/>
      <c r="T39">
        <f t="shared" si="7"/>
        <v>0.91758004367377843</v>
      </c>
      <c r="U39">
        <f t="shared" si="8"/>
        <v>-8.6015461797352893E-2</v>
      </c>
      <c r="V39">
        <f t="shared" si="9"/>
        <v>-1.548278312352352E-3</v>
      </c>
      <c r="W39" s="4"/>
      <c r="X39">
        <f t="shared" si="10"/>
        <v>8.2419956326221594E-2</v>
      </c>
      <c r="Y39">
        <f t="shared" si="11"/>
        <v>6.7930492008162749E-3</v>
      </c>
      <c r="Z39" s="5">
        <f t="shared" si="12"/>
        <v>9663.5192566673577</v>
      </c>
      <c r="AA39">
        <f t="shared" si="13"/>
        <v>1.1816057117443837</v>
      </c>
      <c r="AB39" s="4"/>
      <c r="AC39">
        <f t="shared" si="14"/>
        <v>0.91758004367377843</v>
      </c>
      <c r="AD39" s="5">
        <f t="shared" si="15"/>
        <v>11094.242953699493</v>
      </c>
      <c r="AE39">
        <f t="shared" si="16"/>
        <v>-1.2447407199018354</v>
      </c>
      <c r="AF39" s="4"/>
      <c r="AK39">
        <f t="shared" si="17"/>
        <v>4.1475008980383699E-2</v>
      </c>
      <c r="AL39">
        <f t="shared" si="18"/>
        <v>1.7237056278123152E-3</v>
      </c>
    </row>
    <row r="40" spans="1:38" x14ac:dyDescent="0.3">
      <c r="A40">
        <v>298.14999999999998</v>
      </c>
      <c r="B40">
        <v>0.75353999999999999</v>
      </c>
      <c r="C40" s="8">
        <v>109.94</v>
      </c>
      <c r="D40" s="8">
        <f t="shared" si="0"/>
        <v>82.844187599999998</v>
      </c>
      <c r="F40">
        <v>0.78600000000000003</v>
      </c>
      <c r="H40">
        <f t="shared" si="1"/>
        <v>-4.2443999999999995E-5</v>
      </c>
      <c r="I40" s="13">
        <v>0.39200000000000002</v>
      </c>
      <c r="J40">
        <v>1.7999999999999999E-2</v>
      </c>
      <c r="K40" s="22">
        <f t="shared" si="2"/>
        <v>4.5212399999999997</v>
      </c>
      <c r="L40">
        <v>0.2</v>
      </c>
      <c r="N40">
        <f t="shared" si="3"/>
        <v>9.6136065001518869</v>
      </c>
      <c r="O40">
        <f t="shared" si="4"/>
        <v>2.1263207660181469</v>
      </c>
      <c r="P40">
        <f t="shared" si="5"/>
        <v>1.4252641532036294</v>
      </c>
      <c r="R40">
        <f t="shared" si="6"/>
        <v>9.5187418153468747E-2</v>
      </c>
      <c r="S40" s="4"/>
      <c r="T40">
        <f t="shared" si="7"/>
        <v>0.92349389824623374</v>
      </c>
      <c r="U40">
        <f t="shared" si="8"/>
        <v>-7.9591086569614597E-2</v>
      </c>
      <c r="V40">
        <f t="shared" si="9"/>
        <v>-1.4326395582530626E-3</v>
      </c>
      <c r="W40" s="4"/>
      <c r="X40">
        <f t="shared" si="10"/>
        <v>7.6506101753766292E-2</v>
      </c>
      <c r="Y40">
        <f t="shared" si="11"/>
        <v>5.8531836055576419E-3</v>
      </c>
      <c r="Z40" s="5">
        <f t="shared" si="12"/>
        <v>9655.0110968102454</v>
      </c>
      <c r="AA40">
        <f t="shared" si="13"/>
        <v>1.0172259479398829</v>
      </c>
      <c r="AB40" s="4"/>
      <c r="AC40">
        <f t="shared" si="14"/>
        <v>0.92349389824623374</v>
      </c>
      <c r="AD40" s="5">
        <f t="shared" si="15"/>
        <v>10987.172282471609</v>
      </c>
      <c r="AE40">
        <f t="shared" si="16"/>
        <v>-1.0690170140906825</v>
      </c>
      <c r="AF40" s="4"/>
      <c r="AK40">
        <f t="shared" si="17"/>
        <v>4.1963712444416101E-2</v>
      </c>
      <c r="AL40">
        <f t="shared" si="18"/>
        <v>1.7645171792327605E-3</v>
      </c>
    </row>
    <row r="41" spans="1:38" x14ac:dyDescent="0.3">
      <c r="A41">
        <v>298.14999999999998</v>
      </c>
      <c r="B41">
        <v>0.68657999999999997</v>
      </c>
      <c r="C41" s="8">
        <v>109.94</v>
      </c>
      <c r="D41" s="8">
        <f t="shared" si="0"/>
        <v>75.482605199999995</v>
      </c>
      <c r="F41">
        <v>0.78490000000000004</v>
      </c>
      <c r="H41">
        <f t="shared" si="1"/>
        <v>-4.2384600000000001E-5</v>
      </c>
      <c r="I41" s="13">
        <v>0.39200000000000002</v>
      </c>
      <c r="J41">
        <v>1.7999999999999999E-2</v>
      </c>
      <c r="K41" s="22">
        <f t="shared" si="2"/>
        <v>4.1194799999999994</v>
      </c>
      <c r="L41">
        <v>0.2</v>
      </c>
      <c r="N41">
        <f t="shared" si="3"/>
        <v>8.3611034725090789</v>
      </c>
      <c r="O41">
        <f t="shared" si="4"/>
        <v>2.0296502161702641</v>
      </c>
      <c r="P41">
        <f t="shared" si="5"/>
        <v>1.4059300432340529</v>
      </c>
      <c r="R41">
        <f t="shared" si="6"/>
        <v>8.3924440459805544E-2</v>
      </c>
      <c r="S41" s="4"/>
      <c r="T41">
        <f t="shared" si="7"/>
        <v>0.92981513151859574</v>
      </c>
      <c r="U41">
        <f t="shared" si="8"/>
        <v>-7.2769495908194856E-2</v>
      </c>
      <c r="V41">
        <f t="shared" si="9"/>
        <v>-1.3098509263475074E-3</v>
      </c>
      <c r="W41" s="4"/>
      <c r="X41">
        <f t="shared" si="10"/>
        <v>7.0184868481404233E-2</v>
      </c>
      <c r="Y41">
        <f t="shared" si="11"/>
        <v>4.925915763752009E-3</v>
      </c>
      <c r="Z41" s="5">
        <f t="shared" si="12"/>
        <v>9646.6169784722169</v>
      </c>
      <c r="AA41">
        <f t="shared" si="13"/>
        <v>0.85533160754041315</v>
      </c>
      <c r="AB41" s="4"/>
      <c r="AC41">
        <f t="shared" si="14"/>
        <v>0.92981513151859574</v>
      </c>
      <c r="AD41" s="5">
        <f t="shared" si="15"/>
        <v>10872.72599686083</v>
      </c>
      <c r="AE41">
        <f t="shared" si="16"/>
        <v>-0.89638491429882095</v>
      </c>
      <c r="AF41" s="4"/>
      <c r="AK41">
        <f t="shared" si="17"/>
        <v>4.1561282775050223E-2</v>
      </c>
      <c r="AL41">
        <f t="shared" si="18"/>
        <v>1.7308651390538184E-3</v>
      </c>
    </row>
    <row r="42" spans="1:38" x14ac:dyDescent="0.3">
      <c r="A42">
        <v>298.14999999999998</v>
      </c>
      <c r="B42">
        <v>0.60733000000000004</v>
      </c>
      <c r="C42" s="8">
        <v>109.94</v>
      </c>
      <c r="D42" s="8">
        <f t="shared" si="0"/>
        <v>66.769860199999997</v>
      </c>
      <c r="F42">
        <v>0.78359999999999996</v>
      </c>
      <c r="H42">
        <f t="shared" si="1"/>
        <v>-4.2314399999999996E-5</v>
      </c>
      <c r="I42" s="13">
        <v>0.39200000000000002</v>
      </c>
      <c r="J42">
        <v>1.7999999999999999E-2</v>
      </c>
      <c r="K42" s="22">
        <f t="shared" si="2"/>
        <v>3.64398</v>
      </c>
      <c r="L42">
        <v>0.2</v>
      </c>
      <c r="N42">
        <f t="shared" si="3"/>
        <v>6.9560705332977175</v>
      </c>
      <c r="O42">
        <f t="shared" si="4"/>
        <v>1.9089211612845618</v>
      </c>
      <c r="P42">
        <f t="shared" si="5"/>
        <v>1.3817842322569125</v>
      </c>
      <c r="R42">
        <f t="shared" si="6"/>
        <v>7.1041530996169264E-2</v>
      </c>
      <c r="S42" s="4"/>
      <c r="T42">
        <f t="shared" si="7"/>
        <v>0.93740931133217253</v>
      </c>
      <c r="U42">
        <f t="shared" si="8"/>
        <v>-6.4635260395678282E-2</v>
      </c>
      <c r="V42">
        <f t="shared" si="9"/>
        <v>-1.163434687122209E-3</v>
      </c>
      <c r="W42" s="4"/>
      <c r="X42">
        <f t="shared" si="10"/>
        <v>6.2590688667827438E-2</v>
      </c>
      <c r="Y42">
        <f t="shared" si="11"/>
        <v>3.9175943079129017E-3</v>
      </c>
      <c r="Z42" s="5">
        <f t="shared" si="12"/>
        <v>9637.4891200029688</v>
      </c>
      <c r="AA42">
        <f t="shared" si="13"/>
        <v>0.67960390534373061</v>
      </c>
      <c r="AB42" s="4"/>
      <c r="AC42">
        <f t="shared" si="14"/>
        <v>0.93740931133217253</v>
      </c>
      <c r="AD42" s="5">
        <f t="shared" si="15"/>
        <v>10735.232942186791</v>
      </c>
      <c r="AE42">
        <f t="shared" si="16"/>
        <v>-0.70963119851343981</v>
      </c>
      <c r="AF42" s="4"/>
      <c r="AK42">
        <f t="shared" si="17"/>
        <v>3.9850803139337865E-2</v>
      </c>
      <c r="AL42">
        <f t="shared" si="18"/>
        <v>1.5914608270074264E-3</v>
      </c>
    </row>
    <row r="43" spans="1:38" x14ac:dyDescent="0.3">
      <c r="A43">
        <v>298.14999999999998</v>
      </c>
      <c r="B43">
        <v>0.53832999999999998</v>
      </c>
      <c r="C43" s="8">
        <v>109.94</v>
      </c>
      <c r="D43" s="8">
        <f t="shared" si="0"/>
        <v>59.184000199999993</v>
      </c>
      <c r="F43">
        <v>0.78310000000000002</v>
      </c>
      <c r="H43">
        <f t="shared" si="1"/>
        <v>-4.2287399999999998E-5</v>
      </c>
      <c r="I43" s="13">
        <v>0.39200000000000002</v>
      </c>
      <c r="J43">
        <v>1.7999999999999999E-2</v>
      </c>
      <c r="K43" s="22">
        <f t="shared" si="2"/>
        <v>3.2299799999999999</v>
      </c>
      <c r="L43">
        <v>0.2</v>
      </c>
      <c r="N43">
        <f t="shared" si="3"/>
        <v>5.8049669275436857</v>
      </c>
      <c r="O43">
        <f t="shared" si="4"/>
        <v>1.7972145114036888</v>
      </c>
      <c r="P43">
        <f t="shared" si="5"/>
        <v>1.3594429022807377</v>
      </c>
      <c r="R43">
        <f t="shared" si="6"/>
        <v>6.0259752832619744E-2</v>
      </c>
      <c r="S43" s="4"/>
      <c r="T43">
        <f t="shared" si="7"/>
        <v>0.94412302282811622</v>
      </c>
      <c r="U43">
        <f t="shared" si="8"/>
        <v>-5.749880053515715E-2</v>
      </c>
      <c r="V43">
        <f t="shared" si="9"/>
        <v>-1.0349784096328287E-3</v>
      </c>
      <c r="W43" s="4"/>
      <c r="X43">
        <f t="shared" si="10"/>
        <v>5.5876977171883828E-2</v>
      </c>
      <c r="Y43">
        <f t="shared" si="11"/>
        <v>3.1222365778672263E-3</v>
      </c>
      <c r="Z43" s="5">
        <f t="shared" si="12"/>
        <v>9630.2891216787866</v>
      </c>
      <c r="AA43">
        <f t="shared" si="13"/>
        <v>0.54122473712056229</v>
      </c>
      <c r="AB43" s="4"/>
      <c r="AC43">
        <f t="shared" si="14"/>
        <v>0.94412302282811622</v>
      </c>
      <c r="AD43" s="5">
        <f t="shared" si="15"/>
        <v>10613.680816159014</v>
      </c>
      <c r="AE43">
        <f t="shared" si="16"/>
        <v>-0.56316145669469708</v>
      </c>
      <c r="AF43" s="4"/>
      <c r="AK43">
        <f t="shared" si="17"/>
        <v>3.7288054848852115E-2</v>
      </c>
      <c r="AL43">
        <f t="shared" si="18"/>
        <v>1.3935544524164333E-3</v>
      </c>
    </row>
    <row r="44" spans="1:38" x14ac:dyDescent="0.3">
      <c r="A44">
        <v>298.14999999999998</v>
      </c>
      <c r="B44">
        <v>0.29594999999999999</v>
      </c>
      <c r="C44" s="8">
        <v>109.94</v>
      </c>
      <c r="D44" s="8">
        <f t="shared" si="0"/>
        <v>32.536743000000001</v>
      </c>
      <c r="F44">
        <v>0.78300000000000003</v>
      </c>
      <c r="H44">
        <f t="shared" si="1"/>
        <v>-4.2281999999999999E-5</v>
      </c>
      <c r="I44" s="13">
        <v>0.39200000000000002</v>
      </c>
      <c r="J44">
        <v>1.7999999999999999E-2</v>
      </c>
      <c r="K44" s="22">
        <f t="shared" si="2"/>
        <v>1.7757000000000001</v>
      </c>
      <c r="L44">
        <v>0.2</v>
      </c>
      <c r="N44">
        <f t="shared" si="3"/>
        <v>2.3662160292528238</v>
      </c>
      <c r="O44">
        <f t="shared" si="4"/>
        <v>1.3325539388707686</v>
      </c>
      <c r="P44">
        <f t="shared" si="5"/>
        <v>1.2665107877741537</v>
      </c>
      <c r="R44">
        <f t="shared" si="6"/>
        <v>2.6365381903695535E-2</v>
      </c>
      <c r="S44" s="4"/>
      <c r="T44">
        <f t="shared" si="7"/>
        <v>0.96848853736142537</v>
      </c>
      <c r="U44">
        <f t="shared" si="8"/>
        <v>-3.2018631660546408E-2</v>
      </c>
      <c r="V44">
        <f t="shared" si="9"/>
        <v>-5.7633536988983532E-4</v>
      </c>
      <c r="W44" s="4"/>
      <c r="X44">
        <f t="shared" si="10"/>
        <v>3.1511462638574593E-2</v>
      </c>
      <c r="Y44">
        <f t="shared" si="11"/>
        <v>9.9297227762228254E-4</v>
      </c>
      <c r="Z44" s="5">
        <f t="shared" si="12"/>
        <v>9611.0138964381586</v>
      </c>
      <c r="AA44">
        <f t="shared" si="13"/>
        <v>0.17178246646210091</v>
      </c>
      <c r="AB44" s="4"/>
      <c r="AC44">
        <f t="shared" si="14"/>
        <v>0.96848853736142537</v>
      </c>
      <c r="AD44" s="5">
        <f t="shared" si="15"/>
        <v>10172.541798631393</v>
      </c>
      <c r="AE44">
        <f t="shared" si="16"/>
        <v>-0.17608955537372864</v>
      </c>
      <c r="AF44" s="4"/>
      <c r="AK44">
        <f t="shared" si="17"/>
        <v>2.1481957622177972E-2</v>
      </c>
      <c r="AL44">
        <f t="shared" si="18"/>
        <v>4.6329289131293619E-4</v>
      </c>
    </row>
    <row r="45" spans="1:38" x14ac:dyDescent="0.3">
      <c r="A45">
        <v>298.14999999999998</v>
      </c>
      <c r="B45">
        <v>0.21228</v>
      </c>
      <c r="C45" s="8">
        <v>109.94</v>
      </c>
      <c r="D45" s="8">
        <f t="shared" si="0"/>
        <v>23.338063200000001</v>
      </c>
      <c r="F45">
        <v>0.79010000000000002</v>
      </c>
      <c r="H45">
        <f t="shared" si="1"/>
        <v>-4.26654E-5</v>
      </c>
      <c r="I45" s="13">
        <v>0.39200000000000002</v>
      </c>
      <c r="J45">
        <v>1.7999999999999999E-2</v>
      </c>
      <c r="K45" s="22">
        <f t="shared" si="2"/>
        <v>1.2736799999999999</v>
      </c>
      <c r="L45">
        <v>0.2</v>
      </c>
      <c r="N45">
        <f t="shared" si="3"/>
        <v>1.4374425422882238</v>
      </c>
      <c r="O45">
        <f t="shared" si="4"/>
        <v>1.1285743218769422</v>
      </c>
      <c r="P45">
        <f t="shared" si="5"/>
        <v>1.2257148643753886</v>
      </c>
      <c r="R45">
        <f t="shared" si="6"/>
        <v>1.6549680310117259E-2</v>
      </c>
      <c r="S45" s="4"/>
      <c r="T45">
        <f t="shared" si="7"/>
        <v>0.9771941804578036</v>
      </c>
      <c r="U45">
        <f t="shared" si="8"/>
        <v>-2.3069894939858546E-2</v>
      </c>
      <c r="V45">
        <f t="shared" si="9"/>
        <v>-4.1525810891745378E-4</v>
      </c>
      <c r="W45" s="4"/>
      <c r="X45">
        <f t="shared" si="10"/>
        <v>2.2805819542196425E-2</v>
      </c>
      <c r="Y45">
        <f t="shared" si="11"/>
        <v>5.2010540499122836E-4</v>
      </c>
      <c r="Z45" s="5">
        <f t="shared" si="12"/>
        <v>9606.7332557127447</v>
      </c>
      <c r="AA45">
        <f t="shared" si="13"/>
        <v>8.9937250030893201E-2</v>
      </c>
      <c r="AB45" s="4"/>
      <c r="AC45">
        <f t="shared" si="14"/>
        <v>0.9771941804578036</v>
      </c>
      <c r="AD45" s="5">
        <f t="shared" si="15"/>
        <v>10014.925638413133</v>
      </c>
      <c r="AE45">
        <f t="shared" si="16"/>
        <v>-9.1620461081106164E-2</v>
      </c>
      <c r="AF45" s="4"/>
      <c r="AK45">
        <f t="shared" si="17"/>
        <v>1.445121115098684E-2</v>
      </c>
      <c r="AL45">
        <f t="shared" si="18"/>
        <v>2.1007245747524614E-4</v>
      </c>
    </row>
    <row r="46" spans="1:38" x14ac:dyDescent="0.3">
      <c r="A46">
        <v>298.14999999999998</v>
      </c>
      <c r="B46">
        <v>0.49833</v>
      </c>
      <c r="C46" s="8">
        <v>109.94</v>
      </c>
      <c r="D46" s="8">
        <f t="shared" si="0"/>
        <v>54.786400199999996</v>
      </c>
      <c r="F46">
        <v>0.77980000000000005</v>
      </c>
      <c r="H46">
        <f t="shared" si="1"/>
        <v>-4.2109200000000007E-5</v>
      </c>
      <c r="I46" s="13">
        <v>0.39200000000000002</v>
      </c>
      <c r="J46">
        <v>1.7999999999999999E-2</v>
      </c>
      <c r="K46" s="22">
        <f t="shared" si="2"/>
        <v>2.9899800000000001</v>
      </c>
      <c r="L46">
        <v>0.2</v>
      </c>
      <c r="N46">
        <f t="shared" si="3"/>
        <v>5.1701414485087342</v>
      </c>
      <c r="O46">
        <f t="shared" si="4"/>
        <v>1.7291558634200679</v>
      </c>
      <c r="P46">
        <f t="shared" si="5"/>
        <v>1.3458311726840135</v>
      </c>
      <c r="R46">
        <f t="shared" si="6"/>
        <v>5.4212621614231037E-2</v>
      </c>
      <c r="S46" s="4"/>
      <c r="T46">
        <f t="shared" si="7"/>
        <v>0.94805924669713992</v>
      </c>
      <c r="U46">
        <f t="shared" si="8"/>
        <v>-5.3338282163970754E-2</v>
      </c>
      <c r="V46">
        <f t="shared" si="9"/>
        <v>-9.6008907895147352E-4</v>
      </c>
      <c r="W46" s="4"/>
      <c r="X46">
        <f t="shared" si="10"/>
        <v>5.1940753302860042E-2</v>
      </c>
      <c r="Y46">
        <f t="shared" si="11"/>
        <v>2.6978418536685663E-3</v>
      </c>
      <c r="Z46" s="5">
        <f t="shared" si="12"/>
        <v>9626.4472764466464</v>
      </c>
      <c r="AA46">
        <f t="shared" si="13"/>
        <v>0.46747138256156767</v>
      </c>
      <c r="AB46" s="4"/>
      <c r="AC46">
        <f t="shared" si="14"/>
        <v>0.94805924669713992</v>
      </c>
      <c r="AD46" s="5">
        <f t="shared" si="15"/>
        <v>10542.415260573223</v>
      </c>
      <c r="AE46">
        <f t="shared" si="16"/>
        <v>-0.48536067986849601</v>
      </c>
      <c r="AF46" s="4"/>
      <c r="AK46">
        <f t="shared" si="17"/>
        <v>3.536323522835122E-2</v>
      </c>
      <c r="AL46">
        <f t="shared" si="18"/>
        <v>1.2535384140901808E-3</v>
      </c>
    </row>
    <row r="47" spans="1:38" x14ac:dyDescent="0.3">
      <c r="A47">
        <v>298.14999999999998</v>
      </c>
      <c r="B47">
        <v>0.48558000000000001</v>
      </c>
      <c r="C47" s="8">
        <v>109.94</v>
      </c>
      <c r="D47" s="8">
        <f t="shared" si="0"/>
        <v>53.384665200000001</v>
      </c>
      <c r="F47">
        <v>0.78039999999999998</v>
      </c>
      <c r="H47">
        <f t="shared" si="1"/>
        <v>-4.2141599999999996E-5</v>
      </c>
      <c r="I47" s="13">
        <v>0.39200000000000002</v>
      </c>
      <c r="J47">
        <v>1.7999999999999999E-2</v>
      </c>
      <c r="K47" s="22">
        <f t="shared" si="2"/>
        <v>2.9134799999999998</v>
      </c>
      <c r="L47">
        <v>0.2</v>
      </c>
      <c r="N47">
        <f t="shared" si="3"/>
        <v>4.9729954484129779</v>
      </c>
      <c r="O47">
        <f t="shared" si="4"/>
        <v>1.7068919122194</v>
      </c>
      <c r="P47">
        <f t="shared" si="5"/>
        <v>1.3413783824438801</v>
      </c>
      <c r="R47">
        <f t="shared" si="6"/>
        <v>5.2318505118700211E-2</v>
      </c>
      <c r="S47" s="4"/>
      <c r="T47">
        <f t="shared" si="7"/>
        <v>0.94932082556008712</v>
      </c>
      <c r="U47">
        <f t="shared" si="8"/>
        <v>-5.200847052811762E-2</v>
      </c>
      <c r="V47">
        <f t="shared" si="9"/>
        <v>-9.3615246950611714E-4</v>
      </c>
      <c r="W47" s="4"/>
      <c r="X47">
        <f t="shared" si="10"/>
        <v>5.0679174439912857E-2</v>
      </c>
      <c r="Y47">
        <f t="shared" si="11"/>
        <v>2.5683787219111165E-3</v>
      </c>
      <c r="Z47" s="5">
        <f t="shared" si="12"/>
        <v>9625.2753077884117</v>
      </c>
      <c r="AA47">
        <f t="shared" si="13"/>
        <v>0.44498434127508407</v>
      </c>
      <c r="AB47" s="4"/>
      <c r="AC47">
        <f t="shared" si="14"/>
        <v>0.94932082556008712</v>
      </c>
      <c r="AD47" s="5">
        <f t="shared" si="15"/>
        <v>10519.574303967391</v>
      </c>
      <c r="AE47">
        <f t="shared" si="16"/>
        <v>-0.4616817868839716</v>
      </c>
      <c r="AF47" s="4"/>
      <c r="AK47">
        <f t="shared" si="17"/>
        <v>3.4684907040306578E-2</v>
      </c>
      <c r="AL47">
        <f t="shared" si="18"/>
        <v>1.2059679072662188E-3</v>
      </c>
    </row>
    <row r="48" spans="1:38" x14ac:dyDescent="0.3">
      <c r="A48">
        <v>298.14999999999998</v>
      </c>
      <c r="B48">
        <v>0.46910000000000002</v>
      </c>
      <c r="C48" s="8">
        <v>109.94</v>
      </c>
      <c r="D48" s="8">
        <f t="shared" si="0"/>
        <v>51.572854</v>
      </c>
      <c r="F48">
        <v>0.78010000000000002</v>
      </c>
      <c r="H48">
        <f t="shared" si="1"/>
        <v>-4.2125400000000002E-5</v>
      </c>
      <c r="I48" s="13">
        <v>0.39200000000000002</v>
      </c>
      <c r="J48">
        <v>1.7999999999999999E-2</v>
      </c>
      <c r="K48" s="22">
        <f t="shared" si="2"/>
        <v>2.8146</v>
      </c>
      <c r="L48">
        <v>0.2</v>
      </c>
      <c r="N48">
        <f t="shared" si="3"/>
        <v>4.7219895866187587</v>
      </c>
      <c r="O48">
        <f t="shared" si="4"/>
        <v>1.6776769653303343</v>
      </c>
      <c r="P48">
        <f t="shared" si="5"/>
        <v>1.3355353930660669</v>
      </c>
      <c r="R48">
        <f t="shared" si="6"/>
        <v>4.989513373612818E-2</v>
      </c>
      <c r="S48" s="4"/>
      <c r="T48">
        <f t="shared" si="7"/>
        <v>0.95095646126293021</v>
      </c>
      <c r="U48">
        <f t="shared" si="8"/>
        <v>-5.0286999542684396E-2</v>
      </c>
      <c r="V48">
        <f t="shared" si="9"/>
        <v>-9.0516599176831904E-4</v>
      </c>
      <c r="W48" s="4"/>
      <c r="X48">
        <f t="shared" si="10"/>
        <v>4.9043538737069757E-2</v>
      </c>
      <c r="Y48">
        <f t="shared" si="11"/>
        <v>2.4052686918544616E-3</v>
      </c>
      <c r="Z48" s="5">
        <f t="shared" si="12"/>
        <v>9623.7987496326277</v>
      </c>
      <c r="AA48">
        <f t="shared" si="13"/>
        <v>0.4166607929255905</v>
      </c>
      <c r="AB48" s="4"/>
      <c r="AC48">
        <f t="shared" si="14"/>
        <v>0.95095646126293021</v>
      </c>
      <c r="AD48" s="5">
        <f t="shared" si="15"/>
        <v>10489.961027137184</v>
      </c>
      <c r="AE48">
        <f t="shared" si="16"/>
        <v>-0.43188747726292831</v>
      </c>
      <c r="AF48" s="4"/>
      <c r="AK48">
        <f t="shared" si="17"/>
        <v>3.376328340702206E-2</v>
      </c>
      <c r="AL48">
        <f t="shared" si="18"/>
        <v>1.1428056646098849E-3</v>
      </c>
    </row>
    <row r="49" spans="1:38" x14ac:dyDescent="0.3">
      <c r="A49">
        <v>298.14999999999998</v>
      </c>
      <c r="B49">
        <v>0.36374000000000001</v>
      </c>
      <c r="C49" s="8">
        <v>109.94</v>
      </c>
      <c r="D49" s="8">
        <f t="shared" si="0"/>
        <v>39.989575600000002</v>
      </c>
      <c r="F49">
        <v>0.78180000000000005</v>
      </c>
      <c r="H49">
        <f t="shared" si="1"/>
        <v>-4.22172E-5</v>
      </c>
      <c r="I49" s="13">
        <v>0.39200000000000002</v>
      </c>
      <c r="J49">
        <v>1.7999999999999999E-2</v>
      </c>
      <c r="K49" s="22">
        <f t="shared" si="2"/>
        <v>2.1824400000000002</v>
      </c>
      <c r="L49">
        <v>0.2</v>
      </c>
      <c r="N49">
        <f t="shared" si="3"/>
        <v>3.2241368641964914</v>
      </c>
      <c r="O49">
        <f t="shared" si="4"/>
        <v>1.4773083632065447</v>
      </c>
      <c r="P49">
        <f t="shared" si="5"/>
        <v>1.2954616726413088</v>
      </c>
      <c r="R49">
        <f t="shared" si="6"/>
        <v>3.512185685491815E-2</v>
      </c>
      <c r="S49" s="4"/>
      <c r="T49">
        <f t="shared" si="7"/>
        <v>0.96154809957885501</v>
      </c>
      <c r="U49">
        <f t="shared" si="8"/>
        <v>-3.9210689641507646E-2</v>
      </c>
      <c r="V49">
        <f t="shared" si="9"/>
        <v>-7.0579241354713751E-4</v>
      </c>
      <c r="W49" s="4"/>
      <c r="X49">
        <f t="shared" si="10"/>
        <v>3.8451900421144949E-2</v>
      </c>
      <c r="Y49">
        <f t="shared" si="11"/>
        <v>1.4785486459976472E-3</v>
      </c>
      <c r="Z49" s="5">
        <f t="shared" si="12"/>
        <v>9615.4095902329045</v>
      </c>
      <c r="AA49">
        <f t="shared" si="13"/>
        <v>0.25590331494632973</v>
      </c>
      <c r="AB49" s="4"/>
      <c r="AC49">
        <f t="shared" si="14"/>
        <v>0.96154809957885501</v>
      </c>
      <c r="AD49" s="5">
        <f t="shared" si="15"/>
        <v>10298.198816890914</v>
      </c>
      <c r="AE49">
        <f t="shared" si="16"/>
        <v>-0.263536278569517</v>
      </c>
      <c r="AF49" s="4"/>
      <c r="AK49">
        <f t="shared" si="17"/>
        <v>2.6783100818183747E-2</v>
      </c>
      <c r="AL49">
        <f t="shared" si="18"/>
        <v>7.1959768677669355E-4</v>
      </c>
    </row>
    <row r="50" spans="1:38" x14ac:dyDescent="0.3">
      <c r="A50">
        <v>298.14999999999998</v>
      </c>
      <c r="B50">
        <v>0.30607000000000001</v>
      </c>
      <c r="C50" s="8">
        <v>109.94</v>
      </c>
      <c r="D50" s="8">
        <f t="shared" si="0"/>
        <v>33.649335800000003</v>
      </c>
      <c r="F50">
        <v>0.78459999999999996</v>
      </c>
      <c r="H50">
        <f t="shared" si="1"/>
        <v>-4.2368399999999992E-5</v>
      </c>
      <c r="I50" s="13">
        <v>0.39200000000000002</v>
      </c>
      <c r="J50">
        <v>1.7999999999999999E-2</v>
      </c>
      <c r="K50" s="22">
        <f t="shared" si="2"/>
        <v>1.8364199999999999</v>
      </c>
      <c r="L50">
        <v>0.2</v>
      </c>
      <c r="N50">
        <f t="shared" si="3"/>
        <v>2.4886167556788026</v>
      </c>
      <c r="O50">
        <f t="shared" si="4"/>
        <v>1.3551457486189447</v>
      </c>
      <c r="P50">
        <f t="shared" si="5"/>
        <v>1.2710291497237889</v>
      </c>
      <c r="R50">
        <f t="shared" si="6"/>
        <v>2.7630648489667727E-2</v>
      </c>
      <c r="S50" s="4"/>
      <c r="T50">
        <f t="shared" si="7"/>
        <v>0.96744608192104442</v>
      </c>
      <c r="U50">
        <f t="shared" si="8"/>
        <v>-3.3095584911708477E-2</v>
      </c>
      <c r="V50">
        <f t="shared" si="9"/>
        <v>-5.9572052841075254E-4</v>
      </c>
      <c r="W50" s="4"/>
      <c r="X50">
        <f t="shared" si="10"/>
        <v>3.2553918078955538E-2</v>
      </c>
      <c r="Y50">
        <f t="shared" si="11"/>
        <v>1.0597575822913481E-3</v>
      </c>
      <c r="Z50" s="5">
        <f t="shared" si="12"/>
        <v>9611.6184722957023</v>
      </c>
      <c r="AA50">
        <f t="shared" si="13"/>
        <v>0.18334773997392517</v>
      </c>
      <c r="AB50" s="4"/>
      <c r="AC50">
        <f t="shared" si="14"/>
        <v>0.96744608192104442</v>
      </c>
      <c r="AD50" s="5">
        <f t="shared" si="15"/>
        <v>10191.415513288939</v>
      </c>
      <c r="AE50">
        <f t="shared" si="16"/>
        <v>-0.18807900399834343</v>
      </c>
      <c r="AF50" s="4"/>
      <c r="AK50">
        <f t="shared" si="17"/>
        <v>2.2303663936838719E-2</v>
      </c>
      <c r="AL50">
        <f t="shared" si="18"/>
        <v>4.9934516119904163E-4</v>
      </c>
    </row>
    <row r="51" spans="1:38" x14ac:dyDescent="0.3">
      <c r="A51">
        <v>298.14999999999998</v>
      </c>
      <c r="B51">
        <v>2.57735</v>
      </c>
      <c r="C51" s="8">
        <v>109.94</v>
      </c>
      <c r="D51" s="8">
        <f t="shared" si="0"/>
        <v>283.353859</v>
      </c>
      <c r="F51">
        <v>0.93899999999999995</v>
      </c>
      <c r="H51">
        <f t="shared" si="1"/>
        <v>-5.0705999999999992E-5</v>
      </c>
      <c r="I51" s="13">
        <v>0.39200000000000002</v>
      </c>
      <c r="J51">
        <v>1.7999999999999999E-2</v>
      </c>
      <c r="K51" s="22">
        <f t="shared" si="2"/>
        <v>15.4641</v>
      </c>
      <c r="L51">
        <v>0.2</v>
      </c>
      <c r="N51">
        <f t="shared" si="3"/>
        <v>60.81167616828796</v>
      </c>
      <c r="O51">
        <f t="shared" si="4"/>
        <v>3.9324419894004796</v>
      </c>
      <c r="P51">
        <f t="shared" si="5"/>
        <v>1.7864883978800958</v>
      </c>
      <c r="R51">
        <f t="shared" si="6"/>
        <v>0.48036940799907618</v>
      </c>
      <c r="S51" s="4"/>
      <c r="T51">
        <f t="shared" si="7"/>
        <v>0.77920831654272527</v>
      </c>
      <c r="U51">
        <f t="shared" si="8"/>
        <v>-0.24947685352965412</v>
      </c>
      <c r="V51">
        <f t="shared" si="9"/>
        <v>-4.4905833635337736E-3</v>
      </c>
      <c r="W51" s="4"/>
      <c r="X51">
        <f t="shared" si="10"/>
        <v>0.22079168345727473</v>
      </c>
      <c r="Y51">
        <f t="shared" si="11"/>
        <v>4.8748967483897405E-2</v>
      </c>
      <c r="Z51" s="5">
        <f t="shared" si="12"/>
        <v>10043.326392395302</v>
      </c>
      <c r="AA51">
        <f t="shared" si="13"/>
        <v>8.8128322511948483</v>
      </c>
      <c r="AB51" s="4"/>
      <c r="AC51">
        <f t="shared" si="14"/>
        <v>0.77920831654272527</v>
      </c>
      <c r="AD51" s="5">
        <f t="shared" si="15"/>
        <v>13599.470892832305</v>
      </c>
      <c r="AE51">
        <f t="shared" si="16"/>
        <v>-9.2985133248054872</v>
      </c>
      <c r="AF51" s="4"/>
      <c r="AK51">
        <f t="shared" si="17"/>
        <v>-9.802248975097072E-3</v>
      </c>
      <c r="AL51">
        <f t="shared" si="18"/>
        <v>9.5092590395165065E-5</v>
      </c>
    </row>
    <row r="52" spans="1:38" x14ac:dyDescent="0.3">
      <c r="A52">
        <v>298.14999999999998</v>
      </c>
      <c r="B52">
        <v>2.4842499999999998</v>
      </c>
      <c r="C52" s="8">
        <v>109.94</v>
      </c>
      <c r="D52" s="8">
        <f t="shared" si="0"/>
        <v>273.11844499999995</v>
      </c>
      <c r="F52">
        <v>0.92849999999999999</v>
      </c>
      <c r="H52">
        <f t="shared" si="1"/>
        <v>-5.0138999999999995E-5</v>
      </c>
      <c r="I52" s="13">
        <v>0.39200000000000002</v>
      </c>
      <c r="J52">
        <v>1.7999999999999999E-2</v>
      </c>
      <c r="K52" s="22">
        <f t="shared" si="2"/>
        <v>14.9055</v>
      </c>
      <c r="L52">
        <v>0.2</v>
      </c>
      <c r="N52">
        <f t="shared" si="3"/>
        <v>57.546620381577362</v>
      </c>
      <c r="O52">
        <f t="shared" si="4"/>
        <v>3.8607641730621154</v>
      </c>
      <c r="P52">
        <f t="shared" si="5"/>
        <v>1.7721528346124231</v>
      </c>
      <c r="R52">
        <f t="shared" si="6"/>
        <v>0.45825500541685998</v>
      </c>
      <c r="S52" s="4"/>
      <c r="T52">
        <f t="shared" si="7"/>
        <v>0.78547287090793827</v>
      </c>
      <c r="U52">
        <f t="shared" si="8"/>
        <v>-0.24146935923751919</v>
      </c>
      <c r="V52">
        <f t="shared" si="9"/>
        <v>-4.3464484662753449E-3</v>
      </c>
      <c r="W52" s="4"/>
      <c r="X52">
        <f t="shared" si="10"/>
        <v>0.21452712909206176</v>
      </c>
      <c r="Y52">
        <f t="shared" si="11"/>
        <v>4.6021889116482133E-2</v>
      </c>
      <c r="Z52" s="5">
        <f t="shared" si="12"/>
        <v>10018.639438420294</v>
      </c>
      <c r="AA52">
        <f t="shared" si="13"/>
        <v>8.2993808399938835</v>
      </c>
      <c r="AB52" s="4"/>
      <c r="AC52">
        <f t="shared" si="14"/>
        <v>0.78547287090793827</v>
      </c>
      <c r="AD52" s="5">
        <f t="shared" si="15"/>
        <v>13486.050782038401</v>
      </c>
      <c r="AE52">
        <f t="shared" si="16"/>
        <v>-8.7751172333253979</v>
      </c>
      <c r="AF52" s="4"/>
      <c r="AK52">
        <f t="shared" si="17"/>
        <v>-2.1827836380929E-2</v>
      </c>
      <c r="AL52">
        <f t="shared" si="18"/>
        <v>4.7426810321532178E-4</v>
      </c>
    </row>
    <row r="53" spans="1:38" x14ac:dyDescent="0.3">
      <c r="A53">
        <v>298.14999999999998</v>
      </c>
      <c r="B53">
        <v>1.94278</v>
      </c>
      <c r="C53" s="8">
        <v>109.94</v>
      </c>
      <c r="D53" s="8">
        <f t="shared" si="0"/>
        <v>213.5892332</v>
      </c>
      <c r="F53">
        <v>0.86890000000000001</v>
      </c>
      <c r="H53">
        <f t="shared" si="1"/>
        <v>-4.6920599999999999E-5</v>
      </c>
      <c r="I53" s="13">
        <v>0.39200000000000002</v>
      </c>
      <c r="J53">
        <v>1.7999999999999999E-2</v>
      </c>
      <c r="K53" s="22">
        <f t="shared" si="2"/>
        <v>11.65668</v>
      </c>
      <c r="L53">
        <v>0.2</v>
      </c>
      <c r="N53">
        <f t="shared" si="3"/>
        <v>39.798097489088057</v>
      </c>
      <c r="O53">
        <f t="shared" si="4"/>
        <v>3.4141880440303813</v>
      </c>
      <c r="P53">
        <f t="shared" si="5"/>
        <v>1.6828376088060764</v>
      </c>
      <c r="R53">
        <f t="shared" si="6"/>
        <v>0.33374031387643582</v>
      </c>
      <c r="S53" s="4"/>
      <c r="T53">
        <f t="shared" si="7"/>
        <v>0.82400203680383144</v>
      </c>
      <c r="U53">
        <f t="shared" si="8"/>
        <v>-0.19358227722641036</v>
      </c>
      <c r="V53">
        <f t="shared" si="9"/>
        <v>-3.4844809900753861E-3</v>
      </c>
      <c r="W53" s="4"/>
      <c r="X53">
        <f t="shared" si="10"/>
        <v>0.17599796319616853</v>
      </c>
      <c r="Y53">
        <f t="shared" si="11"/>
        <v>3.0975283049199893E-2</v>
      </c>
      <c r="Z53" s="5">
        <f t="shared" si="12"/>
        <v>9882.4296118522579</v>
      </c>
      <c r="AA53">
        <f t="shared" si="13"/>
        <v>5.5099989799365288</v>
      </c>
      <c r="AB53" s="4"/>
      <c r="AC53">
        <f t="shared" si="14"/>
        <v>0.82400203680383144</v>
      </c>
      <c r="AD53" s="5">
        <f t="shared" si="15"/>
        <v>12788.478056199287</v>
      </c>
      <c r="AE53">
        <f t="shared" si="16"/>
        <v>-5.8753661461427189</v>
      </c>
      <c r="AF53" s="4"/>
      <c r="AK53">
        <f t="shared" si="17"/>
        <v>-3.5111333319830074E-2</v>
      </c>
      <c r="AL53">
        <f t="shared" si="18"/>
        <v>1.229513039386581E-3</v>
      </c>
    </row>
    <row r="54" spans="1:38" x14ac:dyDescent="0.3">
      <c r="A54">
        <v>298.14999999999998</v>
      </c>
      <c r="B54">
        <v>1.5653300000000001</v>
      </c>
      <c r="C54" s="8">
        <v>109.94</v>
      </c>
      <c r="D54" s="8">
        <f t="shared" si="0"/>
        <v>172.09238020000001</v>
      </c>
      <c r="F54">
        <v>0.83320000000000005</v>
      </c>
      <c r="H54">
        <f t="shared" si="1"/>
        <v>-4.4992800000000001E-5</v>
      </c>
      <c r="I54" s="13">
        <v>0.39200000000000002</v>
      </c>
      <c r="J54">
        <v>1.7999999999999999E-2</v>
      </c>
      <c r="K54" s="22">
        <f t="shared" si="2"/>
        <v>9.3919800000000002</v>
      </c>
      <c r="L54">
        <v>0.2</v>
      </c>
      <c r="N54">
        <f t="shared" si="3"/>
        <v>28.782978854167105</v>
      </c>
      <c r="O54">
        <f t="shared" si="4"/>
        <v>3.0646337464695517</v>
      </c>
      <c r="P54">
        <f t="shared" si="5"/>
        <v>1.6129267492939103</v>
      </c>
      <c r="R54">
        <f t="shared" si="6"/>
        <v>0.25183127365692309</v>
      </c>
      <c r="S54" s="4"/>
      <c r="T54">
        <f t="shared" si="7"/>
        <v>0.85317507125962633</v>
      </c>
      <c r="U54">
        <f t="shared" si="8"/>
        <v>-0.15879051074472109</v>
      </c>
      <c r="V54">
        <f t="shared" si="9"/>
        <v>-2.8582291934049794E-3</v>
      </c>
      <c r="W54" s="4"/>
      <c r="X54">
        <f t="shared" si="10"/>
        <v>0.1468249287403737</v>
      </c>
      <c r="Y54">
        <f t="shared" si="11"/>
        <v>2.1557559699615814E-2</v>
      </c>
      <c r="Z54" s="5">
        <f t="shared" si="12"/>
        <v>9797.1754051310545</v>
      </c>
      <c r="AA54">
        <f t="shared" si="13"/>
        <v>3.8016574863069676</v>
      </c>
      <c r="AB54" s="4"/>
      <c r="AC54">
        <f t="shared" si="14"/>
        <v>0.85317507125962633</v>
      </c>
      <c r="AD54" s="5">
        <f t="shared" si="15"/>
        <v>12260.298618800765</v>
      </c>
      <c r="AE54">
        <f t="shared" si="16"/>
        <v>-4.0589276321092376</v>
      </c>
      <c r="AF54" s="4"/>
      <c r="AK54">
        <f t="shared" si="17"/>
        <v>-8.2971013387513892E-3</v>
      </c>
      <c r="AL54">
        <f t="shared" si="18"/>
        <v>6.8097295335333604E-5</v>
      </c>
    </row>
    <row r="55" spans="1:38" x14ac:dyDescent="0.3">
      <c r="A55">
        <v>298.14999999999998</v>
      </c>
      <c r="B55">
        <v>1.30464</v>
      </c>
      <c r="C55" s="8">
        <v>109.94</v>
      </c>
      <c r="D55" s="8">
        <f t="shared" si="0"/>
        <v>143.43212159999999</v>
      </c>
      <c r="F55">
        <v>0.8115</v>
      </c>
      <c r="H55">
        <f t="shared" si="1"/>
        <v>-4.3820999999999993E-5</v>
      </c>
      <c r="I55" s="13">
        <v>0.39200000000000002</v>
      </c>
      <c r="J55">
        <v>1.7999999999999999E-2</v>
      </c>
      <c r="K55" s="22">
        <f t="shared" si="2"/>
        <v>7.8278400000000001</v>
      </c>
      <c r="L55">
        <v>0.2</v>
      </c>
      <c r="N55">
        <f t="shared" si="3"/>
        <v>21.900947808550807</v>
      </c>
      <c r="O55">
        <f t="shared" si="4"/>
        <v>2.7978277287924644</v>
      </c>
      <c r="P55">
        <f t="shared" si="5"/>
        <v>1.5595655457584929</v>
      </c>
      <c r="R55">
        <f t="shared" si="6"/>
        <v>0.19817453412896152</v>
      </c>
      <c r="S55" s="4"/>
      <c r="T55">
        <f t="shared" si="7"/>
        <v>0.87456000326517325</v>
      </c>
      <c r="U55">
        <f t="shared" si="8"/>
        <v>-0.13403437250892988</v>
      </c>
      <c r="V55">
        <f t="shared" si="9"/>
        <v>-2.4126187051607376E-3</v>
      </c>
      <c r="W55" s="4"/>
      <c r="X55">
        <f t="shared" si="10"/>
        <v>0.1254399967348267</v>
      </c>
      <c r="Y55">
        <f t="shared" si="11"/>
        <v>1.5735192780833334E-2</v>
      </c>
      <c r="Z55" s="5">
        <f t="shared" si="12"/>
        <v>9744.4682640869833</v>
      </c>
      <c r="AA55">
        <f t="shared" si="13"/>
        <v>2.7599595602781783</v>
      </c>
      <c r="AB55" s="4"/>
      <c r="AC55">
        <f t="shared" si="14"/>
        <v>0.87456000326517325</v>
      </c>
      <c r="AD55" s="5">
        <f t="shared" si="15"/>
        <v>11873.123216371834</v>
      </c>
      <c r="AE55">
        <f t="shared" si="16"/>
        <v>-2.9410280028323257</v>
      </c>
      <c r="AF55" s="4"/>
      <c r="AK55">
        <f t="shared" si="17"/>
        <v>1.4693472869653501E-2</v>
      </c>
      <c r="AL55">
        <f t="shared" si="18"/>
        <v>2.1718783060052665E-4</v>
      </c>
    </row>
    <row r="56" spans="1:38" x14ac:dyDescent="0.3">
      <c r="A56">
        <v>298.14999999999998</v>
      </c>
      <c r="B56">
        <v>1.26715</v>
      </c>
      <c r="C56" s="8">
        <v>109.94</v>
      </c>
      <c r="D56" s="8">
        <f t="shared" si="0"/>
        <v>139.31047100000001</v>
      </c>
      <c r="F56">
        <v>0.80889999999999995</v>
      </c>
      <c r="H56">
        <f t="shared" si="1"/>
        <v>-4.368059999999999E-5</v>
      </c>
      <c r="I56" s="13">
        <v>0.39200000000000002</v>
      </c>
      <c r="J56">
        <v>1.7999999999999999E-2</v>
      </c>
      <c r="K56" s="22">
        <f t="shared" si="2"/>
        <v>7.6029</v>
      </c>
      <c r="L56">
        <v>0.2</v>
      </c>
      <c r="N56">
        <f t="shared" si="3"/>
        <v>20.963747369504073</v>
      </c>
      <c r="O56">
        <f t="shared" si="4"/>
        <v>2.7573356705341481</v>
      </c>
      <c r="P56">
        <f t="shared" si="5"/>
        <v>1.5514671341068298</v>
      </c>
      <c r="R56">
        <f t="shared" si="6"/>
        <v>0.19068428610236401</v>
      </c>
      <c r="S56" s="4"/>
      <c r="T56">
        <f t="shared" si="7"/>
        <v>0.87772387374117267</v>
      </c>
      <c r="U56">
        <f t="shared" si="8"/>
        <v>-0.13042322941084925</v>
      </c>
      <c r="V56">
        <f t="shared" si="9"/>
        <v>-2.3476181293952863E-3</v>
      </c>
      <c r="W56" s="4"/>
      <c r="X56">
        <f t="shared" si="10"/>
        <v>0.12227612625882731</v>
      </c>
      <c r="Y56">
        <f t="shared" si="11"/>
        <v>1.4951451052864677E-2</v>
      </c>
      <c r="Z56" s="5">
        <f t="shared" si="12"/>
        <v>9737.373419949814</v>
      </c>
      <c r="AA56">
        <f t="shared" si="13"/>
        <v>2.6205815172932132</v>
      </c>
      <c r="AB56" s="4"/>
      <c r="AC56">
        <f t="shared" si="14"/>
        <v>0.87772387374117267</v>
      </c>
      <c r="AD56" s="5">
        <f t="shared" si="15"/>
        <v>11815.841162612656</v>
      </c>
      <c r="AE56">
        <f t="shared" si="16"/>
        <v>-2.7911193262807132</v>
      </c>
      <c r="AF56" s="4"/>
      <c r="AK56">
        <f t="shared" si="17"/>
        <v>1.7798858985468513E-2</v>
      </c>
      <c r="AL56">
        <f t="shared" si="18"/>
        <v>3.1835621885901083E-4</v>
      </c>
    </row>
    <row r="57" spans="1:38" x14ac:dyDescent="0.3">
      <c r="A57">
        <v>298.14999999999998</v>
      </c>
      <c r="B57">
        <v>0.99407000000000001</v>
      </c>
      <c r="C57" s="8">
        <v>109.94</v>
      </c>
      <c r="D57" s="8">
        <f t="shared" si="0"/>
        <v>109.2880558</v>
      </c>
      <c r="F57">
        <v>0.79159999999999997</v>
      </c>
      <c r="H57">
        <f t="shared" si="1"/>
        <v>-4.2746399999999994E-5</v>
      </c>
      <c r="I57" s="13">
        <v>0.39200000000000002</v>
      </c>
      <c r="J57">
        <v>1.7999999999999999E-2</v>
      </c>
      <c r="K57" s="22">
        <f t="shared" si="2"/>
        <v>5.9644200000000005</v>
      </c>
      <c r="L57">
        <v>0.2</v>
      </c>
      <c r="N57">
        <f t="shared" si="3"/>
        <v>14.566403187238187</v>
      </c>
      <c r="O57">
        <f t="shared" si="4"/>
        <v>2.4422162066451039</v>
      </c>
      <c r="P57">
        <f t="shared" si="5"/>
        <v>1.4884432413290207</v>
      </c>
      <c r="R57">
        <f t="shared" si="6"/>
        <v>0.13810475003048234</v>
      </c>
      <c r="S57" s="4"/>
      <c r="T57">
        <f t="shared" si="7"/>
        <v>0.90147910163768663</v>
      </c>
      <c r="U57">
        <f t="shared" si="8"/>
        <v>-0.10371841837375964</v>
      </c>
      <c r="V57">
        <f t="shared" si="9"/>
        <v>-1.8669315307276735E-3</v>
      </c>
      <c r="W57" s="4"/>
      <c r="X57">
        <f t="shared" si="10"/>
        <v>9.8520898362313369E-2</v>
      </c>
      <c r="Y57">
        <f t="shared" si="11"/>
        <v>9.7063674141172809E-3</v>
      </c>
      <c r="Z57" s="5">
        <f t="shared" si="12"/>
        <v>9689.8921521094799</v>
      </c>
      <c r="AA57">
        <f t="shared" si="13"/>
        <v>1.692965761767832</v>
      </c>
      <c r="AB57" s="4"/>
      <c r="AC57">
        <f t="shared" si="14"/>
        <v>0.90147910163768663</v>
      </c>
      <c r="AD57" s="5">
        <f t="shared" si="15"/>
        <v>11385.751419131684</v>
      </c>
      <c r="AE57">
        <f t="shared" si="16"/>
        <v>-1.7932737557906628</v>
      </c>
      <c r="AF57" s="4"/>
      <c r="AK57">
        <f t="shared" si="17"/>
        <v>3.5929824476923722E-2</v>
      </c>
      <c r="AL57">
        <f t="shared" si="18"/>
        <v>1.2940258554953008E-3</v>
      </c>
    </row>
    <row r="58" spans="1:38" x14ac:dyDescent="0.3">
      <c r="A58">
        <v>298.14999999999998</v>
      </c>
      <c r="B58">
        <v>0.96521999999999997</v>
      </c>
      <c r="C58" s="8">
        <v>109.94</v>
      </c>
      <c r="D58" s="8">
        <f t="shared" si="0"/>
        <v>106.1162868</v>
      </c>
      <c r="F58">
        <v>0.7893</v>
      </c>
      <c r="H58">
        <f t="shared" si="1"/>
        <v>-4.26222E-5</v>
      </c>
      <c r="I58" s="13">
        <v>0.39200000000000002</v>
      </c>
      <c r="J58">
        <v>1.7999999999999999E-2</v>
      </c>
      <c r="K58" s="22">
        <f t="shared" si="2"/>
        <v>5.7913199999999998</v>
      </c>
      <c r="L58">
        <v>0.2</v>
      </c>
      <c r="N58">
        <f t="shared" si="3"/>
        <v>13.936905133629487</v>
      </c>
      <c r="O58">
        <f t="shared" si="4"/>
        <v>2.406516154111582</v>
      </c>
      <c r="P58">
        <f t="shared" si="5"/>
        <v>1.4813032308223164</v>
      </c>
      <c r="R58">
        <f t="shared" si="6"/>
        <v>0.13277335872453178</v>
      </c>
      <c r="S58" s="4"/>
      <c r="T58">
        <f t="shared" si="7"/>
        <v>0.90406407710802728</v>
      </c>
      <c r="U58">
        <f t="shared" si="8"/>
        <v>-0.10085503934528622</v>
      </c>
      <c r="V58">
        <f t="shared" si="9"/>
        <v>-1.8153907082151519E-3</v>
      </c>
      <c r="W58" s="4"/>
      <c r="X58">
        <f t="shared" si="10"/>
        <v>9.5935922891972739E-2</v>
      </c>
      <c r="Y58">
        <f t="shared" si="11"/>
        <v>9.2037013011345391E-3</v>
      </c>
      <c r="Z58" s="5">
        <f t="shared" si="12"/>
        <v>9685.3417529188027</v>
      </c>
      <c r="AA58">
        <f t="shared" si="13"/>
        <v>1.6045378648788862</v>
      </c>
      <c r="AB58" s="4"/>
      <c r="AC58">
        <f t="shared" si="14"/>
        <v>0.90406407710802728</v>
      </c>
      <c r="AD58" s="5">
        <f t="shared" si="15"/>
        <v>11338.950292163478</v>
      </c>
      <c r="AE58">
        <f t="shared" si="16"/>
        <v>-1.698271357588627</v>
      </c>
      <c r="AF58" s="4"/>
      <c r="AK58">
        <f t="shared" si="17"/>
        <v>3.7224475306575799E-2</v>
      </c>
      <c r="AL58">
        <f t="shared" si="18"/>
        <v>1.3888365565646282E-3</v>
      </c>
    </row>
    <row r="59" spans="1:38" x14ac:dyDescent="0.3">
      <c r="A59">
        <v>298.14999999999998</v>
      </c>
      <c r="B59">
        <v>0.86692999999999998</v>
      </c>
      <c r="C59" s="8">
        <v>109.94</v>
      </c>
      <c r="D59" s="8">
        <f t="shared" si="0"/>
        <v>95.310284199999998</v>
      </c>
      <c r="F59">
        <v>0.7843</v>
      </c>
      <c r="H59">
        <f t="shared" si="1"/>
        <v>-4.2352199999999997E-5</v>
      </c>
      <c r="I59" s="13">
        <v>0.39200000000000002</v>
      </c>
      <c r="J59">
        <v>1.7999999999999999E-2</v>
      </c>
      <c r="K59" s="22">
        <f t="shared" si="2"/>
        <v>5.2015799999999999</v>
      </c>
      <c r="L59">
        <v>0.2</v>
      </c>
      <c r="N59">
        <f t="shared" si="3"/>
        <v>11.863229263054148</v>
      </c>
      <c r="O59">
        <f t="shared" si="4"/>
        <v>2.2806972618039421</v>
      </c>
      <c r="P59">
        <f t="shared" si="5"/>
        <v>1.4561394523607885</v>
      </c>
      <c r="R59">
        <f t="shared" si="6"/>
        <v>0.11497105657620758</v>
      </c>
      <c r="S59" s="4"/>
      <c r="T59">
        <f t="shared" si="7"/>
        <v>0.91298330201508759</v>
      </c>
      <c r="U59">
        <f t="shared" si="8"/>
        <v>-9.1037687694518157E-2</v>
      </c>
      <c r="V59">
        <f t="shared" si="9"/>
        <v>-1.6386783785013266E-3</v>
      </c>
      <c r="W59" s="4"/>
      <c r="X59">
        <f t="shared" si="10"/>
        <v>8.7016697984912419E-2</v>
      </c>
      <c r="Y59">
        <f t="shared" si="11"/>
        <v>7.571905728197461E-3</v>
      </c>
      <c r="Z59" s="5">
        <f t="shared" si="12"/>
        <v>9670.5698773881759</v>
      </c>
      <c r="AA59">
        <f t="shared" si="13"/>
        <v>1.3180435820915282</v>
      </c>
      <c r="AB59" s="4"/>
      <c r="AC59">
        <f t="shared" si="14"/>
        <v>0.91298330201508759</v>
      </c>
      <c r="AD59" s="5">
        <f t="shared" si="15"/>
        <v>11177.46722119325</v>
      </c>
      <c r="AE59">
        <f t="shared" si="16"/>
        <v>-1.3908616831190943</v>
      </c>
      <c r="AF59" s="4"/>
      <c r="AK59">
        <f t="shared" si="17"/>
        <v>4.0514277170140112E-2</v>
      </c>
      <c r="AL59">
        <f t="shared" si="18"/>
        <v>1.6448401858669113E-3</v>
      </c>
    </row>
    <row r="60" spans="1:38" x14ac:dyDescent="0.3">
      <c r="A60">
        <v>298.14999999999998</v>
      </c>
      <c r="B60">
        <v>1.1175900000000001</v>
      </c>
      <c r="C60" s="8">
        <v>109.94</v>
      </c>
      <c r="D60" s="8">
        <f t="shared" si="0"/>
        <v>122.86784460000001</v>
      </c>
      <c r="F60">
        <v>0.76339999999999997</v>
      </c>
      <c r="H60">
        <f t="shared" si="1"/>
        <v>-4.1223599999999996E-5</v>
      </c>
      <c r="I60" s="13">
        <v>0.39200000000000002</v>
      </c>
      <c r="J60">
        <v>1.7999999999999999E-2</v>
      </c>
      <c r="K60" s="22">
        <f t="shared" si="2"/>
        <v>6.7055400000000009</v>
      </c>
      <c r="L60">
        <v>0.2</v>
      </c>
      <c r="N60">
        <f t="shared" si="3"/>
        <v>17.364034348940674</v>
      </c>
      <c r="O60">
        <f t="shared" si="4"/>
        <v>2.5895057443458205</v>
      </c>
      <c r="P60">
        <f t="shared" si="5"/>
        <v>1.5179011488691643</v>
      </c>
      <c r="R60">
        <f t="shared" si="6"/>
        <v>0.16143426264273297</v>
      </c>
      <c r="S60" s="4"/>
      <c r="T60">
        <f t="shared" si="7"/>
        <v>0.89057675380866452</v>
      </c>
      <c r="U60">
        <f t="shared" si="8"/>
        <v>-0.11588598815463334</v>
      </c>
      <c r="V60">
        <f t="shared" si="9"/>
        <v>-2.0859477867834E-3</v>
      </c>
      <c r="W60" s="4"/>
      <c r="X60">
        <f t="shared" si="10"/>
        <v>0.10942324619133548</v>
      </c>
      <c r="Y60">
        <f t="shared" si="11"/>
        <v>1.1973446807049613E-2</v>
      </c>
      <c r="Z60" s="5">
        <f t="shared" si="12"/>
        <v>9710.4149523706456</v>
      </c>
      <c r="AA60">
        <f t="shared" si="13"/>
        <v>2.0928084643186042</v>
      </c>
      <c r="AB60" s="4"/>
      <c r="AC60">
        <f t="shared" si="14"/>
        <v>0.89057675380866452</v>
      </c>
      <c r="AD60" s="5">
        <f t="shared" si="15"/>
        <v>11583.13904267086</v>
      </c>
      <c r="AE60">
        <f t="shared" si="16"/>
        <v>-2.223255209733721</v>
      </c>
      <c r="AF60" s="4"/>
      <c r="AK60">
        <f t="shared" si="17"/>
        <v>2.8901569440832553E-2</v>
      </c>
      <c r="AL60">
        <f t="shared" si="18"/>
        <v>8.3768526900446531E-4</v>
      </c>
    </row>
    <row r="61" spans="1:38" x14ac:dyDescent="0.3">
      <c r="A61">
        <v>298.14999999999998</v>
      </c>
      <c r="B61">
        <v>1.0960300000000001</v>
      </c>
      <c r="C61" s="8">
        <v>109.94</v>
      </c>
      <c r="D61" s="8">
        <f t="shared" si="0"/>
        <v>120.49753820000001</v>
      </c>
      <c r="F61">
        <v>0.76170000000000004</v>
      </c>
      <c r="H61">
        <f t="shared" si="1"/>
        <v>-4.1131799999999998E-5</v>
      </c>
      <c r="I61" s="13">
        <v>0.39200000000000002</v>
      </c>
      <c r="J61">
        <v>1.7999999999999999E-2</v>
      </c>
      <c r="K61" s="22">
        <f t="shared" si="2"/>
        <v>6.5761800000000008</v>
      </c>
      <c r="L61">
        <v>0.2</v>
      </c>
      <c r="N61">
        <f t="shared" si="3"/>
        <v>16.863997843163798</v>
      </c>
      <c r="O61">
        <f t="shared" si="4"/>
        <v>2.5644063640538723</v>
      </c>
      <c r="P61">
        <f t="shared" si="5"/>
        <v>1.5128812728107746</v>
      </c>
      <c r="R61">
        <f t="shared" si="6"/>
        <v>0.15730562724236571</v>
      </c>
      <c r="S61" s="4"/>
      <c r="T61">
        <f t="shared" si="7"/>
        <v>0.89246068456913275</v>
      </c>
      <c r="U61">
        <f t="shared" si="8"/>
        <v>-0.11377281720154493</v>
      </c>
      <c r="V61">
        <f t="shared" si="9"/>
        <v>-2.0479107096278088E-3</v>
      </c>
      <c r="W61" s="4"/>
      <c r="X61">
        <f t="shared" si="10"/>
        <v>0.10753931543086723</v>
      </c>
      <c r="Y61">
        <f t="shared" si="11"/>
        <v>1.1564704363339558E-2</v>
      </c>
      <c r="Z61" s="5">
        <f t="shared" si="12"/>
        <v>9706.7147998498858</v>
      </c>
      <c r="AA61">
        <f t="shared" si="13"/>
        <v>2.0205951659912995</v>
      </c>
      <c r="AB61" s="4"/>
      <c r="AC61">
        <f t="shared" si="14"/>
        <v>0.89246068456913275</v>
      </c>
      <c r="AD61" s="5">
        <f t="shared" si="15"/>
        <v>11549.030369791128</v>
      </c>
      <c r="AE61">
        <f t="shared" si="16"/>
        <v>-2.1455649052469834</v>
      </c>
      <c r="AF61" s="4"/>
      <c r="AK61">
        <f t="shared" si="17"/>
        <v>3.0287977277053901E-2</v>
      </c>
      <c r="AL61">
        <f t="shared" si="18"/>
        <v>9.1985485740783332E-4</v>
      </c>
    </row>
    <row r="62" spans="1:38" x14ac:dyDescent="0.3">
      <c r="A62">
        <v>298.14999999999998</v>
      </c>
      <c r="B62">
        <v>2.8190400000000002</v>
      </c>
      <c r="C62" s="8">
        <v>109.94</v>
      </c>
      <c r="D62" s="8">
        <f t="shared" si="0"/>
        <v>309.92525760000001</v>
      </c>
      <c r="F62">
        <v>0.96289999999999998</v>
      </c>
      <c r="H62">
        <f t="shared" si="1"/>
        <v>-5.1996599999999996E-5</v>
      </c>
      <c r="I62" s="13">
        <v>0.39200000000000002</v>
      </c>
      <c r="J62">
        <v>1.7999999999999999E-2</v>
      </c>
      <c r="K62" s="22">
        <f t="shared" si="2"/>
        <v>16.914239999999999</v>
      </c>
      <c r="L62">
        <v>0.2</v>
      </c>
      <c r="N62">
        <f t="shared" si="3"/>
        <v>69.563068814651004</v>
      </c>
      <c r="O62">
        <f t="shared" si="4"/>
        <v>4.1126925486838912</v>
      </c>
      <c r="P62">
        <f t="shared" si="5"/>
        <v>1.8225385097367783</v>
      </c>
      <c r="R62">
        <f t="shared" si="6"/>
        <v>0.53863006014294534</v>
      </c>
      <c r="S62" s="4"/>
      <c r="T62">
        <f t="shared" si="7"/>
        <v>0.76340233475012576</v>
      </c>
      <c r="U62">
        <f t="shared" si="8"/>
        <v>-0.26997008031817105</v>
      </c>
      <c r="V62">
        <f t="shared" si="9"/>
        <v>-4.8594614457270783E-3</v>
      </c>
      <c r="W62" s="4"/>
      <c r="X62">
        <f t="shared" si="10"/>
        <v>0.23659766524987419</v>
      </c>
      <c r="Y62">
        <f t="shared" si="11"/>
        <v>5.5978455201691528E-2</v>
      </c>
      <c r="Z62" s="5">
        <f t="shared" si="12"/>
        <v>10108.771534230822</v>
      </c>
      <c r="AA62">
        <f t="shared" si="13"/>
        <v>10.185721460515342</v>
      </c>
      <c r="AB62" s="4"/>
      <c r="AC62">
        <f t="shared" si="14"/>
        <v>0.76340233475012576</v>
      </c>
      <c r="AD62" s="5">
        <f t="shared" si="15"/>
        <v>13885.63908638778</v>
      </c>
      <c r="AE62">
        <f t="shared" si="16"/>
        <v>-10.681021057209266</v>
      </c>
      <c r="AF62" s="4"/>
      <c r="AK62">
        <f t="shared" si="17"/>
        <v>3.8471002003294785E-2</v>
      </c>
      <c r="AL62">
        <f t="shared" si="18"/>
        <v>1.4840214213894518E-3</v>
      </c>
    </row>
    <row r="63" spans="1:38" x14ac:dyDescent="0.3">
      <c r="A63">
        <v>298.14999999999998</v>
      </c>
      <c r="B63">
        <v>2.79853</v>
      </c>
      <c r="C63" s="8">
        <v>109.94</v>
      </c>
      <c r="D63" s="8">
        <f t="shared" si="0"/>
        <v>307.67038819999999</v>
      </c>
      <c r="F63">
        <v>0.96060000000000001</v>
      </c>
      <c r="H63">
        <f t="shared" si="1"/>
        <v>-5.1872400000000002E-5</v>
      </c>
      <c r="I63" s="13">
        <v>0.39200000000000002</v>
      </c>
      <c r="J63">
        <v>1.7999999999999999E-2</v>
      </c>
      <c r="K63" s="22">
        <f t="shared" si="2"/>
        <v>16.791180000000001</v>
      </c>
      <c r="L63">
        <v>0.2</v>
      </c>
      <c r="N63">
        <f t="shared" si="3"/>
        <v>68.805289401693727</v>
      </c>
      <c r="O63">
        <f t="shared" si="4"/>
        <v>4.097704235300542</v>
      </c>
      <c r="P63">
        <f t="shared" si="5"/>
        <v>1.8195408470601084</v>
      </c>
      <c r="R63">
        <f t="shared" si="6"/>
        <v>0.53364025633474854</v>
      </c>
      <c r="S63" s="4"/>
      <c r="T63">
        <f t="shared" si="7"/>
        <v>0.76471870054080959</v>
      </c>
      <c r="U63">
        <f t="shared" si="8"/>
        <v>-0.26824722448949012</v>
      </c>
      <c r="V63">
        <f t="shared" si="9"/>
        <v>-4.8284500408108215E-3</v>
      </c>
      <c r="W63" s="4"/>
      <c r="X63">
        <f t="shared" si="10"/>
        <v>0.23528129945919043</v>
      </c>
      <c r="Y63">
        <f t="shared" si="11"/>
        <v>5.5357289875205246E-2</v>
      </c>
      <c r="Z63" s="5">
        <f t="shared" si="12"/>
        <v>10103.148417561692</v>
      </c>
      <c r="AA63">
        <f t="shared" si="13"/>
        <v>10.067092480857307</v>
      </c>
      <c r="AB63" s="4"/>
      <c r="AC63">
        <f t="shared" si="14"/>
        <v>0.76471870054080959</v>
      </c>
      <c r="AD63" s="5">
        <f t="shared" si="15"/>
        <v>13861.806209359251</v>
      </c>
      <c r="AE63">
        <f t="shared" si="16"/>
        <v>-10.562551974943895</v>
      </c>
      <c r="AF63" s="4"/>
      <c r="AK63">
        <f t="shared" si="17"/>
        <v>3.3352312207348689E-2</v>
      </c>
      <c r="AL63">
        <f t="shared" si="18"/>
        <v>1.1158395492818312E-3</v>
      </c>
    </row>
    <row r="64" spans="1:38" x14ac:dyDescent="0.3">
      <c r="A64">
        <v>298.14999999999998</v>
      </c>
      <c r="B64">
        <v>2.6907000000000001</v>
      </c>
      <c r="C64" s="8">
        <v>109.94</v>
      </c>
      <c r="D64" s="8">
        <f t="shared" si="0"/>
        <v>295.81555800000001</v>
      </c>
      <c r="F64">
        <v>0.9476</v>
      </c>
      <c r="H64">
        <f t="shared" si="1"/>
        <v>-5.1170400000000001E-5</v>
      </c>
      <c r="I64" s="13">
        <v>0.39200000000000002</v>
      </c>
      <c r="J64">
        <v>1.7999999999999999E-2</v>
      </c>
      <c r="K64" s="22">
        <f t="shared" si="2"/>
        <v>16.144200000000001</v>
      </c>
      <c r="L64">
        <v>0.2</v>
      </c>
      <c r="N64">
        <f t="shared" si="3"/>
        <v>64.867146485435057</v>
      </c>
      <c r="O64">
        <f t="shared" si="4"/>
        <v>4.0179845694079015</v>
      </c>
      <c r="P64">
        <f t="shared" si="5"/>
        <v>1.8035969138815804</v>
      </c>
      <c r="R64">
        <f t="shared" si="6"/>
        <v>0.50754421021512275</v>
      </c>
      <c r="S64" s="4"/>
      <c r="T64">
        <f t="shared" si="7"/>
        <v>0.77171476590652266</v>
      </c>
      <c r="U64">
        <f t="shared" si="8"/>
        <v>-0.25914027144412444</v>
      </c>
      <c r="V64">
        <f t="shared" si="9"/>
        <v>-4.6645248859942395E-3</v>
      </c>
      <c r="W64" s="4"/>
      <c r="X64">
        <f t="shared" si="10"/>
        <v>0.22828523409347737</v>
      </c>
      <c r="Y64">
        <f t="shared" si="11"/>
        <v>5.2114148105113764E-2</v>
      </c>
      <c r="Z64" s="5">
        <f t="shared" si="12"/>
        <v>10073.789785052513</v>
      </c>
      <c r="AA64">
        <f t="shared" si="13"/>
        <v>9.4497655110841592</v>
      </c>
      <c r="AB64" s="4"/>
      <c r="AC64">
        <f t="shared" si="14"/>
        <v>0.77171476590652266</v>
      </c>
      <c r="AD64" s="5">
        <f t="shared" si="15"/>
        <v>13735.142050563401</v>
      </c>
      <c r="AE64">
        <f t="shared" si="16"/>
        <v>-9.9430154296859179</v>
      </c>
      <c r="AF64" s="4"/>
      <c r="AK64">
        <f t="shared" si="17"/>
        <v>9.6297667273699261E-3</v>
      </c>
      <c r="AL64">
        <f t="shared" si="18"/>
        <v>9.3720543664089473E-5</v>
      </c>
    </row>
    <row r="65" spans="1:38" x14ac:dyDescent="0.3">
      <c r="A65">
        <v>298.14999999999998</v>
      </c>
      <c r="B65">
        <v>2.44503</v>
      </c>
      <c r="C65" s="8">
        <v>109.94</v>
      </c>
      <c r="D65" s="8">
        <f t="shared" si="0"/>
        <v>268.8065982</v>
      </c>
      <c r="F65">
        <v>0.91900000000000004</v>
      </c>
      <c r="H65">
        <f t="shared" si="1"/>
        <v>-4.9625999999999995E-5</v>
      </c>
      <c r="I65" s="13">
        <v>0.39200000000000002</v>
      </c>
      <c r="J65">
        <v>1.7999999999999999E-2</v>
      </c>
      <c r="K65" s="22">
        <f t="shared" si="2"/>
        <v>14.67018</v>
      </c>
      <c r="L65">
        <v>0.2</v>
      </c>
      <c r="N65">
        <f t="shared" si="3"/>
        <v>56.18924076041543</v>
      </c>
      <c r="O65">
        <f t="shared" si="4"/>
        <v>3.8301670981825322</v>
      </c>
      <c r="P65">
        <f t="shared" si="5"/>
        <v>1.7660334196365066</v>
      </c>
      <c r="R65">
        <f t="shared" si="6"/>
        <v>0.44899635351985001</v>
      </c>
      <c r="S65" s="4"/>
      <c r="T65">
        <f t="shared" si="7"/>
        <v>0.78814218133690028</v>
      </c>
      <c r="U65">
        <f t="shared" si="8"/>
        <v>-0.23807677223170912</v>
      </c>
      <c r="V65">
        <f t="shared" si="9"/>
        <v>-4.2853819001707639E-3</v>
      </c>
      <c r="W65" s="4"/>
      <c r="X65">
        <f t="shared" si="10"/>
        <v>0.21185781866309969</v>
      </c>
      <c r="Y65">
        <f t="shared" si="11"/>
        <v>4.4883735328686829E-2</v>
      </c>
      <c r="Z65" s="5">
        <f t="shared" si="12"/>
        <v>10008.336269097583</v>
      </c>
      <c r="AA65">
        <f t="shared" si="13"/>
        <v>8.0858072912881109</v>
      </c>
      <c r="AB65" s="4"/>
      <c r="AC65">
        <f t="shared" si="14"/>
        <v>0.78814218133690028</v>
      </c>
      <c r="AD65" s="5">
        <f t="shared" si="15"/>
        <v>13437.722765878561</v>
      </c>
      <c r="AE65">
        <f t="shared" si="16"/>
        <v>-8.5564131461744246</v>
      </c>
      <c r="AF65" s="4"/>
      <c r="AK65">
        <f t="shared" si="17"/>
        <v>-2.5894883266634139E-2</v>
      </c>
      <c r="AL65">
        <f t="shared" si="18"/>
        <v>6.6797732317850473E-4</v>
      </c>
    </row>
    <row r="66" spans="1:38" x14ac:dyDescent="0.3">
      <c r="A66">
        <v>298.14999999999998</v>
      </c>
      <c r="B66">
        <v>2.2557999999999998</v>
      </c>
      <c r="C66" s="8">
        <v>109.94</v>
      </c>
      <c r="D66" s="8">
        <f t="shared" si="0"/>
        <v>248.00265199999998</v>
      </c>
      <c r="F66">
        <v>0.89790000000000003</v>
      </c>
      <c r="H66">
        <f t="shared" si="1"/>
        <v>-4.8486599999999998E-5</v>
      </c>
      <c r="I66" s="13">
        <v>0.39200000000000002</v>
      </c>
      <c r="J66">
        <v>1.7999999999999999E-2</v>
      </c>
      <c r="K66" s="22">
        <f t="shared" si="2"/>
        <v>13.534799999999999</v>
      </c>
      <c r="L66">
        <v>0.2</v>
      </c>
      <c r="N66">
        <f t="shared" si="3"/>
        <v>49.794085886420199</v>
      </c>
      <c r="O66">
        <f t="shared" si="4"/>
        <v>3.6789672463885839</v>
      </c>
      <c r="P66">
        <f t="shared" si="5"/>
        <v>1.7357934492777169</v>
      </c>
      <c r="R66">
        <f t="shared" si="6"/>
        <v>0.40482589695309701</v>
      </c>
      <c r="S66" s="4"/>
      <c r="T66">
        <f t="shared" si="7"/>
        <v>0.80128034856131058</v>
      </c>
      <c r="U66">
        <f t="shared" si="8"/>
        <v>-0.22154439494497813</v>
      </c>
      <c r="V66">
        <f t="shared" si="9"/>
        <v>-3.9877991090096062E-3</v>
      </c>
      <c r="W66" s="4"/>
      <c r="X66">
        <f t="shared" si="10"/>
        <v>0.19871965143868942</v>
      </c>
      <c r="Y66">
        <f t="shared" si="11"/>
        <v>3.9489499867914217E-2</v>
      </c>
      <c r="Z66" s="5">
        <f t="shared" si="12"/>
        <v>9959.5048001740597</v>
      </c>
      <c r="AA66">
        <f t="shared" si="13"/>
        <v>7.0793255428373616</v>
      </c>
      <c r="AB66" s="4"/>
      <c r="AC66">
        <f t="shared" si="14"/>
        <v>0.80128034856131058</v>
      </c>
      <c r="AD66" s="5">
        <f t="shared" si="15"/>
        <v>13199.855505839099</v>
      </c>
      <c r="AE66">
        <f t="shared" si="16"/>
        <v>-7.518094970023955</v>
      </c>
      <c r="AF66" s="4"/>
      <c r="AK66">
        <f t="shared" si="17"/>
        <v>-3.7931329342505649E-2</v>
      </c>
      <c r="AL66">
        <f t="shared" si="18"/>
        <v>1.4351097742534129E-3</v>
      </c>
    </row>
    <row r="67" spans="1:38" x14ac:dyDescent="0.3">
      <c r="A67">
        <v>298.14999999999998</v>
      </c>
      <c r="B67">
        <v>2.12548</v>
      </c>
      <c r="C67" s="8">
        <v>109.94</v>
      </c>
      <c r="D67" s="8">
        <f t="shared" si="0"/>
        <v>233.6752712</v>
      </c>
      <c r="F67">
        <v>0.88390000000000002</v>
      </c>
      <c r="H67">
        <f t="shared" si="1"/>
        <v>-4.77306E-5</v>
      </c>
      <c r="I67" s="13">
        <v>0.39200000000000002</v>
      </c>
      <c r="J67">
        <v>1.7999999999999999E-2</v>
      </c>
      <c r="K67" s="22">
        <f t="shared" si="2"/>
        <v>12.752880000000001</v>
      </c>
      <c r="L67">
        <v>0.2</v>
      </c>
      <c r="N67">
        <f t="shared" si="3"/>
        <v>45.542032588419787</v>
      </c>
      <c r="O67">
        <f t="shared" si="4"/>
        <v>3.5711174721647008</v>
      </c>
      <c r="P67">
        <f t="shared" si="5"/>
        <v>1.7142234944329402</v>
      </c>
      <c r="R67">
        <f t="shared" si="6"/>
        <v>0.37491561979809379</v>
      </c>
      <c r="S67" s="4"/>
      <c r="T67">
        <f t="shared" si="7"/>
        <v>0.8105860783180785</v>
      </c>
      <c r="U67">
        <f t="shared" si="8"/>
        <v>-0.20999773947516318</v>
      </c>
      <c r="V67">
        <f t="shared" si="9"/>
        <v>-3.7799593105529369E-3</v>
      </c>
      <c r="W67" s="4"/>
      <c r="X67">
        <f t="shared" si="10"/>
        <v>0.18941392168192145</v>
      </c>
      <c r="Y67">
        <f t="shared" si="11"/>
        <v>3.5877633726925075E-2</v>
      </c>
      <c r="Z67" s="5">
        <f t="shared" si="12"/>
        <v>9926.808279878971</v>
      </c>
      <c r="AA67">
        <f t="shared" si="13"/>
        <v>6.4107070477722869</v>
      </c>
      <c r="AB67" s="4"/>
      <c r="AC67">
        <f t="shared" si="14"/>
        <v>0.8105860783180785</v>
      </c>
      <c r="AD67" s="5">
        <f t="shared" si="15"/>
        <v>13031.374742723419</v>
      </c>
      <c r="AE67">
        <f t="shared" si="16"/>
        <v>-6.8215909129906525</v>
      </c>
      <c r="AF67" s="4"/>
      <c r="AK67">
        <f t="shared" si="17"/>
        <v>-3.9748204730824632E-2</v>
      </c>
      <c r="AL67">
        <f t="shared" si="18"/>
        <v>1.576127646212276E-3</v>
      </c>
    </row>
    <row r="68" spans="1:38" x14ac:dyDescent="0.3">
      <c r="A68">
        <v>298.14999999999998</v>
      </c>
      <c r="B68">
        <v>1.60666</v>
      </c>
      <c r="C68" s="8">
        <v>109.94</v>
      </c>
      <c r="D68" s="8">
        <f t="shared" si="0"/>
        <v>176.63620040000001</v>
      </c>
      <c r="F68">
        <v>0.83340000000000003</v>
      </c>
      <c r="H68">
        <f t="shared" si="1"/>
        <v>-4.5003599999999997E-5</v>
      </c>
      <c r="I68" s="13">
        <v>0.39200000000000002</v>
      </c>
      <c r="J68">
        <v>1.7999999999999999E-2</v>
      </c>
      <c r="K68" s="22">
        <f t="shared" si="2"/>
        <v>9.6399600000000003</v>
      </c>
      <c r="L68">
        <v>0.2</v>
      </c>
      <c r="N68">
        <f t="shared" si="3"/>
        <v>29.930422524486211</v>
      </c>
      <c r="O68">
        <f t="shared" si="4"/>
        <v>3.1048284976790588</v>
      </c>
      <c r="P68">
        <f t="shared" si="5"/>
        <v>1.6209656995358119</v>
      </c>
      <c r="R68">
        <f t="shared" si="6"/>
        <v>0.26057190647926959</v>
      </c>
      <c r="S68" s="4"/>
      <c r="T68">
        <f t="shared" si="7"/>
        <v>0.84988036205247453</v>
      </c>
      <c r="U68">
        <f t="shared" si="8"/>
        <v>-0.16265968993056037</v>
      </c>
      <c r="V68">
        <f t="shared" si="9"/>
        <v>-2.9278744187500867E-3</v>
      </c>
      <c r="W68" s="4"/>
      <c r="X68">
        <f t="shared" si="10"/>
        <v>0.15011963794752545</v>
      </c>
      <c r="Y68">
        <f t="shared" si="11"/>
        <v>2.2535905697496122E-2</v>
      </c>
      <c r="Z68" s="5">
        <f t="shared" si="12"/>
        <v>9806.0319099201697</v>
      </c>
      <c r="AA68">
        <f t="shared" si="13"/>
        <v>3.9777805869947773</v>
      </c>
      <c r="AB68" s="4"/>
      <c r="AC68">
        <f t="shared" si="14"/>
        <v>0.84988036205247453</v>
      </c>
      <c r="AD68" s="5">
        <f t="shared" si="15"/>
        <v>12319.949515181188</v>
      </c>
      <c r="AE68">
        <f t="shared" si="16"/>
        <v>-4.2473127775583714</v>
      </c>
      <c r="AF68" s="4"/>
      <c r="AK68">
        <f t="shared" si="17"/>
        <v>-1.1888158503074564E-2</v>
      </c>
      <c r="AL68">
        <f t="shared" si="18"/>
        <v>1.402603180582191E-4</v>
      </c>
    </row>
    <row r="69" spans="1:38" x14ac:dyDescent="0.3">
      <c r="A69">
        <v>298.14999999999998</v>
      </c>
      <c r="B69">
        <v>1.1325099999999999</v>
      </c>
      <c r="C69" s="8">
        <v>109.94</v>
      </c>
      <c r="D69" s="8">
        <f t="shared" si="0"/>
        <v>124.50814939999999</v>
      </c>
      <c r="F69">
        <v>0.79690000000000005</v>
      </c>
      <c r="H69">
        <f t="shared" si="1"/>
        <v>-4.3032600000000005E-5</v>
      </c>
      <c r="I69" s="13">
        <v>0.39200000000000002</v>
      </c>
      <c r="J69">
        <v>1.7999999999999999E-2</v>
      </c>
      <c r="K69" s="22">
        <f t="shared" si="2"/>
        <v>6.7950599999999994</v>
      </c>
      <c r="L69">
        <v>0.2</v>
      </c>
      <c r="N69">
        <f t="shared" si="3"/>
        <v>17.712911136029732</v>
      </c>
      <c r="O69">
        <f t="shared" si="4"/>
        <v>2.6067335882287623</v>
      </c>
      <c r="P69">
        <f t="shared" si="5"/>
        <v>1.5213467176457525</v>
      </c>
      <c r="R69">
        <f t="shared" si="6"/>
        <v>0.16430482220283474</v>
      </c>
      <c r="S69" s="4"/>
      <c r="T69">
        <f t="shared" si="7"/>
        <v>0.88927768156555076</v>
      </c>
      <c r="U69">
        <f t="shared" si="8"/>
        <v>-0.11734573952303171</v>
      </c>
      <c r="V69">
        <f t="shared" si="9"/>
        <v>-2.1122233114145707E-3</v>
      </c>
      <c r="W69" s="4"/>
      <c r="X69">
        <f t="shared" si="10"/>
        <v>0.11072231843444921</v>
      </c>
      <c r="Y69">
        <f t="shared" si="11"/>
        <v>1.2259431799499572E-2</v>
      </c>
      <c r="Z69" s="5">
        <f t="shared" si="12"/>
        <v>9713.0038395953452</v>
      </c>
      <c r="AA69">
        <f t="shared" si="13"/>
        <v>2.1433663465163391</v>
      </c>
      <c r="AB69" s="4"/>
      <c r="AC69">
        <f t="shared" si="14"/>
        <v>0.88927768156555076</v>
      </c>
      <c r="AD69" s="5">
        <f t="shared" si="15"/>
        <v>11606.658819043372</v>
      </c>
      <c r="AE69">
        <f t="shared" si="16"/>
        <v>-2.2776524662669591</v>
      </c>
      <c r="AF69" s="4"/>
      <c r="AK69">
        <f t="shared" si="17"/>
        <v>2.7906479140800133E-2</v>
      </c>
      <c r="AL69">
        <f t="shared" si="18"/>
        <v>7.8117520654912443E-4</v>
      </c>
    </row>
    <row r="70" spans="1:38" x14ac:dyDescent="0.3">
      <c r="A70">
        <v>298.14999999999998</v>
      </c>
      <c r="B70">
        <v>0.87163999999999997</v>
      </c>
      <c r="C70" s="8">
        <v>109.94</v>
      </c>
      <c r="D70" s="8">
        <f t="shared" si="0"/>
        <v>95.828101599999997</v>
      </c>
      <c r="F70">
        <v>0.7823</v>
      </c>
      <c r="H70">
        <f t="shared" si="1"/>
        <v>-4.2244199999999998E-5</v>
      </c>
      <c r="I70" s="13">
        <v>0.39200000000000002</v>
      </c>
      <c r="J70">
        <v>1.7999999999999999E-2</v>
      </c>
      <c r="K70" s="22">
        <f t="shared" si="2"/>
        <v>5.2298399999999994</v>
      </c>
      <c r="L70">
        <v>0.2</v>
      </c>
      <c r="N70">
        <f t="shared" si="3"/>
        <v>11.960039214386374</v>
      </c>
      <c r="O70">
        <f t="shared" si="4"/>
        <v>2.2868843433807489</v>
      </c>
      <c r="P70">
        <f t="shared" si="5"/>
        <v>1.4573768686761497</v>
      </c>
      <c r="R70">
        <f t="shared" si="6"/>
        <v>0.11581086335392213</v>
      </c>
      <c r="S70" s="4"/>
      <c r="T70">
        <f t="shared" si="7"/>
        <v>0.91255188522717845</v>
      </c>
      <c r="U70">
        <f t="shared" si="8"/>
        <v>-9.151033461905346E-2</v>
      </c>
      <c r="V70">
        <f t="shared" si="9"/>
        <v>-1.6471860231429621E-3</v>
      </c>
      <c r="W70" s="4"/>
      <c r="X70">
        <f t="shared" si="10"/>
        <v>8.7448114772821578E-2</v>
      </c>
      <c r="Y70">
        <f t="shared" si="11"/>
        <v>7.6471727773205758E-3</v>
      </c>
      <c r="Z70" s="5">
        <f t="shared" si="12"/>
        <v>9671.2512344770439</v>
      </c>
      <c r="AA70">
        <f t="shared" si="13"/>
        <v>1.3312391249325755</v>
      </c>
      <c r="AB70" s="4"/>
      <c r="AC70">
        <f t="shared" si="14"/>
        <v>0.91255188522717845</v>
      </c>
      <c r="AD70" s="5">
        <f t="shared" si="15"/>
        <v>11185.278046517829</v>
      </c>
      <c r="AE70">
        <f t="shared" si="16"/>
        <v>-1.4050046406600263</v>
      </c>
      <c r="AF70" s="4"/>
      <c r="AK70">
        <f t="shared" si="17"/>
        <v>4.0398161603328431E-2</v>
      </c>
      <c r="AL70">
        <f t="shared" si="18"/>
        <v>1.6354264215378798E-3</v>
      </c>
    </row>
    <row r="71" spans="1:38" x14ac:dyDescent="0.3">
      <c r="A71">
        <v>298.14999999999998</v>
      </c>
      <c r="B71">
        <v>0.70808000000000004</v>
      </c>
      <c r="C71" s="8">
        <v>109.94</v>
      </c>
      <c r="D71" s="8">
        <f t="shared" si="0"/>
        <v>77.846315200000006</v>
      </c>
      <c r="F71">
        <v>0.77590000000000003</v>
      </c>
      <c r="H71">
        <f t="shared" si="1"/>
        <v>-4.1898599999999999E-5</v>
      </c>
      <c r="I71" s="13">
        <v>0.39200000000000002</v>
      </c>
      <c r="J71">
        <v>1.7999999999999999E-2</v>
      </c>
      <c r="K71" s="22">
        <f t="shared" si="2"/>
        <v>4.2484800000000007</v>
      </c>
      <c r="L71">
        <v>0.2</v>
      </c>
      <c r="N71">
        <f t="shared" si="3"/>
        <v>8.7568995343151119</v>
      </c>
      <c r="O71">
        <f t="shared" si="4"/>
        <v>2.0611841256908612</v>
      </c>
      <c r="P71">
        <f t="shared" si="5"/>
        <v>1.4122368251381723</v>
      </c>
      <c r="R71">
        <f t="shared" si="6"/>
        <v>8.7504704613664303E-2</v>
      </c>
      <c r="S71" s="4"/>
      <c r="T71">
        <f t="shared" si="7"/>
        <v>0.92777605294725607</v>
      </c>
      <c r="U71">
        <f t="shared" si="8"/>
        <v>-7.4964897573949307E-2</v>
      </c>
      <c r="V71">
        <f t="shared" si="9"/>
        <v>-1.3493681563310875E-3</v>
      </c>
      <c r="W71" s="4"/>
      <c r="X71">
        <f t="shared" si="10"/>
        <v>7.2223947052743986E-2</v>
      </c>
      <c r="Y71">
        <f t="shared" si="11"/>
        <v>5.2162985278775666E-3</v>
      </c>
      <c r="Z71" s="5">
        <f t="shared" si="12"/>
        <v>9649.2456766492687</v>
      </c>
      <c r="AA71">
        <f t="shared" si="13"/>
        <v>0.90600022832822191</v>
      </c>
      <c r="AB71" s="4"/>
      <c r="AC71">
        <f t="shared" si="14"/>
        <v>0.92777605294725607</v>
      </c>
      <c r="AD71" s="5">
        <f t="shared" si="15"/>
        <v>10909.643629623839</v>
      </c>
      <c r="AE71">
        <f t="shared" si="16"/>
        <v>-0.95036113186293203</v>
      </c>
      <c r="AF71" s="4"/>
      <c r="AK71">
        <f t="shared" si="17"/>
        <v>4.1794432922623082E-2</v>
      </c>
      <c r="AL71">
        <f t="shared" si="18"/>
        <v>1.7502786352708256E-3</v>
      </c>
    </row>
    <row r="72" spans="1:38" x14ac:dyDescent="0.3">
      <c r="A72" s="13"/>
      <c r="B72" s="16"/>
      <c r="C72" s="8"/>
      <c r="D72" s="8"/>
      <c r="F72" s="20"/>
      <c r="I72" s="13"/>
      <c r="K72" s="22"/>
      <c r="S72" s="4"/>
      <c r="W72" s="4"/>
      <c r="Z72" s="5"/>
      <c r="AB72" s="4"/>
      <c r="AD72" s="5"/>
      <c r="AF72" s="4"/>
    </row>
    <row r="73" spans="1:38" x14ac:dyDescent="0.3">
      <c r="A73" s="13"/>
      <c r="B73" s="16"/>
      <c r="C73" s="8"/>
      <c r="D73" s="8"/>
      <c r="F73" s="20"/>
      <c r="I73" s="13"/>
      <c r="K73" s="22"/>
      <c r="S73" s="4"/>
      <c r="W73" s="4"/>
      <c r="Z73" s="5"/>
      <c r="AB73" s="4"/>
      <c r="AD73" s="5"/>
      <c r="AF73" s="4"/>
    </row>
    <row r="74" spans="1:38" x14ac:dyDescent="0.3">
      <c r="A74" s="13"/>
      <c r="B74" s="16"/>
      <c r="C74" s="8"/>
      <c r="D74" s="8"/>
      <c r="F74" s="20"/>
      <c r="I74" s="13"/>
      <c r="K74" s="22"/>
      <c r="S74" s="4"/>
      <c r="W74" s="4"/>
      <c r="Z74" s="5"/>
      <c r="AB74" s="4"/>
      <c r="AD74" s="5"/>
      <c r="AF74" s="4"/>
    </row>
    <row r="75" spans="1:38" x14ac:dyDescent="0.3">
      <c r="A75" s="13"/>
      <c r="B75" s="16"/>
      <c r="C75" s="8"/>
      <c r="D75" s="8"/>
      <c r="F75" s="20"/>
      <c r="I75" s="13"/>
      <c r="K75" s="22"/>
      <c r="S75" s="4"/>
      <c r="W75" s="4"/>
      <c r="Z75" s="5"/>
      <c r="AB75" s="4"/>
      <c r="AD75" s="5"/>
      <c r="AF75" s="4"/>
    </row>
    <row r="76" spans="1:38" x14ac:dyDescent="0.3">
      <c r="A76" s="13"/>
      <c r="B76" s="16"/>
      <c r="C76" s="8"/>
      <c r="D76" s="8"/>
      <c r="F76" s="20"/>
      <c r="I76" s="13"/>
      <c r="K76" s="22"/>
      <c r="S76" s="4"/>
      <c r="W76" s="4"/>
      <c r="Z76" s="5"/>
      <c r="AB76" s="4"/>
      <c r="AD76" s="5"/>
      <c r="AF76" s="4"/>
    </row>
    <row r="77" spans="1:38" x14ac:dyDescent="0.3">
      <c r="A77" s="13"/>
      <c r="B77" s="16"/>
      <c r="C77" s="8"/>
      <c r="D77" s="8"/>
      <c r="F77" s="20"/>
      <c r="I77" s="13"/>
      <c r="K77" s="22"/>
      <c r="S77" s="4"/>
      <c r="W77" s="4"/>
      <c r="Z77" s="5"/>
      <c r="AB77" s="4"/>
      <c r="AD77" s="5"/>
      <c r="AF77" s="4"/>
    </row>
    <row r="78" spans="1:38" x14ac:dyDescent="0.3">
      <c r="A78" s="13"/>
      <c r="B78" s="16"/>
      <c r="C78" s="8"/>
      <c r="D78" s="8"/>
      <c r="F78" s="20"/>
      <c r="I78" s="13"/>
      <c r="K78" s="22"/>
      <c r="S78" s="4"/>
      <c r="W78" s="4"/>
      <c r="Z78" s="5"/>
      <c r="AB78" s="4"/>
      <c r="AD78" s="5"/>
      <c r="AF78" s="4"/>
    </row>
    <row r="79" spans="1:38" x14ac:dyDescent="0.3">
      <c r="A79" s="13"/>
      <c r="B79" s="16"/>
      <c r="C79" s="8"/>
      <c r="D79" s="8"/>
      <c r="F79" s="20"/>
      <c r="I79" s="13"/>
      <c r="K79" s="22"/>
      <c r="S79" s="4"/>
      <c r="W79" s="4"/>
      <c r="Z79" s="5"/>
      <c r="AB79" s="4"/>
      <c r="AD79" s="5"/>
      <c r="AF79" s="4"/>
    </row>
    <row r="80" spans="1:38" x14ac:dyDescent="0.3">
      <c r="A80" s="13"/>
      <c r="B80" s="16"/>
      <c r="C80" s="8"/>
      <c r="D80" s="8"/>
      <c r="F80" s="20"/>
      <c r="I80" s="13"/>
      <c r="K80" s="22"/>
      <c r="S80" s="4"/>
      <c r="W80" s="4"/>
      <c r="Z80" s="5"/>
      <c r="AB80" s="4"/>
      <c r="AD80" s="5"/>
      <c r="AF80" s="4"/>
    </row>
    <row r="81" spans="1:32" x14ac:dyDescent="0.3">
      <c r="A81" s="13"/>
      <c r="B81" s="16"/>
      <c r="C81" s="8"/>
      <c r="D81" s="8"/>
      <c r="F81" s="20"/>
      <c r="I81" s="13"/>
      <c r="K81" s="22"/>
      <c r="S81" s="4"/>
      <c r="W81" s="4"/>
      <c r="Z81" s="5"/>
      <c r="AB81" s="4"/>
      <c r="AD81" s="5"/>
      <c r="AF81" s="4"/>
    </row>
    <row r="82" spans="1:32" x14ac:dyDescent="0.3">
      <c r="A82" s="13"/>
      <c r="B82" s="16"/>
      <c r="C82" s="8"/>
      <c r="D82" s="8"/>
      <c r="F82" s="20"/>
      <c r="I82" s="13"/>
      <c r="K82" s="22"/>
      <c r="S82" s="4"/>
      <c r="W82" s="4"/>
      <c r="Z82" s="5"/>
      <c r="AB82" s="4"/>
      <c r="AD82" s="5"/>
      <c r="AF82" s="4"/>
    </row>
    <row r="83" spans="1:32" x14ac:dyDescent="0.3">
      <c r="A83" s="13"/>
      <c r="B83" s="16"/>
      <c r="C83" s="8"/>
      <c r="D83" s="8"/>
      <c r="F83" s="20"/>
      <c r="I83" s="13"/>
      <c r="K83" s="22"/>
      <c r="S83" s="4"/>
      <c r="W83" s="4"/>
      <c r="Z83" s="5"/>
      <c r="AB83" s="4"/>
      <c r="AD83" s="5"/>
      <c r="AF83" s="4"/>
    </row>
    <row r="84" spans="1:32" x14ac:dyDescent="0.3">
      <c r="A84" s="13"/>
      <c r="B84" s="16"/>
      <c r="C84" s="8"/>
      <c r="D84" s="8"/>
      <c r="F84" s="20"/>
      <c r="I84" s="13"/>
      <c r="K84" s="22"/>
      <c r="S84" s="4"/>
      <c r="W84" s="4"/>
      <c r="Z84" s="5"/>
      <c r="AB84" s="4"/>
      <c r="AD84" s="5"/>
      <c r="AF84" s="4"/>
    </row>
    <row r="85" spans="1:32" x14ac:dyDescent="0.3">
      <c r="A85" s="13"/>
      <c r="B85" s="16"/>
      <c r="C85" s="8"/>
      <c r="D85" s="8"/>
      <c r="F85" s="20"/>
      <c r="I85" s="13"/>
      <c r="K85" s="22"/>
      <c r="S85" s="4"/>
      <c r="W85" s="4"/>
      <c r="Z85" s="5"/>
      <c r="AB85" s="4"/>
      <c r="AD85" s="5"/>
      <c r="AF85" s="4"/>
    </row>
    <row r="86" spans="1:32" x14ac:dyDescent="0.3">
      <c r="A86" s="13"/>
      <c r="B86" s="16"/>
      <c r="C86" s="8"/>
      <c r="D86" s="8"/>
      <c r="F86" s="20"/>
      <c r="I86" s="13"/>
      <c r="K86" s="22"/>
      <c r="S86" s="4"/>
      <c r="W86" s="4"/>
      <c r="Z86" s="5"/>
      <c r="AB86" s="4"/>
      <c r="AD86" s="5"/>
      <c r="AF86" s="4"/>
    </row>
    <row r="87" spans="1:32" x14ac:dyDescent="0.3">
      <c r="A87" s="13"/>
      <c r="B87" s="16"/>
      <c r="C87" s="8"/>
      <c r="D87" s="8"/>
      <c r="F87" s="20"/>
      <c r="I87" s="13"/>
      <c r="K87" s="22"/>
      <c r="S87" s="4"/>
      <c r="W87" s="4"/>
      <c r="Z87" s="5"/>
      <c r="AB87" s="4"/>
      <c r="AD87" s="5"/>
      <c r="AF87" s="4"/>
    </row>
    <row r="88" spans="1:32" x14ac:dyDescent="0.3">
      <c r="A88" s="13"/>
      <c r="B88" s="16"/>
      <c r="C88" s="8"/>
      <c r="D88" s="8"/>
      <c r="F88" s="20"/>
      <c r="I88" s="13"/>
      <c r="K88" s="22"/>
      <c r="S88" s="4"/>
      <c r="W88" s="4"/>
      <c r="Z88" s="5"/>
      <c r="AB88" s="4"/>
      <c r="AD88" s="5"/>
      <c r="AF88" s="4"/>
    </row>
    <row r="89" spans="1:32" x14ac:dyDescent="0.3">
      <c r="A89" s="13"/>
      <c r="B89" s="16"/>
      <c r="C89" s="8"/>
      <c r="D89" s="8"/>
      <c r="F89" s="20"/>
      <c r="I89" s="13"/>
      <c r="K89" s="22"/>
      <c r="S89" s="4"/>
      <c r="W89" s="4"/>
      <c r="Z89" s="5"/>
      <c r="AB89" s="4"/>
      <c r="AD89" s="5"/>
      <c r="AF89" s="4"/>
    </row>
    <row r="90" spans="1:32" x14ac:dyDescent="0.3">
      <c r="A90" s="13"/>
      <c r="B90" s="16"/>
      <c r="C90" s="8"/>
      <c r="D90" s="8"/>
      <c r="F90" s="20"/>
      <c r="I90" s="13"/>
      <c r="K90" s="22"/>
      <c r="S90" s="4"/>
      <c r="W90" s="4"/>
      <c r="Z90" s="5"/>
      <c r="AB90" s="4"/>
      <c r="AD90" s="5"/>
      <c r="AF90" s="4"/>
    </row>
    <row r="91" spans="1:32" x14ac:dyDescent="0.3">
      <c r="A91" s="13"/>
      <c r="B91" s="16"/>
      <c r="C91" s="8"/>
      <c r="D91" s="8"/>
      <c r="F91" s="20"/>
      <c r="I91" s="13"/>
      <c r="K91" s="22"/>
      <c r="S91" s="4"/>
      <c r="W91" s="4"/>
      <c r="Z91" s="5"/>
      <c r="AB91" s="4"/>
      <c r="AD91" s="5"/>
      <c r="AF91" s="4"/>
    </row>
    <row r="92" spans="1:32" x14ac:dyDescent="0.3">
      <c r="A92" s="13"/>
      <c r="B92" s="16"/>
      <c r="C92" s="8"/>
      <c r="D92" s="8"/>
      <c r="F92" s="20"/>
      <c r="I92" s="13"/>
      <c r="K92" s="22"/>
      <c r="S92" s="4"/>
      <c r="W92" s="4"/>
      <c r="Z92" s="5"/>
      <c r="AB92" s="4"/>
      <c r="AD92" s="5"/>
      <c r="AF92" s="4"/>
    </row>
    <row r="93" spans="1:32" x14ac:dyDescent="0.3">
      <c r="A93" s="13"/>
      <c r="B93" s="16"/>
      <c r="C93" s="8"/>
      <c r="D93" s="8"/>
      <c r="F93" s="20"/>
      <c r="I93" s="13"/>
      <c r="K93" s="22"/>
      <c r="S93" s="4"/>
      <c r="W93" s="4"/>
      <c r="Z93" s="5"/>
      <c r="AB93" s="4"/>
      <c r="AD93" s="5"/>
      <c r="AF93" s="4"/>
    </row>
    <row r="94" spans="1:32" x14ac:dyDescent="0.3">
      <c r="A94" s="13"/>
      <c r="B94" s="17"/>
      <c r="C94" s="8"/>
      <c r="D94" s="8"/>
      <c r="F94" s="17"/>
      <c r="I94" s="13"/>
      <c r="K94" s="22"/>
      <c r="S94" s="4"/>
      <c r="W94" s="4"/>
      <c r="Z94" s="5"/>
      <c r="AB94" s="4"/>
      <c r="AD94" s="5"/>
      <c r="AF94" s="4"/>
    </row>
    <row r="95" spans="1:32" x14ac:dyDescent="0.3">
      <c r="A95" s="13"/>
      <c r="B95" s="16"/>
      <c r="C95" s="8"/>
      <c r="D95" s="8"/>
      <c r="F95" s="20"/>
      <c r="I95" s="13"/>
      <c r="K95" s="22"/>
      <c r="S95" s="4"/>
      <c r="W95" s="4"/>
      <c r="Z95" s="5"/>
      <c r="AB95" s="4"/>
      <c r="AD95" s="5"/>
      <c r="AF95" s="4"/>
    </row>
    <row r="96" spans="1:32" x14ac:dyDescent="0.3">
      <c r="A96" s="13"/>
      <c r="B96" s="16"/>
      <c r="C96" s="8"/>
      <c r="D96" s="8"/>
      <c r="F96" s="20"/>
      <c r="I96" s="13"/>
      <c r="K96" s="22"/>
      <c r="S96" s="4"/>
      <c r="W96" s="4"/>
      <c r="Z96" s="5"/>
      <c r="AB96" s="4"/>
      <c r="AD96" s="5"/>
      <c r="AF96" s="4"/>
    </row>
    <row r="97" spans="1:32" x14ac:dyDescent="0.3">
      <c r="A97" s="13"/>
      <c r="B97" s="16"/>
      <c r="C97" s="8"/>
      <c r="D97" s="8"/>
      <c r="F97" s="16"/>
      <c r="I97" s="13"/>
      <c r="K97" s="22"/>
      <c r="S97" s="4"/>
      <c r="W97" s="4"/>
      <c r="Z97" s="5"/>
      <c r="AB97" s="4"/>
      <c r="AD97" s="5"/>
      <c r="AF97" s="4"/>
    </row>
    <row r="98" spans="1:32" x14ac:dyDescent="0.3">
      <c r="A98" s="13"/>
      <c r="B98" s="16"/>
      <c r="C98" s="8"/>
      <c r="D98" s="8"/>
      <c r="F98" s="16"/>
      <c r="I98" s="13"/>
      <c r="K98" s="22"/>
      <c r="S98" s="4"/>
      <c r="W98" s="4"/>
      <c r="Z98" s="5"/>
      <c r="AB98" s="4"/>
      <c r="AD98" s="5"/>
      <c r="AF98" s="4"/>
    </row>
    <row r="99" spans="1:32" x14ac:dyDescent="0.3">
      <c r="A99" s="13"/>
      <c r="B99" s="16"/>
      <c r="C99" s="8"/>
      <c r="D99" s="8"/>
      <c r="F99" s="20"/>
      <c r="I99" s="13"/>
      <c r="K99" s="22"/>
      <c r="S99" s="4"/>
      <c r="W99" s="4"/>
      <c r="Z99" s="5"/>
      <c r="AB99" s="4"/>
      <c r="AD99" s="5"/>
      <c r="AF99" s="4"/>
    </row>
    <row r="100" spans="1:32" x14ac:dyDescent="0.3">
      <c r="A100" s="13"/>
      <c r="B100" s="16"/>
      <c r="C100" s="8"/>
      <c r="D100" s="8"/>
      <c r="F100" s="16"/>
      <c r="I100" s="13"/>
      <c r="K100" s="22"/>
      <c r="S100" s="4"/>
      <c r="W100" s="4"/>
      <c r="Z100" s="5"/>
      <c r="AB100" s="4"/>
      <c r="AD100" s="5"/>
      <c r="AF100" s="4"/>
    </row>
    <row r="101" spans="1:32" x14ac:dyDescent="0.3">
      <c r="A101" s="13"/>
      <c r="B101" s="16"/>
      <c r="C101" s="8"/>
      <c r="D101" s="8"/>
      <c r="F101" s="16"/>
      <c r="I101" s="13"/>
      <c r="K101" s="22"/>
      <c r="S101" s="4"/>
      <c r="W101" s="4"/>
      <c r="Z101" s="5"/>
      <c r="AB101" s="4"/>
      <c r="AD101" s="5"/>
      <c r="AF101" s="4"/>
    </row>
    <row r="102" spans="1:32" x14ac:dyDescent="0.3">
      <c r="A102" s="13"/>
      <c r="B102" s="16"/>
      <c r="C102" s="8"/>
      <c r="D102" s="8"/>
      <c r="F102" s="20"/>
      <c r="I102" s="13"/>
      <c r="K102" s="22"/>
      <c r="S102" s="4"/>
      <c r="W102" s="4"/>
      <c r="Z102" s="5"/>
      <c r="AB102" s="4"/>
      <c r="AD102" s="5"/>
      <c r="AF102" s="4"/>
    </row>
    <row r="103" spans="1:32" x14ac:dyDescent="0.3">
      <c r="A103" s="13"/>
      <c r="B103" s="16"/>
      <c r="C103" s="8"/>
      <c r="D103" s="8"/>
      <c r="F103" s="16"/>
      <c r="I103" s="13"/>
      <c r="K103" s="22"/>
      <c r="S103" s="4"/>
      <c r="W103" s="4"/>
      <c r="Z103" s="5"/>
      <c r="AB103" s="4"/>
      <c r="AD103" s="5"/>
      <c r="AF103" s="4"/>
    </row>
    <row r="104" spans="1:32" x14ac:dyDescent="0.3">
      <c r="A104" s="13"/>
      <c r="B104" s="16"/>
      <c r="C104" s="8"/>
      <c r="D104" s="8"/>
      <c r="F104" s="20"/>
      <c r="I104" s="13"/>
      <c r="K104" s="22"/>
      <c r="S104" s="4"/>
      <c r="W104" s="4"/>
      <c r="Z104" s="5"/>
      <c r="AB104" s="4"/>
      <c r="AD104" s="5"/>
      <c r="AF104" s="4"/>
    </row>
    <row r="105" spans="1:32" x14ac:dyDescent="0.3">
      <c r="A105" s="13"/>
      <c r="B105" s="16"/>
      <c r="C105" s="8"/>
      <c r="D105" s="8"/>
      <c r="F105" s="16"/>
      <c r="I105" s="13"/>
      <c r="K105" s="22"/>
      <c r="S105" s="4"/>
      <c r="W105" s="4"/>
      <c r="Z105" s="5"/>
      <c r="AB105" s="4"/>
      <c r="AD105" s="5"/>
      <c r="AF105" s="4"/>
    </row>
    <row r="106" spans="1:32" x14ac:dyDescent="0.3">
      <c r="A106" s="13"/>
      <c r="B106" s="16"/>
      <c r="C106" s="8"/>
      <c r="D106" s="8"/>
      <c r="F106" s="20"/>
      <c r="I106" s="13"/>
      <c r="K106" s="22"/>
      <c r="S106" s="4"/>
      <c r="W106" s="4"/>
      <c r="Z106" s="5"/>
      <c r="AB106" s="4"/>
      <c r="AD106" s="5"/>
      <c r="AF106" s="4"/>
    </row>
    <row r="107" spans="1:32" x14ac:dyDescent="0.3">
      <c r="A107" s="13"/>
      <c r="B107" s="16"/>
      <c r="C107" s="8"/>
      <c r="D107" s="8"/>
      <c r="F107" s="16"/>
      <c r="I107" s="13"/>
      <c r="K107" s="22"/>
      <c r="S107" s="4"/>
      <c r="W107" s="4"/>
      <c r="Z107" s="5"/>
      <c r="AB107" s="4"/>
      <c r="AD107" s="5"/>
      <c r="AF107" s="4"/>
    </row>
    <row r="108" spans="1:32" x14ac:dyDescent="0.3">
      <c r="A108" s="13"/>
      <c r="B108" s="16"/>
      <c r="C108" s="8"/>
      <c r="D108" s="8"/>
      <c r="F108" s="20"/>
      <c r="I108" s="13"/>
      <c r="K108" s="22"/>
      <c r="S108" s="4"/>
      <c r="W108" s="4"/>
      <c r="Z108" s="5"/>
      <c r="AB108" s="4"/>
      <c r="AD108" s="5"/>
      <c r="AF108" s="4"/>
    </row>
    <row r="109" spans="1:32" x14ac:dyDescent="0.3">
      <c r="A109" s="13"/>
      <c r="B109" s="16"/>
      <c r="C109" s="8"/>
      <c r="D109" s="8"/>
      <c r="F109" s="20"/>
      <c r="I109" s="13"/>
      <c r="K109" s="22"/>
      <c r="S109" s="4"/>
      <c r="W109" s="4"/>
      <c r="Z109" s="5"/>
      <c r="AB109" s="4"/>
      <c r="AD109" s="5"/>
      <c r="AF109" s="4"/>
    </row>
    <row r="110" spans="1:32" x14ac:dyDescent="0.3">
      <c r="A110" s="13"/>
      <c r="B110" s="16"/>
      <c r="C110" s="8"/>
      <c r="D110" s="8"/>
      <c r="F110" s="20"/>
      <c r="I110" s="13"/>
      <c r="K110" s="22"/>
      <c r="S110" s="4"/>
      <c r="W110" s="4"/>
      <c r="Z110" s="5"/>
      <c r="AB110" s="4"/>
      <c r="AD110" s="5"/>
      <c r="AF110" s="4"/>
    </row>
    <row r="111" spans="1:32" x14ac:dyDescent="0.3">
      <c r="A111" s="13"/>
      <c r="B111" s="16"/>
      <c r="C111" s="8"/>
      <c r="D111" s="8"/>
      <c r="F111" s="20"/>
      <c r="I111" s="13"/>
      <c r="K111" s="22"/>
      <c r="S111" s="4"/>
      <c r="W111" s="4"/>
      <c r="Z111" s="5"/>
      <c r="AB111" s="4"/>
      <c r="AD111" s="5"/>
      <c r="AF111" s="4"/>
    </row>
    <row r="112" spans="1:32" x14ac:dyDescent="0.3">
      <c r="A112" s="13"/>
      <c r="B112" s="16"/>
      <c r="C112" s="8"/>
      <c r="D112" s="8"/>
      <c r="F112" s="20"/>
      <c r="I112" s="13"/>
      <c r="K112" s="22"/>
      <c r="S112" s="4"/>
      <c r="W112" s="4"/>
      <c r="Z112" s="5"/>
      <c r="AB112" s="4"/>
      <c r="AD112" s="5"/>
      <c r="AF112" s="4"/>
    </row>
    <row r="113" spans="1:32" x14ac:dyDescent="0.3">
      <c r="A113" s="13"/>
      <c r="B113" s="16"/>
      <c r="C113" s="8"/>
      <c r="D113" s="8"/>
      <c r="F113" s="16"/>
      <c r="I113" s="13"/>
      <c r="K113" s="22"/>
      <c r="S113" s="4"/>
      <c r="W113" s="4"/>
      <c r="Z113" s="5"/>
      <c r="AB113" s="4"/>
      <c r="AD113" s="5"/>
      <c r="AF113" s="4"/>
    </row>
    <row r="114" spans="1:32" x14ac:dyDescent="0.3">
      <c r="A114" s="13"/>
      <c r="B114" s="16"/>
      <c r="C114" s="8"/>
      <c r="D114" s="8"/>
      <c r="F114" s="16"/>
      <c r="I114" s="13"/>
      <c r="K114" s="22"/>
      <c r="S114" s="4"/>
      <c r="W114" s="4"/>
      <c r="Z114" s="5"/>
      <c r="AB114" s="4"/>
      <c r="AD114" s="5"/>
      <c r="AF114" s="4"/>
    </row>
    <row r="115" spans="1:32" x14ac:dyDescent="0.3">
      <c r="A115" s="13"/>
      <c r="B115" s="16"/>
      <c r="C115" s="8"/>
      <c r="D115" s="8"/>
      <c r="F115" s="20"/>
      <c r="I115" s="13"/>
      <c r="K115" s="22"/>
      <c r="S115" s="4"/>
      <c r="W115" s="4"/>
      <c r="Z115" s="5"/>
      <c r="AB115" s="4"/>
      <c r="AD115" s="5"/>
      <c r="AF115" s="4"/>
    </row>
    <row r="116" spans="1:32" x14ac:dyDescent="0.3">
      <c r="A116" s="13"/>
      <c r="B116" s="16"/>
      <c r="C116" s="8"/>
      <c r="D116" s="8"/>
      <c r="F116" s="20"/>
      <c r="I116" s="13"/>
      <c r="K116" s="22"/>
      <c r="S116" s="4"/>
      <c r="W116" s="4"/>
      <c r="Z116" s="5"/>
      <c r="AB116" s="4"/>
      <c r="AD116" s="5"/>
      <c r="AF116" s="4"/>
    </row>
    <row r="117" spans="1:32" x14ac:dyDescent="0.3">
      <c r="A117" s="13"/>
      <c r="B117" s="16"/>
      <c r="C117" s="8"/>
      <c r="D117" s="8"/>
      <c r="F117" s="20"/>
      <c r="I117" s="13"/>
      <c r="K117" s="22"/>
      <c r="S117" s="4"/>
      <c r="W117" s="4"/>
      <c r="Z117" s="5"/>
      <c r="AB117" s="4"/>
      <c r="AD117" s="5"/>
      <c r="AF117" s="4"/>
    </row>
    <row r="118" spans="1:32" x14ac:dyDescent="0.3">
      <c r="A118" s="13"/>
      <c r="B118" s="16"/>
      <c r="C118" s="8"/>
      <c r="D118" s="8"/>
      <c r="F118" s="20"/>
      <c r="I118" s="13"/>
      <c r="K118" s="22"/>
      <c r="S118" s="4"/>
      <c r="W118" s="4"/>
      <c r="Z118" s="5"/>
      <c r="AB118" s="4"/>
      <c r="AD118" s="5"/>
      <c r="AF118" s="4"/>
    </row>
    <row r="119" spans="1:32" x14ac:dyDescent="0.3">
      <c r="A119" s="13"/>
      <c r="B119" s="16"/>
      <c r="C119" s="8"/>
      <c r="D119" s="8"/>
      <c r="F119" s="20"/>
      <c r="I119" s="13"/>
      <c r="K119" s="22"/>
      <c r="S119" s="4"/>
      <c r="W119" s="4"/>
      <c r="Z119" s="5"/>
      <c r="AB119" s="4"/>
      <c r="AD119" s="5"/>
      <c r="AF119" s="4"/>
    </row>
    <row r="120" spans="1:32" x14ac:dyDescent="0.3">
      <c r="A120" s="13"/>
      <c r="B120" s="16"/>
      <c r="C120" s="8"/>
      <c r="D120" s="8"/>
      <c r="F120" s="20"/>
      <c r="I120" s="13"/>
      <c r="K120" s="22"/>
      <c r="S120" s="4"/>
      <c r="W120" s="4"/>
      <c r="Z120" s="5"/>
      <c r="AB120" s="4"/>
      <c r="AD120" s="5"/>
      <c r="AF120" s="4"/>
    </row>
    <row r="121" spans="1:32" x14ac:dyDescent="0.3">
      <c r="A121" s="13"/>
      <c r="B121" s="16"/>
      <c r="C121" s="8"/>
      <c r="D121" s="8"/>
      <c r="F121" s="20"/>
      <c r="I121" s="13"/>
      <c r="K121" s="22"/>
      <c r="S121" s="4"/>
      <c r="W121" s="4"/>
      <c r="Z121" s="5"/>
      <c r="AB121" s="4"/>
      <c r="AD121" s="5"/>
      <c r="AF121" s="4"/>
    </row>
    <row r="122" spans="1:32" x14ac:dyDescent="0.3">
      <c r="A122" s="13"/>
      <c r="B122" s="16"/>
      <c r="C122" s="8"/>
      <c r="D122" s="8"/>
      <c r="F122" s="20"/>
      <c r="I122" s="13"/>
      <c r="K122" s="22"/>
      <c r="S122" s="4"/>
      <c r="W122" s="4"/>
      <c r="Z122" s="5"/>
      <c r="AB122" s="4"/>
      <c r="AD122" s="5"/>
      <c r="AF122" s="4"/>
    </row>
    <row r="123" spans="1:32" x14ac:dyDescent="0.3">
      <c r="A123" s="13"/>
      <c r="B123" s="16"/>
      <c r="C123" s="8"/>
      <c r="D123" s="8"/>
      <c r="F123" s="20"/>
      <c r="I123" s="13"/>
      <c r="K123" s="22"/>
      <c r="S123" s="4"/>
      <c r="W123" s="4"/>
      <c r="Z123" s="5"/>
      <c r="AB123" s="4"/>
      <c r="AD123" s="5"/>
      <c r="AF123" s="4"/>
    </row>
    <row r="124" spans="1:32" x14ac:dyDescent="0.3">
      <c r="A124" s="13"/>
      <c r="B124" s="16"/>
      <c r="C124" s="8"/>
      <c r="D124" s="8"/>
      <c r="F124" s="20"/>
      <c r="I124" s="13"/>
      <c r="K124" s="22"/>
      <c r="S124" s="4"/>
      <c r="W124" s="4"/>
      <c r="Z124" s="5"/>
      <c r="AB124" s="4"/>
      <c r="AD124" s="5"/>
      <c r="AF124" s="4"/>
    </row>
    <row r="125" spans="1:32" x14ac:dyDescent="0.3">
      <c r="A125" s="13"/>
      <c r="B125" s="16"/>
      <c r="C125" s="8"/>
      <c r="D125" s="8"/>
      <c r="F125" s="20"/>
      <c r="I125" s="13"/>
      <c r="K125" s="22"/>
      <c r="S125" s="4"/>
      <c r="W125" s="4"/>
      <c r="Z125" s="5"/>
      <c r="AB125" s="4"/>
      <c r="AD125" s="5"/>
      <c r="AF125" s="4"/>
    </row>
    <row r="126" spans="1:32" x14ac:dyDescent="0.3">
      <c r="A126" s="13"/>
      <c r="B126" s="16"/>
      <c r="C126" s="8"/>
      <c r="D126" s="8"/>
      <c r="F126" s="20"/>
      <c r="I126" s="13"/>
      <c r="K126" s="22"/>
      <c r="S126" s="4"/>
      <c r="W126" s="4"/>
      <c r="Z126" s="5"/>
      <c r="AB126" s="4"/>
      <c r="AD126" s="5"/>
      <c r="AF126" s="4"/>
    </row>
    <row r="127" spans="1:32" x14ac:dyDescent="0.3">
      <c r="A127" s="13"/>
      <c r="B127" s="16"/>
      <c r="C127" s="8"/>
      <c r="D127" s="8"/>
      <c r="F127" s="20"/>
      <c r="I127" s="13"/>
      <c r="K127" s="22"/>
      <c r="S127" s="4"/>
      <c r="W127" s="4"/>
      <c r="Z127" s="5"/>
      <c r="AB127" s="4"/>
      <c r="AD127" s="5"/>
      <c r="AF127" s="4"/>
    </row>
    <row r="128" spans="1:32" x14ac:dyDescent="0.3">
      <c r="A128" s="13"/>
      <c r="B128" s="16"/>
      <c r="C128" s="8"/>
      <c r="D128" s="8"/>
      <c r="F128" s="20"/>
      <c r="I128" s="13"/>
      <c r="K128" s="22"/>
      <c r="S128" s="4"/>
      <c r="W128" s="4"/>
      <c r="Z128" s="5"/>
      <c r="AB128" s="4"/>
      <c r="AD128" s="5"/>
      <c r="AF128" s="4"/>
    </row>
    <row r="129" spans="1:32" x14ac:dyDescent="0.3">
      <c r="A129" s="13"/>
      <c r="B129" s="16"/>
      <c r="C129" s="8"/>
      <c r="D129" s="8"/>
      <c r="F129" s="20"/>
      <c r="I129" s="13"/>
      <c r="K129" s="22"/>
      <c r="S129" s="4"/>
      <c r="W129" s="4"/>
      <c r="Z129" s="5"/>
      <c r="AB129" s="4"/>
      <c r="AD129" s="5"/>
      <c r="AF129" s="4"/>
    </row>
    <row r="130" spans="1:32" x14ac:dyDescent="0.3">
      <c r="A130" s="13"/>
      <c r="B130" s="16"/>
      <c r="C130" s="8"/>
      <c r="D130" s="8"/>
      <c r="F130" s="20"/>
      <c r="I130" s="13"/>
      <c r="K130" s="22"/>
      <c r="S130" s="4"/>
      <c r="W130" s="4"/>
      <c r="Z130" s="5"/>
      <c r="AB130" s="4"/>
      <c r="AD130" s="5"/>
      <c r="AF130" s="4"/>
    </row>
    <row r="131" spans="1:32" x14ac:dyDescent="0.3">
      <c r="A131" s="13"/>
      <c r="B131" s="16"/>
      <c r="C131" s="8"/>
      <c r="D131" s="8"/>
      <c r="F131" s="21"/>
      <c r="I131" s="13"/>
      <c r="K131" s="22"/>
      <c r="S131" s="4"/>
      <c r="W131" s="4"/>
      <c r="Z131" s="5"/>
      <c r="AB131" s="4"/>
      <c r="AD131" s="5"/>
      <c r="AF131" s="4"/>
    </row>
    <row r="132" spans="1:32" x14ac:dyDescent="0.3">
      <c r="A132" s="13"/>
      <c r="B132" s="16"/>
      <c r="C132" s="8"/>
      <c r="D132" s="8"/>
      <c r="F132" s="16"/>
      <c r="I132" s="13"/>
      <c r="K132" s="22"/>
      <c r="S132" s="4"/>
      <c r="W132" s="4"/>
      <c r="Z132" s="5"/>
      <c r="AB132" s="4"/>
      <c r="AD132" s="5"/>
      <c r="AF132" s="4"/>
    </row>
    <row r="133" spans="1:32" x14ac:dyDescent="0.3">
      <c r="A133" s="13"/>
      <c r="B133" s="16"/>
      <c r="C133" s="8"/>
      <c r="D133" s="8"/>
      <c r="F133" s="16"/>
      <c r="I133" s="13"/>
      <c r="K133" s="22"/>
      <c r="S133" s="4"/>
      <c r="W133" s="4"/>
      <c r="Z133" s="5"/>
      <c r="AB133" s="4"/>
      <c r="AD133" s="5"/>
      <c r="AF133" s="4"/>
    </row>
    <row r="134" spans="1:32" x14ac:dyDescent="0.3">
      <c r="A134" s="13"/>
      <c r="B134" s="16"/>
      <c r="C134" s="8"/>
      <c r="D134" s="8"/>
      <c r="F134" s="21"/>
      <c r="I134" s="13"/>
      <c r="K134" s="22"/>
      <c r="S134" s="4"/>
      <c r="W134" s="4"/>
      <c r="Z134" s="5"/>
      <c r="AB134" s="4"/>
      <c r="AD134" s="5"/>
      <c r="AF134" s="4"/>
    </row>
    <row r="135" spans="1:32" x14ac:dyDescent="0.3">
      <c r="A135" s="13"/>
      <c r="B135" s="16"/>
      <c r="C135" s="8"/>
      <c r="D135" s="8"/>
      <c r="F135" s="16"/>
      <c r="I135" s="13"/>
      <c r="K135" s="22"/>
      <c r="S135" s="4"/>
      <c r="W135" s="4"/>
      <c r="Z135" s="5"/>
      <c r="AB135" s="4"/>
      <c r="AD135" s="5"/>
      <c r="AF135" s="4"/>
    </row>
    <row r="136" spans="1:32" x14ac:dyDescent="0.3">
      <c r="A136" s="13"/>
      <c r="B136" s="16"/>
      <c r="C136" s="8"/>
      <c r="D136" s="8"/>
      <c r="F136" s="16"/>
      <c r="I136" s="13"/>
      <c r="K136" s="22"/>
      <c r="S136" s="4"/>
      <c r="W136" s="4"/>
      <c r="Z136" s="5"/>
      <c r="AB136" s="4"/>
      <c r="AD136" s="5"/>
      <c r="AF136" s="4"/>
    </row>
    <row r="137" spans="1:32" x14ac:dyDescent="0.3">
      <c r="A137" s="13"/>
      <c r="B137" s="16"/>
      <c r="C137" s="8"/>
      <c r="D137" s="8"/>
      <c r="F137" s="20"/>
      <c r="I137" s="13"/>
      <c r="K137" s="22"/>
      <c r="S137" s="4"/>
      <c r="W137" s="4"/>
      <c r="Z137" s="5"/>
      <c r="AB137" s="4"/>
      <c r="AD137" s="5"/>
      <c r="AF137" s="4"/>
    </row>
    <row r="138" spans="1:32" x14ac:dyDescent="0.3">
      <c r="A138" s="13"/>
      <c r="B138" s="16"/>
      <c r="C138" s="8"/>
      <c r="D138" s="8"/>
      <c r="F138" s="20"/>
      <c r="I138" s="13"/>
      <c r="K138" s="22"/>
      <c r="S138" s="4"/>
      <c r="W138" s="4"/>
      <c r="Z138" s="5"/>
      <c r="AB138" s="4"/>
      <c r="AD138" s="5"/>
      <c r="AF138" s="4"/>
    </row>
    <row r="139" spans="1:32" x14ac:dyDescent="0.3">
      <c r="A139" s="13"/>
      <c r="B139" s="16"/>
      <c r="C139" s="8"/>
      <c r="D139" s="8"/>
      <c r="F139" s="20"/>
      <c r="I139" s="13"/>
      <c r="K139" s="22"/>
      <c r="S139" s="4"/>
      <c r="W139" s="4"/>
      <c r="Z139" s="5"/>
      <c r="AB139" s="4"/>
      <c r="AD139" s="5"/>
      <c r="AF139" s="4"/>
    </row>
    <row r="140" spans="1:32" x14ac:dyDescent="0.3">
      <c r="A140" s="13"/>
      <c r="B140" s="16"/>
      <c r="C140" s="8"/>
      <c r="D140" s="8"/>
      <c r="F140" s="20"/>
      <c r="I140" s="13"/>
      <c r="K140" s="22"/>
      <c r="S140" s="4"/>
      <c r="W140" s="4"/>
      <c r="Z140" s="5"/>
      <c r="AB140" s="4"/>
      <c r="AD140" s="5"/>
      <c r="AF140" s="4"/>
    </row>
    <row r="141" spans="1:32" x14ac:dyDescent="0.3">
      <c r="A141" s="13"/>
      <c r="B141" s="16"/>
      <c r="C141" s="8"/>
      <c r="D141" s="8"/>
      <c r="F141" s="20"/>
      <c r="I141" s="13"/>
      <c r="K141" s="22"/>
      <c r="S141" s="4"/>
      <c r="W141" s="4"/>
      <c r="Z141" s="5"/>
      <c r="AB141" s="4"/>
      <c r="AD141" s="5"/>
      <c r="AF141" s="4"/>
    </row>
    <row r="142" spans="1:32" x14ac:dyDescent="0.3">
      <c r="A142" s="13"/>
      <c r="B142" s="16"/>
      <c r="C142" s="8"/>
      <c r="D142" s="8"/>
      <c r="F142" s="20"/>
      <c r="I142" s="13"/>
      <c r="K142" s="22"/>
      <c r="S142" s="4"/>
      <c r="W142" s="4"/>
      <c r="Z142" s="5"/>
      <c r="AB142" s="4"/>
      <c r="AD142" s="5"/>
      <c r="AF142" s="4"/>
    </row>
    <row r="143" spans="1:32" x14ac:dyDescent="0.3">
      <c r="A143" s="13"/>
      <c r="B143" s="16"/>
      <c r="C143" s="8"/>
      <c r="D143" s="8"/>
      <c r="F143" s="20"/>
      <c r="I143" s="13"/>
      <c r="K143" s="22"/>
      <c r="S143" s="4"/>
      <c r="W143" s="4"/>
      <c r="Z143" s="5"/>
      <c r="AB143" s="4"/>
      <c r="AD143" s="5"/>
      <c r="AF143" s="4"/>
    </row>
    <row r="144" spans="1:32" x14ac:dyDescent="0.3">
      <c r="A144" s="13"/>
      <c r="B144" s="16"/>
      <c r="C144" s="8"/>
      <c r="D144" s="8"/>
      <c r="F144" s="20"/>
      <c r="I144" s="13"/>
      <c r="K144" s="22"/>
      <c r="S144" s="4"/>
      <c r="W144" s="4"/>
      <c r="Z144" s="5"/>
      <c r="AB144" s="4"/>
      <c r="AD144" s="5"/>
      <c r="AF144" s="4"/>
    </row>
    <row r="145" spans="1:32" x14ac:dyDescent="0.3">
      <c r="A145" s="13"/>
      <c r="B145" s="16"/>
      <c r="C145" s="8"/>
      <c r="D145" s="8"/>
      <c r="F145" s="20"/>
      <c r="I145" s="13"/>
      <c r="K145" s="22"/>
      <c r="S145" s="4"/>
      <c r="W145" s="4"/>
      <c r="Z145" s="5"/>
      <c r="AB145" s="4"/>
      <c r="AD145" s="5"/>
      <c r="AF145" s="4"/>
    </row>
    <row r="146" spans="1:32" x14ac:dyDescent="0.3">
      <c r="A146" s="13"/>
      <c r="B146" s="16"/>
      <c r="C146" s="8"/>
      <c r="D146" s="8"/>
      <c r="F146" s="20"/>
      <c r="I146" s="13"/>
      <c r="K146" s="22"/>
      <c r="S146" s="4"/>
      <c r="W146" s="4"/>
      <c r="Z146" s="5"/>
      <c r="AB146" s="4"/>
      <c r="AD146" s="5"/>
      <c r="AF146" s="4"/>
    </row>
    <row r="147" spans="1:32" x14ac:dyDescent="0.3">
      <c r="A147" s="13"/>
      <c r="B147" s="16"/>
      <c r="C147" s="8"/>
      <c r="D147" s="8"/>
      <c r="F147" s="20"/>
      <c r="I147" s="13"/>
      <c r="K147" s="22"/>
      <c r="S147" s="4"/>
      <c r="W147" s="4"/>
      <c r="Z147" s="5"/>
      <c r="AB147" s="4"/>
      <c r="AD147" s="5"/>
      <c r="AF147" s="4"/>
    </row>
    <row r="148" spans="1:32" x14ac:dyDescent="0.3">
      <c r="A148" s="13"/>
      <c r="B148" s="16"/>
      <c r="C148" s="8"/>
      <c r="D148" s="8"/>
      <c r="F148" s="20"/>
      <c r="I148" s="13"/>
      <c r="K148" s="22"/>
      <c r="S148" s="4"/>
      <c r="W148" s="4"/>
      <c r="Z148" s="5"/>
      <c r="AB148" s="4"/>
      <c r="AD148" s="5"/>
      <c r="AF148" s="4"/>
    </row>
    <row r="149" spans="1:32" x14ac:dyDescent="0.3">
      <c r="A149" s="13"/>
      <c r="B149" s="16"/>
      <c r="C149" s="8"/>
      <c r="D149" s="8"/>
      <c r="F149" s="20"/>
      <c r="I149" s="13"/>
      <c r="K149" s="22"/>
      <c r="S149" s="4"/>
      <c r="W149" s="4"/>
      <c r="Z149" s="5"/>
      <c r="AB149" s="4"/>
      <c r="AD149" s="5"/>
      <c r="AF149" s="4"/>
    </row>
    <row r="150" spans="1:32" x14ac:dyDescent="0.3">
      <c r="A150" s="13"/>
      <c r="B150" s="16"/>
      <c r="C150" s="8"/>
      <c r="D150" s="8"/>
      <c r="F150" s="16"/>
      <c r="I150" s="13"/>
      <c r="K150" s="22"/>
      <c r="S150" s="4"/>
      <c r="W150" s="4"/>
      <c r="Z150" s="5"/>
      <c r="AB150" s="4"/>
      <c r="AD150" s="5"/>
      <c r="AF150" s="4"/>
    </row>
    <row r="151" spans="1:32" x14ac:dyDescent="0.3">
      <c r="A151" s="13"/>
      <c r="B151" s="16"/>
      <c r="C151" s="8"/>
      <c r="D151" s="8"/>
      <c r="F151" s="20"/>
      <c r="I151" s="13"/>
      <c r="K151" s="22"/>
      <c r="S151" s="4"/>
      <c r="W151" s="4"/>
      <c r="Z151" s="5"/>
      <c r="AB151" s="4"/>
      <c r="AD151" s="5"/>
      <c r="AF151" s="4"/>
    </row>
    <row r="152" spans="1:32" x14ac:dyDescent="0.3">
      <c r="A152" s="13"/>
      <c r="B152" s="16"/>
      <c r="C152" s="8"/>
      <c r="D152" s="8"/>
      <c r="F152" s="20"/>
      <c r="I152" s="13"/>
      <c r="K152" s="22"/>
      <c r="S152" s="4"/>
      <c r="W152" s="4"/>
      <c r="Z152" s="5"/>
      <c r="AB152" s="4"/>
      <c r="AD152" s="5"/>
      <c r="AF152" s="4"/>
    </row>
    <row r="153" spans="1:32" x14ac:dyDescent="0.3">
      <c r="A153" s="13"/>
      <c r="B153" s="16"/>
      <c r="C153" s="8"/>
      <c r="D153" s="8"/>
      <c r="F153" s="20"/>
      <c r="I153" s="13"/>
      <c r="K153" s="22"/>
      <c r="S153" s="4"/>
      <c r="W153" s="4"/>
      <c r="Z153" s="5"/>
      <c r="AB153" s="4"/>
      <c r="AD153" s="5"/>
      <c r="AF153" s="4"/>
    </row>
    <row r="154" spans="1:32" x14ac:dyDescent="0.3">
      <c r="A154" s="13"/>
      <c r="B154" s="16"/>
      <c r="C154" s="8"/>
      <c r="D154" s="8"/>
      <c r="F154" s="16"/>
      <c r="I154" s="13"/>
      <c r="K154" s="22"/>
      <c r="S154" s="4"/>
      <c r="W154" s="4"/>
      <c r="Z154" s="5"/>
      <c r="AB154" s="4"/>
      <c r="AD154" s="5"/>
      <c r="AF154" s="4"/>
    </row>
    <row r="155" spans="1:32" x14ac:dyDescent="0.3">
      <c r="A155" s="13"/>
      <c r="B155" s="16"/>
      <c r="C155" s="8"/>
      <c r="D155" s="8"/>
      <c r="F155" s="16"/>
      <c r="I155" s="13"/>
      <c r="K155" s="22"/>
      <c r="S155" s="4"/>
      <c r="W155" s="4"/>
      <c r="Z155" s="5"/>
      <c r="AB155" s="4"/>
      <c r="AD155" s="5"/>
      <c r="AF155" s="4"/>
    </row>
    <row r="156" spans="1:32" x14ac:dyDescent="0.3">
      <c r="A156" s="13"/>
      <c r="B156" s="16"/>
      <c r="C156" s="8"/>
      <c r="D156" s="8"/>
      <c r="F156" s="20"/>
      <c r="I156" s="13"/>
      <c r="K156" s="22"/>
      <c r="S156" s="4"/>
      <c r="W156" s="4"/>
      <c r="Z156" s="5"/>
      <c r="AB156" s="4"/>
      <c r="AD156" s="5"/>
    </row>
    <row r="157" spans="1:32" x14ac:dyDescent="0.3">
      <c r="A157" s="13"/>
      <c r="B157" s="16"/>
      <c r="C157" s="8"/>
      <c r="D157" s="8"/>
      <c r="F157" s="16"/>
      <c r="I157" s="13"/>
      <c r="K157" s="22"/>
      <c r="S157" s="4"/>
      <c r="W157" s="4"/>
      <c r="Z157" s="5"/>
      <c r="AB157" s="4"/>
      <c r="AD157" s="5"/>
    </row>
    <row r="158" spans="1:32" x14ac:dyDescent="0.3">
      <c r="A158" s="13"/>
      <c r="B158" s="16"/>
      <c r="C158" s="8"/>
      <c r="D158" s="8"/>
      <c r="F158" s="16"/>
      <c r="I158" s="13"/>
      <c r="K158" s="22"/>
      <c r="S158" s="4"/>
      <c r="W158" s="4"/>
      <c r="Z158" s="5"/>
      <c r="AB158" s="4"/>
      <c r="AD158" s="5"/>
    </row>
    <row r="159" spans="1:32" x14ac:dyDescent="0.3">
      <c r="A159" s="13"/>
      <c r="B159" s="16"/>
      <c r="C159" s="8"/>
      <c r="D159" s="8"/>
      <c r="F159" s="20"/>
      <c r="I159" s="13"/>
      <c r="K159" s="22"/>
      <c r="S159" s="4"/>
      <c r="W159" s="4"/>
      <c r="Z159" s="5"/>
      <c r="AB159" s="4"/>
      <c r="AD159" s="5"/>
    </row>
    <row r="160" spans="1:32" x14ac:dyDescent="0.3">
      <c r="A160" s="13"/>
      <c r="B160" s="16"/>
      <c r="C160" s="8"/>
      <c r="D160" s="8"/>
      <c r="F160" s="20"/>
      <c r="I160" s="13"/>
      <c r="K160" s="22"/>
      <c r="Z160" s="5"/>
      <c r="AD160" s="5"/>
    </row>
    <row r="161" spans="1:30" x14ac:dyDescent="0.3">
      <c r="A161" s="13"/>
      <c r="B161" s="16"/>
      <c r="C161" s="8"/>
      <c r="D161" s="8"/>
      <c r="F161" s="20"/>
      <c r="I161" s="13"/>
      <c r="K161" s="22"/>
      <c r="Z161" s="5"/>
      <c r="AD161" s="5"/>
    </row>
    <row r="162" spans="1:30" x14ac:dyDescent="0.3">
      <c r="A162" s="13"/>
      <c r="B162" s="16"/>
      <c r="C162" s="8"/>
      <c r="D162" s="8"/>
      <c r="F162" s="16"/>
      <c r="I162" s="13"/>
      <c r="K162" s="22"/>
      <c r="Z162" s="5"/>
      <c r="AD162" s="5"/>
    </row>
    <row r="163" spans="1:30" x14ac:dyDescent="0.3">
      <c r="A163" s="13"/>
      <c r="B163" s="16"/>
      <c r="C163" s="8"/>
      <c r="D163" s="8"/>
      <c r="F163" s="21"/>
      <c r="I163" s="13"/>
      <c r="K163" s="22"/>
      <c r="Z163" s="5"/>
      <c r="AD163" s="5"/>
    </row>
    <row r="164" spans="1:30" x14ac:dyDescent="0.3">
      <c r="A164" s="13"/>
      <c r="B164" s="16"/>
      <c r="C164" s="8"/>
      <c r="D164" s="8"/>
      <c r="F164" s="21"/>
      <c r="I164" s="13"/>
      <c r="K164" s="22"/>
      <c r="Z164" s="5"/>
      <c r="AD164" s="5"/>
    </row>
    <row r="165" spans="1:30" x14ac:dyDescent="0.3">
      <c r="A165" s="13"/>
      <c r="B165" s="16"/>
      <c r="C165" s="8"/>
      <c r="D165" s="8"/>
      <c r="F165" s="21"/>
      <c r="I165" s="13"/>
      <c r="K165" s="22"/>
      <c r="Z165" s="5"/>
      <c r="AD165" s="5"/>
    </row>
    <row r="166" spans="1:30" x14ac:dyDescent="0.3">
      <c r="A166" s="13"/>
      <c r="B166" s="16"/>
      <c r="C166" s="8"/>
      <c r="D166" s="8"/>
      <c r="F166" s="16"/>
      <c r="I166" s="13"/>
      <c r="K166" s="22"/>
      <c r="Z166" s="5"/>
      <c r="AD166" s="5"/>
    </row>
    <row r="167" spans="1:30" x14ac:dyDescent="0.3">
      <c r="A167" s="13"/>
      <c r="B167" s="16"/>
      <c r="C167" s="8"/>
      <c r="D167" s="8"/>
      <c r="F167" s="16"/>
      <c r="I167" s="13"/>
      <c r="K167" s="22"/>
      <c r="Z167" s="5"/>
      <c r="AD167" s="5"/>
    </row>
    <row r="168" spans="1:30" x14ac:dyDescent="0.3">
      <c r="A168" s="13"/>
      <c r="B168" s="16"/>
      <c r="C168" s="8"/>
      <c r="D168" s="8"/>
      <c r="F168" s="16"/>
      <c r="I168" s="13"/>
      <c r="K168" s="22"/>
      <c r="Z168" s="5"/>
      <c r="AD168" s="5"/>
    </row>
    <row r="169" spans="1:30" x14ac:dyDescent="0.3">
      <c r="A169" s="13"/>
      <c r="B169" s="16"/>
      <c r="C169" s="8"/>
      <c r="D169" s="8"/>
      <c r="F169" s="16"/>
      <c r="I169" s="13"/>
      <c r="K169" s="22"/>
      <c r="Z169" s="5"/>
      <c r="AD169" s="5"/>
    </row>
    <row r="170" spans="1:30" x14ac:dyDescent="0.3">
      <c r="A170" s="13"/>
      <c r="B170" s="16"/>
      <c r="C170" s="8"/>
      <c r="D170" s="8"/>
      <c r="F170" s="20"/>
      <c r="I170" s="13"/>
      <c r="K170" s="22"/>
      <c r="Z170" s="5"/>
      <c r="AD170" s="5"/>
    </row>
    <row r="171" spans="1:30" x14ac:dyDescent="0.3">
      <c r="A171" s="13"/>
      <c r="B171" s="16"/>
      <c r="C171" s="8"/>
      <c r="D171" s="8"/>
      <c r="F171" s="20"/>
      <c r="I171" s="13"/>
      <c r="K171" s="22"/>
      <c r="Z171" s="5"/>
      <c r="AD171" s="5"/>
    </row>
    <row r="172" spans="1:30" x14ac:dyDescent="0.3">
      <c r="A172" s="13"/>
      <c r="B172" s="16"/>
      <c r="C172" s="8"/>
      <c r="D172" s="8"/>
      <c r="F172" s="21"/>
      <c r="I172" s="13"/>
      <c r="K172" s="22"/>
      <c r="Z172" s="5"/>
      <c r="AD172" s="5"/>
    </row>
    <row r="173" spans="1:30" x14ac:dyDescent="0.3">
      <c r="A173" s="13"/>
      <c r="B173" s="16"/>
      <c r="C173" s="8"/>
      <c r="D173" s="8"/>
      <c r="F173" s="16"/>
      <c r="I173" s="13"/>
      <c r="K173" s="22"/>
      <c r="Z173" s="5"/>
      <c r="AD173" s="5"/>
    </row>
    <row r="174" spans="1:30" x14ac:dyDescent="0.3">
      <c r="A174" s="13"/>
      <c r="B174" s="16"/>
      <c r="C174" s="8"/>
      <c r="D174" s="8"/>
      <c r="F174" s="21"/>
      <c r="I174" s="13"/>
      <c r="K174" s="22"/>
      <c r="Z174" s="5"/>
      <c r="AD174" s="5"/>
    </row>
    <row r="175" spans="1:30" x14ac:dyDescent="0.3">
      <c r="A175" s="13"/>
      <c r="B175" s="16"/>
      <c r="C175" s="8"/>
      <c r="D175" s="8"/>
      <c r="F175" s="21"/>
      <c r="I175" s="13"/>
      <c r="K175" s="22"/>
      <c r="Z175" s="5"/>
      <c r="AD175" s="5"/>
    </row>
    <row r="176" spans="1:30" x14ac:dyDescent="0.3">
      <c r="A176" s="13"/>
      <c r="B176" s="16"/>
      <c r="C176" s="8"/>
      <c r="D176" s="8"/>
      <c r="F176" s="21"/>
      <c r="I176" s="13"/>
      <c r="K176" s="22"/>
      <c r="Z176" s="5"/>
      <c r="AD176" s="5"/>
    </row>
    <row r="177" spans="1:30" x14ac:dyDescent="0.3">
      <c r="A177" s="13"/>
      <c r="B177" s="16"/>
      <c r="C177" s="8"/>
      <c r="D177" s="8"/>
      <c r="F177" s="21"/>
      <c r="I177" s="13"/>
      <c r="K177" s="22"/>
      <c r="Z177" s="5"/>
      <c r="AD177" s="5"/>
    </row>
    <row r="178" spans="1:30" x14ac:dyDescent="0.3">
      <c r="A178" s="13"/>
      <c r="B178" s="16"/>
      <c r="C178" s="8"/>
      <c r="D178" s="8"/>
      <c r="F178" s="16"/>
      <c r="I178" s="13"/>
      <c r="K178" s="22"/>
      <c r="Z178" s="5"/>
      <c r="AD178" s="5"/>
    </row>
    <row r="179" spans="1:30" x14ac:dyDescent="0.3">
      <c r="A179" s="13"/>
      <c r="B179" s="16"/>
      <c r="C179" s="8"/>
      <c r="D179" s="8"/>
      <c r="F179" s="16"/>
      <c r="I179" s="13"/>
      <c r="K179" s="22"/>
      <c r="Z179" s="5"/>
      <c r="AD179" s="5"/>
    </row>
    <row r="180" spans="1:30" x14ac:dyDescent="0.3">
      <c r="A180" s="13"/>
      <c r="B180" s="16"/>
      <c r="C180" s="8"/>
      <c r="D180" s="8"/>
      <c r="F180" s="16"/>
      <c r="I180" s="13"/>
      <c r="K180" s="22"/>
      <c r="Z180" s="5"/>
      <c r="AD180" s="5"/>
    </row>
    <row r="181" spans="1:30" x14ac:dyDescent="0.3">
      <c r="A181" s="13"/>
      <c r="B181" s="16"/>
      <c r="C181" s="8"/>
      <c r="D181" s="8"/>
      <c r="F181" s="21"/>
      <c r="I181" s="13"/>
      <c r="K181" s="22"/>
      <c r="Z181" s="5"/>
      <c r="AD181" s="5"/>
    </row>
    <row r="182" spans="1:30" x14ac:dyDescent="0.3">
      <c r="A182" s="13"/>
      <c r="B182" s="16"/>
      <c r="C182" s="8"/>
      <c r="D182" s="8"/>
      <c r="F182" s="21"/>
      <c r="I182" s="13"/>
      <c r="K182" s="22"/>
      <c r="Z182" s="5"/>
      <c r="AD182" s="5"/>
    </row>
    <row r="183" spans="1:30" x14ac:dyDescent="0.3">
      <c r="A183" s="13"/>
      <c r="B183" s="16"/>
      <c r="C183" s="8"/>
      <c r="D183" s="8"/>
      <c r="F183" s="16"/>
      <c r="I183" s="13"/>
      <c r="K183" s="22"/>
      <c r="Z183" s="5"/>
      <c r="AD183" s="5"/>
    </row>
    <row r="184" spans="1:30" x14ac:dyDescent="0.3">
      <c r="A184" s="13"/>
      <c r="B184" s="16"/>
      <c r="C184" s="8"/>
      <c r="D184" s="8"/>
      <c r="F184" s="21"/>
      <c r="I184" s="13"/>
      <c r="K184" s="22"/>
      <c r="Z184" s="5"/>
      <c r="AD184" s="5"/>
    </row>
    <row r="185" spans="1:30" x14ac:dyDescent="0.3">
      <c r="A185" s="13"/>
      <c r="B185" s="16"/>
      <c r="C185" s="8"/>
      <c r="D185" s="8"/>
      <c r="F185" s="16"/>
      <c r="I185" s="13"/>
      <c r="K185" s="22"/>
      <c r="Z185" s="5"/>
      <c r="AD185" s="5"/>
    </row>
    <row r="186" spans="1:30" x14ac:dyDescent="0.3">
      <c r="A186" s="13"/>
      <c r="B186" s="16"/>
      <c r="C186" s="8"/>
      <c r="D186" s="8"/>
      <c r="F186" s="16"/>
      <c r="I186" s="13"/>
      <c r="K186" s="22"/>
      <c r="Z186" s="5"/>
      <c r="AD186" s="5"/>
    </row>
    <row r="187" spans="1:30" x14ac:dyDescent="0.3">
      <c r="A187" s="13"/>
      <c r="B187" s="16"/>
      <c r="C187" s="8"/>
      <c r="D187" s="8"/>
      <c r="F187" s="16"/>
      <c r="I187" s="13"/>
      <c r="K187" s="22"/>
      <c r="Z187" s="5"/>
      <c r="AD187" s="5"/>
    </row>
    <row r="188" spans="1:30" x14ac:dyDescent="0.3">
      <c r="A188" s="13"/>
      <c r="B188" s="16"/>
      <c r="C188" s="8"/>
      <c r="D188" s="8"/>
      <c r="F188" s="16"/>
      <c r="I188" s="13"/>
      <c r="K188" s="22"/>
      <c r="Z188" s="5"/>
      <c r="AD188" s="5"/>
    </row>
    <row r="189" spans="1:30" x14ac:dyDescent="0.3">
      <c r="A189" s="13"/>
      <c r="B189" s="16"/>
      <c r="C189" s="8"/>
      <c r="D189" s="8"/>
      <c r="F189" s="21"/>
      <c r="I189" s="13"/>
      <c r="K189" s="22"/>
      <c r="Z189" s="5"/>
      <c r="AD189" s="5"/>
    </row>
    <row r="190" spans="1:30" x14ac:dyDescent="0.3">
      <c r="A190" s="13"/>
      <c r="B190" s="16"/>
      <c r="C190" s="8"/>
      <c r="D190" s="8"/>
      <c r="F190" s="16"/>
      <c r="I190" s="13"/>
      <c r="K190" s="22"/>
      <c r="Z190" s="5"/>
      <c r="AD190" s="5"/>
    </row>
    <row r="191" spans="1:30" x14ac:dyDescent="0.3">
      <c r="D191" s="8"/>
      <c r="AD191" s="5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NaCl</vt:lpstr>
      <vt:lpstr>Cacl2</vt:lpstr>
      <vt:lpstr>LiCl</vt:lpstr>
      <vt:lpstr>MgSo4</vt:lpstr>
      <vt:lpstr>Li2SO4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 nafi</dc:creator>
  <cp:lastModifiedBy>Dhanush T</cp:lastModifiedBy>
  <dcterms:created xsi:type="dcterms:W3CDTF">2021-11-17T06:59:08Z</dcterms:created>
  <dcterms:modified xsi:type="dcterms:W3CDTF">2024-02-07T19:31:06Z</dcterms:modified>
</cp:coreProperties>
</file>