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 1\Parameters of model 1 20-12-21\"/>
    </mc:Choice>
  </mc:AlternateContent>
  <xr:revisionPtr revIDLastSave="0" documentId="13_ncr:1_{FE501820-B23D-48EC-BA23-F7464D140250}" xr6:coauthVersionLast="47" xr6:coauthVersionMax="47" xr10:uidLastSave="{00000000-0000-0000-0000-000000000000}"/>
  <bookViews>
    <workbookView xWindow="3624" yWindow="3360" windowWidth="17280" windowHeight="8880" tabRatio="439" activeTab="2" xr2:uid="{AED0D461-D577-4B41-836D-9BC05501C03E}"/>
  </bookViews>
  <sheets>
    <sheet name="NaCl" sheetId="5" r:id="rId1"/>
    <sheet name="Cacl2" sheetId="3" r:id="rId2"/>
    <sheet name="LiCl" sheetId="6" r:id="rId3"/>
    <sheet name="MgSo4" sheetId="7" r:id="rId4"/>
    <sheet name="Li2SO4" sheetId="9" r:id="rId5"/>
  </sheets>
  <definedNames>
    <definedName name="solver_adj" localSheetId="1" hidden="1">Cacl2!$AG$8:$AG$22</definedName>
    <definedName name="solver_adj" localSheetId="4" hidden="1">Li2SO4!$AH$8:$AH$22</definedName>
    <definedName name="solver_adj" localSheetId="2" hidden="1">LiCl!$AH$8:$AH$22</definedName>
    <definedName name="solver_adj" localSheetId="3" hidden="1">MgSo4!$AH$8:$AH$22</definedName>
    <definedName name="solver_adj" localSheetId="0" hidden="1">NaCl!$AH$8:$AH$22</definedName>
    <definedName name="solver_cvg" localSheetId="1" hidden="1">0.0001</definedName>
    <definedName name="solver_cvg" localSheetId="4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4" hidden="1">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eng" localSheetId="1" hidden="1">1</definedName>
    <definedName name="solver_eng" localSheetId="4" hidden="1">1</definedName>
    <definedName name="solver_eng" localSheetId="2" hidden="1">1</definedName>
    <definedName name="solver_eng" localSheetId="3" hidden="1">1</definedName>
    <definedName name="solver_eng" localSheetId="0" hidden="1">1</definedName>
    <definedName name="solver_est" localSheetId="1" hidden="1">1</definedName>
    <definedName name="solver_est" localSheetId="4" hidden="1">1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itr" localSheetId="1" hidden="1">2147483647</definedName>
    <definedName name="solver_itr" localSheetId="4" hidden="1">2147483647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mip" localSheetId="1" hidden="1">2147483647</definedName>
    <definedName name="solver_mip" localSheetId="4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ni" localSheetId="1" hidden="1">30</definedName>
    <definedName name="solver_mni" localSheetId="4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1" hidden="1">0.075</definedName>
    <definedName name="solver_mrt" localSheetId="4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1" hidden="1">2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neg" localSheetId="1" hidden="1">1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od" localSheetId="1" hidden="1">2147483647</definedName>
    <definedName name="solver_nod" localSheetId="4" hidden="1">2147483647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um" localSheetId="1" hidden="1">0</definedName>
    <definedName name="solver_num" localSheetId="4" hidden="1">0</definedName>
    <definedName name="solver_num" localSheetId="2" hidden="1">0</definedName>
    <definedName name="solver_num" localSheetId="3" hidden="1">0</definedName>
    <definedName name="solver_num" localSheetId="0" hidden="1">0</definedName>
    <definedName name="solver_nwt" localSheetId="1" hidden="1">1</definedName>
    <definedName name="solver_nwt" localSheetId="4" hidden="1">1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opt" localSheetId="1" hidden="1">Cacl2!$AL$7</definedName>
    <definedName name="solver_opt" localSheetId="4" hidden="1">Li2SO4!$AM$7</definedName>
    <definedName name="solver_opt" localSheetId="2" hidden="1">LiCl!$AM$7</definedName>
    <definedName name="solver_opt" localSheetId="3" hidden="1">MgSo4!$AM$7</definedName>
    <definedName name="solver_opt" localSheetId="0" hidden="1">NaCl!$AM$7</definedName>
    <definedName name="solver_pre" localSheetId="1" hidden="1">0.000001</definedName>
    <definedName name="solver_pre" localSheetId="4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rbv" localSheetId="1" hidden="1">1</definedName>
    <definedName name="solver_rbv" localSheetId="4" hidden="1">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lx" localSheetId="1" hidden="1">2</definedName>
    <definedName name="solver_rlx" localSheetId="4" hidden="1">2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sd" localSheetId="1" hidden="1">0</definedName>
    <definedName name="solver_rsd" localSheetId="4" hidden="1">0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scl" localSheetId="1" hidden="1">1</definedName>
    <definedName name="solver_scl" localSheetId="4" hidden="1">1</definedName>
    <definedName name="solver_scl" localSheetId="2" hidden="1">1</definedName>
    <definedName name="solver_scl" localSheetId="3" hidden="1">1</definedName>
    <definedName name="solver_scl" localSheetId="0" hidden="1">1</definedName>
    <definedName name="solver_sho" localSheetId="1" hidden="1">2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4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tim" localSheetId="1" hidden="1">2147483647</definedName>
    <definedName name="solver_tim" localSheetId="4" hidden="1">2147483647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ol" localSheetId="1" hidden="1">0.01</definedName>
    <definedName name="solver_tol" localSheetId="4" hidden="1">0.01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yp" localSheetId="1" hidden="1">2</definedName>
    <definedName name="solver_typ" localSheetId="4" hidden="1">2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1" hidden="1">3</definedName>
    <definedName name="solver_ver" localSheetId="4" hidden="1">3</definedName>
    <definedName name="solver_ver" localSheetId="2" hidden="1">3</definedName>
    <definedName name="solver_ver" localSheetId="3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8" i="9" l="1"/>
  <c r="AE8" i="9" s="1"/>
  <c r="AD9" i="9"/>
  <c r="AE9" i="9" s="1"/>
  <c r="AD10" i="9"/>
  <c r="AE10" i="9" s="1"/>
  <c r="AD11" i="9"/>
  <c r="AE11" i="9" s="1"/>
  <c r="AD12" i="9"/>
  <c r="AE12" i="9" s="1"/>
  <c r="AD13" i="9"/>
  <c r="AE13" i="9" s="1"/>
  <c r="AD14" i="9"/>
  <c r="AE14" i="9" s="1"/>
  <c r="AD15" i="9"/>
  <c r="AE15" i="9" s="1"/>
  <c r="AD16" i="9"/>
  <c r="AE16" i="9" s="1"/>
  <c r="AD17" i="9"/>
  <c r="AE17" i="9" s="1"/>
  <c r="AD18" i="9"/>
  <c r="AE18" i="9" s="1"/>
  <c r="AD19" i="9"/>
  <c r="AE19" i="9" s="1"/>
  <c r="AD20" i="9"/>
  <c r="AE20" i="9" s="1"/>
  <c r="AD21" i="9"/>
  <c r="AE21" i="9" s="1"/>
  <c r="AD22" i="9"/>
  <c r="AE22" i="9" s="1"/>
  <c r="AD23" i="9"/>
  <c r="AE23" i="9" s="1"/>
  <c r="AD24" i="9"/>
  <c r="AE24" i="9" s="1"/>
  <c r="AD25" i="9"/>
  <c r="AE25" i="9" s="1"/>
  <c r="AD26" i="9"/>
  <c r="AE26" i="9" s="1"/>
  <c r="AD27" i="9"/>
  <c r="AE27" i="9" s="1"/>
  <c r="AD28" i="9"/>
  <c r="AE28" i="9" s="1"/>
  <c r="AD29" i="9"/>
  <c r="AE29" i="9" s="1"/>
  <c r="AD30" i="9"/>
  <c r="AE30" i="9" s="1"/>
  <c r="AD31" i="9"/>
  <c r="AE31" i="9" s="1"/>
  <c r="AD32" i="9"/>
  <c r="AE32" i="9" s="1"/>
  <c r="AD33" i="9"/>
  <c r="AE33" i="9" s="1"/>
  <c r="AD34" i="9"/>
  <c r="AE34" i="9" s="1"/>
  <c r="AD35" i="9"/>
  <c r="AE35" i="9" s="1"/>
  <c r="AD36" i="9"/>
  <c r="AE36" i="9" s="1"/>
  <c r="AD37" i="9"/>
  <c r="AE37" i="9" s="1"/>
  <c r="AD38" i="9"/>
  <c r="AE38" i="9" s="1"/>
  <c r="AD39" i="9"/>
  <c r="AE39" i="9" s="1"/>
  <c r="AD40" i="9"/>
  <c r="AE40" i="9" s="1"/>
  <c r="AD41" i="9"/>
  <c r="AE41" i="9" s="1"/>
  <c r="AD42" i="9"/>
  <c r="AE42" i="9" s="1"/>
  <c r="AD43" i="9"/>
  <c r="AE43" i="9" s="1"/>
  <c r="AD44" i="9"/>
  <c r="AE44" i="9" s="1"/>
  <c r="AD45" i="9"/>
  <c r="AE45" i="9" s="1"/>
  <c r="AD46" i="9"/>
  <c r="AE46" i="9" s="1"/>
  <c r="AD47" i="9"/>
  <c r="AE47" i="9" s="1"/>
  <c r="AD48" i="9"/>
  <c r="AE48" i="9" s="1"/>
  <c r="AD49" i="9"/>
  <c r="AE49" i="9" s="1"/>
  <c r="AD50" i="9"/>
  <c r="AE50" i="9" s="1"/>
  <c r="AD51" i="9"/>
  <c r="AE51" i="9" s="1"/>
  <c r="AD52" i="9"/>
  <c r="AE52" i="9" s="1"/>
  <c r="AD53" i="9"/>
  <c r="AE53" i="9" s="1"/>
  <c r="AD54" i="9"/>
  <c r="AE54" i="9" s="1"/>
  <c r="AD55" i="9"/>
  <c r="AE55" i="9" s="1"/>
  <c r="AD56" i="9"/>
  <c r="AE56" i="9" s="1"/>
  <c r="AD57" i="9"/>
  <c r="AE57" i="9" s="1"/>
  <c r="AD58" i="9"/>
  <c r="AE58" i="9" s="1"/>
  <c r="AD59" i="9"/>
  <c r="AE59" i="9" s="1"/>
  <c r="AD60" i="9"/>
  <c r="AE60" i="9" s="1"/>
  <c r="AD61" i="9"/>
  <c r="AE61" i="9" s="1"/>
  <c r="AD62" i="9"/>
  <c r="AE62" i="9" s="1"/>
  <c r="AD63" i="9"/>
  <c r="AE63" i="9" s="1"/>
  <c r="AD64" i="9"/>
  <c r="AE64" i="9" s="1"/>
  <c r="AD65" i="9"/>
  <c r="AE65" i="9" s="1"/>
  <c r="AD66" i="9"/>
  <c r="AE66" i="9" s="1"/>
  <c r="AD67" i="9"/>
  <c r="AE67" i="9" s="1"/>
  <c r="AD68" i="9"/>
  <c r="AE68" i="9" s="1"/>
  <c r="AD69" i="9"/>
  <c r="AE69" i="9" s="1"/>
  <c r="AD70" i="9"/>
  <c r="AE70" i="9" s="1"/>
  <c r="AD71" i="9"/>
  <c r="AE71" i="9" s="1"/>
  <c r="AD7" i="9"/>
  <c r="Z8" i="9"/>
  <c r="Z9" i="9"/>
  <c r="Z10" i="9"/>
  <c r="AA10" i="9" s="1"/>
  <c r="Z11" i="9"/>
  <c r="AA11" i="9" s="1"/>
  <c r="Z12" i="9"/>
  <c r="AA12" i="9" s="1"/>
  <c r="Z13" i="9"/>
  <c r="AA13" i="9" s="1"/>
  <c r="Z14" i="9"/>
  <c r="AA14" i="9" s="1"/>
  <c r="Z15" i="9"/>
  <c r="Z16" i="9"/>
  <c r="AA16" i="9" s="1"/>
  <c r="Z17" i="9"/>
  <c r="AA17" i="9" s="1"/>
  <c r="Z18" i="9"/>
  <c r="AA18" i="9" s="1"/>
  <c r="Z19" i="9"/>
  <c r="AA19" i="9" s="1"/>
  <c r="Z20" i="9"/>
  <c r="AA20" i="9" s="1"/>
  <c r="Z21" i="9"/>
  <c r="AA21" i="9" s="1"/>
  <c r="Z22" i="9"/>
  <c r="AA22" i="9" s="1"/>
  <c r="Z23" i="9"/>
  <c r="AA23" i="9" s="1"/>
  <c r="Z24" i="9"/>
  <c r="AA24" i="9" s="1"/>
  <c r="Z25" i="9"/>
  <c r="AA25" i="9" s="1"/>
  <c r="Z26" i="9"/>
  <c r="AA26" i="9" s="1"/>
  <c r="Z27" i="9"/>
  <c r="AA27" i="9" s="1"/>
  <c r="Z28" i="9"/>
  <c r="AA28" i="9" s="1"/>
  <c r="Z29" i="9"/>
  <c r="AA29" i="9" s="1"/>
  <c r="Z30" i="9"/>
  <c r="AA30" i="9" s="1"/>
  <c r="Z31" i="9"/>
  <c r="AA31" i="9" s="1"/>
  <c r="Z32" i="9"/>
  <c r="AA32" i="9" s="1"/>
  <c r="Z33" i="9"/>
  <c r="AA33" i="9" s="1"/>
  <c r="Z34" i="9"/>
  <c r="AA34" i="9" s="1"/>
  <c r="Z35" i="9"/>
  <c r="AA35" i="9" s="1"/>
  <c r="Z36" i="9"/>
  <c r="AA36" i="9" s="1"/>
  <c r="Z37" i="9"/>
  <c r="AA37" i="9" s="1"/>
  <c r="Z38" i="9"/>
  <c r="AA38" i="9" s="1"/>
  <c r="Z39" i="9"/>
  <c r="AA39" i="9" s="1"/>
  <c r="Z40" i="9"/>
  <c r="AA40" i="9" s="1"/>
  <c r="Z41" i="9"/>
  <c r="AA41" i="9" s="1"/>
  <c r="Z42" i="9"/>
  <c r="AA42" i="9" s="1"/>
  <c r="Z43" i="9"/>
  <c r="AA43" i="9" s="1"/>
  <c r="Z44" i="9"/>
  <c r="AA44" i="9" s="1"/>
  <c r="Z45" i="9"/>
  <c r="AA45" i="9" s="1"/>
  <c r="Z46" i="9"/>
  <c r="AA46" i="9" s="1"/>
  <c r="Z47" i="9"/>
  <c r="AA47" i="9" s="1"/>
  <c r="Z48" i="9"/>
  <c r="AA48" i="9" s="1"/>
  <c r="Z49" i="9"/>
  <c r="AA49" i="9" s="1"/>
  <c r="Z50" i="9"/>
  <c r="AA50" i="9" s="1"/>
  <c r="Z51" i="9"/>
  <c r="AA51" i="9" s="1"/>
  <c r="Z52" i="9"/>
  <c r="AA52" i="9" s="1"/>
  <c r="Z53" i="9"/>
  <c r="AA53" i="9" s="1"/>
  <c r="Z54" i="9"/>
  <c r="AA54" i="9" s="1"/>
  <c r="Z55" i="9"/>
  <c r="AA55" i="9" s="1"/>
  <c r="Z56" i="9"/>
  <c r="AA56" i="9" s="1"/>
  <c r="Z57" i="9"/>
  <c r="AA57" i="9" s="1"/>
  <c r="Z58" i="9"/>
  <c r="AA58" i="9" s="1"/>
  <c r="Z59" i="9"/>
  <c r="AA59" i="9" s="1"/>
  <c r="Z60" i="9"/>
  <c r="AA60" i="9" s="1"/>
  <c r="Z61" i="9"/>
  <c r="AA61" i="9" s="1"/>
  <c r="Z62" i="9"/>
  <c r="AA62" i="9" s="1"/>
  <c r="Z63" i="9"/>
  <c r="AA63" i="9" s="1"/>
  <c r="Z64" i="9"/>
  <c r="AA64" i="9" s="1"/>
  <c r="Z65" i="9"/>
  <c r="AA65" i="9" s="1"/>
  <c r="Z66" i="9"/>
  <c r="AA66" i="9" s="1"/>
  <c r="Z67" i="9"/>
  <c r="AA67" i="9" s="1"/>
  <c r="Z68" i="9"/>
  <c r="AA68" i="9" s="1"/>
  <c r="Z69" i="9"/>
  <c r="AA69" i="9" s="1"/>
  <c r="Z70" i="9"/>
  <c r="AA70" i="9" s="1"/>
  <c r="Z71" i="9"/>
  <c r="AA71" i="9" s="1"/>
  <c r="Z7" i="9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7" i="7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7" i="6"/>
  <c r="Y59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7" i="3"/>
  <c r="AC59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7" i="3"/>
  <c r="AD7" i="5"/>
  <c r="Z7" i="5"/>
  <c r="Z190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J7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AA15" i="9"/>
  <c r="AA8" i="9"/>
  <c r="AA9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" i="9"/>
  <c r="H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7" i="7"/>
  <c r="K7" i="6"/>
  <c r="K7" i="5"/>
  <c r="AK18" i="9" l="1"/>
  <c r="AL18" i="9" s="1"/>
  <c r="AK21" i="9"/>
  <c r="AL21" i="9" s="1"/>
  <c r="AK71" i="9"/>
  <c r="AL71" i="9" s="1"/>
  <c r="AK63" i="9"/>
  <c r="AL63" i="9" s="1"/>
  <c r="AK55" i="9"/>
  <c r="AL55" i="9" s="1"/>
  <c r="AK47" i="9"/>
  <c r="AL47" i="9" s="1"/>
  <c r="AK39" i="9"/>
  <c r="AL39" i="9" s="1"/>
  <c r="AK31" i="9"/>
  <c r="AL31" i="9" s="1"/>
  <c r="AK23" i="9"/>
  <c r="AL23" i="9" s="1"/>
  <c r="AK15" i="9"/>
  <c r="AL15" i="9" s="1"/>
  <c r="AK70" i="9"/>
  <c r="AL70" i="9" s="1"/>
  <c r="AK46" i="9"/>
  <c r="AL46" i="9" s="1"/>
  <c r="AK22" i="9"/>
  <c r="AL22" i="9" s="1"/>
  <c r="AK14" i="9"/>
  <c r="AL14" i="9" s="1"/>
  <c r="AK45" i="9"/>
  <c r="AL45" i="9" s="1"/>
  <c r="AK37" i="9"/>
  <c r="AL37" i="9" s="1"/>
  <c r="AK60" i="9"/>
  <c r="AL60" i="9" s="1"/>
  <c r="AK20" i="9"/>
  <c r="AL20" i="9" s="1"/>
  <c r="AK66" i="9"/>
  <c r="AL66" i="9" s="1"/>
  <c r="AK36" i="9"/>
  <c r="AL36" i="9" s="1"/>
  <c r="AK12" i="9"/>
  <c r="AL12" i="9" s="1"/>
  <c r="AK68" i="9"/>
  <c r="AL68" i="9" s="1"/>
  <c r="AK44" i="9"/>
  <c r="AL44" i="9" s="1"/>
  <c r="AK53" i="9"/>
  <c r="AL53" i="9" s="1"/>
  <c r="AK29" i="9"/>
  <c r="AL29" i="9" s="1"/>
  <c r="AK65" i="9"/>
  <c r="AL65" i="9" s="1"/>
  <c r="AK64" i="9"/>
  <c r="AL64" i="9" s="1"/>
  <c r="AK41" i="9"/>
  <c r="AL41" i="9" s="1"/>
  <c r="AK24" i="9"/>
  <c r="AL24" i="9" s="1"/>
  <c r="AK59" i="9"/>
  <c r="AL59" i="9" s="1"/>
  <c r="AK51" i="9"/>
  <c r="AL51" i="9" s="1"/>
  <c r="AK35" i="9"/>
  <c r="AL35" i="9" s="1"/>
  <c r="AK27" i="9"/>
  <c r="AL27" i="9" s="1"/>
  <c r="AK19" i="9"/>
  <c r="AL19" i="9" s="1"/>
  <c r="AK49" i="9"/>
  <c r="AL49" i="9" s="1"/>
  <c r="AK32" i="9"/>
  <c r="AL32" i="9" s="1"/>
  <c r="AK48" i="9"/>
  <c r="AL48" i="9" s="1"/>
  <c r="AK58" i="9"/>
  <c r="AL58" i="9" s="1"/>
  <c r="AK26" i="9"/>
  <c r="AL26" i="9" s="1"/>
  <c r="AK67" i="9"/>
  <c r="AL67" i="9" s="1"/>
  <c r="AK61" i="9"/>
  <c r="AL61" i="9" s="1"/>
  <c r="AK43" i="9"/>
  <c r="AL43" i="9" s="1"/>
  <c r="AK8" i="9"/>
  <c r="AL8" i="9" s="1"/>
  <c r="AK40" i="9"/>
  <c r="AL40" i="9" s="1"/>
  <c r="AK62" i="9"/>
  <c r="AL62" i="9" s="1"/>
  <c r="AK30" i="9"/>
  <c r="AL30" i="9" s="1"/>
  <c r="AK28" i="9"/>
  <c r="AL28" i="9" s="1"/>
  <c r="AK9" i="9"/>
  <c r="AL9" i="9" s="1"/>
  <c r="AK69" i="9"/>
  <c r="AL69" i="9" s="1"/>
  <c r="AK13" i="9"/>
  <c r="AL13" i="9" s="1"/>
  <c r="AK25" i="9"/>
  <c r="AL25" i="9" s="1"/>
  <c r="AK50" i="9"/>
  <c r="AL50" i="9" s="1"/>
  <c r="AK56" i="9"/>
  <c r="AL56" i="9" s="1"/>
  <c r="AK17" i="9"/>
  <c r="AL17" i="9" s="1"/>
  <c r="AK42" i="9"/>
  <c r="AL42" i="9" s="1"/>
  <c r="AK10" i="9"/>
  <c r="AL10" i="9" s="1"/>
  <c r="AK57" i="9"/>
  <c r="AL57" i="9" s="1"/>
  <c r="AK34" i="9"/>
  <c r="AL34" i="9" s="1"/>
  <c r="AK11" i="9"/>
  <c r="AL11" i="9" s="1"/>
  <c r="AK38" i="9"/>
  <c r="AL38" i="9" s="1"/>
  <c r="AK52" i="9"/>
  <c r="AL52" i="9" s="1"/>
  <c r="AK33" i="9"/>
  <c r="AL33" i="9" s="1"/>
  <c r="AK16" i="9"/>
  <c r="AL16" i="9" s="1"/>
  <c r="AK54" i="9"/>
  <c r="AL54" i="9" s="1"/>
  <c r="O71" i="9"/>
  <c r="P71" i="9" s="1"/>
  <c r="N71" i="9"/>
  <c r="H71" i="9"/>
  <c r="D71" i="9"/>
  <c r="X71" i="9" s="1"/>
  <c r="AC71" i="9" s="1"/>
  <c r="H70" i="9"/>
  <c r="D70" i="9"/>
  <c r="X70" i="9" s="1"/>
  <c r="O69" i="9"/>
  <c r="P69" i="9" s="1"/>
  <c r="N69" i="9"/>
  <c r="H69" i="9"/>
  <c r="D69" i="9"/>
  <c r="X69" i="9" s="1"/>
  <c r="AC69" i="9" s="1"/>
  <c r="H68" i="9"/>
  <c r="D68" i="9"/>
  <c r="X68" i="9" s="1"/>
  <c r="O67" i="9"/>
  <c r="P67" i="9" s="1"/>
  <c r="N67" i="9"/>
  <c r="H67" i="9"/>
  <c r="D67" i="9"/>
  <c r="X67" i="9" s="1"/>
  <c r="AC67" i="9" s="1"/>
  <c r="X66" i="9"/>
  <c r="AC66" i="9" s="1"/>
  <c r="H66" i="9"/>
  <c r="D66" i="9"/>
  <c r="T65" i="9"/>
  <c r="U65" i="9" s="1"/>
  <c r="V65" i="9" s="1"/>
  <c r="O65" i="9"/>
  <c r="P65" i="9" s="1"/>
  <c r="N65" i="9"/>
  <c r="H65" i="9"/>
  <c r="D65" i="9"/>
  <c r="X65" i="9" s="1"/>
  <c r="AC65" i="9" s="1"/>
  <c r="H64" i="9"/>
  <c r="D64" i="9"/>
  <c r="X64" i="9" s="1"/>
  <c r="AC64" i="9" s="1"/>
  <c r="T63" i="9"/>
  <c r="U63" i="9" s="1"/>
  <c r="V63" i="9" s="1"/>
  <c r="O63" i="9"/>
  <c r="P63" i="9" s="1"/>
  <c r="N63" i="9"/>
  <c r="H63" i="9"/>
  <c r="D63" i="9"/>
  <c r="X63" i="9" s="1"/>
  <c r="AC63" i="9" s="1"/>
  <c r="H62" i="9"/>
  <c r="D62" i="9"/>
  <c r="X62" i="9" s="1"/>
  <c r="AC62" i="9" s="1"/>
  <c r="O61" i="9"/>
  <c r="P61" i="9" s="1"/>
  <c r="N61" i="9"/>
  <c r="R61" i="9" s="1"/>
  <c r="H61" i="9"/>
  <c r="D61" i="9"/>
  <c r="X61" i="9" s="1"/>
  <c r="AC61" i="9" s="1"/>
  <c r="H60" i="9"/>
  <c r="D60" i="9"/>
  <c r="X60" i="9" s="1"/>
  <c r="O59" i="9"/>
  <c r="P59" i="9" s="1"/>
  <c r="N59" i="9"/>
  <c r="R59" i="9" s="1"/>
  <c r="H59" i="9"/>
  <c r="D59" i="9"/>
  <c r="X59" i="9" s="1"/>
  <c r="AC59" i="9" s="1"/>
  <c r="H58" i="9"/>
  <c r="D58" i="9"/>
  <c r="X58" i="9" s="1"/>
  <c r="AC58" i="9" s="1"/>
  <c r="O57" i="9"/>
  <c r="P57" i="9" s="1"/>
  <c r="N57" i="9"/>
  <c r="H57" i="9"/>
  <c r="D57" i="9"/>
  <c r="X57" i="9" s="1"/>
  <c r="AC57" i="9" s="1"/>
  <c r="X56" i="9"/>
  <c r="AC56" i="9" s="1"/>
  <c r="H56" i="9"/>
  <c r="D56" i="9"/>
  <c r="O55" i="9"/>
  <c r="P55" i="9" s="1"/>
  <c r="N55" i="9"/>
  <c r="H55" i="9"/>
  <c r="D55" i="9"/>
  <c r="X55" i="9" s="1"/>
  <c r="AC55" i="9" s="1"/>
  <c r="H54" i="9"/>
  <c r="D54" i="9"/>
  <c r="X54" i="9" s="1"/>
  <c r="O53" i="9"/>
  <c r="P53" i="9" s="1"/>
  <c r="N53" i="9"/>
  <c r="H53" i="9"/>
  <c r="D53" i="9"/>
  <c r="X53" i="9" s="1"/>
  <c r="AC53" i="9" s="1"/>
  <c r="H52" i="9"/>
  <c r="D52" i="9"/>
  <c r="X52" i="9" s="1"/>
  <c r="O51" i="9"/>
  <c r="P51" i="9" s="1"/>
  <c r="N51" i="9"/>
  <c r="H51" i="9"/>
  <c r="D51" i="9"/>
  <c r="X51" i="9" s="1"/>
  <c r="AC51" i="9" s="1"/>
  <c r="H50" i="9"/>
  <c r="D50" i="9"/>
  <c r="X50" i="9" s="1"/>
  <c r="AC50" i="9" s="1"/>
  <c r="T49" i="9"/>
  <c r="U49" i="9" s="1"/>
  <c r="V49" i="9" s="1"/>
  <c r="O49" i="9"/>
  <c r="P49" i="9" s="1"/>
  <c r="N49" i="9"/>
  <c r="H49" i="9"/>
  <c r="D49" i="9"/>
  <c r="X49" i="9" s="1"/>
  <c r="AC49" i="9" s="1"/>
  <c r="H48" i="9"/>
  <c r="D48" i="9"/>
  <c r="X48" i="9" s="1"/>
  <c r="AC48" i="9" s="1"/>
  <c r="O47" i="9"/>
  <c r="P47" i="9" s="1"/>
  <c r="N47" i="9"/>
  <c r="H47" i="9"/>
  <c r="D47" i="9"/>
  <c r="X47" i="9" s="1"/>
  <c r="AC47" i="9" s="1"/>
  <c r="X46" i="9"/>
  <c r="AC46" i="9" s="1"/>
  <c r="H46" i="9"/>
  <c r="D46" i="9"/>
  <c r="O45" i="9"/>
  <c r="P45" i="9" s="1"/>
  <c r="N45" i="9"/>
  <c r="R45" i="9" s="1"/>
  <c r="H45" i="9"/>
  <c r="D45" i="9"/>
  <c r="X45" i="9" s="1"/>
  <c r="AC45" i="9" s="1"/>
  <c r="H44" i="9"/>
  <c r="D44" i="9"/>
  <c r="X44" i="9" s="1"/>
  <c r="O43" i="9"/>
  <c r="P43" i="9" s="1"/>
  <c r="N43" i="9"/>
  <c r="R43" i="9" s="1"/>
  <c r="H43" i="9"/>
  <c r="D43" i="9"/>
  <c r="X43" i="9" s="1"/>
  <c r="AC43" i="9" s="1"/>
  <c r="H42" i="9"/>
  <c r="D42" i="9"/>
  <c r="X42" i="9" s="1"/>
  <c r="AC42" i="9" s="1"/>
  <c r="O41" i="9"/>
  <c r="P41" i="9" s="1"/>
  <c r="N41" i="9"/>
  <c r="H41" i="9"/>
  <c r="D41" i="9"/>
  <c r="X41" i="9" s="1"/>
  <c r="AC41" i="9" s="1"/>
  <c r="H40" i="9"/>
  <c r="D40" i="9"/>
  <c r="X40" i="9" s="1"/>
  <c r="AC40" i="9" s="1"/>
  <c r="O39" i="9"/>
  <c r="P39" i="9" s="1"/>
  <c r="N39" i="9"/>
  <c r="H39" i="9"/>
  <c r="D39" i="9"/>
  <c r="X39" i="9" s="1"/>
  <c r="AC39" i="9" s="1"/>
  <c r="H38" i="9"/>
  <c r="D38" i="9"/>
  <c r="X38" i="9" s="1"/>
  <c r="T37" i="9"/>
  <c r="U37" i="9" s="1"/>
  <c r="V37" i="9" s="1"/>
  <c r="O37" i="9"/>
  <c r="P37" i="9" s="1"/>
  <c r="N37" i="9"/>
  <c r="H37" i="9"/>
  <c r="D37" i="9"/>
  <c r="X37" i="9" s="1"/>
  <c r="AC37" i="9" s="1"/>
  <c r="H36" i="9"/>
  <c r="D36" i="9"/>
  <c r="X36" i="9" s="1"/>
  <c r="O35" i="9"/>
  <c r="P35" i="9" s="1"/>
  <c r="N35" i="9"/>
  <c r="H35" i="9"/>
  <c r="D35" i="9"/>
  <c r="X35" i="9" s="1"/>
  <c r="AC35" i="9" s="1"/>
  <c r="X34" i="9"/>
  <c r="H34" i="9"/>
  <c r="D34" i="9"/>
  <c r="O33" i="9"/>
  <c r="P33" i="9" s="1"/>
  <c r="N33" i="9"/>
  <c r="H33" i="9"/>
  <c r="D33" i="9"/>
  <c r="X33" i="9" s="1"/>
  <c r="AC33" i="9" s="1"/>
  <c r="H32" i="9"/>
  <c r="D32" i="9"/>
  <c r="X32" i="9" s="1"/>
  <c r="T32" i="9" s="1"/>
  <c r="U32" i="9" s="1"/>
  <c r="V32" i="9" s="1"/>
  <c r="O31" i="9"/>
  <c r="P31" i="9" s="1"/>
  <c r="R31" i="9" s="1"/>
  <c r="N31" i="9"/>
  <c r="H31" i="9"/>
  <c r="D31" i="9"/>
  <c r="X31" i="9" s="1"/>
  <c r="AC31" i="9" s="1"/>
  <c r="H30" i="9"/>
  <c r="D30" i="9"/>
  <c r="X30" i="9" s="1"/>
  <c r="O29" i="9"/>
  <c r="P29" i="9" s="1"/>
  <c r="N29" i="9"/>
  <c r="H29" i="9"/>
  <c r="D29" i="9"/>
  <c r="X29" i="9" s="1"/>
  <c r="AC29" i="9" s="1"/>
  <c r="H28" i="9"/>
  <c r="D28" i="9"/>
  <c r="X28" i="9" s="1"/>
  <c r="T28" i="9" s="1"/>
  <c r="U28" i="9" s="1"/>
  <c r="V28" i="9" s="1"/>
  <c r="O27" i="9"/>
  <c r="P27" i="9" s="1"/>
  <c r="N27" i="9"/>
  <c r="H27" i="9"/>
  <c r="D27" i="9"/>
  <c r="X27" i="9" s="1"/>
  <c r="AC27" i="9" s="1"/>
  <c r="H26" i="9"/>
  <c r="D26" i="9"/>
  <c r="X26" i="9" s="1"/>
  <c r="O25" i="9"/>
  <c r="P25" i="9" s="1"/>
  <c r="N25" i="9"/>
  <c r="H25" i="9"/>
  <c r="D25" i="9"/>
  <c r="X25" i="9" s="1"/>
  <c r="AC25" i="9" s="1"/>
  <c r="H24" i="9"/>
  <c r="D24" i="9"/>
  <c r="X24" i="9" s="1"/>
  <c r="T24" i="9" s="1"/>
  <c r="U24" i="9" s="1"/>
  <c r="V24" i="9" s="1"/>
  <c r="N23" i="9"/>
  <c r="H23" i="9"/>
  <c r="D23" i="9"/>
  <c r="X23" i="9" s="1"/>
  <c r="AC23" i="9" s="1"/>
  <c r="H22" i="9"/>
  <c r="D22" i="9"/>
  <c r="X22" i="9" s="1"/>
  <c r="T22" i="9" s="1"/>
  <c r="U22" i="9" s="1"/>
  <c r="V22" i="9" s="1"/>
  <c r="O21" i="9"/>
  <c r="P21" i="9" s="1"/>
  <c r="H21" i="9"/>
  <c r="D21" i="9"/>
  <c r="X21" i="9" s="1"/>
  <c r="AC21" i="9" s="1"/>
  <c r="H20" i="9"/>
  <c r="D20" i="9"/>
  <c r="X20" i="9" s="1"/>
  <c r="O19" i="9"/>
  <c r="P19" i="9" s="1"/>
  <c r="H19" i="9"/>
  <c r="D19" i="9"/>
  <c r="X19" i="9" s="1"/>
  <c r="AC19" i="9" s="1"/>
  <c r="H18" i="9"/>
  <c r="D18" i="9"/>
  <c r="X18" i="9" s="1"/>
  <c r="O17" i="9"/>
  <c r="P17" i="9" s="1"/>
  <c r="N17" i="9"/>
  <c r="R17" i="9" s="1"/>
  <c r="H17" i="9"/>
  <c r="D17" i="9"/>
  <c r="X17" i="9" s="1"/>
  <c r="AC17" i="9" s="1"/>
  <c r="H16" i="9"/>
  <c r="D16" i="9"/>
  <c r="X16" i="9" s="1"/>
  <c r="O15" i="9"/>
  <c r="P15" i="9" s="1"/>
  <c r="H15" i="9"/>
  <c r="D15" i="9"/>
  <c r="X15" i="9" s="1"/>
  <c r="T15" i="9" s="1"/>
  <c r="U15" i="9" s="1"/>
  <c r="V15" i="9" s="1"/>
  <c r="O14" i="9"/>
  <c r="P14" i="9" s="1"/>
  <c r="H14" i="9"/>
  <c r="D14" i="9"/>
  <c r="X14" i="9" s="1"/>
  <c r="T14" i="9" s="1"/>
  <c r="U14" i="9" s="1"/>
  <c r="V14" i="9" s="1"/>
  <c r="AC13" i="9"/>
  <c r="T13" i="9"/>
  <c r="U13" i="9" s="1"/>
  <c r="V13" i="9" s="1"/>
  <c r="O13" i="9"/>
  <c r="P13" i="9" s="1"/>
  <c r="H13" i="9"/>
  <c r="D13" i="9"/>
  <c r="X13" i="9" s="1"/>
  <c r="Y13" i="9" s="1"/>
  <c r="O12" i="9"/>
  <c r="P12" i="9" s="1"/>
  <c r="H12" i="9"/>
  <c r="D12" i="9"/>
  <c r="X12" i="9" s="1"/>
  <c r="N11" i="9"/>
  <c r="H11" i="9"/>
  <c r="D11" i="9"/>
  <c r="X11" i="9" s="1"/>
  <c r="O10" i="9"/>
  <c r="P10" i="9" s="1"/>
  <c r="H10" i="9"/>
  <c r="D10" i="9"/>
  <c r="X10" i="9" s="1"/>
  <c r="T10" i="9" s="1"/>
  <c r="U10" i="9" s="1"/>
  <c r="V10" i="9" s="1"/>
  <c r="O9" i="9"/>
  <c r="P9" i="9" s="1"/>
  <c r="N9" i="9"/>
  <c r="H9" i="9"/>
  <c r="D9" i="9"/>
  <c r="X9" i="9" s="1"/>
  <c r="X8" i="9"/>
  <c r="T8" i="9" s="1"/>
  <c r="U8" i="9" s="1"/>
  <c r="V8" i="9" s="1"/>
  <c r="O8" i="9"/>
  <c r="P8" i="9" s="1"/>
  <c r="N8" i="9"/>
  <c r="H8" i="9"/>
  <c r="D8" i="9"/>
  <c r="O7" i="9"/>
  <c r="P7" i="9" s="1"/>
  <c r="H7" i="9"/>
  <c r="D7" i="9"/>
  <c r="X7" i="9" s="1"/>
  <c r="D7" i="6"/>
  <c r="T45" i="7"/>
  <c r="U45" i="7" s="1"/>
  <c r="V45" i="7" s="1"/>
  <c r="O45" i="7"/>
  <c r="P45" i="7" s="1"/>
  <c r="H45" i="7"/>
  <c r="D45" i="7"/>
  <c r="X45" i="7" s="1"/>
  <c r="Y45" i="7" s="1"/>
  <c r="N44" i="7"/>
  <c r="H44" i="7"/>
  <c r="D44" i="7"/>
  <c r="X44" i="7" s="1"/>
  <c r="O43" i="7"/>
  <c r="P43" i="7" s="1"/>
  <c r="H43" i="7"/>
  <c r="D43" i="7"/>
  <c r="X43" i="7" s="1"/>
  <c r="Y43" i="7" s="1"/>
  <c r="N42" i="7"/>
  <c r="H42" i="7"/>
  <c r="D42" i="7"/>
  <c r="X42" i="7" s="1"/>
  <c r="O41" i="7"/>
  <c r="P41" i="7" s="1"/>
  <c r="H41" i="7"/>
  <c r="D41" i="7"/>
  <c r="X41" i="7" s="1"/>
  <c r="Y41" i="7" s="1"/>
  <c r="X40" i="7"/>
  <c r="N40" i="7"/>
  <c r="H40" i="7"/>
  <c r="D40" i="7"/>
  <c r="O39" i="7"/>
  <c r="P39" i="7" s="1"/>
  <c r="H39" i="7"/>
  <c r="D39" i="7"/>
  <c r="X39" i="7" s="1"/>
  <c r="Y39" i="7" s="1"/>
  <c r="X38" i="7"/>
  <c r="N38" i="7"/>
  <c r="H38" i="7"/>
  <c r="D38" i="7"/>
  <c r="T37" i="7"/>
  <c r="U37" i="7" s="1"/>
  <c r="V37" i="7" s="1"/>
  <c r="O37" i="7"/>
  <c r="P37" i="7" s="1"/>
  <c r="H37" i="7"/>
  <c r="D37" i="7"/>
  <c r="X37" i="7" s="1"/>
  <c r="Y37" i="7" s="1"/>
  <c r="H36" i="7"/>
  <c r="D36" i="7"/>
  <c r="X36" i="7" s="1"/>
  <c r="Y36" i="7" s="1"/>
  <c r="O35" i="7"/>
  <c r="P35" i="7" s="1"/>
  <c r="H35" i="7"/>
  <c r="D35" i="7"/>
  <c r="X35" i="7" s="1"/>
  <c r="N34" i="7"/>
  <c r="H34" i="7"/>
  <c r="D34" i="7"/>
  <c r="X34" i="7" s="1"/>
  <c r="Y34" i="7" s="1"/>
  <c r="T33" i="7"/>
  <c r="U33" i="7" s="1"/>
  <c r="V33" i="7" s="1"/>
  <c r="O33" i="7"/>
  <c r="P33" i="7" s="1"/>
  <c r="H33" i="7"/>
  <c r="D33" i="7"/>
  <c r="X33" i="7" s="1"/>
  <c r="Y33" i="7" s="1"/>
  <c r="X32" i="7"/>
  <c r="Y32" i="7" s="1"/>
  <c r="H32" i="7"/>
  <c r="D32" i="7"/>
  <c r="O31" i="7"/>
  <c r="P31" i="7" s="1"/>
  <c r="H31" i="7"/>
  <c r="D31" i="7"/>
  <c r="X31" i="7" s="1"/>
  <c r="N30" i="7"/>
  <c r="H30" i="7"/>
  <c r="D30" i="7"/>
  <c r="X30" i="7" s="1"/>
  <c r="O29" i="7"/>
  <c r="P29" i="7" s="1"/>
  <c r="H29" i="7"/>
  <c r="D29" i="7"/>
  <c r="X29" i="7" s="1"/>
  <c r="Y29" i="7" s="1"/>
  <c r="H28" i="7"/>
  <c r="D28" i="7"/>
  <c r="X28" i="7" s="1"/>
  <c r="O27" i="7"/>
  <c r="P27" i="7" s="1"/>
  <c r="H27" i="7"/>
  <c r="D27" i="7"/>
  <c r="X27" i="7" s="1"/>
  <c r="N26" i="7"/>
  <c r="H26" i="7"/>
  <c r="D26" i="7"/>
  <c r="X26" i="7" s="1"/>
  <c r="Y26" i="7" s="1"/>
  <c r="O25" i="7"/>
  <c r="P25" i="7" s="1"/>
  <c r="H25" i="7"/>
  <c r="D25" i="7"/>
  <c r="X25" i="7" s="1"/>
  <c r="Y25" i="7" s="1"/>
  <c r="N24" i="7"/>
  <c r="O24" i="7"/>
  <c r="P24" i="7" s="1"/>
  <c r="H24" i="7"/>
  <c r="D24" i="7"/>
  <c r="X24" i="7" s="1"/>
  <c r="H23" i="7"/>
  <c r="D23" i="7"/>
  <c r="X23" i="7" s="1"/>
  <c r="AC23" i="7" s="1"/>
  <c r="O22" i="7"/>
  <c r="P22" i="7" s="1"/>
  <c r="H22" i="7"/>
  <c r="D22" i="7"/>
  <c r="X22" i="7" s="1"/>
  <c r="H21" i="7"/>
  <c r="D21" i="7"/>
  <c r="X21" i="7" s="1"/>
  <c r="X20" i="7"/>
  <c r="T20" i="7" s="1"/>
  <c r="U20" i="7" s="1"/>
  <c r="V20" i="7" s="1"/>
  <c r="O20" i="7"/>
  <c r="P20" i="7" s="1"/>
  <c r="N20" i="7"/>
  <c r="H20" i="7"/>
  <c r="D20" i="7"/>
  <c r="H19" i="7"/>
  <c r="D19" i="7"/>
  <c r="X19" i="7" s="1"/>
  <c r="O18" i="7"/>
  <c r="P18" i="7" s="1"/>
  <c r="H18" i="7"/>
  <c r="D18" i="7"/>
  <c r="X18" i="7" s="1"/>
  <c r="T18" i="7" s="1"/>
  <c r="U18" i="7" s="1"/>
  <c r="V18" i="7" s="1"/>
  <c r="AC17" i="7"/>
  <c r="H17" i="7"/>
  <c r="D17" i="7"/>
  <c r="X17" i="7" s="1"/>
  <c r="O16" i="7"/>
  <c r="P16" i="7" s="1"/>
  <c r="N16" i="7"/>
  <c r="H16" i="7"/>
  <c r="D16" i="7"/>
  <c r="X16" i="7" s="1"/>
  <c r="T16" i="7" s="1"/>
  <c r="U16" i="7" s="1"/>
  <c r="V16" i="7" s="1"/>
  <c r="H15" i="7"/>
  <c r="D15" i="7"/>
  <c r="X15" i="7" s="1"/>
  <c r="X14" i="7"/>
  <c r="T14" i="7" s="1"/>
  <c r="U14" i="7" s="1"/>
  <c r="V14" i="7" s="1"/>
  <c r="O14" i="7"/>
  <c r="P14" i="7" s="1"/>
  <c r="H14" i="7"/>
  <c r="D14" i="7"/>
  <c r="H13" i="7"/>
  <c r="D13" i="7"/>
  <c r="X13" i="7" s="1"/>
  <c r="AC13" i="7" s="1"/>
  <c r="O12" i="7"/>
  <c r="P12" i="7" s="1"/>
  <c r="N12" i="7"/>
  <c r="H12" i="7"/>
  <c r="D12" i="7"/>
  <c r="X12" i="7" s="1"/>
  <c r="AC12" i="7" s="1"/>
  <c r="H11" i="7"/>
  <c r="D11" i="7"/>
  <c r="X11" i="7" s="1"/>
  <c r="N10" i="7"/>
  <c r="H10" i="7"/>
  <c r="D10" i="7"/>
  <c r="X10" i="7" s="1"/>
  <c r="H9" i="7"/>
  <c r="D9" i="7"/>
  <c r="X9" i="7" s="1"/>
  <c r="N8" i="7"/>
  <c r="H8" i="7"/>
  <c r="D8" i="7"/>
  <c r="X8" i="7" s="1"/>
  <c r="O7" i="7"/>
  <c r="P7" i="7" s="1"/>
  <c r="D7" i="7"/>
  <c r="X7" i="7" s="1"/>
  <c r="Y7" i="7" s="1"/>
  <c r="R51" i="9" l="1"/>
  <c r="R29" i="9"/>
  <c r="R35" i="9"/>
  <c r="R67" i="9"/>
  <c r="AC52" i="9"/>
  <c r="T52" i="9"/>
  <c r="U52" i="9" s="1"/>
  <c r="V52" i="9" s="1"/>
  <c r="AC36" i="9"/>
  <c r="T36" i="9"/>
  <c r="U36" i="9" s="1"/>
  <c r="V36" i="9" s="1"/>
  <c r="T47" i="9"/>
  <c r="U47" i="9" s="1"/>
  <c r="V47" i="9" s="1"/>
  <c r="T59" i="9"/>
  <c r="U59" i="9" s="1"/>
  <c r="V59" i="9" s="1"/>
  <c r="T31" i="9"/>
  <c r="U31" i="9" s="1"/>
  <c r="V31" i="9" s="1"/>
  <c r="T53" i="9"/>
  <c r="U53" i="9" s="1"/>
  <c r="V53" i="9" s="1"/>
  <c r="T33" i="9"/>
  <c r="U33" i="9" s="1"/>
  <c r="V33" i="9" s="1"/>
  <c r="T43" i="9"/>
  <c r="U43" i="9" s="1"/>
  <c r="V43" i="9" s="1"/>
  <c r="T69" i="9"/>
  <c r="U69" i="9" s="1"/>
  <c r="V69" i="9" s="1"/>
  <c r="AC19" i="7"/>
  <c r="AA41" i="7"/>
  <c r="AC15" i="7"/>
  <c r="AC21" i="7"/>
  <c r="T41" i="7"/>
  <c r="U41" i="7" s="1"/>
  <c r="V41" i="7" s="1"/>
  <c r="AA45" i="7"/>
  <c r="AC60" i="9"/>
  <c r="T60" i="9"/>
  <c r="U60" i="9" s="1"/>
  <c r="V60" i="9" s="1"/>
  <c r="AC38" i="9"/>
  <c r="T38" i="9"/>
  <c r="U38" i="9" s="1"/>
  <c r="V38" i="9" s="1"/>
  <c r="T26" i="9"/>
  <c r="U26" i="9" s="1"/>
  <c r="V26" i="9" s="1"/>
  <c r="AC54" i="9"/>
  <c r="T54" i="9"/>
  <c r="U54" i="9" s="1"/>
  <c r="V54" i="9" s="1"/>
  <c r="AC68" i="9"/>
  <c r="T68" i="9"/>
  <c r="U68" i="9" s="1"/>
  <c r="V68" i="9" s="1"/>
  <c r="AC44" i="9"/>
  <c r="T44" i="9"/>
  <c r="U44" i="9" s="1"/>
  <c r="V44" i="9" s="1"/>
  <c r="AC70" i="9"/>
  <c r="T70" i="9"/>
  <c r="U70" i="9" s="1"/>
  <c r="V70" i="9" s="1"/>
  <c r="T25" i="9"/>
  <c r="U25" i="9" s="1"/>
  <c r="V25" i="9" s="1"/>
  <c r="T41" i="9"/>
  <c r="U41" i="9" s="1"/>
  <c r="V41" i="9" s="1"/>
  <c r="T57" i="9"/>
  <c r="U57" i="9" s="1"/>
  <c r="V57" i="9" s="1"/>
  <c r="T46" i="9"/>
  <c r="U46" i="9" s="1"/>
  <c r="V46" i="9" s="1"/>
  <c r="T62" i="9"/>
  <c r="U62" i="9" s="1"/>
  <c r="V62" i="9" s="1"/>
  <c r="T27" i="9"/>
  <c r="U27" i="9" s="1"/>
  <c r="V27" i="9" s="1"/>
  <c r="T39" i="9"/>
  <c r="U39" i="9" s="1"/>
  <c r="V39" i="9" s="1"/>
  <c r="T55" i="9"/>
  <c r="U55" i="9" s="1"/>
  <c r="V55" i="9" s="1"/>
  <c r="T71" i="9"/>
  <c r="U71" i="9" s="1"/>
  <c r="V71" i="9" s="1"/>
  <c r="T17" i="9"/>
  <c r="U17" i="9" s="1"/>
  <c r="V17" i="9" s="1"/>
  <c r="T21" i="9"/>
  <c r="U21" i="9" s="1"/>
  <c r="V21" i="9" s="1"/>
  <c r="T23" i="9"/>
  <c r="U23" i="9" s="1"/>
  <c r="V23" i="9" s="1"/>
  <c r="T35" i="9"/>
  <c r="U35" i="9" s="1"/>
  <c r="V35" i="9" s="1"/>
  <c r="T45" i="9"/>
  <c r="U45" i="9" s="1"/>
  <c r="V45" i="9" s="1"/>
  <c r="T61" i="9"/>
  <c r="U61" i="9" s="1"/>
  <c r="V61" i="9" s="1"/>
  <c r="T29" i="9"/>
  <c r="U29" i="9" s="1"/>
  <c r="V29" i="9" s="1"/>
  <c r="T51" i="9"/>
  <c r="U51" i="9" s="1"/>
  <c r="V51" i="9" s="1"/>
  <c r="T67" i="9"/>
  <c r="U67" i="9" s="1"/>
  <c r="V67" i="9" s="1"/>
  <c r="R37" i="9"/>
  <c r="R53" i="9"/>
  <c r="R69" i="9"/>
  <c r="R27" i="9"/>
  <c r="R12" i="7"/>
  <c r="T19" i="9"/>
  <c r="U19" i="9" s="1"/>
  <c r="V19" i="9" s="1"/>
  <c r="R33" i="9"/>
  <c r="T34" i="9"/>
  <c r="U34" i="9" s="1"/>
  <c r="V34" i="9" s="1"/>
  <c r="R39" i="9"/>
  <c r="T40" i="9"/>
  <c r="U40" i="9" s="1"/>
  <c r="V40" i="9" s="1"/>
  <c r="R41" i="9"/>
  <c r="T42" i="9"/>
  <c r="U42" i="9" s="1"/>
  <c r="V42" i="9" s="1"/>
  <c r="R47" i="9"/>
  <c r="T48" i="9"/>
  <c r="U48" i="9" s="1"/>
  <c r="V48" i="9" s="1"/>
  <c r="R49" i="9"/>
  <c r="T50" i="9"/>
  <c r="U50" i="9" s="1"/>
  <c r="V50" i="9" s="1"/>
  <c r="R55" i="9"/>
  <c r="T56" i="9"/>
  <c r="U56" i="9" s="1"/>
  <c r="V56" i="9" s="1"/>
  <c r="R57" i="9"/>
  <c r="T58" i="9"/>
  <c r="U58" i="9" s="1"/>
  <c r="V58" i="9" s="1"/>
  <c r="R63" i="9"/>
  <c r="T64" i="9"/>
  <c r="U64" i="9" s="1"/>
  <c r="V64" i="9" s="1"/>
  <c r="R65" i="9"/>
  <c r="T66" i="9"/>
  <c r="U66" i="9" s="1"/>
  <c r="V66" i="9" s="1"/>
  <c r="R71" i="9"/>
  <c r="AC8" i="9"/>
  <c r="N13" i="9"/>
  <c r="R13" i="9" s="1"/>
  <c r="N15" i="9"/>
  <c r="R15" i="9" s="1"/>
  <c r="N21" i="9"/>
  <c r="R21" i="9" s="1"/>
  <c r="O23" i="9"/>
  <c r="P23" i="9" s="1"/>
  <c r="R23" i="9" s="1"/>
  <c r="N7" i="9"/>
  <c r="R7" i="9" s="1"/>
  <c r="O11" i="9"/>
  <c r="P11" i="9" s="1"/>
  <c r="R11" i="9" s="1"/>
  <c r="N19" i="9"/>
  <c r="R19" i="9" s="1"/>
  <c r="R25" i="9"/>
  <c r="R8" i="9"/>
  <c r="R9" i="9"/>
  <c r="AC16" i="9"/>
  <c r="T16" i="9"/>
  <c r="U16" i="9" s="1"/>
  <c r="V16" i="9" s="1"/>
  <c r="Y16" i="9"/>
  <c r="AC12" i="9"/>
  <c r="T12" i="9"/>
  <c r="U12" i="9" s="1"/>
  <c r="V12" i="9" s="1"/>
  <c r="Y12" i="9"/>
  <c r="AC20" i="9"/>
  <c r="Y20" i="9"/>
  <c r="T20" i="9"/>
  <c r="U20" i="9" s="1"/>
  <c r="V20" i="9" s="1"/>
  <c r="Y9" i="9"/>
  <c r="T9" i="9"/>
  <c r="U9" i="9" s="1"/>
  <c r="V9" i="9" s="1"/>
  <c r="AC9" i="9"/>
  <c r="AC18" i="9"/>
  <c r="Y18" i="9"/>
  <c r="T18" i="9"/>
  <c r="U18" i="9" s="1"/>
  <c r="V18" i="9" s="1"/>
  <c r="T7" i="9"/>
  <c r="U7" i="9" s="1"/>
  <c r="V7" i="9" s="1"/>
  <c r="AC7" i="9"/>
  <c r="Y7" i="9"/>
  <c r="Y11" i="9"/>
  <c r="T11" i="9"/>
  <c r="U11" i="9" s="1"/>
  <c r="V11" i="9" s="1"/>
  <c r="AC11" i="9"/>
  <c r="O26" i="9"/>
  <c r="P26" i="9" s="1"/>
  <c r="N26" i="9"/>
  <c r="R26" i="9" s="1"/>
  <c r="O58" i="9"/>
  <c r="P58" i="9" s="1"/>
  <c r="N58" i="9"/>
  <c r="R58" i="9" s="1"/>
  <c r="N14" i="9"/>
  <c r="R14" i="9" s="1"/>
  <c r="O32" i="9"/>
  <c r="P32" i="9" s="1"/>
  <c r="N32" i="9"/>
  <c r="O64" i="9"/>
  <c r="P64" i="9" s="1"/>
  <c r="N64" i="9"/>
  <c r="N10" i="9"/>
  <c r="R10" i="9" s="1"/>
  <c r="O22" i="9"/>
  <c r="P22" i="9" s="1"/>
  <c r="N22" i="9"/>
  <c r="R22" i="9" s="1"/>
  <c r="AC26" i="9"/>
  <c r="Y26" i="9"/>
  <c r="O38" i="9"/>
  <c r="P38" i="9" s="1"/>
  <c r="N38" i="9"/>
  <c r="O54" i="9"/>
  <c r="P54" i="9" s="1"/>
  <c r="N54" i="9"/>
  <c r="O70" i="9"/>
  <c r="P70" i="9" s="1"/>
  <c r="N70" i="9"/>
  <c r="AC30" i="9"/>
  <c r="Y30" i="9"/>
  <c r="O42" i="9"/>
  <c r="P42" i="9" s="1"/>
  <c r="N42" i="9"/>
  <c r="Y10" i="9"/>
  <c r="AC15" i="9"/>
  <c r="Y15" i="9"/>
  <c r="O48" i="9"/>
  <c r="P48" i="9" s="1"/>
  <c r="N48" i="9"/>
  <c r="O18" i="9"/>
  <c r="P18" i="9" s="1"/>
  <c r="N18" i="9"/>
  <c r="R18" i="9" s="1"/>
  <c r="O28" i="9"/>
  <c r="P28" i="9" s="1"/>
  <c r="N28" i="9"/>
  <c r="AC32" i="9"/>
  <c r="Y32" i="9"/>
  <c r="O44" i="9"/>
  <c r="P44" i="9" s="1"/>
  <c r="N44" i="9"/>
  <c r="R44" i="9" s="1"/>
  <c r="O60" i="9"/>
  <c r="P60" i="9" s="1"/>
  <c r="N60" i="9"/>
  <c r="R60" i="9" s="1"/>
  <c r="AC14" i="9"/>
  <c r="Y14" i="9"/>
  <c r="AC22" i="9"/>
  <c r="Y22" i="9"/>
  <c r="O34" i="9"/>
  <c r="P34" i="9" s="1"/>
  <c r="N34" i="9"/>
  <c r="R34" i="9" s="1"/>
  <c r="O50" i="9"/>
  <c r="P50" i="9" s="1"/>
  <c r="N50" i="9"/>
  <c r="Y8" i="9"/>
  <c r="N12" i="9"/>
  <c r="R12" i="9" s="1"/>
  <c r="O24" i="9"/>
  <c r="P24" i="9" s="1"/>
  <c r="N24" i="9"/>
  <c r="AC28" i="9"/>
  <c r="Y28" i="9"/>
  <c r="O66" i="9"/>
  <c r="P66" i="9" s="1"/>
  <c r="N66" i="9"/>
  <c r="O40" i="9"/>
  <c r="P40" i="9" s="1"/>
  <c r="N40" i="9"/>
  <c r="O56" i="9"/>
  <c r="P56" i="9" s="1"/>
  <c r="N56" i="9"/>
  <c r="O30" i="9"/>
  <c r="P30" i="9" s="1"/>
  <c r="N30" i="9"/>
  <c r="AC34" i="9"/>
  <c r="Y34" i="9"/>
  <c r="O46" i="9"/>
  <c r="P46" i="9" s="1"/>
  <c r="N46" i="9"/>
  <c r="O62" i="9"/>
  <c r="P62" i="9" s="1"/>
  <c r="N62" i="9"/>
  <c r="AC10" i="9"/>
  <c r="O16" i="9"/>
  <c r="P16" i="9" s="1"/>
  <c r="N16" i="9"/>
  <c r="O20" i="9"/>
  <c r="P20" i="9" s="1"/>
  <c r="N20" i="9"/>
  <c r="AC24" i="9"/>
  <c r="Y24" i="9"/>
  <c r="T30" i="9"/>
  <c r="U30" i="9" s="1"/>
  <c r="V30" i="9" s="1"/>
  <c r="O36" i="9"/>
  <c r="P36" i="9" s="1"/>
  <c r="N36" i="9"/>
  <c r="O52" i="9"/>
  <c r="P52" i="9" s="1"/>
  <c r="N52" i="9"/>
  <c r="O68" i="9"/>
  <c r="P68" i="9" s="1"/>
  <c r="N68" i="9"/>
  <c r="Y17" i="9"/>
  <c r="Y19" i="9"/>
  <c r="Y21" i="9"/>
  <c r="Y23" i="9"/>
  <c r="Y25" i="9"/>
  <c r="Y27" i="9"/>
  <c r="Y29" i="9"/>
  <c r="Y31" i="9"/>
  <c r="Y33" i="9"/>
  <c r="Y35" i="9"/>
  <c r="Y37" i="9"/>
  <c r="Y39" i="9"/>
  <c r="Y41" i="9"/>
  <c r="Y43" i="9"/>
  <c r="Y45" i="9"/>
  <c r="Y47" i="9"/>
  <c r="Y49" i="9"/>
  <c r="Y51" i="9"/>
  <c r="Y53" i="9"/>
  <c r="Y55" i="9"/>
  <c r="Y57" i="9"/>
  <c r="Y59" i="9"/>
  <c r="Y61" i="9"/>
  <c r="Y63" i="9"/>
  <c r="Y65" i="9"/>
  <c r="Y67" i="9"/>
  <c r="Y69" i="9"/>
  <c r="Y71" i="9"/>
  <c r="Y36" i="9"/>
  <c r="Y38" i="9"/>
  <c r="Y40" i="9"/>
  <c r="Y42" i="9"/>
  <c r="Y44" i="9"/>
  <c r="Y46" i="9"/>
  <c r="Y48" i="9"/>
  <c r="Y50" i="9"/>
  <c r="Y52" i="9"/>
  <c r="Y54" i="9"/>
  <c r="Y56" i="9"/>
  <c r="Y58" i="9"/>
  <c r="Y60" i="9"/>
  <c r="Y62" i="9"/>
  <c r="Y64" i="9"/>
  <c r="Y66" i="9"/>
  <c r="Y68" i="9"/>
  <c r="Y70" i="9"/>
  <c r="T22" i="7"/>
  <c r="U22" i="7" s="1"/>
  <c r="V22" i="7" s="1"/>
  <c r="AC22" i="7"/>
  <c r="Y28" i="7"/>
  <c r="T24" i="7"/>
  <c r="U24" i="7" s="1"/>
  <c r="V24" i="7" s="1"/>
  <c r="AC24" i="7"/>
  <c r="AA32" i="7"/>
  <c r="O8" i="7"/>
  <c r="P8" i="7" s="1"/>
  <c r="R8" i="7" s="1"/>
  <c r="AC18" i="7"/>
  <c r="O40" i="7"/>
  <c r="P40" i="7" s="1"/>
  <c r="R40" i="7" s="1"/>
  <c r="AA36" i="7"/>
  <c r="O10" i="7"/>
  <c r="P10" i="7" s="1"/>
  <c r="AC14" i="7"/>
  <c r="AC16" i="7"/>
  <c r="O30" i="7"/>
  <c r="P30" i="7" s="1"/>
  <c r="R30" i="7" s="1"/>
  <c r="T39" i="7"/>
  <c r="U39" i="7" s="1"/>
  <c r="V39" i="7" s="1"/>
  <c r="T43" i="7"/>
  <c r="U43" i="7" s="1"/>
  <c r="V43" i="7" s="1"/>
  <c r="AC20" i="7"/>
  <c r="AE20" i="7" s="1"/>
  <c r="R10" i="7"/>
  <c r="O26" i="7"/>
  <c r="P26" i="7" s="1"/>
  <c r="R26" i="7" s="1"/>
  <c r="T25" i="7"/>
  <c r="U25" i="7" s="1"/>
  <c r="V25" i="7" s="1"/>
  <c r="AA39" i="7"/>
  <c r="AA43" i="7"/>
  <c r="O44" i="7"/>
  <c r="P44" i="7" s="1"/>
  <c r="T29" i="7"/>
  <c r="U29" i="7" s="1"/>
  <c r="V29" i="7" s="1"/>
  <c r="O34" i="7"/>
  <c r="P34" i="7" s="1"/>
  <c r="O38" i="7"/>
  <c r="P38" i="7" s="1"/>
  <c r="O42" i="7"/>
  <c r="P42" i="7" s="1"/>
  <c r="R42" i="7" s="1"/>
  <c r="AE23" i="7"/>
  <c r="Y10" i="7"/>
  <c r="T10" i="7"/>
  <c r="U10" i="7" s="1"/>
  <c r="V10" i="7" s="1"/>
  <c r="Y27" i="7"/>
  <c r="T27" i="7"/>
  <c r="U27" i="7" s="1"/>
  <c r="V27" i="7" s="1"/>
  <c r="AC27" i="7"/>
  <c r="Y15" i="7"/>
  <c r="T15" i="7"/>
  <c r="U15" i="7" s="1"/>
  <c r="V15" i="7" s="1"/>
  <c r="N14" i="7"/>
  <c r="R14" i="7" s="1"/>
  <c r="N18" i="7"/>
  <c r="R18" i="7" s="1"/>
  <c r="N22" i="7"/>
  <c r="R22" i="7" s="1"/>
  <c r="N9" i="7"/>
  <c r="O9" i="7"/>
  <c r="P9" i="7" s="1"/>
  <c r="O13" i="7"/>
  <c r="P13" i="7" s="1"/>
  <c r="N13" i="7"/>
  <c r="O17" i="7"/>
  <c r="P17" i="7" s="1"/>
  <c r="N17" i="7"/>
  <c r="Y8" i="7"/>
  <c r="T8" i="7"/>
  <c r="U8" i="7" s="1"/>
  <c r="V8" i="7" s="1"/>
  <c r="Y31" i="7"/>
  <c r="T31" i="7"/>
  <c r="U31" i="7" s="1"/>
  <c r="V31" i="7" s="1"/>
  <c r="AC31" i="7"/>
  <c r="R38" i="7"/>
  <c r="N7" i="7"/>
  <c r="R7" i="7" s="1"/>
  <c r="N11" i="7"/>
  <c r="O11" i="7"/>
  <c r="P11" i="7" s="1"/>
  <c r="O15" i="7"/>
  <c r="P15" i="7" s="1"/>
  <c r="N15" i="7"/>
  <c r="R15" i="7" s="1"/>
  <c r="O19" i="7"/>
  <c r="P19" i="7" s="1"/>
  <c r="N19" i="7"/>
  <c r="R19" i="7" s="1"/>
  <c r="O23" i="7"/>
  <c r="P23" i="7" s="1"/>
  <c r="N23" i="7"/>
  <c r="AC10" i="7"/>
  <c r="R34" i="7"/>
  <c r="Y19" i="7"/>
  <c r="AE19" i="7" s="1"/>
  <c r="T19" i="7"/>
  <c r="U19" i="7" s="1"/>
  <c r="V19" i="7" s="1"/>
  <c r="Y23" i="7"/>
  <c r="T23" i="7"/>
  <c r="U23" i="7" s="1"/>
  <c r="V23" i="7" s="1"/>
  <c r="AC8" i="7"/>
  <c r="Y13" i="7"/>
  <c r="AE13" i="7" s="1"/>
  <c r="T13" i="7"/>
  <c r="U13" i="7" s="1"/>
  <c r="V13" i="7" s="1"/>
  <c r="Y17" i="7"/>
  <c r="AE17" i="7" s="1"/>
  <c r="T17" i="7"/>
  <c r="U17" i="7" s="1"/>
  <c r="V17" i="7" s="1"/>
  <c r="Y21" i="7"/>
  <c r="AE21" i="7" s="1"/>
  <c r="T21" i="7"/>
  <c r="U21" i="7" s="1"/>
  <c r="V21" i="7" s="1"/>
  <c r="T11" i="7"/>
  <c r="U11" i="7" s="1"/>
  <c r="V11" i="7" s="1"/>
  <c r="AC11" i="7"/>
  <c r="Y11" i="7"/>
  <c r="O21" i="7"/>
  <c r="P21" i="7" s="1"/>
  <c r="N21" i="7"/>
  <c r="O36" i="7"/>
  <c r="P36" i="7" s="1"/>
  <c r="N36" i="7"/>
  <c r="R36" i="7" s="1"/>
  <c r="T9" i="7"/>
  <c r="U9" i="7" s="1"/>
  <c r="V9" i="7" s="1"/>
  <c r="AC9" i="7"/>
  <c r="Y9" i="7"/>
  <c r="Y12" i="7"/>
  <c r="T12" i="7"/>
  <c r="U12" i="7" s="1"/>
  <c r="V12" i="7" s="1"/>
  <c r="N28" i="7"/>
  <c r="O28" i="7"/>
  <c r="P28" i="7" s="1"/>
  <c r="R44" i="7"/>
  <c r="AC7" i="7"/>
  <c r="AA7" i="7"/>
  <c r="T7" i="7"/>
  <c r="U7" i="7" s="1"/>
  <c r="V7" i="7" s="1"/>
  <c r="AA10" i="7"/>
  <c r="R16" i="7"/>
  <c r="R20" i="7"/>
  <c r="R24" i="7"/>
  <c r="N32" i="7"/>
  <c r="O32" i="7"/>
  <c r="P32" i="7" s="1"/>
  <c r="Y35" i="7"/>
  <c r="T35" i="7"/>
  <c r="U35" i="7" s="1"/>
  <c r="V35" i="7" s="1"/>
  <c r="AC35" i="7"/>
  <c r="T38" i="7"/>
  <c r="U38" i="7" s="1"/>
  <c r="V38" i="7" s="1"/>
  <c r="AC38" i="7"/>
  <c r="Y38" i="7"/>
  <c r="AA38" i="7"/>
  <c r="T40" i="7"/>
  <c r="U40" i="7" s="1"/>
  <c r="V40" i="7" s="1"/>
  <c r="AC40" i="7"/>
  <c r="Y40" i="7"/>
  <c r="T42" i="7"/>
  <c r="U42" i="7" s="1"/>
  <c r="V42" i="7" s="1"/>
  <c r="AC42" i="7"/>
  <c r="Y42" i="7"/>
  <c r="AA42" i="7"/>
  <c r="T44" i="7"/>
  <c r="U44" i="7" s="1"/>
  <c r="V44" i="7" s="1"/>
  <c r="AC44" i="7"/>
  <c r="Y44" i="7"/>
  <c r="AA44" i="7"/>
  <c r="Y30" i="7"/>
  <c r="AA30" i="7" s="1"/>
  <c r="T34" i="7"/>
  <c r="U34" i="7" s="1"/>
  <c r="V34" i="7" s="1"/>
  <c r="AC34" i="7"/>
  <c r="AA15" i="7"/>
  <c r="AA23" i="7"/>
  <c r="AA25" i="7"/>
  <c r="AA29" i="7"/>
  <c r="AA33" i="7"/>
  <c r="AA37" i="7"/>
  <c r="T26" i="7"/>
  <c r="U26" i="7" s="1"/>
  <c r="V26" i="7" s="1"/>
  <c r="AC26" i="7"/>
  <c r="T30" i="7"/>
  <c r="U30" i="7" s="1"/>
  <c r="V30" i="7" s="1"/>
  <c r="AC30" i="7"/>
  <c r="AA26" i="7"/>
  <c r="AA34" i="7"/>
  <c r="Y14" i="7"/>
  <c r="Y16" i="7"/>
  <c r="Y18" i="7"/>
  <c r="Y20" i="7"/>
  <c r="Y22" i="7"/>
  <c r="Y24" i="7"/>
  <c r="AC25" i="7"/>
  <c r="AE25" i="7" s="1"/>
  <c r="T28" i="7"/>
  <c r="U28" i="7" s="1"/>
  <c r="V28" i="7" s="1"/>
  <c r="AC28" i="7"/>
  <c r="AC29" i="7"/>
  <c r="T32" i="7"/>
  <c r="U32" i="7" s="1"/>
  <c r="V32" i="7" s="1"/>
  <c r="AC32" i="7"/>
  <c r="AC33" i="7"/>
  <c r="AE33" i="7" s="1"/>
  <c r="T36" i="7"/>
  <c r="U36" i="7" s="1"/>
  <c r="V36" i="7" s="1"/>
  <c r="AC36" i="7"/>
  <c r="AC37" i="7"/>
  <c r="AE37" i="7" s="1"/>
  <c r="AC39" i="7"/>
  <c r="AC41" i="7"/>
  <c r="AC43" i="7"/>
  <c r="AC45" i="7"/>
  <c r="N25" i="7"/>
  <c r="R25" i="7" s="1"/>
  <c r="N27" i="7"/>
  <c r="R27" i="7" s="1"/>
  <c r="N29" i="7"/>
  <c r="R29" i="7" s="1"/>
  <c r="N31" i="7"/>
  <c r="R31" i="7" s="1"/>
  <c r="N33" i="7"/>
  <c r="R33" i="7" s="1"/>
  <c r="N35" i="7"/>
  <c r="R35" i="7" s="1"/>
  <c r="N37" i="7"/>
  <c r="R37" i="7" s="1"/>
  <c r="N39" i="7"/>
  <c r="R39" i="7" s="1"/>
  <c r="N41" i="7"/>
  <c r="R41" i="7" s="1"/>
  <c r="N43" i="7"/>
  <c r="R43" i="7" s="1"/>
  <c r="N45" i="7"/>
  <c r="R45" i="7" s="1"/>
  <c r="AA19" i="7" l="1"/>
  <c r="AK19" i="7" s="1"/>
  <c r="AL19" i="7" s="1"/>
  <c r="AE15" i="7"/>
  <c r="AK15" i="7" s="1"/>
  <c r="AL15" i="7" s="1"/>
  <c r="AA31" i="7"/>
  <c r="AE29" i="7"/>
  <c r="R50" i="9"/>
  <c r="AA20" i="7"/>
  <c r="AK20" i="7" s="1"/>
  <c r="AL20" i="7" s="1"/>
  <c r="R9" i="7"/>
  <c r="R11" i="7"/>
  <c r="R20" i="9"/>
  <c r="R24" i="9"/>
  <c r="R54" i="9"/>
  <c r="R28" i="9"/>
  <c r="R38" i="9"/>
  <c r="R70" i="9"/>
  <c r="R32" i="9"/>
  <c r="AA7" i="9"/>
  <c r="AE7" i="9"/>
  <c r="R36" i="9"/>
  <c r="R56" i="9"/>
  <c r="R48" i="9"/>
  <c r="R42" i="9"/>
  <c r="R64" i="9"/>
  <c r="R52" i="9"/>
  <c r="R46" i="9"/>
  <c r="R30" i="9"/>
  <c r="R16" i="9"/>
  <c r="R68" i="9"/>
  <c r="R62" i="9"/>
  <c r="R40" i="9"/>
  <c r="R66" i="9"/>
  <c r="AA18" i="7"/>
  <c r="AE36" i="7"/>
  <c r="AK36" i="7" s="1"/>
  <c r="AL36" i="7" s="1"/>
  <c r="AE32" i="7"/>
  <c r="AA22" i="7"/>
  <c r="AA24" i="7"/>
  <c r="AE31" i="7"/>
  <c r="AK33" i="7"/>
  <c r="AL33" i="7" s="1"/>
  <c r="AE40" i="7"/>
  <c r="AA27" i="7"/>
  <c r="AA11" i="7"/>
  <c r="AA28" i="7"/>
  <c r="AE41" i="7"/>
  <c r="AK41" i="7" s="1"/>
  <c r="AL41" i="7" s="1"/>
  <c r="AA13" i="7"/>
  <c r="AE39" i="7"/>
  <c r="AK39" i="7" s="1"/>
  <c r="AL39" i="7" s="1"/>
  <c r="AA8" i="7"/>
  <c r="AE30" i="7"/>
  <c r="AK30" i="7" s="1"/>
  <c r="AL30" i="7" s="1"/>
  <c r="AE43" i="7"/>
  <c r="AK43" i="7" s="1"/>
  <c r="AL43" i="7" s="1"/>
  <c r="AA16" i="7"/>
  <c r="AE45" i="7"/>
  <c r="AK45" i="7" s="1"/>
  <c r="AL45" i="7" s="1"/>
  <c r="AA17" i="7"/>
  <c r="AA9" i="7"/>
  <c r="AE44" i="7"/>
  <c r="AK44" i="7" s="1"/>
  <c r="AL44" i="7" s="1"/>
  <c r="AE26" i="7"/>
  <c r="AK26" i="7" s="1"/>
  <c r="AL26" i="7" s="1"/>
  <c r="AE11" i="7"/>
  <c r="AE8" i="7"/>
  <c r="AK37" i="7"/>
  <c r="AL37" i="7" s="1"/>
  <c r="AE28" i="7"/>
  <c r="AA14" i="7"/>
  <c r="AE12" i="7"/>
  <c r="R32" i="7"/>
  <c r="R28" i="7"/>
  <c r="AE22" i="7"/>
  <c r="AE27" i="7"/>
  <c r="AE7" i="7"/>
  <c r="AK7" i="7" s="1"/>
  <c r="AL7" i="7" s="1"/>
  <c r="AE10" i="7"/>
  <c r="AK10" i="7" s="1"/>
  <c r="AL10" i="7" s="1"/>
  <c r="AE16" i="7"/>
  <c r="R17" i="7"/>
  <c r="AA12" i="7"/>
  <c r="AE42" i="7"/>
  <c r="AK42" i="7" s="1"/>
  <c r="AL42" i="7" s="1"/>
  <c r="AE38" i="7"/>
  <c r="AK38" i="7" s="1"/>
  <c r="AL38" i="7" s="1"/>
  <c r="AA35" i="7"/>
  <c r="AK29" i="7"/>
  <c r="AL29" i="7" s="1"/>
  <c r="AE34" i="7"/>
  <c r="AK34" i="7" s="1"/>
  <c r="AL34" i="7" s="1"/>
  <c r="R21" i="7"/>
  <c r="AE24" i="7"/>
  <c r="R13" i="7"/>
  <c r="AE18" i="7"/>
  <c r="AE35" i="7"/>
  <c r="AE9" i="7"/>
  <c r="R23" i="7"/>
  <c r="AK23" i="7" s="1"/>
  <c r="AL23" i="7" s="1"/>
  <c r="AK25" i="7"/>
  <c r="AL25" i="7" s="1"/>
  <c r="AA21" i="7"/>
  <c r="AA40" i="7"/>
  <c r="AE14" i="7"/>
  <c r="AK31" i="7" l="1"/>
  <c r="AL31" i="7" s="1"/>
  <c r="AK18" i="7"/>
  <c r="AL18" i="7" s="1"/>
  <c r="AK22" i="7"/>
  <c r="AL22" i="7" s="1"/>
  <c r="AK12" i="7"/>
  <c r="AL12" i="7" s="1"/>
  <c r="AK7" i="9"/>
  <c r="AL7" i="9" s="1"/>
  <c r="AK32" i="7"/>
  <c r="AL32" i="7" s="1"/>
  <c r="AK16" i="7"/>
  <c r="AL16" i="7" s="1"/>
  <c r="AK11" i="7"/>
  <c r="AL11" i="7" s="1"/>
  <c r="AK8" i="7"/>
  <c r="AL8" i="7" s="1"/>
  <c r="AK35" i="7"/>
  <c r="AL35" i="7" s="1"/>
  <c r="AK24" i="7"/>
  <c r="AL24" i="7" s="1"/>
  <c r="AK27" i="7"/>
  <c r="AL27" i="7" s="1"/>
  <c r="AK40" i="7"/>
  <c r="AL40" i="7" s="1"/>
  <c r="AK14" i="7"/>
  <c r="AL14" i="7" s="1"/>
  <c r="AK17" i="7"/>
  <c r="AL17" i="7" s="1"/>
  <c r="AK13" i="7"/>
  <c r="AL13" i="7" s="1"/>
  <c r="AK28" i="7"/>
  <c r="AL28" i="7" s="1"/>
  <c r="AK9" i="7"/>
  <c r="AL9" i="7" s="1"/>
  <c r="AK21" i="7"/>
  <c r="AL21" i="7" s="1"/>
  <c r="K186" i="6"/>
  <c r="O186" i="6" s="1"/>
  <c r="P186" i="6" s="1"/>
  <c r="H186" i="6"/>
  <c r="D186" i="6"/>
  <c r="X186" i="6" s="1"/>
  <c r="K185" i="6"/>
  <c r="H185" i="6"/>
  <c r="D185" i="6"/>
  <c r="X185" i="6" s="1"/>
  <c r="K184" i="6"/>
  <c r="O184" i="6" s="1"/>
  <c r="P184" i="6" s="1"/>
  <c r="H184" i="6"/>
  <c r="D184" i="6"/>
  <c r="X184" i="6" s="1"/>
  <c r="K183" i="6"/>
  <c r="H183" i="6"/>
  <c r="D183" i="6"/>
  <c r="X183" i="6" s="1"/>
  <c r="R182" i="6"/>
  <c r="O182" i="6"/>
  <c r="P182" i="6" s="1"/>
  <c r="N182" i="6"/>
  <c r="K182" i="6"/>
  <c r="H182" i="6"/>
  <c r="D182" i="6"/>
  <c r="X182" i="6" s="1"/>
  <c r="K181" i="6"/>
  <c r="H181" i="6"/>
  <c r="D181" i="6"/>
  <c r="X181" i="6" s="1"/>
  <c r="T181" i="6" s="1"/>
  <c r="U181" i="6" s="1"/>
  <c r="V181" i="6" s="1"/>
  <c r="O180" i="6"/>
  <c r="P180" i="6" s="1"/>
  <c r="N180" i="6"/>
  <c r="K180" i="6"/>
  <c r="H180" i="6"/>
  <c r="D180" i="6"/>
  <c r="X180" i="6" s="1"/>
  <c r="X179" i="6"/>
  <c r="K179" i="6"/>
  <c r="H179" i="6"/>
  <c r="D179" i="6"/>
  <c r="N178" i="6"/>
  <c r="K178" i="6"/>
  <c r="O178" i="6" s="1"/>
  <c r="P178" i="6" s="1"/>
  <c r="H178" i="6"/>
  <c r="D178" i="6"/>
  <c r="X178" i="6" s="1"/>
  <c r="T178" i="6" s="1"/>
  <c r="U178" i="6" s="1"/>
  <c r="V178" i="6" s="1"/>
  <c r="K177" i="6"/>
  <c r="H177" i="6"/>
  <c r="D177" i="6"/>
  <c r="X177" i="6" s="1"/>
  <c r="O176" i="6"/>
  <c r="P176" i="6" s="1"/>
  <c r="K176" i="6"/>
  <c r="N176" i="6" s="1"/>
  <c r="R176" i="6" s="1"/>
  <c r="H176" i="6"/>
  <c r="D176" i="6"/>
  <c r="X176" i="6" s="1"/>
  <c r="K175" i="6"/>
  <c r="H175" i="6"/>
  <c r="D175" i="6"/>
  <c r="X175" i="6" s="1"/>
  <c r="T175" i="6" s="1"/>
  <c r="U175" i="6" s="1"/>
  <c r="V175" i="6" s="1"/>
  <c r="O174" i="6"/>
  <c r="P174" i="6" s="1"/>
  <c r="K174" i="6"/>
  <c r="N174" i="6" s="1"/>
  <c r="R174" i="6" s="1"/>
  <c r="H174" i="6"/>
  <c r="D174" i="6"/>
  <c r="X174" i="6" s="1"/>
  <c r="K173" i="6"/>
  <c r="H173" i="6"/>
  <c r="D173" i="6"/>
  <c r="X173" i="6" s="1"/>
  <c r="Y172" i="6"/>
  <c r="X172" i="6"/>
  <c r="T172" i="6" s="1"/>
  <c r="U172" i="6" s="1"/>
  <c r="V172" i="6" s="1"/>
  <c r="N172" i="6"/>
  <c r="K172" i="6"/>
  <c r="O172" i="6" s="1"/>
  <c r="P172" i="6" s="1"/>
  <c r="H172" i="6"/>
  <c r="D172" i="6"/>
  <c r="X171" i="6"/>
  <c r="K171" i="6"/>
  <c r="H171" i="6"/>
  <c r="D171" i="6"/>
  <c r="N170" i="6"/>
  <c r="K170" i="6"/>
  <c r="O170" i="6" s="1"/>
  <c r="P170" i="6" s="1"/>
  <c r="H170" i="6"/>
  <c r="D170" i="6"/>
  <c r="X170" i="6" s="1"/>
  <c r="K169" i="6"/>
  <c r="H169" i="6"/>
  <c r="D169" i="6"/>
  <c r="X169" i="6" s="1"/>
  <c r="X168" i="6"/>
  <c r="T168" i="6" s="1"/>
  <c r="U168" i="6" s="1"/>
  <c r="V168" i="6" s="1"/>
  <c r="N168" i="6"/>
  <c r="K168" i="6"/>
  <c r="O168" i="6" s="1"/>
  <c r="P168" i="6" s="1"/>
  <c r="H168" i="6"/>
  <c r="D168" i="6"/>
  <c r="X167" i="6"/>
  <c r="T167" i="6" s="1"/>
  <c r="U167" i="6" s="1"/>
  <c r="V167" i="6" s="1"/>
  <c r="K167" i="6"/>
  <c r="H167" i="6"/>
  <c r="D167" i="6"/>
  <c r="N166" i="6"/>
  <c r="K166" i="6"/>
  <c r="O166" i="6" s="1"/>
  <c r="P166" i="6" s="1"/>
  <c r="R166" i="6" s="1"/>
  <c r="H166" i="6"/>
  <c r="D166" i="6"/>
  <c r="X166" i="6" s="1"/>
  <c r="K165" i="6"/>
  <c r="H165" i="6"/>
  <c r="D165" i="6"/>
  <c r="X165" i="6" s="1"/>
  <c r="T165" i="6" s="1"/>
  <c r="U165" i="6" s="1"/>
  <c r="V165" i="6" s="1"/>
  <c r="K164" i="6"/>
  <c r="O164" i="6" s="1"/>
  <c r="P164" i="6" s="1"/>
  <c r="H164" i="6"/>
  <c r="D164" i="6"/>
  <c r="X164" i="6" s="1"/>
  <c r="K163" i="6"/>
  <c r="H163" i="6"/>
  <c r="D163" i="6"/>
  <c r="X163" i="6" s="1"/>
  <c r="X162" i="6"/>
  <c r="T162" i="6" s="1"/>
  <c r="U162" i="6" s="1"/>
  <c r="V162" i="6" s="1"/>
  <c r="K162" i="6"/>
  <c r="N162" i="6" s="1"/>
  <c r="H162" i="6"/>
  <c r="D162" i="6"/>
  <c r="K161" i="6"/>
  <c r="H161" i="6"/>
  <c r="D161" i="6"/>
  <c r="X161" i="6" s="1"/>
  <c r="K160" i="6"/>
  <c r="N160" i="6" s="1"/>
  <c r="H160" i="6"/>
  <c r="D160" i="6"/>
  <c r="X160" i="6" s="1"/>
  <c r="O159" i="6"/>
  <c r="P159" i="6" s="1"/>
  <c r="K159" i="6"/>
  <c r="N159" i="6" s="1"/>
  <c r="H159" i="6"/>
  <c r="D159" i="6"/>
  <c r="X159" i="6" s="1"/>
  <c r="O158" i="6"/>
  <c r="P158" i="6" s="1"/>
  <c r="N158" i="6"/>
  <c r="K158" i="6"/>
  <c r="H158" i="6"/>
  <c r="D158" i="6"/>
  <c r="X158" i="6" s="1"/>
  <c r="K157" i="6"/>
  <c r="H157" i="6"/>
  <c r="D157" i="6"/>
  <c r="X157" i="6" s="1"/>
  <c r="T157" i="6" s="1"/>
  <c r="U157" i="6" s="1"/>
  <c r="V157" i="6" s="1"/>
  <c r="K156" i="6"/>
  <c r="O156" i="6" s="1"/>
  <c r="P156" i="6" s="1"/>
  <c r="H156" i="6"/>
  <c r="D156" i="6"/>
  <c r="X156" i="6" s="1"/>
  <c r="K155" i="6"/>
  <c r="H155" i="6"/>
  <c r="D155" i="6"/>
  <c r="X155" i="6" s="1"/>
  <c r="K154" i="6"/>
  <c r="O154" i="6" s="1"/>
  <c r="P154" i="6" s="1"/>
  <c r="H154" i="6"/>
  <c r="D154" i="6"/>
  <c r="X154" i="6" s="1"/>
  <c r="X153" i="6"/>
  <c r="K153" i="6"/>
  <c r="N153" i="6" s="1"/>
  <c r="H153" i="6"/>
  <c r="D153" i="6"/>
  <c r="O152" i="6"/>
  <c r="P152" i="6" s="1"/>
  <c r="R152" i="6" s="1"/>
  <c r="N152" i="6"/>
  <c r="K152" i="6"/>
  <c r="H152" i="6"/>
  <c r="D152" i="6"/>
  <c r="X152" i="6" s="1"/>
  <c r="K151" i="6"/>
  <c r="N151" i="6" s="1"/>
  <c r="H151" i="6"/>
  <c r="D151" i="6"/>
  <c r="X151" i="6" s="1"/>
  <c r="T151" i="6" s="1"/>
  <c r="U151" i="6" s="1"/>
  <c r="V151" i="6" s="1"/>
  <c r="X150" i="6"/>
  <c r="Y150" i="6" s="1"/>
  <c r="K150" i="6"/>
  <c r="O150" i="6" s="1"/>
  <c r="P150" i="6" s="1"/>
  <c r="H150" i="6"/>
  <c r="D150" i="6"/>
  <c r="O149" i="6"/>
  <c r="P149" i="6" s="1"/>
  <c r="R149" i="6" s="1"/>
  <c r="K149" i="6"/>
  <c r="N149" i="6" s="1"/>
  <c r="H149" i="6"/>
  <c r="D149" i="6"/>
  <c r="X149" i="6" s="1"/>
  <c r="T149" i="6" s="1"/>
  <c r="U149" i="6" s="1"/>
  <c r="V149" i="6" s="1"/>
  <c r="N148" i="6"/>
  <c r="R148" i="6" s="1"/>
  <c r="K148" i="6"/>
  <c r="O148" i="6" s="1"/>
  <c r="P148" i="6" s="1"/>
  <c r="H148" i="6"/>
  <c r="D148" i="6"/>
  <c r="X148" i="6" s="1"/>
  <c r="AC148" i="6" s="1"/>
  <c r="N147" i="6"/>
  <c r="K147" i="6"/>
  <c r="O147" i="6" s="1"/>
  <c r="P147" i="6" s="1"/>
  <c r="H147" i="6"/>
  <c r="D147" i="6"/>
  <c r="X147" i="6" s="1"/>
  <c r="T147" i="6" s="1"/>
  <c r="U147" i="6" s="1"/>
  <c r="V147" i="6" s="1"/>
  <c r="K146" i="6"/>
  <c r="O146" i="6" s="1"/>
  <c r="P146" i="6" s="1"/>
  <c r="H146" i="6"/>
  <c r="D146" i="6"/>
  <c r="X146" i="6" s="1"/>
  <c r="O145" i="6"/>
  <c r="P145" i="6" s="1"/>
  <c r="N145" i="6"/>
  <c r="K145" i="6"/>
  <c r="H145" i="6"/>
  <c r="D145" i="6"/>
  <c r="X145" i="6" s="1"/>
  <c r="T144" i="6"/>
  <c r="U144" i="6" s="1"/>
  <c r="V144" i="6" s="1"/>
  <c r="K144" i="6"/>
  <c r="O144" i="6" s="1"/>
  <c r="P144" i="6" s="1"/>
  <c r="H144" i="6"/>
  <c r="D144" i="6"/>
  <c r="X144" i="6" s="1"/>
  <c r="AC144" i="6" s="1"/>
  <c r="K143" i="6"/>
  <c r="O143" i="6" s="1"/>
  <c r="P143" i="6" s="1"/>
  <c r="H143" i="6"/>
  <c r="D143" i="6"/>
  <c r="X143" i="6" s="1"/>
  <c r="K142" i="6"/>
  <c r="O142" i="6" s="1"/>
  <c r="P142" i="6" s="1"/>
  <c r="H142" i="6"/>
  <c r="D142" i="6"/>
  <c r="X142" i="6" s="1"/>
  <c r="T142" i="6" s="1"/>
  <c r="U142" i="6" s="1"/>
  <c r="V142" i="6" s="1"/>
  <c r="K141" i="6"/>
  <c r="O141" i="6" s="1"/>
  <c r="P141" i="6" s="1"/>
  <c r="H141" i="6"/>
  <c r="D141" i="6"/>
  <c r="X141" i="6" s="1"/>
  <c r="K140" i="6"/>
  <c r="H140" i="6"/>
  <c r="D140" i="6"/>
  <c r="X140" i="6" s="1"/>
  <c r="T140" i="6" s="1"/>
  <c r="U140" i="6" s="1"/>
  <c r="V140" i="6" s="1"/>
  <c r="K139" i="6"/>
  <c r="N139" i="6" s="1"/>
  <c r="H139" i="6"/>
  <c r="D139" i="6"/>
  <c r="X139" i="6" s="1"/>
  <c r="K138" i="6"/>
  <c r="O138" i="6" s="1"/>
  <c r="P138" i="6" s="1"/>
  <c r="H138" i="6"/>
  <c r="D138" i="6"/>
  <c r="X138" i="6" s="1"/>
  <c r="T138" i="6" s="1"/>
  <c r="U138" i="6" s="1"/>
  <c r="V138" i="6" s="1"/>
  <c r="K137" i="6"/>
  <c r="H137" i="6"/>
  <c r="D137" i="6"/>
  <c r="X137" i="6" s="1"/>
  <c r="K136" i="6"/>
  <c r="H136" i="6"/>
  <c r="D136" i="6"/>
  <c r="X136" i="6" s="1"/>
  <c r="T136" i="6" s="1"/>
  <c r="U136" i="6" s="1"/>
  <c r="V136" i="6" s="1"/>
  <c r="O135" i="6"/>
  <c r="P135" i="6" s="1"/>
  <c r="N135" i="6"/>
  <c r="K135" i="6"/>
  <c r="H135" i="6"/>
  <c r="D135" i="6"/>
  <c r="X135" i="6" s="1"/>
  <c r="Y135" i="6" s="1"/>
  <c r="K134" i="6"/>
  <c r="O134" i="6" s="1"/>
  <c r="P134" i="6" s="1"/>
  <c r="H134" i="6"/>
  <c r="D134" i="6"/>
  <c r="X134" i="6" s="1"/>
  <c r="T134" i="6" s="1"/>
  <c r="U134" i="6" s="1"/>
  <c r="V134" i="6" s="1"/>
  <c r="K133" i="6"/>
  <c r="H133" i="6"/>
  <c r="D133" i="6"/>
  <c r="X133" i="6" s="1"/>
  <c r="AC133" i="6" s="1"/>
  <c r="N132" i="6"/>
  <c r="R132" i="6" s="1"/>
  <c r="K132" i="6"/>
  <c r="O132" i="6" s="1"/>
  <c r="P132" i="6" s="1"/>
  <c r="H132" i="6"/>
  <c r="D132" i="6"/>
  <c r="X132" i="6" s="1"/>
  <c r="T132" i="6" s="1"/>
  <c r="U132" i="6" s="1"/>
  <c r="V132" i="6" s="1"/>
  <c r="K131" i="6"/>
  <c r="O131" i="6" s="1"/>
  <c r="P131" i="6" s="1"/>
  <c r="H131" i="6"/>
  <c r="D131" i="6"/>
  <c r="X131" i="6" s="1"/>
  <c r="T131" i="6" s="1"/>
  <c r="U131" i="6" s="1"/>
  <c r="V131" i="6" s="1"/>
  <c r="K130" i="6"/>
  <c r="H130" i="6"/>
  <c r="D130" i="6"/>
  <c r="X130" i="6" s="1"/>
  <c r="K129" i="6"/>
  <c r="H129" i="6"/>
  <c r="D129" i="6"/>
  <c r="X129" i="6" s="1"/>
  <c r="T129" i="6" s="1"/>
  <c r="U129" i="6" s="1"/>
  <c r="V129" i="6" s="1"/>
  <c r="T128" i="6"/>
  <c r="U128" i="6" s="1"/>
  <c r="V128" i="6" s="1"/>
  <c r="K128" i="6"/>
  <c r="H128" i="6"/>
  <c r="D128" i="6"/>
  <c r="X128" i="6" s="1"/>
  <c r="K127" i="6"/>
  <c r="H127" i="6"/>
  <c r="D127" i="6"/>
  <c r="X127" i="6" s="1"/>
  <c r="T127" i="6" s="1"/>
  <c r="U127" i="6" s="1"/>
  <c r="V127" i="6" s="1"/>
  <c r="K126" i="6"/>
  <c r="H126" i="6"/>
  <c r="D126" i="6"/>
  <c r="X126" i="6" s="1"/>
  <c r="AC126" i="6" s="1"/>
  <c r="K125" i="6"/>
  <c r="N125" i="6" s="1"/>
  <c r="H125" i="6"/>
  <c r="D125" i="6"/>
  <c r="X125" i="6" s="1"/>
  <c r="K124" i="6"/>
  <c r="O124" i="6" s="1"/>
  <c r="P124" i="6" s="1"/>
  <c r="H124" i="6"/>
  <c r="D124" i="6"/>
  <c r="X124" i="6" s="1"/>
  <c r="K123" i="6"/>
  <c r="H123" i="6"/>
  <c r="D123" i="6"/>
  <c r="X123" i="6" s="1"/>
  <c r="K122" i="6"/>
  <c r="H122" i="6"/>
  <c r="D122" i="6"/>
  <c r="X122" i="6" s="1"/>
  <c r="O121" i="6"/>
  <c r="P121" i="6" s="1"/>
  <c r="K121" i="6"/>
  <c r="N121" i="6" s="1"/>
  <c r="H121" i="6"/>
  <c r="D121" i="6"/>
  <c r="X121" i="6" s="1"/>
  <c r="O120" i="6"/>
  <c r="P120" i="6" s="1"/>
  <c r="N120" i="6"/>
  <c r="K120" i="6"/>
  <c r="H120" i="6"/>
  <c r="D120" i="6"/>
  <c r="X120" i="6" s="1"/>
  <c r="AC120" i="6" s="1"/>
  <c r="K119" i="6"/>
  <c r="H119" i="6"/>
  <c r="D119" i="6"/>
  <c r="X119" i="6" s="1"/>
  <c r="T119" i="6" s="1"/>
  <c r="U119" i="6" s="1"/>
  <c r="V119" i="6" s="1"/>
  <c r="AC118" i="6"/>
  <c r="O118" i="6"/>
  <c r="P118" i="6" s="1"/>
  <c r="N118" i="6"/>
  <c r="K118" i="6"/>
  <c r="H118" i="6"/>
  <c r="D118" i="6"/>
  <c r="X118" i="6" s="1"/>
  <c r="Y118" i="6" s="1"/>
  <c r="N117" i="6"/>
  <c r="R117" i="6" s="1"/>
  <c r="K117" i="6"/>
  <c r="O117" i="6" s="1"/>
  <c r="P117" i="6" s="1"/>
  <c r="H117" i="6"/>
  <c r="D117" i="6"/>
  <c r="X117" i="6" s="1"/>
  <c r="Y117" i="6" s="1"/>
  <c r="N116" i="6"/>
  <c r="K116" i="6"/>
  <c r="O116" i="6" s="1"/>
  <c r="P116" i="6" s="1"/>
  <c r="H116" i="6"/>
  <c r="D116" i="6"/>
  <c r="X116" i="6" s="1"/>
  <c r="Y116" i="6" s="1"/>
  <c r="N115" i="6"/>
  <c r="K115" i="6"/>
  <c r="O115" i="6" s="1"/>
  <c r="P115" i="6" s="1"/>
  <c r="H115" i="6"/>
  <c r="D115" i="6"/>
  <c r="X115" i="6" s="1"/>
  <c r="T115" i="6" s="1"/>
  <c r="U115" i="6" s="1"/>
  <c r="V115" i="6" s="1"/>
  <c r="O114" i="6"/>
  <c r="P114" i="6" s="1"/>
  <c r="N114" i="6"/>
  <c r="R114" i="6" s="1"/>
  <c r="K114" i="6"/>
  <c r="H114" i="6"/>
  <c r="D114" i="6"/>
  <c r="X114" i="6" s="1"/>
  <c r="N113" i="6"/>
  <c r="R113" i="6" s="1"/>
  <c r="K113" i="6"/>
  <c r="O113" i="6" s="1"/>
  <c r="P113" i="6" s="1"/>
  <c r="H113" i="6"/>
  <c r="D113" i="6"/>
  <c r="X113" i="6" s="1"/>
  <c r="Y113" i="6" s="1"/>
  <c r="O112" i="6"/>
  <c r="P112" i="6" s="1"/>
  <c r="N112" i="6"/>
  <c r="K112" i="6"/>
  <c r="H112" i="6"/>
  <c r="D112" i="6"/>
  <c r="X112" i="6" s="1"/>
  <c r="T112" i="6" s="1"/>
  <c r="U112" i="6" s="1"/>
  <c r="V112" i="6" s="1"/>
  <c r="K111" i="6"/>
  <c r="H111" i="6"/>
  <c r="D111" i="6"/>
  <c r="X111" i="6" s="1"/>
  <c r="T110" i="6"/>
  <c r="U110" i="6" s="1"/>
  <c r="V110" i="6" s="1"/>
  <c r="N110" i="6"/>
  <c r="K110" i="6"/>
  <c r="O110" i="6" s="1"/>
  <c r="P110" i="6" s="1"/>
  <c r="H110" i="6"/>
  <c r="D110" i="6"/>
  <c r="X110" i="6" s="1"/>
  <c r="AC110" i="6" s="1"/>
  <c r="N109" i="6"/>
  <c r="K109" i="6"/>
  <c r="O109" i="6" s="1"/>
  <c r="P109" i="6" s="1"/>
  <c r="H109" i="6"/>
  <c r="D109" i="6"/>
  <c r="X109" i="6" s="1"/>
  <c r="O108" i="6"/>
  <c r="P108" i="6" s="1"/>
  <c r="N108" i="6"/>
  <c r="K108" i="6"/>
  <c r="H108" i="6"/>
  <c r="D108" i="6"/>
  <c r="X108" i="6" s="1"/>
  <c r="AC108" i="6" s="1"/>
  <c r="K107" i="6"/>
  <c r="N107" i="6" s="1"/>
  <c r="H107" i="6"/>
  <c r="D107" i="6"/>
  <c r="X107" i="6" s="1"/>
  <c r="O106" i="6"/>
  <c r="P106" i="6" s="1"/>
  <c r="N106" i="6"/>
  <c r="K106" i="6"/>
  <c r="H106" i="6"/>
  <c r="D106" i="6"/>
  <c r="X106" i="6" s="1"/>
  <c r="AC106" i="6" s="1"/>
  <c r="O105" i="6"/>
  <c r="P105" i="6" s="1"/>
  <c r="K105" i="6"/>
  <c r="N105" i="6" s="1"/>
  <c r="H105" i="6"/>
  <c r="D105" i="6"/>
  <c r="X105" i="6" s="1"/>
  <c r="O104" i="6"/>
  <c r="P104" i="6" s="1"/>
  <c r="N104" i="6"/>
  <c r="K104" i="6"/>
  <c r="H104" i="6"/>
  <c r="D104" i="6"/>
  <c r="X104" i="6" s="1"/>
  <c r="AC104" i="6" s="1"/>
  <c r="K103" i="6"/>
  <c r="H103" i="6"/>
  <c r="D103" i="6"/>
  <c r="X103" i="6" s="1"/>
  <c r="K102" i="6"/>
  <c r="O102" i="6" s="1"/>
  <c r="P102" i="6" s="1"/>
  <c r="H102" i="6"/>
  <c r="D102" i="6"/>
  <c r="X102" i="6" s="1"/>
  <c r="T102" i="6" s="1"/>
  <c r="U102" i="6" s="1"/>
  <c r="V102" i="6" s="1"/>
  <c r="N101" i="6"/>
  <c r="R101" i="6" s="1"/>
  <c r="K101" i="6"/>
  <c r="O101" i="6" s="1"/>
  <c r="P101" i="6" s="1"/>
  <c r="H101" i="6"/>
  <c r="D101" i="6"/>
  <c r="X101" i="6" s="1"/>
  <c r="T101" i="6" s="1"/>
  <c r="U101" i="6" s="1"/>
  <c r="V101" i="6" s="1"/>
  <c r="N100" i="6"/>
  <c r="K100" i="6"/>
  <c r="O100" i="6" s="1"/>
  <c r="P100" i="6" s="1"/>
  <c r="R100" i="6" s="1"/>
  <c r="H100" i="6"/>
  <c r="D100" i="6"/>
  <c r="X100" i="6" s="1"/>
  <c r="Y100" i="6" s="1"/>
  <c r="K99" i="6"/>
  <c r="H99" i="6"/>
  <c r="D99" i="6"/>
  <c r="X99" i="6" s="1"/>
  <c r="O98" i="6"/>
  <c r="P98" i="6" s="1"/>
  <c r="N98" i="6"/>
  <c r="R98" i="6" s="1"/>
  <c r="K98" i="6"/>
  <c r="H98" i="6"/>
  <c r="D98" i="6"/>
  <c r="X98" i="6" s="1"/>
  <c r="T98" i="6" s="1"/>
  <c r="U98" i="6" s="1"/>
  <c r="V98" i="6" s="1"/>
  <c r="K97" i="6"/>
  <c r="N97" i="6" s="1"/>
  <c r="H97" i="6"/>
  <c r="D97" i="6"/>
  <c r="X97" i="6" s="1"/>
  <c r="T97" i="6" s="1"/>
  <c r="U97" i="6" s="1"/>
  <c r="V97" i="6" s="1"/>
  <c r="O96" i="6"/>
  <c r="P96" i="6" s="1"/>
  <c r="K96" i="6"/>
  <c r="N96" i="6" s="1"/>
  <c r="H96" i="6"/>
  <c r="D96" i="6"/>
  <c r="X96" i="6" s="1"/>
  <c r="K95" i="6"/>
  <c r="H95" i="6"/>
  <c r="D95" i="6"/>
  <c r="X95" i="6" s="1"/>
  <c r="K94" i="6"/>
  <c r="H94" i="6"/>
  <c r="D94" i="6"/>
  <c r="X94" i="6" s="1"/>
  <c r="K93" i="6"/>
  <c r="N93" i="6" s="1"/>
  <c r="H93" i="6"/>
  <c r="D93" i="6"/>
  <c r="X93" i="6" s="1"/>
  <c r="T93" i="6" s="1"/>
  <c r="U93" i="6" s="1"/>
  <c r="V93" i="6" s="1"/>
  <c r="O92" i="6"/>
  <c r="P92" i="6" s="1"/>
  <c r="K92" i="6"/>
  <c r="N92" i="6" s="1"/>
  <c r="R92" i="6" s="1"/>
  <c r="H92" i="6"/>
  <c r="D92" i="6"/>
  <c r="X92" i="6" s="1"/>
  <c r="K91" i="6"/>
  <c r="H91" i="6"/>
  <c r="D91" i="6"/>
  <c r="X91" i="6" s="1"/>
  <c r="O90" i="6"/>
  <c r="P90" i="6" s="1"/>
  <c r="K90" i="6"/>
  <c r="N90" i="6" s="1"/>
  <c r="H90" i="6"/>
  <c r="D90" i="6"/>
  <c r="X90" i="6" s="1"/>
  <c r="T90" i="6" s="1"/>
  <c r="U90" i="6" s="1"/>
  <c r="V90" i="6" s="1"/>
  <c r="K89" i="6"/>
  <c r="H89" i="6"/>
  <c r="D89" i="6"/>
  <c r="X89" i="6" s="1"/>
  <c r="N88" i="6"/>
  <c r="K88" i="6"/>
  <c r="O88" i="6" s="1"/>
  <c r="P88" i="6" s="1"/>
  <c r="H88" i="6"/>
  <c r="D88" i="6"/>
  <c r="X88" i="6" s="1"/>
  <c r="K87" i="6"/>
  <c r="H87" i="6"/>
  <c r="D87" i="6"/>
  <c r="X87" i="6" s="1"/>
  <c r="N86" i="6"/>
  <c r="R86" i="6" s="1"/>
  <c r="K86" i="6"/>
  <c r="O86" i="6" s="1"/>
  <c r="P86" i="6" s="1"/>
  <c r="H86" i="6"/>
  <c r="D86" i="6"/>
  <c r="X86" i="6" s="1"/>
  <c r="T86" i="6" s="1"/>
  <c r="U86" i="6" s="1"/>
  <c r="V86" i="6" s="1"/>
  <c r="O85" i="6"/>
  <c r="P85" i="6" s="1"/>
  <c r="K85" i="6"/>
  <c r="N85" i="6" s="1"/>
  <c r="H85" i="6"/>
  <c r="D85" i="6"/>
  <c r="X85" i="6" s="1"/>
  <c r="K84" i="6"/>
  <c r="O84" i="6" s="1"/>
  <c r="P84" i="6" s="1"/>
  <c r="H84" i="6"/>
  <c r="D84" i="6"/>
  <c r="X84" i="6" s="1"/>
  <c r="K83" i="6"/>
  <c r="H83" i="6"/>
  <c r="D83" i="6"/>
  <c r="X83" i="6" s="1"/>
  <c r="K82" i="6"/>
  <c r="H82" i="6"/>
  <c r="D82" i="6"/>
  <c r="X82" i="6" s="1"/>
  <c r="T82" i="6" s="1"/>
  <c r="U82" i="6" s="1"/>
  <c r="V82" i="6" s="1"/>
  <c r="K81" i="6"/>
  <c r="H81" i="6"/>
  <c r="D81" i="6"/>
  <c r="X81" i="6" s="1"/>
  <c r="T81" i="6" s="1"/>
  <c r="U81" i="6" s="1"/>
  <c r="V81" i="6" s="1"/>
  <c r="N80" i="6"/>
  <c r="K80" i="6"/>
  <c r="O80" i="6" s="1"/>
  <c r="P80" i="6" s="1"/>
  <c r="H80" i="6"/>
  <c r="D80" i="6"/>
  <c r="X80" i="6" s="1"/>
  <c r="K79" i="6"/>
  <c r="H79" i="6"/>
  <c r="D79" i="6"/>
  <c r="X79" i="6" s="1"/>
  <c r="K78" i="6"/>
  <c r="N78" i="6" s="1"/>
  <c r="H78" i="6"/>
  <c r="D78" i="6"/>
  <c r="X78" i="6" s="1"/>
  <c r="T78" i="6" s="1"/>
  <c r="U78" i="6" s="1"/>
  <c r="V78" i="6" s="1"/>
  <c r="O77" i="6"/>
  <c r="P77" i="6" s="1"/>
  <c r="K77" i="6"/>
  <c r="N77" i="6" s="1"/>
  <c r="H77" i="6"/>
  <c r="D77" i="6"/>
  <c r="X77" i="6" s="1"/>
  <c r="T77" i="6" s="1"/>
  <c r="U77" i="6" s="1"/>
  <c r="V77" i="6" s="1"/>
  <c r="O76" i="6"/>
  <c r="P76" i="6" s="1"/>
  <c r="N76" i="6"/>
  <c r="K76" i="6"/>
  <c r="H76" i="6"/>
  <c r="D76" i="6"/>
  <c r="X76" i="6" s="1"/>
  <c r="AC76" i="6" s="1"/>
  <c r="K75" i="6"/>
  <c r="H75" i="6"/>
  <c r="D75" i="6"/>
  <c r="X75" i="6" s="1"/>
  <c r="Y74" i="6"/>
  <c r="K74" i="6"/>
  <c r="O74" i="6" s="1"/>
  <c r="P74" i="6" s="1"/>
  <c r="H74" i="6"/>
  <c r="D74" i="6"/>
  <c r="X74" i="6" s="1"/>
  <c r="K73" i="6"/>
  <c r="N73" i="6" s="1"/>
  <c r="H73" i="6"/>
  <c r="D73" i="6"/>
  <c r="X73" i="6" s="1"/>
  <c r="T73" i="6" s="1"/>
  <c r="U73" i="6" s="1"/>
  <c r="V73" i="6" s="1"/>
  <c r="O72" i="6"/>
  <c r="P72" i="6" s="1"/>
  <c r="N72" i="6"/>
  <c r="K72" i="6"/>
  <c r="H72" i="6"/>
  <c r="D72" i="6"/>
  <c r="X72" i="6" s="1"/>
  <c r="K71" i="6"/>
  <c r="H71" i="6"/>
  <c r="D71" i="6"/>
  <c r="X71" i="6" s="1"/>
  <c r="O70" i="6"/>
  <c r="P70" i="6" s="1"/>
  <c r="N70" i="6"/>
  <c r="K70" i="6"/>
  <c r="H70" i="6"/>
  <c r="D70" i="6"/>
  <c r="X70" i="6" s="1"/>
  <c r="T70" i="6" s="1"/>
  <c r="U70" i="6" s="1"/>
  <c r="V70" i="6" s="1"/>
  <c r="O69" i="6"/>
  <c r="P69" i="6" s="1"/>
  <c r="K69" i="6"/>
  <c r="N69" i="6" s="1"/>
  <c r="H69" i="6"/>
  <c r="D69" i="6"/>
  <c r="X69" i="6" s="1"/>
  <c r="T69" i="6" s="1"/>
  <c r="U69" i="6" s="1"/>
  <c r="V69" i="6" s="1"/>
  <c r="AC68" i="6"/>
  <c r="O68" i="6"/>
  <c r="P68" i="6" s="1"/>
  <c r="N68" i="6"/>
  <c r="K68" i="6"/>
  <c r="H68" i="6"/>
  <c r="D68" i="6"/>
  <c r="X68" i="6" s="1"/>
  <c r="K67" i="6"/>
  <c r="H67" i="6"/>
  <c r="D67" i="6"/>
  <c r="X67" i="6" s="1"/>
  <c r="Y66" i="6"/>
  <c r="O66" i="6"/>
  <c r="P66" i="6" s="1"/>
  <c r="R66" i="6" s="1"/>
  <c r="K66" i="6"/>
  <c r="N66" i="6" s="1"/>
  <c r="H66" i="6"/>
  <c r="D66" i="6"/>
  <c r="X66" i="6" s="1"/>
  <c r="T66" i="6" s="1"/>
  <c r="U66" i="6" s="1"/>
  <c r="V66" i="6" s="1"/>
  <c r="T65" i="6"/>
  <c r="U65" i="6" s="1"/>
  <c r="V65" i="6" s="1"/>
  <c r="K65" i="6"/>
  <c r="H65" i="6"/>
  <c r="D65" i="6"/>
  <c r="X65" i="6" s="1"/>
  <c r="K64" i="6"/>
  <c r="O64" i="6" s="1"/>
  <c r="P64" i="6" s="1"/>
  <c r="H64" i="6"/>
  <c r="D64" i="6"/>
  <c r="X64" i="6" s="1"/>
  <c r="AC64" i="6" s="1"/>
  <c r="K63" i="6"/>
  <c r="H63" i="6"/>
  <c r="D63" i="6"/>
  <c r="X63" i="6" s="1"/>
  <c r="O62" i="6"/>
  <c r="P62" i="6" s="1"/>
  <c r="K62" i="6"/>
  <c r="N62" i="6" s="1"/>
  <c r="H62" i="6"/>
  <c r="D62" i="6"/>
  <c r="X62" i="6" s="1"/>
  <c r="T62" i="6" s="1"/>
  <c r="U62" i="6" s="1"/>
  <c r="V62" i="6" s="1"/>
  <c r="O61" i="6"/>
  <c r="P61" i="6" s="1"/>
  <c r="K61" i="6"/>
  <c r="N61" i="6" s="1"/>
  <c r="H61" i="6"/>
  <c r="D61" i="6"/>
  <c r="X61" i="6" s="1"/>
  <c r="K60" i="6"/>
  <c r="O60" i="6" s="1"/>
  <c r="P60" i="6" s="1"/>
  <c r="H60" i="6"/>
  <c r="D60" i="6"/>
  <c r="X60" i="6" s="1"/>
  <c r="K59" i="6"/>
  <c r="H59" i="6"/>
  <c r="D59" i="6"/>
  <c r="X59" i="6" s="1"/>
  <c r="O58" i="6"/>
  <c r="P58" i="6" s="1"/>
  <c r="R58" i="6" s="1"/>
  <c r="N58" i="6"/>
  <c r="K58" i="6"/>
  <c r="H58" i="6"/>
  <c r="D58" i="6"/>
  <c r="X58" i="6" s="1"/>
  <c r="O57" i="6"/>
  <c r="P57" i="6" s="1"/>
  <c r="K57" i="6"/>
  <c r="N57" i="6" s="1"/>
  <c r="H57" i="6"/>
  <c r="D57" i="6"/>
  <c r="X57" i="6" s="1"/>
  <c r="T57" i="6" s="1"/>
  <c r="U57" i="6" s="1"/>
  <c r="V57" i="6" s="1"/>
  <c r="K56" i="6"/>
  <c r="O56" i="6" s="1"/>
  <c r="P56" i="6" s="1"/>
  <c r="H56" i="6"/>
  <c r="D56" i="6"/>
  <c r="X56" i="6" s="1"/>
  <c r="K55" i="6"/>
  <c r="H55" i="6"/>
  <c r="D55" i="6"/>
  <c r="X55" i="6" s="1"/>
  <c r="K54" i="6"/>
  <c r="O54" i="6" s="1"/>
  <c r="P54" i="6" s="1"/>
  <c r="H54" i="6"/>
  <c r="D54" i="6"/>
  <c r="X54" i="6" s="1"/>
  <c r="K53" i="6"/>
  <c r="H53" i="6"/>
  <c r="D53" i="6"/>
  <c r="X53" i="6" s="1"/>
  <c r="K52" i="6"/>
  <c r="N52" i="6" s="1"/>
  <c r="H52" i="6"/>
  <c r="D52" i="6"/>
  <c r="X52" i="6" s="1"/>
  <c r="K51" i="6"/>
  <c r="H51" i="6"/>
  <c r="D51" i="6"/>
  <c r="X51" i="6" s="1"/>
  <c r="X50" i="6"/>
  <c r="T50" i="6" s="1"/>
  <c r="U50" i="6" s="1"/>
  <c r="V50" i="6" s="1"/>
  <c r="K50" i="6"/>
  <c r="O50" i="6" s="1"/>
  <c r="P50" i="6" s="1"/>
  <c r="H50" i="6"/>
  <c r="D50" i="6"/>
  <c r="K49" i="6"/>
  <c r="N49" i="6" s="1"/>
  <c r="H49" i="6"/>
  <c r="D49" i="6"/>
  <c r="X49" i="6" s="1"/>
  <c r="X48" i="6"/>
  <c r="T48" i="6" s="1"/>
  <c r="U48" i="6" s="1"/>
  <c r="V48" i="6" s="1"/>
  <c r="N48" i="6"/>
  <c r="R48" i="6" s="1"/>
  <c r="K48" i="6"/>
  <c r="O48" i="6" s="1"/>
  <c r="P48" i="6" s="1"/>
  <c r="H48" i="6"/>
  <c r="D48" i="6"/>
  <c r="AC47" i="6"/>
  <c r="K47" i="6"/>
  <c r="H47" i="6"/>
  <c r="D47" i="6"/>
  <c r="X47" i="6" s="1"/>
  <c r="K46" i="6"/>
  <c r="O46" i="6" s="1"/>
  <c r="P46" i="6" s="1"/>
  <c r="H46" i="6"/>
  <c r="D46" i="6"/>
  <c r="X46" i="6" s="1"/>
  <c r="K45" i="6"/>
  <c r="O45" i="6" s="1"/>
  <c r="P45" i="6" s="1"/>
  <c r="H45" i="6"/>
  <c r="D45" i="6"/>
  <c r="X45" i="6" s="1"/>
  <c r="K44" i="6"/>
  <c r="O44" i="6" s="1"/>
  <c r="P44" i="6" s="1"/>
  <c r="H44" i="6"/>
  <c r="D44" i="6"/>
  <c r="X44" i="6" s="1"/>
  <c r="AC44" i="6" s="1"/>
  <c r="K43" i="6"/>
  <c r="H43" i="6"/>
  <c r="D43" i="6"/>
  <c r="X43" i="6" s="1"/>
  <c r="Y43" i="6" s="1"/>
  <c r="T42" i="6"/>
  <c r="U42" i="6" s="1"/>
  <c r="V42" i="6" s="1"/>
  <c r="K42" i="6"/>
  <c r="H42" i="6"/>
  <c r="D42" i="6"/>
  <c r="X42" i="6" s="1"/>
  <c r="N41" i="6"/>
  <c r="K41" i="6"/>
  <c r="O41" i="6" s="1"/>
  <c r="P41" i="6" s="1"/>
  <c r="H41" i="6"/>
  <c r="D41" i="6"/>
  <c r="X41" i="6" s="1"/>
  <c r="T41" i="6" s="1"/>
  <c r="U41" i="6" s="1"/>
  <c r="V41" i="6" s="1"/>
  <c r="K40" i="6"/>
  <c r="H40" i="6"/>
  <c r="D40" i="6"/>
  <c r="X40" i="6" s="1"/>
  <c r="O39" i="6"/>
  <c r="P39" i="6" s="1"/>
  <c r="R39" i="6" s="1"/>
  <c r="N39" i="6"/>
  <c r="K39" i="6"/>
  <c r="H39" i="6"/>
  <c r="AA39" i="6"/>
  <c r="D39" i="6"/>
  <c r="X39" i="6" s="1"/>
  <c r="Y39" i="6" s="1"/>
  <c r="K38" i="6"/>
  <c r="H38" i="6"/>
  <c r="D38" i="6"/>
  <c r="X38" i="6" s="1"/>
  <c r="Y37" i="6"/>
  <c r="O37" i="6"/>
  <c r="P37" i="6" s="1"/>
  <c r="N37" i="6"/>
  <c r="K37" i="6"/>
  <c r="H37" i="6"/>
  <c r="D37" i="6"/>
  <c r="X37" i="6" s="1"/>
  <c r="T37" i="6" s="1"/>
  <c r="U37" i="6" s="1"/>
  <c r="V37" i="6" s="1"/>
  <c r="K36" i="6"/>
  <c r="O36" i="6" s="1"/>
  <c r="P36" i="6" s="1"/>
  <c r="H36" i="6"/>
  <c r="D36" i="6"/>
  <c r="X36" i="6" s="1"/>
  <c r="O35" i="6"/>
  <c r="P35" i="6" s="1"/>
  <c r="N35" i="6"/>
  <c r="R35" i="6" s="1"/>
  <c r="K35" i="6"/>
  <c r="H35" i="6"/>
  <c r="D35" i="6"/>
  <c r="X35" i="6" s="1"/>
  <c r="Y35" i="6" s="1"/>
  <c r="K34" i="6"/>
  <c r="H34" i="6"/>
  <c r="D34" i="6"/>
  <c r="X34" i="6" s="1"/>
  <c r="K33" i="6"/>
  <c r="O33" i="6" s="1"/>
  <c r="P33" i="6" s="1"/>
  <c r="H33" i="6"/>
  <c r="D33" i="6"/>
  <c r="X33" i="6" s="1"/>
  <c r="T33" i="6" s="1"/>
  <c r="U33" i="6" s="1"/>
  <c r="V33" i="6" s="1"/>
  <c r="X32" i="6"/>
  <c r="AC32" i="6" s="1"/>
  <c r="K32" i="6"/>
  <c r="O32" i="6" s="1"/>
  <c r="P32" i="6" s="1"/>
  <c r="H32" i="6"/>
  <c r="D32" i="6"/>
  <c r="X31" i="6"/>
  <c r="Y31" i="6" s="1"/>
  <c r="K31" i="6"/>
  <c r="H31" i="6"/>
  <c r="D31" i="6"/>
  <c r="K30" i="6"/>
  <c r="O30" i="6" s="1"/>
  <c r="P30" i="6" s="1"/>
  <c r="H30" i="6"/>
  <c r="D30" i="6"/>
  <c r="X30" i="6" s="1"/>
  <c r="K29" i="6"/>
  <c r="H29" i="6"/>
  <c r="D29" i="6"/>
  <c r="X29" i="6" s="1"/>
  <c r="Y29" i="6" s="1"/>
  <c r="X28" i="6"/>
  <c r="K28" i="6"/>
  <c r="O28" i="6" s="1"/>
  <c r="P28" i="6" s="1"/>
  <c r="H28" i="6"/>
  <c r="D28" i="6"/>
  <c r="K27" i="6"/>
  <c r="H27" i="6"/>
  <c r="D27" i="6"/>
  <c r="X27" i="6" s="1"/>
  <c r="Y27" i="6" s="1"/>
  <c r="X26" i="6"/>
  <c r="AC26" i="6" s="1"/>
  <c r="K26" i="6"/>
  <c r="O26" i="6" s="1"/>
  <c r="P26" i="6" s="1"/>
  <c r="H26" i="6"/>
  <c r="D26" i="6"/>
  <c r="K25" i="6"/>
  <c r="H25" i="6"/>
  <c r="D25" i="6"/>
  <c r="X25" i="6" s="1"/>
  <c r="Y25" i="6" s="1"/>
  <c r="K24" i="6"/>
  <c r="O24" i="6" s="1"/>
  <c r="P24" i="6" s="1"/>
  <c r="H24" i="6"/>
  <c r="D24" i="6"/>
  <c r="X24" i="6" s="1"/>
  <c r="K23" i="6"/>
  <c r="H23" i="6"/>
  <c r="D23" i="6"/>
  <c r="X23" i="6" s="1"/>
  <c r="O22" i="6"/>
  <c r="P22" i="6" s="1"/>
  <c r="N22" i="6"/>
  <c r="K22" i="6"/>
  <c r="H22" i="6"/>
  <c r="D22" i="6"/>
  <c r="X22" i="6" s="1"/>
  <c r="Y22" i="6" s="1"/>
  <c r="K21" i="6"/>
  <c r="H21" i="6"/>
  <c r="D21" i="6"/>
  <c r="X21" i="6" s="1"/>
  <c r="N20" i="6"/>
  <c r="K20" i="6"/>
  <c r="O20" i="6" s="1"/>
  <c r="P20" i="6" s="1"/>
  <c r="H20" i="6"/>
  <c r="D20" i="6"/>
  <c r="X20" i="6" s="1"/>
  <c r="X19" i="6"/>
  <c r="T19" i="6" s="1"/>
  <c r="U19" i="6" s="1"/>
  <c r="V19" i="6" s="1"/>
  <c r="K19" i="6"/>
  <c r="H19" i="6"/>
  <c r="D19" i="6"/>
  <c r="O18" i="6"/>
  <c r="P18" i="6" s="1"/>
  <c r="N18" i="6"/>
  <c r="R18" i="6" s="1"/>
  <c r="K18" i="6"/>
  <c r="H18" i="6"/>
  <c r="D18" i="6"/>
  <c r="X18" i="6" s="1"/>
  <c r="T18" i="6" s="1"/>
  <c r="U18" i="6" s="1"/>
  <c r="V18" i="6" s="1"/>
  <c r="K17" i="6"/>
  <c r="O17" i="6" s="1"/>
  <c r="P17" i="6" s="1"/>
  <c r="H17" i="6"/>
  <c r="D17" i="6"/>
  <c r="X17" i="6" s="1"/>
  <c r="T17" i="6" s="1"/>
  <c r="U17" i="6" s="1"/>
  <c r="V17" i="6" s="1"/>
  <c r="K16" i="6"/>
  <c r="O16" i="6" s="1"/>
  <c r="P16" i="6" s="1"/>
  <c r="H16" i="6"/>
  <c r="D16" i="6"/>
  <c r="X16" i="6" s="1"/>
  <c r="T16" i="6" s="1"/>
  <c r="U16" i="6" s="1"/>
  <c r="V16" i="6" s="1"/>
  <c r="N15" i="6"/>
  <c r="K15" i="6"/>
  <c r="O15" i="6" s="1"/>
  <c r="P15" i="6" s="1"/>
  <c r="H15" i="6"/>
  <c r="D15" i="6"/>
  <c r="X15" i="6" s="1"/>
  <c r="T15" i="6" s="1"/>
  <c r="U15" i="6" s="1"/>
  <c r="V15" i="6" s="1"/>
  <c r="O14" i="6"/>
  <c r="P14" i="6" s="1"/>
  <c r="K14" i="6"/>
  <c r="N14" i="6" s="1"/>
  <c r="R14" i="6" s="1"/>
  <c r="H14" i="6"/>
  <c r="D14" i="6"/>
  <c r="X14" i="6" s="1"/>
  <c r="T14" i="6" s="1"/>
  <c r="U14" i="6" s="1"/>
  <c r="V14" i="6" s="1"/>
  <c r="P13" i="6"/>
  <c r="N13" i="6"/>
  <c r="K13" i="6"/>
  <c r="O13" i="6" s="1"/>
  <c r="H13" i="6"/>
  <c r="D13" i="6"/>
  <c r="X13" i="6" s="1"/>
  <c r="Y13" i="6" s="1"/>
  <c r="X12" i="6"/>
  <c r="T12" i="6" s="1"/>
  <c r="U12" i="6" s="1"/>
  <c r="V12" i="6" s="1"/>
  <c r="N12" i="6"/>
  <c r="R12" i="6" s="1"/>
  <c r="K12" i="6"/>
  <c r="O12" i="6" s="1"/>
  <c r="P12" i="6" s="1"/>
  <c r="H12" i="6"/>
  <c r="D12" i="6"/>
  <c r="K11" i="6"/>
  <c r="H11" i="6"/>
  <c r="D11" i="6"/>
  <c r="X11" i="6" s="1"/>
  <c r="T11" i="6" s="1"/>
  <c r="U11" i="6" s="1"/>
  <c r="V11" i="6" s="1"/>
  <c r="O10" i="6"/>
  <c r="P10" i="6" s="1"/>
  <c r="N10" i="6"/>
  <c r="R10" i="6" s="1"/>
  <c r="K10" i="6"/>
  <c r="H10" i="6"/>
  <c r="D10" i="6"/>
  <c r="X10" i="6" s="1"/>
  <c r="Y10" i="6" s="1"/>
  <c r="K9" i="6"/>
  <c r="O9" i="6" s="1"/>
  <c r="P9" i="6" s="1"/>
  <c r="H9" i="6"/>
  <c r="D9" i="6"/>
  <c r="X9" i="6" s="1"/>
  <c r="T9" i="6" s="1"/>
  <c r="U9" i="6" s="1"/>
  <c r="V9" i="6" s="1"/>
  <c r="K8" i="6"/>
  <c r="O8" i="6" s="1"/>
  <c r="P8" i="6" s="1"/>
  <c r="H8" i="6"/>
  <c r="D8" i="6"/>
  <c r="X8" i="6" s="1"/>
  <c r="T8" i="6" s="1"/>
  <c r="U8" i="6" s="1"/>
  <c r="V8" i="6" s="1"/>
  <c r="O7" i="6"/>
  <c r="P7" i="6" s="1"/>
  <c r="H7" i="6"/>
  <c r="X7" i="6"/>
  <c r="AC60" i="5"/>
  <c r="AC92" i="5"/>
  <c r="AC124" i="5"/>
  <c r="AC133" i="5"/>
  <c r="AC134" i="5"/>
  <c r="Y20" i="5"/>
  <c r="Y76" i="5"/>
  <c r="Y107" i="5"/>
  <c r="Y108" i="5"/>
  <c r="Y146" i="5"/>
  <c r="Y147" i="5"/>
  <c r="Y170" i="5"/>
  <c r="Y178" i="5"/>
  <c r="Y188" i="5"/>
  <c r="V188" i="5"/>
  <c r="T102" i="5"/>
  <c r="U102" i="5" s="1"/>
  <c r="V102" i="5" s="1"/>
  <c r="T166" i="5"/>
  <c r="U166" i="5" s="1"/>
  <c r="V166" i="5" s="1"/>
  <c r="T178" i="5"/>
  <c r="U178" i="5" s="1"/>
  <c r="V178" i="5" s="1"/>
  <c r="T180" i="5"/>
  <c r="U180" i="5" s="1"/>
  <c r="V180" i="5" s="1"/>
  <c r="T188" i="5"/>
  <c r="U188" i="5" s="1"/>
  <c r="X11" i="5"/>
  <c r="X22" i="5"/>
  <c r="X27" i="5"/>
  <c r="X29" i="5"/>
  <c r="X37" i="5"/>
  <c r="T37" i="5" s="1"/>
  <c r="U37" i="5" s="1"/>
  <c r="V37" i="5" s="1"/>
  <c r="X38" i="5"/>
  <c r="X39" i="5"/>
  <c r="X43" i="5"/>
  <c r="X54" i="5"/>
  <c r="X59" i="5"/>
  <c r="X61" i="5"/>
  <c r="X67" i="5"/>
  <c r="X69" i="5"/>
  <c r="X70" i="5"/>
  <c r="X71" i="5"/>
  <c r="X75" i="5"/>
  <c r="X77" i="5"/>
  <c r="X81" i="5"/>
  <c r="X83" i="5"/>
  <c r="X85" i="5"/>
  <c r="X89" i="5"/>
  <c r="X91" i="5"/>
  <c r="Y91" i="5" s="1"/>
  <c r="X93" i="5"/>
  <c r="X99" i="5"/>
  <c r="X101" i="5"/>
  <c r="AC101" i="5" s="1"/>
  <c r="X102" i="5"/>
  <c r="AC102" i="5" s="1"/>
  <c r="X103" i="5"/>
  <c r="X107" i="5"/>
  <c r="X109" i="5"/>
  <c r="X113" i="5"/>
  <c r="X115" i="5"/>
  <c r="X117" i="5"/>
  <c r="X121" i="5"/>
  <c r="X123" i="5"/>
  <c r="X125" i="5"/>
  <c r="X131" i="5"/>
  <c r="X133" i="5"/>
  <c r="Y133" i="5" s="1"/>
  <c r="X134" i="5"/>
  <c r="T134" i="5" s="1"/>
  <c r="U134" i="5" s="1"/>
  <c r="V134" i="5" s="1"/>
  <c r="X135" i="5"/>
  <c r="X139" i="5"/>
  <c r="X145" i="5"/>
  <c r="X147" i="5"/>
  <c r="X153" i="5"/>
  <c r="X155" i="5"/>
  <c r="X157" i="5"/>
  <c r="X165" i="5"/>
  <c r="X166" i="5"/>
  <c r="AC166" i="5" s="1"/>
  <c r="X167" i="5"/>
  <c r="X177" i="5"/>
  <c r="X185" i="5"/>
  <c r="X187" i="5"/>
  <c r="X189" i="5"/>
  <c r="T11" i="5"/>
  <c r="U11" i="5" s="1"/>
  <c r="V11" i="5" s="1"/>
  <c r="T16" i="5"/>
  <c r="U16" i="5" s="1"/>
  <c r="V16" i="5" s="1"/>
  <c r="T43" i="5"/>
  <c r="U43" i="5" s="1"/>
  <c r="V43" i="5" s="1"/>
  <c r="T10" i="5"/>
  <c r="U10" i="5" s="1"/>
  <c r="V10" i="5" s="1"/>
  <c r="T18" i="5"/>
  <c r="U18" i="5" s="1"/>
  <c r="V18" i="5" s="1"/>
  <c r="T50" i="5"/>
  <c r="U50" i="5" s="1"/>
  <c r="V50" i="5" s="1"/>
  <c r="T54" i="5"/>
  <c r="U54" i="5" s="1"/>
  <c r="V54" i="5" s="1"/>
  <c r="T57" i="5"/>
  <c r="U57" i="5" s="1"/>
  <c r="V57" i="5" s="1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D60" i="5"/>
  <c r="X60" i="5" s="1"/>
  <c r="D61" i="5"/>
  <c r="D62" i="5"/>
  <c r="X62" i="5" s="1"/>
  <c r="D63" i="5"/>
  <c r="X63" i="5" s="1"/>
  <c r="D64" i="5"/>
  <c r="X64" i="5" s="1"/>
  <c r="D65" i="5"/>
  <c r="X65" i="5" s="1"/>
  <c r="D66" i="5"/>
  <c r="X66" i="5" s="1"/>
  <c r="D67" i="5"/>
  <c r="D68" i="5"/>
  <c r="X68" i="5" s="1"/>
  <c r="D69" i="5"/>
  <c r="D70" i="5"/>
  <c r="D71" i="5"/>
  <c r="D72" i="5"/>
  <c r="X72" i="5" s="1"/>
  <c r="D73" i="5"/>
  <c r="X73" i="5" s="1"/>
  <c r="D74" i="5"/>
  <c r="X74" i="5" s="1"/>
  <c r="D75" i="5"/>
  <c r="D76" i="5"/>
  <c r="X76" i="5" s="1"/>
  <c r="D77" i="5"/>
  <c r="D78" i="5"/>
  <c r="X78" i="5" s="1"/>
  <c r="D79" i="5"/>
  <c r="X79" i="5" s="1"/>
  <c r="D80" i="5"/>
  <c r="X80" i="5" s="1"/>
  <c r="D81" i="5"/>
  <c r="D82" i="5"/>
  <c r="X82" i="5" s="1"/>
  <c r="D83" i="5"/>
  <c r="D84" i="5"/>
  <c r="X84" i="5" s="1"/>
  <c r="D85" i="5"/>
  <c r="D86" i="5"/>
  <c r="X86" i="5" s="1"/>
  <c r="D87" i="5"/>
  <c r="X87" i="5" s="1"/>
  <c r="D88" i="5"/>
  <c r="X88" i="5" s="1"/>
  <c r="D89" i="5"/>
  <c r="D90" i="5"/>
  <c r="X90" i="5" s="1"/>
  <c r="D91" i="5"/>
  <c r="D92" i="5"/>
  <c r="X92" i="5" s="1"/>
  <c r="D93" i="5"/>
  <c r="D94" i="5"/>
  <c r="X94" i="5" s="1"/>
  <c r="D95" i="5"/>
  <c r="X95" i="5" s="1"/>
  <c r="D96" i="5"/>
  <c r="X96" i="5" s="1"/>
  <c r="D97" i="5"/>
  <c r="X97" i="5" s="1"/>
  <c r="D98" i="5"/>
  <c r="X98" i="5" s="1"/>
  <c r="D99" i="5"/>
  <c r="D100" i="5"/>
  <c r="X100" i="5" s="1"/>
  <c r="D101" i="5"/>
  <c r="D102" i="5"/>
  <c r="D103" i="5"/>
  <c r="D104" i="5"/>
  <c r="X104" i="5" s="1"/>
  <c r="D105" i="5"/>
  <c r="X105" i="5" s="1"/>
  <c r="D106" i="5"/>
  <c r="X106" i="5" s="1"/>
  <c r="D107" i="5"/>
  <c r="D108" i="5"/>
  <c r="X108" i="5" s="1"/>
  <c r="D109" i="5"/>
  <c r="D110" i="5"/>
  <c r="X110" i="5" s="1"/>
  <c r="D111" i="5"/>
  <c r="X111" i="5" s="1"/>
  <c r="D112" i="5"/>
  <c r="X112" i="5" s="1"/>
  <c r="D113" i="5"/>
  <c r="D114" i="5"/>
  <c r="X114" i="5" s="1"/>
  <c r="D115" i="5"/>
  <c r="D116" i="5"/>
  <c r="X116" i="5" s="1"/>
  <c r="D117" i="5"/>
  <c r="D118" i="5"/>
  <c r="X118" i="5" s="1"/>
  <c r="D119" i="5"/>
  <c r="X119" i="5" s="1"/>
  <c r="D120" i="5"/>
  <c r="X120" i="5" s="1"/>
  <c r="D121" i="5"/>
  <c r="D122" i="5"/>
  <c r="X122" i="5" s="1"/>
  <c r="D123" i="5"/>
  <c r="D124" i="5"/>
  <c r="X124" i="5" s="1"/>
  <c r="D125" i="5"/>
  <c r="D126" i="5"/>
  <c r="X126" i="5" s="1"/>
  <c r="D127" i="5"/>
  <c r="X127" i="5" s="1"/>
  <c r="D128" i="5"/>
  <c r="X128" i="5" s="1"/>
  <c r="D129" i="5"/>
  <c r="X129" i="5" s="1"/>
  <c r="D130" i="5"/>
  <c r="X130" i="5" s="1"/>
  <c r="D131" i="5"/>
  <c r="D132" i="5"/>
  <c r="X132" i="5" s="1"/>
  <c r="D133" i="5"/>
  <c r="D134" i="5"/>
  <c r="D135" i="5"/>
  <c r="D136" i="5"/>
  <c r="X136" i="5" s="1"/>
  <c r="D137" i="5"/>
  <c r="X137" i="5" s="1"/>
  <c r="D138" i="5"/>
  <c r="X138" i="5" s="1"/>
  <c r="D139" i="5"/>
  <c r="D140" i="5"/>
  <c r="X140" i="5" s="1"/>
  <c r="D141" i="5"/>
  <c r="X141" i="5" s="1"/>
  <c r="D142" i="5"/>
  <c r="X142" i="5" s="1"/>
  <c r="D143" i="5"/>
  <c r="X143" i="5" s="1"/>
  <c r="D144" i="5"/>
  <c r="X144" i="5" s="1"/>
  <c r="D145" i="5"/>
  <c r="D146" i="5"/>
  <c r="X146" i="5" s="1"/>
  <c r="D147" i="5"/>
  <c r="D148" i="5"/>
  <c r="X148" i="5" s="1"/>
  <c r="D149" i="5"/>
  <c r="X149" i="5" s="1"/>
  <c r="D150" i="5"/>
  <c r="X150" i="5" s="1"/>
  <c r="D151" i="5"/>
  <c r="X151" i="5" s="1"/>
  <c r="D152" i="5"/>
  <c r="X152" i="5" s="1"/>
  <c r="D153" i="5"/>
  <c r="D154" i="5"/>
  <c r="X154" i="5" s="1"/>
  <c r="D155" i="5"/>
  <c r="D156" i="5"/>
  <c r="X156" i="5" s="1"/>
  <c r="D157" i="5"/>
  <c r="D158" i="5"/>
  <c r="X158" i="5" s="1"/>
  <c r="D159" i="5"/>
  <c r="X159" i="5" s="1"/>
  <c r="D160" i="5"/>
  <c r="X160" i="5" s="1"/>
  <c r="D161" i="5"/>
  <c r="X161" i="5" s="1"/>
  <c r="D162" i="5"/>
  <c r="X162" i="5" s="1"/>
  <c r="D163" i="5"/>
  <c r="X163" i="5" s="1"/>
  <c r="D164" i="5"/>
  <c r="X164" i="5" s="1"/>
  <c r="D165" i="5"/>
  <c r="D166" i="5"/>
  <c r="D167" i="5"/>
  <c r="D168" i="5"/>
  <c r="X168" i="5" s="1"/>
  <c r="D169" i="5"/>
  <c r="X169" i="5" s="1"/>
  <c r="D170" i="5"/>
  <c r="X170" i="5" s="1"/>
  <c r="D171" i="5"/>
  <c r="X171" i="5" s="1"/>
  <c r="D172" i="5"/>
  <c r="X172" i="5" s="1"/>
  <c r="D173" i="5"/>
  <c r="X173" i="5" s="1"/>
  <c r="D174" i="5"/>
  <c r="X174" i="5" s="1"/>
  <c r="D175" i="5"/>
  <c r="X175" i="5" s="1"/>
  <c r="D176" i="5"/>
  <c r="X176" i="5" s="1"/>
  <c r="D177" i="5"/>
  <c r="D178" i="5"/>
  <c r="X178" i="5" s="1"/>
  <c r="D179" i="5"/>
  <c r="X179" i="5" s="1"/>
  <c r="D180" i="5"/>
  <c r="X180" i="5" s="1"/>
  <c r="D181" i="5"/>
  <c r="X181" i="5" s="1"/>
  <c r="D182" i="5"/>
  <c r="X182" i="5" s="1"/>
  <c r="D183" i="5"/>
  <c r="X183" i="5" s="1"/>
  <c r="D184" i="5"/>
  <c r="X184" i="5" s="1"/>
  <c r="D185" i="5"/>
  <c r="D186" i="5"/>
  <c r="X186" i="5" s="1"/>
  <c r="T186" i="5" s="1"/>
  <c r="U186" i="5" s="1"/>
  <c r="V186" i="5" s="1"/>
  <c r="D187" i="5"/>
  <c r="D188" i="5"/>
  <c r="X188" i="5" s="1"/>
  <c r="D189" i="5"/>
  <c r="D190" i="5"/>
  <c r="X190" i="5" s="1"/>
  <c r="D8" i="5"/>
  <c r="X8" i="5" s="1"/>
  <c r="D9" i="5"/>
  <c r="X9" i="5" s="1"/>
  <c r="D10" i="5"/>
  <c r="X10" i="5" s="1"/>
  <c r="D11" i="5"/>
  <c r="D12" i="5"/>
  <c r="X12" i="5" s="1"/>
  <c r="T12" i="5" s="1"/>
  <c r="U12" i="5" s="1"/>
  <c r="V12" i="5" s="1"/>
  <c r="D13" i="5"/>
  <c r="X13" i="5" s="1"/>
  <c r="D14" i="5"/>
  <c r="X14" i="5" s="1"/>
  <c r="D15" i="5"/>
  <c r="X15" i="5" s="1"/>
  <c r="D16" i="5"/>
  <c r="X16" i="5" s="1"/>
  <c r="D17" i="5"/>
  <c r="X17" i="5" s="1"/>
  <c r="D18" i="5"/>
  <c r="X18" i="5" s="1"/>
  <c r="D19" i="5"/>
  <c r="X19" i="5" s="1"/>
  <c r="D20" i="5"/>
  <c r="X20" i="5" s="1"/>
  <c r="D21" i="5"/>
  <c r="X21" i="5" s="1"/>
  <c r="D22" i="5"/>
  <c r="D23" i="5"/>
  <c r="X23" i="5" s="1"/>
  <c r="D24" i="5"/>
  <c r="X24" i="5" s="1"/>
  <c r="D25" i="5"/>
  <c r="X25" i="5" s="1"/>
  <c r="D26" i="5"/>
  <c r="X26" i="5" s="1"/>
  <c r="D27" i="5"/>
  <c r="D28" i="5"/>
  <c r="X28" i="5" s="1"/>
  <c r="D29" i="5"/>
  <c r="D30" i="5"/>
  <c r="X30" i="5" s="1"/>
  <c r="T30" i="5" s="1"/>
  <c r="U30" i="5" s="1"/>
  <c r="V30" i="5" s="1"/>
  <c r="D31" i="5"/>
  <c r="X31" i="5" s="1"/>
  <c r="D32" i="5"/>
  <c r="X32" i="5" s="1"/>
  <c r="D33" i="5"/>
  <c r="X33" i="5" s="1"/>
  <c r="D34" i="5"/>
  <c r="X34" i="5" s="1"/>
  <c r="T34" i="5" s="1"/>
  <c r="U34" i="5" s="1"/>
  <c r="V34" i="5" s="1"/>
  <c r="D35" i="5"/>
  <c r="X35" i="5" s="1"/>
  <c r="D36" i="5"/>
  <c r="X36" i="5" s="1"/>
  <c r="T36" i="5" s="1"/>
  <c r="U36" i="5" s="1"/>
  <c r="V36" i="5" s="1"/>
  <c r="D37" i="5"/>
  <c r="D38" i="5"/>
  <c r="D39" i="5"/>
  <c r="D40" i="5"/>
  <c r="X40" i="5" s="1"/>
  <c r="D41" i="5"/>
  <c r="X41" i="5" s="1"/>
  <c r="D42" i="5"/>
  <c r="X42" i="5" s="1"/>
  <c r="D43" i="5"/>
  <c r="D44" i="5"/>
  <c r="X44" i="5" s="1"/>
  <c r="D45" i="5"/>
  <c r="X45" i="5" s="1"/>
  <c r="D46" i="5"/>
  <c r="X46" i="5" s="1"/>
  <c r="D47" i="5"/>
  <c r="X47" i="5" s="1"/>
  <c r="D48" i="5"/>
  <c r="X48" i="5" s="1"/>
  <c r="D49" i="5"/>
  <c r="X49" i="5" s="1"/>
  <c r="D50" i="5"/>
  <c r="X50" i="5" s="1"/>
  <c r="D51" i="5"/>
  <c r="X51" i="5" s="1"/>
  <c r="D52" i="5"/>
  <c r="X52" i="5" s="1"/>
  <c r="Y52" i="5" s="1"/>
  <c r="D53" i="5"/>
  <c r="X53" i="5" s="1"/>
  <c r="D54" i="5"/>
  <c r="D55" i="5"/>
  <c r="X55" i="5" s="1"/>
  <c r="D56" i="5"/>
  <c r="X56" i="5" s="1"/>
  <c r="D57" i="5"/>
  <c r="X57" i="5" s="1"/>
  <c r="D58" i="5"/>
  <c r="X58" i="5" s="1"/>
  <c r="D59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7" i="5"/>
  <c r="T184" i="6" l="1"/>
  <c r="U184" i="6" s="1"/>
  <c r="V184" i="6" s="1"/>
  <c r="AC184" i="6"/>
  <c r="Y184" i="6"/>
  <c r="Y30" i="6"/>
  <c r="AC30" i="6"/>
  <c r="T166" i="6"/>
  <c r="U166" i="6" s="1"/>
  <c r="V166" i="6" s="1"/>
  <c r="AC166" i="6"/>
  <c r="Y166" i="6"/>
  <c r="AE108" i="6"/>
  <c r="Y108" i="6"/>
  <c r="AC112" i="6"/>
  <c r="AA35" i="6"/>
  <c r="Y168" i="6"/>
  <c r="AC168" i="6"/>
  <c r="AA172" i="6"/>
  <c r="Y41" i="6"/>
  <c r="AC100" i="6"/>
  <c r="AC132" i="6"/>
  <c r="T32" i="6"/>
  <c r="U32" i="6" s="1"/>
  <c r="V32" i="6" s="1"/>
  <c r="AC102" i="6"/>
  <c r="T108" i="6"/>
  <c r="U108" i="6" s="1"/>
  <c r="V108" i="6" s="1"/>
  <c r="T148" i="6"/>
  <c r="U148" i="6" s="1"/>
  <c r="V148" i="6" s="1"/>
  <c r="T7" i="6"/>
  <c r="U7" i="6" s="1"/>
  <c r="V7" i="6" s="1"/>
  <c r="Y49" i="5"/>
  <c r="AA49" i="5"/>
  <c r="AC49" i="5"/>
  <c r="AE49" i="5"/>
  <c r="T49" i="5"/>
  <c r="U49" i="5" s="1"/>
  <c r="V49" i="5" s="1"/>
  <c r="Y17" i="5"/>
  <c r="AA17" i="5"/>
  <c r="AC17" i="5"/>
  <c r="T17" i="5"/>
  <c r="U17" i="5" s="1"/>
  <c r="V17" i="5" s="1"/>
  <c r="AC35" i="5"/>
  <c r="T35" i="5"/>
  <c r="U35" i="5" s="1"/>
  <c r="V35" i="5" s="1"/>
  <c r="Y35" i="5"/>
  <c r="AA161" i="5"/>
  <c r="AC161" i="5"/>
  <c r="AE161" i="5"/>
  <c r="Y161" i="5"/>
  <c r="T161" i="5"/>
  <c r="U161" i="5" s="1"/>
  <c r="V161" i="5" s="1"/>
  <c r="Y73" i="5"/>
  <c r="AC73" i="5"/>
  <c r="AE73" i="5"/>
  <c r="T73" i="5"/>
  <c r="U73" i="5" s="1"/>
  <c r="V73" i="5" s="1"/>
  <c r="Y113" i="5"/>
  <c r="AC113" i="5"/>
  <c r="AE113" i="5"/>
  <c r="T113" i="5"/>
  <c r="U113" i="5" s="1"/>
  <c r="V113" i="5" s="1"/>
  <c r="Y57" i="5"/>
  <c r="AA57" i="5"/>
  <c r="AC57" i="5"/>
  <c r="Y41" i="5"/>
  <c r="AA41" i="5"/>
  <c r="AC41" i="5"/>
  <c r="T41" i="5"/>
  <c r="U41" i="5" s="1"/>
  <c r="V41" i="5" s="1"/>
  <c r="Y33" i="5"/>
  <c r="AC33" i="5"/>
  <c r="T33" i="5"/>
  <c r="U33" i="5" s="1"/>
  <c r="V33" i="5" s="1"/>
  <c r="Y25" i="5"/>
  <c r="AC25" i="5"/>
  <c r="AE25" i="5"/>
  <c r="T25" i="5"/>
  <c r="U25" i="5" s="1"/>
  <c r="V25" i="5" s="1"/>
  <c r="Y9" i="5"/>
  <c r="AC9" i="5"/>
  <c r="AE9" i="5"/>
  <c r="T9" i="5"/>
  <c r="U9" i="5" s="1"/>
  <c r="V9" i="5" s="1"/>
  <c r="AA184" i="5"/>
  <c r="AC184" i="5"/>
  <c r="Y184" i="5"/>
  <c r="T184" i="5"/>
  <c r="U184" i="5" s="1"/>
  <c r="V184" i="5" s="1"/>
  <c r="AC176" i="5"/>
  <c r="Y176" i="5"/>
  <c r="T176" i="5"/>
  <c r="U176" i="5" s="1"/>
  <c r="V176" i="5" s="1"/>
  <c r="AC168" i="5"/>
  <c r="Y168" i="5"/>
  <c r="T168" i="5"/>
  <c r="U168" i="5" s="1"/>
  <c r="V168" i="5" s="1"/>
  <c r="AA160" i="5"/>
  <c r="AC160" i="5"/>
  <c r="AE160" i="5"/>
  <c r="Y160" i="5"/>
  <c r="T160" i="5"/>
  <c r="U160" i="5" s="1"/>
  <c r="V160" i="5" s="1"/>
  <c r="AC152" i="5"/>
  <c r="Y152" i="5"/>
  <c r="T152" i="5"/>
  <c r="U152" i="5" s="1"/>
  <c r="V152" i="5" s="1"/>
  <c r="AA144" i="5"/>
  <c r="AC144" i="5"/>
  <c r="Y144" i="5"/>
  <c r="T144" i="5"/>
  <c r="U144" i="5" s="1"/>
  <c r="V144" i="5" s="1"/>
  <c r="AC136" i="5"/>
  <c r="Y136" i="5"/>
  <c r="T136" i="5"/>
  <c r="U136" i="5" s="1"/>
  <c r="V136" i="5" s="1"/>
  <c r="AC128" i="5"/>
  <c r="AE128" i="5"/>
  <c r="Y128" i="5"/>
  <c r="T128" i="5"/>
  <c r="U128" i="5" s="1"/>
  <c r="V128" i="5" s="1"/>
  <c r="AA120" i="5"/>
  <c r="AC120" i="5"/>
  <c r="Y120" i="5"/>
  <c r="T120" i="5"/>
  <c r="U120" i="5" s="1"/>
  <c r="V120" i="5" s="1"/>
  <c r="AC112" i="5"/>
  <c r="Y112" i="5"/>
  <c r="T112" i="5"/>
  <c r="U112" i="5" s="1"/>
  <c r="V112" i="5" s="1"/>
  <c r="AC104" i="5"/>
  <c r="T104" i="5"/>
  <c r="U104" i="5" s="1"/>
  <c r="V104" i="5" s="1"/>
  <c r="Y104" i="5"/>
  <c r="AA96" i="5"/>
  <c r="AC96" i="5"/>
  <c r="AE96" i="5"/>
  <c r="Y96" i="5"/>
  <c r="T96" i="5"/>
  <c r="U96" i="5" s="1"/>
  <c r="V96" i="5" s="1"/>
  <c r="AC88" i="5"/>
  <c r="Y88" i="5"/>
  <c r="T88" i="5"/>
  <c r="U88" i="5" s="1"/>
  <c r="V88" i="5" s="1"/>
  <c r="AA80" i="5"/>
  <c r="AC80" i="5"/>
  <c r="AE80" i="5"/>
  <c r="Y80" i="5"/>
  <c r="T80" i="5"/>
  <c r="U80" i="5" s="1"/>
  <c r="V80" i="5" s="1"/>
  <c r="AC72" i="5"/>
  <c r="Y72" i="5"/>
  <c r="T72" i="5"/>
  <c r="U72" i="5" s="1"/>
  <c r="V72" i="5" s="1"/>
  <c r="AC64" i="5"/>
  <c r="AE64" i="5"/>
  <c r="T64" i="5"/>
  <c r="U64" i="5" s="1"/>
  <c r="V64" i="5" s="1"/>
  <c r="Y64" i="5"/>
  <c r="AC157" i="5"/>
  <c r="AA157" i="5"/>
  <c r="T157" i="5"/>
  <c r="U157" i="5" s="1"/>
  <c r="V157" i="5" s="1"/>
  <c r="Y157" i="5"/>
  <c r="AC135" i="5"/>
  <c r="Y135" i="5"/>
  <c r="T135" i="5"/>
  <c r="U135" i="5" s="1"/>
  <c r="V135" i="5" s="1"/>
  <c r="AC183" i="5"/>
  <c r="AE183" i="5"/>
  <c r="Y183" i="5"/>
  <c r="T183" i="5"/>
  <c r="U183" i="5" s="1"/>
  <c r="V183" i="5" s="1"/>
  <c r="AA183" i="5"/>
  <c r="AC87" i="5"/>
  <c r="AE87" i="5"/>
  <c r="AA87" i="5"/>
  <c r="Y87" i="5"/>
  <c r="T87" i="5"/>
  <c r="U87" i="5" s="1"/>
  <c r="V87" i="5" s="1"/>
  <c r="AC189" i="5"/>
  <c r="T189" i="5"/>
  <c r="U189" i="5" s="1"/>
  <c r="V189" i="5" s="1"/>
  <c r="Y189" i="5"/>
  <c r="AA32" i="5"/>
  <c r="AC32" i="5"/>
  <c r="T32" i="5"/>
  <c r="U32" i="5" s="1"/>
  <c r="V32" i="5" s="1"/>
  <c r="Y32" i="5"/>
  <c r="AC63" i="5"/>
  <c r="AA63" i="5"/>
  <c r="T63" i="5"/>
  <c r="U63" i="5" s="1"/>
  <c r="V63" i="5" s="1"/>
  <c r="Y63" i="5"/>
  <c r="AC190" i="5"/>
  <c r="AA190" i="5"/>
  <c r="T190" i="5"/>
  <c r="U190" i="5" s="1"/>
  <c r="V190" i="5" s="1"/>
  <c r="Y190" i="5"/>
  <c r="Y150" i="5"/>
  <c r="AC150" i="5"/>
  <c r="T150" i="5"/>
  <c r="U150" i="5" s="1"/>
  <c r="V150" i="5" s="1"/>
  <c r="AC118" i="5"/>
  <c r="Y118" i="5"/>
  <c r="T118" i="5"/>
  <c r="U118" i="5" s="1"/>
  <c r="V118" i="5" s="1"/>
  <c r="AC94" i="5"/>
  <c r="T94" i="5"/>
  <c r="U94" i="5" s="1"/>
  <c r="V94" i="5" s="1"/>
  <c r="Y94" i="5"/>
  <c r="AC78" i="5"/>
  <c r="Y78" i="5"/>
  <c r="T78" i="5"/>
  <c r="U78" i="5" s="1"/>
  <c r="V78" i="5" s="1"/>
  <c r="AC62" i="5"/>
  <c r="T62" i="5"/>
  <c r="U62" i="5" s="1"/>
  <c r="V62" i="5" s="1"/>
  <c r="Y62" i="5"/>
  <c r="AC125" i="5"/>
  <c r="Y125" i="5"/>
  <c r="T125" i="5"/>
  <c r="U125" i="5" s="1"/>
  <c r="V125" i="5" s="1"/>
  <c r="AC103" i="5"/>
  <c r="Y103" i="5"/>
  <c r="T103" i="5"/>
  <c r="U103" i="5" s="1"/>
  <c r="V103" i="5" s="1"/>
  <c r="AC61" i="5"/>
  <c r="Y61" i="5"/>
  <c r="AA61" i="5"/>
  <c r="T61" i="5"/>
  <c r="U61" i="5" s="1"/>
  <c r="V61" i="5" s="1"/>
  <c r="AE61" i="5"/>
  <c r="AC29" i="5"/>
  <c r="Y29" i="5"/>
  <c r="T29" i="5"/>
  <c r="U29" i="5" s="1"/>
  <c r="V29" i="5" s="1"/>
  <c r="AA51" i="5"/>
  <c r="AC51" i="5"/>
  <c r="Y51" i="5"/>
  <c r="AE51" i="5"/>
  <c r="AC93" i="5"/>
  <c r="Y93" i="5"/>
  <c r="AA93" i="5"/>
  <c r="T93" i="5"/>
  <c r="U93" i="5" s="1"/>
  <c r="V93" i="5" s="1"/>
  <c r="Y137" i="5"/>
  <c r="AC137" i="5"/>
  <c r="AE137" i="5"/>
  <c r="T137" i="5"/>
  <c r="U137" i="5" s="1"/>
  <c r="V137" i="5" s="1"/>
  <c r="Y97" i="5"/>
  <c r="AC97" i="5"/>
  <c r="T97" i="5"/>
  <c r="U97" i="5" s="1"/>
  <c r="V97" i="5" s="1"/>
  <c r="T39" i="5"/>
  <c r="U39" i="5" s="1"/>
  <c r="V39" i="5" s="1"/>
  <c r="AC39" i="5"/>
  <c r="AA39" i="5"/>
  <c r="Y39" i="5"/>
  <c r="AC40" i="5"/>
  <c r="Y40" i="5"/>
  <c r="T40" i="5"/>
  <c r="U40" i="5" s="1"/>
  <c r="V40" i="5" s="1"/>
  <c r="AC8" i="5"/>
  <c r="Y8" i="5"/>
  <c r="T8" i="5"/>
  <c r="U8" i="5" s="1"/>
  <c r="V8" i="5" s="1"/>
  <c r="AC151" i="5"/>
  <c r="AE151" i="5"/>
  <c r="AA151" i="5"/>
  <c r="Y151" i="5"/>
  <c r="T151" i="5"/>
  <c r="U151" i="5" s="1"/>
  <c r="V151" i="5" s="1"/>
  <c r="AC127" i="5"/>
  <c r="AE127" i="5"/>
  <c r="AA127" i="5"/>
  <c r="Y127" i="5"/>
  <c r="T127" i="5"/>
  <c r="U127" i="5" s="1"/>
  <c r="V127" i="5" s="1"/>
  <c r="AC95" i="5"/>
  <c r="Y95" i="5"/>
  <c r="T95" i="5"/>
  <c r="U95" i="5" s="1"/>
  <c r="V95" i="5" s="1"/>
  <c r="T55" i="5"/>
  <c r="U55" i="5" s="1"/>
  <c r="V55" i="5" s="1"/>
  <c r="AC55" i="5"/>
  <c r="AE55" i="5"/>
  <c r="AA55" i="5"/>
  <c r="Y55" i="5"/>
  <c r="T15" i="5"/>
  <c r="U15" i="5" s="1"/>
  <c r="V15" i="5" s="1"/>
  <c r="AC15" i="5"/>
  <c r="AE15" i="5"/>
  <c r="Y15" i="5"/>
  <c r="AC174" i="5"/>
  <c r="AA174" i="5"/>
  <c r="Y174" i="5"/>
  <c r="T174" i="5"/>
  <c r="U174" i="5" s="1"/>
  <c r="V174" i="5" s="1"/>
  <c r="AE149" i="5"/>
  <c r="Y149" i="5"/>
  <c r="AC149" i="5"/>
  <c r="T149" i="5"/>
  <c r="U149" i="5" s="1"/>
  <c r="V149" i="5" s="1"/>
  <c r="AA149" i="5"/>
  <c r="Y81" i="5"/>
  <c r="AA81" i="5"/>
  <c r="AC81" i="5"/>
  <c r="AE81" i="5"/>
  <c r="T81" i="5"/>
  <c r="U81" i="5" s="1"/>
  <c r="V81" i="5" s="1"/>
  <c r="AC19" i="5"/>
  <c r="Y19" i="5"/>
  <c r="T19" i="5"/>
  <c r="U19" i="5" s="1"/>
  <c r="V19" i="5" s="1"/>
  <c r="Y129" i="5"/>
  <c r="AC129" i="5"/>
  <c r="AE129" i="5"/>
  <c r="T129" i="5"/>
  <c r="U129" i="5" s="1"/>
  <c r="V129" i="5" s="1"/>
  <c r="Y65" i="5"/>
  <c r="AA65" i="5"/>
  <c r="AC65" i="5"/>
  <c r="AE65" i="5"/>
  <c r="T65" i="5"/>
  <c r="U65" i="5" s="1"/>
  <c r="V65" i="5" s="1"/>
  <c r="AA56" i="5"/>
  <c r="AC56" i="5"/>
  <c r="AE56" i="5"/>
  <c r="Y56" i="5"/>
  <c r="T56" i="5"/>
  <c r="U56" i="5" s="1"/>
  <c r="V56" i="5" s="1"/>
  <c r="AC24" i="5"/>
  <c r="Y24" i="5"/>
  <c r="T24" i="5"/>
  <c r="U24" i="5" s="1"/>
  <c r="V24" i="5" s="1"/>
  <c r="AC159" i="5"/>
  <c r="Y159" i="5"/>
  <c r="T159" i="5"/>
  <c r="U159" i="5" s="1"/>
  <c r="V159" i="5" s="1"/>
  <c r="AC119" i="5"/>
  <c r="Y119" i="5"/>
  <c r="T119" i="5"/>
  <c r="U119" i="5" s="1"/>
  <c r="V119" i="5" s="1"/>
  <c r="AC79" i="5"/>
  <c r="Y79" i="5"/>
  <c r="T79" i="5"/>
  <c r="U79" i="5" s="1"/>
  <c r="V79" i="5" s="1"/>
  <c r="T47" i="5"/>
  <c r="U47" i="5" s="1"/>
  <c r="V47" i="5" s="1"/>
  <c r="AC47" i="5"/>
  <c r="AA47" i="5"/>
  <c r="Y47" i="5"/>
  <c r="T23" i="5"/>
  <c r="U23" i="5" s="1"/>
  <c r="V23" i="5" s="1"/>
  <c r="AC23" i="5"/>
  <c r="Y23" i="5"/>
  <c r="AE182" i="5"/>
  <c r="Y182" i="5"/>
  <c r="AC182" i="5"/>
  <c r="AA182" i="5"/>
  <c r="T182" i="5"/>
  <c r="U182" i="5" s="1"/>
  <c r="V182" i="5" s="1"/>
  <c r="AC158" i="5"/>
  <c r="AA158" i="5"/>
  <c r="Y158" i="5"/>
  <c r="T158" i="5"/>
  <c r="U158" i="5" s="1"/>
  <c r="V158" i="5" s="1"/>
  <c r="AC142" i="5"/>
  <c r="Y142" i="5"/>
  <c r="T142" i="5"/>
  <c r="U142" i="5" s="1"/>
  <c r="V142" i="5" s="1"/>
  <c r="AE126" i="5"/>
  <c r="AC126" i="5"/>
  <c r="AA126" i="5"/>
  <c r="Y126" i="5"/>
  <c r="T126" i="5"/>
  <c r="U126" i="5" s="1"/>
  <c r="V126" i="5" s="1"/>
  <c r="AC110" i="5"/>
  <c r="Y110" i="5"/>
  <c r="T110" i="5"/>
  <c r="U110" i="5" s="1"/>
  <c r="V110" i="5" s="1"/>
  <c r="AC86" i="5"/>
  <c r="Y86" i="5"/>
  <c r="T86" i="5"/>
  <c r="U86" i="5" s="1"/>
  <c r="V86" i="5" s="1"/>
  <c r="AC46" i="5"/>
  <c r="Y46" i="5"/>
  <c r="AA46" i="5"/>
  <c r="T46" i="5"/>
  <c r="U46" i="5" s="1"/>
  <c r="V46" i="5" s="1"/>
  <c r="AC30" i="5"/>
  <c r="Y30" i="5"/>
  <c r="AE14" i="5"/>
  <c r="AC14" i="5"/>
  <c r="T14" i="5"/>
  <c r="U14" i="5" s="1"/>
  <c r="V14" i="5" s="1"/>
  <c r="Y14" i="5"/>
  <c r="Y181" i="5"/>
  <c r="AC181" i="5"/>
  <c r="AA181" i="5"/>
  <c r="T181" i="5"/>
  <c r="U181" i="5" s="1"/>
  <c r="V181" i="5" s="1"/>
  <c r="AC173" i="5"/>
  <c r="Y173" i="5"/>
  <c r="T173" i="5"/>
  <c r="U173" i="5" s="1"/>
  <c r="V173" i="5" s="1"/>
  <c r="AC141" i="5"/>
  <c r="Y141" i="5"/>
  <c r="T141" i="5"/>
  <c r="U141" i="5" s="1"/>
  <c r="V141" i="5" s="1"/>
  <c r="T53" i="5"/>
  <c r="U53" i="5" s="1"/>
  <c r="V53" i="5" s="1"/>
  <c r="Y53" i="5"/>
  <c r="AA53" i="5"/>
  <c r="AC53" i="5"/>
  <c r="T45" i="5"/>
  <c r="U45" i="5" s="1"/>
  <c r="V45" i="5" s="1"/>
  <c r="AC45" i="5"/>
  <c r="AE45" i="5"/>
  <c r="Y45" i="5"/>
  <c r="T21" i="5"/>
  <c r="U21" i="5" s="1"/>
  <c r="V21" i="5" s="1"/>
  <c r="Y21" i="5"/>
  <c r="AC21" i="5"/>
  <c r="T13" i="5"/>
  <c r="U13" i="5" s="1"/>
  <c r="V13" i="5" s="1"/>
  <c r="AC13" i="5"/>
  <c r="Y13" i="5"/>
  <c r="AE124" i="5"/>
  <c r="AC177" i="5"/>
  <c r="Y177" i="5"/>
  <c r="T177" i="5"/>
  <c r="U177" i="5" s="1"/>
  <c r="V177" i="5" s="1"/>
  <c r="AA145" i="5"/>
  <c r="AC145" i="5"/>
  <c r="AE145" i="5"/>
  <c r="Y145" i="5"/>
  <c r="T145" i="5"/>
  <c r="U145" i="5" s="1"/>
  <c r="V145" i="5" s="1"/>
  <c r="AC71" i="5"/>
  <c r="AE71" i="5"/>
  <c r="AA71" i="5"/>
  <c r="Y71" i="5"/>
  <c r="T71" i="5"/>
  <c r="U71" i="5" s="1"/>
  <c r="V71" i="5" s="1"/>
  <c r="AA169" i="5"/>
  <c r="AC169" i="5"/>
  <c r="Y169" i="5"/>
  <c r="T169" i="5"/>
  <c r="U169" i="5" s="1"/>
  <c r="V169" i="5" s="1"/>
  <c r="Y105" i="5"/>
  <c r="AC105" i="5"/>
  <c r="AE105" i="5"/>
  <c r="T105" i="5"/>
  <c r="U105" i="5" s="1"/>
  <c r="V105" i="5" s="1"/>
  <c r="AC48" i="5"/>
  <c r="AE48" i="5"/>
  <c r="Y48" i="5"/>
  <c r="T48" i="5"/>
  <c r="U48" i="5" s="1"/>
  <c r="V48" i="5" s="1"/>
  <c r="AA16" i="5"/>
  <c r="AC16" i="5"/>
  <c r="Y16" i="5"/>
  <c r="AC175" i="5"/>
  <c r="AE175" i="5"/>
  <c r="AA175" i="5"/>
  <c r="Y175" i="5"/>
  <c r="T175" i="5"/>
  <c r="U175" i="5" s="1"/>
  <c r="V175" i="5" s="1"/>
  <c r="AC143" i="5"/>
  <c r="Y143" i="5"/>
  <c r="T143" i="5"/>
  <c r="U143" i="5" s="1"/>
  <c r="V143" i="5" s="1"/>
  <c r="AC111" i="5"/>
  <c r="Y111" i="5"/>
  <c r="T111" i="5"/>
  <c r="U111" i="5" s="1"/>
  <c r="V111" i="5" s="1"/>
  <c r="T31" i="5"/>
  <c r="U31" i="5" s="1"/>
  <c r="V31" i="5" s="1"/>
  <c r="AC31" i="5"/>
  <c r="AE31" i="5"/>
  <c r="AA31" i="5"/>
  <c r="Y31" i="5"/>
  <c r="AE28" i="5"/>
  <c r="AA179" i="5"/>
  <c r="AC179" i="5"/>
  <c r="T179" i="5"/>
  <c r="U179" i="5" s="1"/>
  <c r="V179" i="5" s="1"/>
  <c r="Y179" i="5"/>
  <c r="AE179" i="5"/>
  <c r="AC171" i="5"/>
  <c r="Y171" i="5"/>
  <c r="T171" i="5"/>
  <c r="U171" i="5" s="1"/>
  <c r="V171" i="5" s="1"/>
  <c r="AC163" i="5"/>
  <c r="Y163" i="5"/>
  <c r="T163" i="5"/>
  <c r="U163" i="5" s="1"/>
  <c r="V163" i="5" s="1"/>
  <c r="T51" i="5"/>
  <c r="U51" i="5" s="1"/>
  <c r="V51" i="5" s="1"/>
  <c r="AC167" i="5"/>
  <c r="AA167" i="5"/>
  <c r="Y167" i="5"/>
  <c r="T167" i="5"/>
  <c r="U167" i="5" s="1"/>
  <c r="V167" i="5" s="1"/>
  <c r="AE155" i="5"/>
  <c r="AA155" i="5"/>
  <c r="T155" i="5"/>
  <c r="U155" i="5" s="1"/>
  <c r="V155" i="5" s="1"/>
  <c r="AC155" i="5"/>
  <c r="Y155" i="5"/>
  <c r="Y27" i="5"/>
  <c r="T27" i="5"/>
  <c r="U27" i="5" s="1"/>
  <c r="V27" i="5" s="1"/>
  <c r="AC27" i="5"/>
  <c r="AC185" i="5"/>
  <c r="Y185" i="5"/>
  <c r="T185" i="5"/>
  <c r="U185" i="5" s="1"/>
  <c r="V185" i="5" s="1"/>
  <c r="Y69" i="5"/>
  <c r="T69" i="5"/>
  <c r="U69" i="5" s="1"/>
  <c r="V69" i="5" s="1"/>
  <c r="AC37" i="5"/>
  <c r="AC131" i="5"/>
  <c r="T131" i="5"/>
  <c r="U131" i="5" s="1"/>
  <c r="V131" i="5" s="1"/>
  <c r="Y131" i="5"/>
  <c r="AA99" i="5"/>
  <c r="AC99" i="5"/>
  <c r="AE99" i="5"/>
  <c r="Y99" i="5"/>
  <c r="T99" i="5"/>
  <c r="U99" i="5" s="1"/>
  <c r="V99" i="5" s="1"/>
  <c r="AC67" i="5"/>
  <c r="Y67" i="5"/>
  <c r="T67" i="5"/>
  <c r="U67" i="5" s="1"/>
  <c r="V67" i="5" s="1"/>
  <c r="Y166" i="5"/>
  <c r="AC28" i="5"/>
  <c r="AA188" i="5"/>
  <c r="AC180" i="5"/>
  <c r="AC172" i="5"/>
  <c r="Y172" i="5"/>
  <c r="AC164" i="5"/>
  <c r="Y164" i="5"/>
  <c r="T164" i="5"/>
  <c r="U164" i="5" s="1"/>
  <c r="V164" i="5" s="1"/>
  <c r="T156" i="5"/>
  <c r="U156" i="5" s="1"/>
  <c r="V156" i="5" s="1"/>
  <c r="AE148" i="5"/>
  <c r="AC148" i="5"/>
  <c r="T148" i="5"/>
  <c r="U148" i="5" s="1"/>
  <c r="V148" i="5" s="1"/>
  <c r="AC140" i="5"/>
  <c r="Y140" i="5"/>
  <c r="AA140" i="5"/>
  <c r="T140" i="5"/>
  <c r="U140" i="5" s="1"/>
  <c r="V140" i="5" s="1"/>
  <c r="AC132" i="5"/>
  <c r="T132" i="5"/>
  <c r="U132" i="5" s="1"/>
  <c r="V132" i="5" s="1"/>
  <c r="AA124" i="5"/>
  <c r="Y124" i="5"/>
  <c r="T124" i="5"/>
  <c r="U124" i="5" s="1"/>
  <c r="V124" i="5" s="1"/>
  <c r="AE116" i="5"/>
  <c r="AC116" i="5"/>
  <c r="AA116" i="5"/>
  <c r="Y116" i="5"/>
  <c r="T116" i="5"/>
  <c r="U116" i="5" s="1"/>
  <c r="V116" i="5" s="1"/>
  <c r="AA108" i="5"/>
  <c r="AC108" i="5"/>
  <c r="AE108" i="5"/>
  <c r="T108" i="5"/>
  <c r="U108" i="5" s="1"/>
  <c r="V108" i="5" s="1"/>
  <c r="AC100" i="5"/>
  <c r="Y100" i="5"/>
  <c r="T100" i="5"/>
  <c r="U100" i="5" s="1"/>
  <c r="V100" i="5" s="1"/>
  <c r="Y92" i="5"/>
  <c r="AA92" i="5"/>
  <c r="T92" i="5"/>
  <c r="U92" i="5" s="1"/>
  <c r="V92" i="5" s="1"/>
  <c r="AC84" i="5"/>
  <c r="Y84" i="5"/>
  <c r="T84" i="5"/>
  <c r="U84" i="5" s="1"/>
  <c r="V84" i="5" s="1"/>
  <c r="AA76" i="5"/>
  <c r="AC76" i="5"/>
  <c r="AE76" i="5"/>
  <c r="T76" i="5"/>
  <c r="U76" i="5" s="1"/>
  <c r="V76" i="5" s="1"/>
  <c r="AC68" i="5"/>
  <c r="Y68" i="5"/>
  <c r="T68" i="5"/>
  <c r="U68" i="5" s="1"/>
  <c r="V68" i="5" s="1"/>
  <c r="Y60" i="5"/>
  <c r="AA60" i="5"/>
  <c r="T60" i="5"/>
  <c r="U60" i="5" s="1"/>
  <c r="V60" i="5" s="1"/>
  <c r="T28" i="5"/>
  <c r="U28" i="5" s="1"/>
  <c r="V28" i="5" s="1"/>
  <c r="AC109" i="5"/>
  <c r="Y109" i="5"/>
  <c r="T109" i="5"/>
  <c r="U109" i="5" s="1"/>
  <c r="V109" i="5" s="1"/>
  <c r="AC77" i="5"/>
  <c r="T77" i="5"/>
  <c r="U77" i="5" s="1"/>
  <c r="V77" i="5" s="1"/>
  <c r="Y132" i="5"/>
  <c r="AC188" i="5"/>
  <c r="AE188" i="5" s="1"/>
  <c r="Y102" i="5"/>
  <c r="AA102" i="5"/>
  <c r="AA70" i="5"/>
  <c r="Y70" i="5"/>
  <c r="AA164" i="5"/>
  <c r="Y165" i="5"/>
  <c r="AA165" i="5" s="1"/>
  <c r="T165" i="5"/>
  <c r="U165" i="5" s="1"/>
  <c r="V165" i="5" s="1"/>
  <c r="AE133" i="5"/>
  <c r="AA133" i="5"/>
  <c r="T133" i="5"/>
  <c r="U133" i="5" s="1"/>
  <c r="V133" i="5" s="1"/>
  <c r="Y89" i="5"/>
  <c r="AC89" i="5"/>
  <c r="AE89" i="5"/>
  <c r="T89" i="5"/>
  <c r="U89" i="5" s="1"/>
  <c r="V89" i="5" s="1"/>
  <c r="AE20" i="5"/>
  <c r="AC20" i="5"/>
  <c r="AA20" i="5"/>
  <c r="AC75" i="5"/>
  <c r="T75" i="5"/>
  <c r="U75" i="5" s="1"/>
  <c r="V75" i="5" s="1"/>
  <c r="Y75" i="5"/>
  <c r="AC43" i="5"/>
  <c r="Y43" i="5"/>
  <c r="T22" i="5"/>
  <c r="U22" i="5" s="1"/>
  <c r="V22" i="5" s="1"/>
  <c r="Y22" i="5"/>
  <c r="AC22" i="5"/>
  <c r="Y123" i="5"/>
  <c r="T123" i="5"/>
  <c r="U123" i="5" s="1"/>
  <c r="V123" i="5" s="1"/>
  <c r="AC123" i="5"/>
  <c r="T59" i="5"/>
  <c r="U59" i="5" s="1"/>
  <c r="V59" i="5" s="1"/>
  <c r="AC59" i="5"/>
  <c r="Y59" i="5"/>
  <c r="AE60" i="5"/>
  <c r="AC44" i="5"/>
  <c r="T44" i="5"/>
  <c r="U44" i="5" s="1"/>
  <c r="V44" i="5" s="1"/>
  <c r="Y44" i="5"/>
  <c r="Y28" i="5"/>
  <c r="AA28" i="5"/>
  <c r="AK28" i="5" s="1"/>
  <c r="AL28" i="5" s="1"/>
  <c r="T20" i="5"/>
  <c r="U20" i="5" s="1"/>
  <c r="V20" i="5" s="1"/>
  <c r="AC170" i="5"/>
  <c r="AA170" i="5"/>
  <c r="T170" i="5"/>
  <c r="U170" i="5" s="1"/>
  <c r="V170" i="5" s="1"/>
  <c r="AC154" i="5"/>
  <c r="AA154" i="5"/>
  <c r="T154" i="5"/>
  <c r="U154" i="5" s="1"/>
  <c r="V154" i="5" s="1"/>
  <c r="Y154" i="5"/>
  <c r="Y138" i="5"/>
  <c r="AC138" i="5"/>
  <c r="AE138" i="5"/>
  <c r="AA138" i="5"/>
  <c r="T138" i="5"/>
  <c r="U138" i="5" s="1"/>
  <c r="V138" i="5" s="1"/>
  <c r="Y122" i="5"/>
  <c r="AA122" i="5" s="1"/>
  <c r="AC122" i="5"/>
  <c r="T122" i="5"/>
  <c r="U122" i="5" s="1"/>
  <c r="V122" i="5" s="1"/>
  <c r="Y114" i="5"/>
  <c r="AC114" i="5"/>
  <c r="AA114" i="5"/>
  <c r="T114" i="5"/>
  <c r="U114" i="5" s="1"/>
  <c r="V114" i="5" s="1"/>
  <c r="AE114" i="5"/>
  <c r="Y98" i="5"/>
  <c r="AC98" i="5"/>
  <c r="T98" i="5"/>
  <c r="U98" i="5" s="1"/>
  <c r="V98" i="5" s="1"/>
  <c r="Y90" i="5"/>
  <c r="AC90" i="5"/>
  <c r="AE90" i="5"/>
  <c r="AA90" i="5"/>
  <c r="T90" i="5"/>
  <c r="U90" i="5" s="1"/>
  <c r="V90" i="5" s="1"/>
  <c r="Y82" i="5"/>
  <c r="AC82" i="5"/>
  <c r="AA82" i="5"/>
  <c r="T82" i="5"/>
  <c r="U82" i="5" s="1"/>
  <c r="V82" i="5" s="1"/>
  <c r="AE82" i="5"/>
  <c r="Y74" i="5"/>
  <c r="AA74" i="5"/>
  <c r="AC74" i="5"/>
  <c r="T74" i="5"/>
  <c r="U74" i="5" s="1"/>
  <c r="V74" i="5" s="1"/>
  <c r="Y66" i="5"/>
  <c r="AC66" i="5"/>
  <c r="AE66" i="5"/>
  <c r="T66" i="5"/>
  <c r="U66" i="5" s="1"/>
  <c r="V66" i="5" s="1"/>
  <c r="AC117" i="5"/>
  <c r="Y117" i="5"/>
  <c r="T117" i="5"/>
  <c r="U117" i="5" s="1"/>
  <c r="V117" i="5" s="1"/>
  <c r="AA85" i="5"/>
  <c r="AC85" i="5"/>
  <c r="Y85" i="5"/>
  <c r="T85" i="5"/>
  <c r="U85" i="5" s="1"/>
  <c r="V85" i="5" s="1"/>
  <c r="T172" i="5"/>
  <c r="U172" i="5" s="1"/>
  <c r="V172" i="5" s="1"/>
  <c r="Y180" i="5"/>
  <c r="Y156" i="5"/>
  <c r="AA131" i="5"/>
  <c r="AA69" i="5"/>
  <c r="AC165" i="5"/>
  <c r="AC70" i="5"/>
  <c r="AE92" i="5"/>
  <c r="T187" i="5"/>
  <c r="U187" i="5" s="1"/>
  <c r="V187" i="5" s="1"/>
  <c r="AC187" i="5"/>
  <c r="Y187" i="5"/>
  <c r="AE134" i="5"/>
  <c r="AA134" i="5"/>
  <c r="Y134" i="5"/>
  <c r="AA91" i="5"/>
  <c r="T91" i="5"/>
  <c r="U91" i="5" s="1"/>
  <c r="V91" i="5" s="1"/>
  <c r="AC91" i="5"/>
  <c r="AE38" i="5"/>
  <c r="AA38" i="5"/>
  <c r="Y38" i="5"/>
  <c r="AC38" i="5"/>
  <c r="AC153" i="5"/>
  <c r="Y153" i="5"/>
  <c r="T153" i="5"/>
  <c r="U153" i="5" s="1"/>
  <c r="V153" i="5" s="1"/>
  <c r="Y121" i="5"/>
  <c r="AC121" i="5"/>
  <c r="T121" i="5"/>
  <c r="U121" i="5" s="1"/>
  <c r="V121" i="5" s="1"/>
  <c r="AE101" i="5"/>
  <c r="AA101" i="5"/>
  <c r="Y101" i="5"/>
  <c r="T101" i="5"/>
  <c r="U101" i="5" s="1"/>
  <c r="V101" i="5" s="1"/>
  <c r="Y37" i="5"/>
  <c r="AA37" i="5" s="1"/>
  <c r="AE37" i="5"/>
  <c r="AE52" i="5"/>
  <c r="AC52" i="5"/>
  <c r="AA52" i="5"/>
  <c r="T52" i="5"/>
  <c r="U52" i="5" s="1"/>
  <c r="V52" i="5" s="1"/>
  <c r="AE36" i="5"/>
  <c r="AC36" i="5"/>
  <c r="Y36" i="5"/>
  <c r="AA36" i="5"/>
  <c r="AC12" i="5"/>
  <c r="Y12" i="5"/>
  <c r="T38" i="5"/>
  <c r="U38" i="5" s="1"/>
  <c r="V38" i="5" s="1"/>
  <c r="AC139" i="5"/>
  <c r="Y139" i="5"/>
  <c r="T139" i="5"/>
  <c r="U139" i="5" s="1"/>
  <c r="V139" i="5" s="1"/>
  <c r="AA107" i="5"/>
  <c r="AE107" i="5"/>
  <c r="AC107" i="5"/>
  <c r="T107" i="5"/>
  <c r="U107" i="5" s="1"/>
  <c r="V107" i="5" s="1"/>
  <c r="AA54" i="5"/>
  <c r="Y54" i="5"/>
  <c r="AC54" i="5"/>
  <c r="AA11" i="5"/>
  <c r="AE11" i="5"/>
  <c r="AC11" i="5"/>
  <c r="Y11" i="5"/>
  <c r="T70" i="5"/>
  <c r="U70" i="5" s="1"/>
  <c r="V70" i="5" s="1"/>
  <c r="AC186" i="5"/>
  <c r="Y186" i="5"/>
  <c r="AC178" i="5"/>
  <c r="AA178" i="5"/>
  <c r="AC162" i="5"/>
  <c r="AE162" i="5"/>
  <c r="Y162" i="5"/>
  <c r="T162" i="5"/>
  <c r="U162" i="5" s="1"/>
  <c r="V162" i="5" s="1"/>
  <c r="AA162" i="5"/>
  <c r="AC146" i="5"/>
  <c r="AA146" i="5"/>
  <c r="T146" i="5"/>
  <c r="U146" i="5" s="1"/>
  <c r="V146" i="5" s="1"/>
  <c r="Y130" i="5"/>
  <c r="AC130" i="5"/>
  <c r="T130" i="5"/>
  <c r="U130" i="5" s="1"/>
  <c r="V130" i="5" s="1"/>
  <c r="Y106" i="5"/>
  <c r="AA106" i="5" s="1"/>
  <c r="AC106" i="5"/>
  <c r="T106" i="5"/>
  <c r="U106" i="5" s="1"/>
  <c r="V106" i="5" s="1"/>
  <c r="Y58" i="5"/>
  <c r="AC58" i="5"/>
  <c r="AE58" i="5"/>
  <c r="Y50" i="5"/>
  <c r="AC50" i="5"/>
  <c r="Y42" i="5"/>
  <c r="AC42" i="5"/>
  <c r="AE42" i="5"/>
  <c r="T42" i="5"/>
  <c r="U42" i="5" s="1"/>
  <c r="V42" i="5" s="1"/>
  <c r="Y34" i="5"/>
  <c r="AC34" i="5"/>
  <c r="AE34" i="5"/>
  <c r="Y26" i="5"/>
  <c r="AC26" i="5"/>
  <c r="AE26" i="5"/>
  <c r="T26" i="5"/>
  <c r="U26" i="5" s="1"/>
  <c r="V26" i="5" s="1"/>
  <c r="Y18" i="5"/>
  <c r="AC18" i="5"/>
  <c r="Y10" i="5"/>
  <c r="AA10" i="5"/>
  <c r="AC10" i="5"/>
  <c r="T58" i="5"/>
  <c r="U58" i="5" s="1"/>
  <c r="V58" i="5" s="1"/>
  <c r="AA147" i="5"/>
  <c r="AC147" i="5"/>
  <c r="AE147" i="5" s="1"/>
  <c r="T147" i="5"/>
  <c r="U147" i="5" s="1"/>
  <c r="V147" i="5" s="1"/>
  <c r="AC115" i="5"/>
  <c r="AE115" i="5" s="1"/>
  <c r="Y115" i="5"/>
  <c r="T115" i="5"/>
  <c r="U115" i="5" s="1"/>
  <c r="V115" i="5" s="1"/>
  <c r="AC83" i="5"/>
  <c r="Y83" i="5"/>
  <c r="T83" i="5"/>
  <c r="U83" i="5" s="1"/>
  <c r="V83" i="5" s="1"/>
  <c r="Y148" i="5"/>
  <c r="Y77" i="5"/>
  <c r="AA130" i="5"/>
  <c r="AC156" i="5"/>
  <c r="AE156" i="5" s="1"/>
  <c r="AC69" i="5"/>
  <c r="AM7" i="9"/>
  <c r="AM7" i="7"/>
  <c r="T54" i="6"/>
  <c r="U54" i="6" s="1"/>
  <c r="V54" i="6" s="1"/>
  <c r="AC54" i="6"/>
  <c r="Y54" i="6"/>
  <c r="Y124" i="6"/>
  <c r="T124" i="6"/>
  <c r="U124" i="6" s="1"/>
  <c r="V124" i="6" s="1"/>
  <c r="AC124" i="6"/>
  <c r="AC28" i="6"/>
  <c r="Y28" i="6"/>
  <c r="T74" i="6"/>
  <c r="U74" i="6" s="1"/>
  <c r="V74" i="6" s="1"/>
  <c r="AC74" i="6"/>
  <c r="R90" i="6"/>
  <c r="R116" i="6"/>
  <c r="O11" i="6"/>
  <c r="P11" i="6" s="1"/>
  <c r="N11" i="6"/>
  <c r="AC24" i="6"/>
  <c r="Y24" i="6"/>
  <c r="AC38" i="6"/>
  <c r="T38" i="6"/>
  <c r="U38" i="6" s="1"/>
  <c r="V38" i="6" s="1"/>
  <c r="T160" i="6"/>
  <c r="U160" i="6" s="1"/>
  <c r="V160" i="6" s="1"/>
  <c r="AC160" i="6"/>
  <c r="Y160" i="6"/>
  <c r="T174" i="6"/>
  <c r="U174" i="6" s="1"/>
  <c r="V174" i="6" s="1"/>
  <c r="AC174" i="6"/>
  <c r="Y174" i="6"/>
  <c r="T182" i="6"/>
  <c r="U182" i="6" s="1"/>
  <c r="V182" i="6" s="1"/>
  <c r="AC182" i="6"/>
  <c r="Y182" i="6"/>
  <c r="R20" i="6"/>
  <c r="O94" i="6"/>
  <c r="P94" i="6" s="1"/>
  <c r="N94" i="6"/>
  <c r="R94" i="6" s="1"/>
  <c r="AC123" i="6"/>
  <c r="AE123" i="6" s="1"/>
  <c r="T123" i="6"/>
  <c r="U123" i="6" s="1"/>
  <c r="V123" i="6" s="1"/>
  <c r="T164" i="6"/>
  <c r="U164" i="6" s="1"/>
  <c r="V164" i="6" s="1"/>
  <c r="AC164" i="6"/>
  <c r="Y164" i="6"/>
  <c r="T176" i="6"/>
  <c r="U176" i="6" s="1"/>
  <c r="V176" i="6" s="1"/>
  <c r="AC176" i="6"/>
  <c r="Y176" i="6"/>
  <c r="AC34" i="6"/>
  <c r="Y34" i="6"/>
  <c r="T34" i="6"/>
  <c r="U34" i="6" s="1"/>
  <c r="V34" i="6" s="1"/>
  <c r="AC40" i="6"/>
  <c r="Y40" i="6"/>
  <c r="T40" i="6"/>
  <c r="U40" i="6" s="1"/>
  <c r="V40" i="6" s="1"/>
  <c r="N65" i="6"/>
  <c r="O65" i="6"/>
  <c r="P65" i="6" s="1"/>
  <c r="O82" i="6"/>
  <c r="P82" i="6" s="1"/>
  <c r="N82" i="6"/>
  <c r="R82" i="6" s="1"/>
  <c r="N89" i="6"/>
  <c r="O89" i="6"/>
  <c r="P89" i="6" s="1"/>
  <c r="Y125" i="6"/>
  <c r="O19" i="6"/>
  <c r="P19" i="6" s="1"/>
  <c r="N19" i="6"/>
  <c r="R19" i="6" s="1"/>
  <c r="AA40" i="6"/>
  <c r="T45" i="6"/>
  <c r="U45" i="6" s="1"/>
  <c r="V45" i="6" s="1"/>
  <c r="Y45" i="6"/>
  <c r="AA113" i="6"/>
  <c r="AA24" i="6"/>
  <c r="AC36" i="6"/>
  <c r="Y36" i="6"/>
  <c r="AA36" i="6" s="1"/>
  <c r="T36" i="6"/>
  <c r="U36" i="6" s="1"/>
  <c r="V36" i="6" s="1"/>
  <c r="T52" i="6"/>
  <c r="U52" i="6" s="1"/>
  <c r="V52" i="6" s="1"/>
  <c r="AC52" i="6"/>
  <c r="Y52" i="6"/>
  <c r="N81" i="6"/>
  <c r="O81" i="6"/>
  <c r="P81" i="6" s="1"/>
  <c r="R110" i="6"/>
  <c r="AC139" i="6"/>
  <c r="T139" i="6"/>
  <c r="U139" i="6" s="1"/>
  <c r="V139" i="6" s="1"/>
  <c r="O40" i="6"/>
  <c r="P40" i="6" s="1"/>
  <c r="N40" i="6"/>
  <c r="O43" i="6"/>
  <c r="P43" i="6" s="1"/>
  <c r="N43" i="6"/>
  <c r="R43" i="6" s="1"/>
  <c r="R62" i="6"/>
  <c r="T154" i="6"/>
  <c r="U154" i="6" s="1"/>
  <c r="V154" i="6" s="1"/>
  <c r="Y154" i="6"/>
  <c r="AC154" i="6"/>
  <c r="AA154" i="6"/>
  <c r="T156" i="6"/>
  <c r="U156" i="6" s="1"/>
  <c r="V156" i="6" s="1"/>
  <c r="AC156" i="6"/>
  <c r="Y156" i="6"/>
  <c r="T158" i="6"/>
  <c r="U158" i="6" s="1"/>
  <c r="V158" i="6" s="1"/>
  <c r="AC158" i="6"/>
  <c r="Y158" i="6"/>
  <c r="N47" i="6"/>
  <c r="O47" i="6"/>
  <c r="P47" i="6" s="1"/>
  <c r="R47" i="6" s="1"/>
  <c r="R78" i="6"/>
  <c r="T180" i="6"/>
  <c r="U180" i="6" s="1"/>
  <c r="V180" i="6" s="1"/>
  <c r="AC180" i="6"/>
  <c r="Y180" i="6"/>
  <c r="T186" i="6"/>
  <c r="U186" i="6" s="1"/>
  <c r="V186" i="6" s="1"/>
  <c r="AC186" i="6"/>
  <c r="Y186" i="6"/>
  <c r="R13" i="6"/>
  <c r="Y33" i="6"/>
  <c r="O52" i="6"/>
  <c r="P52" i="6" s="1"/>
  <c r="R52" i="6" s="1"/>
  <c r="O78" i="6"/>
  <c r="P78" i="6" s="1"/>
  <c r="Y102" i="6"/>
  <c r="R106" i="6"/>
  <c r="AA118" i="6"/>
  <c r="O139" i="6"/>
  <c r="P139" i="6" s="1"/>
  <c r="R139" i="6" s="1"/>
  <c r="N144" i="6"/>
  <c r="R144" i="6" s="1"/>
  <c r="R158" i="6"/>
  <c r="O160" i="6"/>
  <c r="P160" i="6" s="1"/>
  <c r="R160" i="6" s="1"/>
  <c r="O162" i="6"/>
  <c r="P162" i="6" s="1"/>
  <c r="R162" i="6" s="1"/>
  <c r="R172" i="6"/>
  <c r="R178" i="6"/>
  <c r="AA186" i="6"/>
  <c r="Y78" i="6"/>
  <c r="T106" i="6"/>
  <c r="U106" i="6" s="1"/>
  <c r="V106" i="6" s="1"/>
  <c r="N131" i="6"/>
  <c r="R131" i="6" s="1"/>
  <c r="AC138" i="6"/>
  <c r="N143" i="6"/>
  <c r="R143" i="6" s="1"/>
  <c r="Y144" i="6"/>
  <c r="N150" i="6"/>
  <c r="R150" i="6" s="1"/>
  <c r="O151" i="6"/>
  <c r="P151" i="6" s="1"/>
  <c r="R151" i="6" s="1"/>
  <c r="O153" i="6"/>
  <c r="P153" i="6" s="1"/>
  <c r="R153" i="6" s="1"/>
  <c r="N154" i="6"/>
  <c r="R154" i="6" s="1"/>
  <c r="N156" i="6"/>
  <c r="R156" i="6" s="1"/>
  <c r="Y162" i="6"/>
  <c r="AA164" i="6"/>
  <c r="AA166" i="6"/>
  <c r="AA168" i="6"/>
  <c r="T177" i="6"/>
  <c r="U177" i="6" s="1"/>
  <c r="V177" i="6" s="1"/>
  <c r="AA184" i="6"/>
  <c r="AC62" i="6"/>
  <c r="R70" i="6"/>
  <c r="AC78" i="6"/>
  <c r="R118" i="6"/>
  <c r="R120" i="6"/>
  <c r="R135" i="6"/>
  <c r="N7" i="6"/>
  <c r="R7" i="6" s="1"/>
  <c r="N17" i="6"/>
  <c r="R17" i="6" s="1"/>
  <c r="R22" i="6"/>
  <c r="N33" i="6"/>
  <c r="N36" i="6"/>
  <c r="N44" i="6"/>
  <c r="Y48" i="6"/>
  <c r="AA48" i="6" s="1"/>
  <c r="O49" i="6"/>
  <c r="P49" i="6" s="1"/>
  <c r="R49" i="6" s="1"/>
  <c r="Y50" i="6"/>
  <c r="N56" i="6"/>
  <c r="R56" i="6" s="1"/>
  <c r="N60" i="6"/>
  <c r="N64" i="6"/>
  <c r="R64" i="6" s="1"/>
  <c r="AC66" i="6"/>
  <c r="R80" i="6"/>
  <c r="Y90" i="6"/>
  <c r="N102" i="6"/>
  <c r="R102" i="6" s="1"/>
  <c r="Y106" i="6"/>
  <c r="R115" i="6"/>
  <c r="R147" i="6"/>
  <c r="AA160" i="6"/>
  <c r="AC162" i="6"/>
  <c r="AA174" i="6"/>
  <c r="Y178" i="6"/>
  <c r="N186" i="6"/>
  <c r="R186" i="6" s="1"/>
  <c r="N8" i="6"/>
  <c r="R8" i="6" s="1"/>
  <c r="AA13" i="6"/>
  <c r="N16" i="6"/>
  <c r="R16" i="6" s="1"/>
  <c r="Y26" i="6"/>
  <c r="Y32" i="6"/>
  <c r="AC39" i="6"/>
  <c r="T44" i="6"/>
  <c r="U44" i="6" s="1"/>
  <c r="V44" i="6" s="1"/>
  <c r="N45" i="6"/>
  <c r="N54" i="6"/>
  <c r="R54" i="6" s="1"/>
  <c r="N74" i="6"/>
  <c r="R74" i="6" s="1"/>
  <c r="N84" i="6"/>
  <c r="R84" i="6" s="1"/>
  <c r="AC90" i="6"/>
  <c r="O93" i="6"/>
  <c r="P93" i="6" s="1"/>
  <c r="O97" i="6"/>
  <c r="P97" i="6" s="1"/>
  <c r="T104" i="6"/>
  <c r="U104" i="6" s="1"/>
  <c r="V104" i="6" s="1"/>
  <c r="Y110" i="6"/>
  <c r="T118" i="6"/>
  <c r="U118" i="6" s="1"/>
  <c r="V118" i="6" s="1"/>
  <c r="T120" i="6"/>
  <c r="U120" i="6" s="1"/>
  <c r="V120" i="6" s="1"/>
  <c r="N124" i="6"/>
  <c r="R124" i="6" s="1"/>
  <c r="T135" i="6"/>
  <c r="U135" i="6" s="1"/>
  <c r="V135" i="6" s="1"/>
  <c r="N141" i="6"/>
  <c r="R141" i="6" s="1"/>
  <c r="N164" i="6"/>
  <c r="R164" i="6" s="1"/>
  <c r="AA178" i="6"/>
  <c r="AE180" i="6"/>
  <c r="R41" i="6"/>
  <c r="R15" i="6"/>
  <c r="AC43" i="6"/>
  <c r="AC50" i="6"/>
  <c r="AC60" i="6"/>
  <c r="Y70" i="6"/>
  <c r="R170" i="6"/>
  <c r="AE172" i="6"/>
  <c r="AC172" i="6"/>
  <c r="AE178" i="6"/>
  <c r="AC178" i="6"/>
  <c r="N184" i="6"/>
  <c r="R184" i="6" s="1"/>
  <c r="N9" i="6"/>
  <c r="R9" i="6" s="1"/>
  <c r="Y7" i="6"/>
  <c r="AC35" i="6"/>
  <c r="AA43" i="6"/>
  <c r="Y44" i="6"/>
  <c r="AC48" i="6"/>
  <c r="AC70" i="6"/>
  <c r="O73" i="6"/>
  <c r="P73" i="6" s="1"/>
  <c r="R112" i="6"/>
  <c r="AC116" i="6"/>
  <c r="Y21" i="6"/>
  <c r="AC21" i="6"/>
  <c r="T21" i="6"/>
  <c r="U21" i="6" s="1"/>
  <c r="V21" i="6" s="1"/>
  <c r="T20" i="6"/>
  <c r="U20" i="6" s="1"/>
  <c r="V20" i="6" s="1"/>
  <c r="AA20" i="6"/>
  <c r="AC20" i="6"/>
  <c r="Y20" i="6"/>
  <c r="Y23" i="6"/>
  <c r="T23" i="6"/>
  <c r="U23" i="6" s="1"/>
  <c r="V23" i="6" s="1"/>
  <c r="AC23" i="6"/>
  <c r="O21" i="6"/>
  <c r="P21" i="6" s="1"/>
  <c r="N21" i="6"/>
  <c r="O34" i="6"/>
  <c r="P34" i="6" s="1"/>
  <c r="N34" i="6"/>
  <c r="R40" i="6"/>
  <c r="N51" i="6"/>
  <c r="O51" i="6"/>
  <c r="P51" i="6" s="1"/>
  <c r="AC63" i="6"/>
  <c r="Y63" i="6"/>
  <c r="T63" i="6"/>
  <c r="U63" i="6" s="1"/>
  <c r="V63" i="6" s="1"/>
  <c r="T80" i="6"/>
  <c r="U80" i="6" s="1"/>
  <c r="V80" i="6" s="1"/>
  <c r="Y80" i="6"/>
  <c r="R96" i="6"/>
  <c r="AC99" i="6"/>
  <c r="Y99" i="6"/>
  <c r="T99" i="6"/>
  <c r="U99" i="6" s="1"/>
  <c r="V99" i="6" s="1"/>
  <c r="Y8" i="6"/>
  <c r="Y11" i="6"/>
  <c r="AC61" i="6"/>
  <c r="Y61" i="6"/>
  <c r="T61" i="6"/>
  <c r="U61" i="6" s="1"/>
  <c r="V61" i="6" s="1"/>
  <c r="AC109" i="6"/>
  <c r="AA109" i="6"/>
  <c r="Y109" i="6"/>
  <c r="T109" i="6"/>
  <c r="U109" i="6" s="1"/>
  <c r="V109" i="6" s="1"/>
  <c r="O136" i="6"/>
  <c r="P136" i="6" s="1"/>
  <c r="N136" i="6"/>
  <c r="AC7" i="6"/>
  <c r="AA10" i="6"/>
  <c r="AA23" i="6"/>
  <c r="N24" i="6"/>
  <c r="R24" i="6" s="1"/>
  <c r="AC25" i="6"/>
  <c r="N26" i="6"/>
  <c r="R26" i="6" s="1"/>
  <c r="AC27" i="6"/>
  <c r="N28" i="6"/>
  <c r="R28" i="6" s="1"/>
  <c r="AC29" i="6"/>
  <c r="N30" i="6"/>
  <c r="R30" i="6" s="1"/>
  <c r="AC31" i="6"/>
  <c r="N32" i="6"/>
  <c r="R32" i="6" s="1"/>
  <c r="AA37" i="6"/>
  <c r="AE39" i="6"/>
  <c r="T46" i="6"/>
  <c r="U46" i="6" s="1"/>
  <c r="V46" i="6" s="1"/>
  <c r="AC46" i="6"/>
  <c r="Y46" i="6"/>
  <c r="N55" i="6"/>
  <c r="O55" i="6"/>
  <c r="P55" i="6" s="1"/>
  <c r="AC85" i="6"/>
  <c r="Y85" i="6"/>
  <c r="T85" i="6"/>
  <c r="U85" i="6" s="1"/>
  <c r="V85" i="6" s="1"/>
  <c r="AC89" i="6"/>
  <c r="AE89" i="6" s="1"/>
  <c r="Y89" i="6"/>
  <c r="T89" i="6"/>
  <c r="U89" i="6" s="1"/>
  <c r="V89" i="6" s="1"/>
  <c r="Y130" i="6"/>
  <c r="T130" i="6"/>
  <c r="U130" i="6" s="1"/>
  <c r="V130" i="6" s="1"/>
  <c r="AC130" i="6"/>
  <c r="Y12" i="6"/>
  <c r="Y19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T22" i="6"/>
  <c r="U22" i="6" s="1"/>
  <c r="V22" i="6" s="1"/>
  <c r="AA25" i="6"/>
  <c r="AA27" i="6"/>
  <c r="AA29" i="6"/>
  <c r="AA31" i="6"/>
  <c r="AE35" i="6"/>
  <c r="Y38" i="6"/>
  <c r="AC42" i="6"/>
  <c r="Y42" i="6"/>
  <c r="Y47" i="6"/>
  <c r="AA47" i="6" s="1"/>
  <c r="T47" i="6"/>
  <c r="U47" i="6" s="1"/>
  <c r="V47" i="6" s="1"/>
  <c r="T58" i="6"/>
  <c r="U58" i="6" s="1"/>
  <c r="V58" i="6" s="1"/>
  <c r="AC58" i="6"/>
  <c r="Y58" i="6"/>
  <c r="N87" i="6"/>
  <c r="O87" i="6"/>
  <c r="P87" i="6" s="1"/>
  <c r="AA89" i="6"/>
  <c r="AC107" i="6"/>
  <c r="T107" i="6"/>
  <c r="U107" i="6" s="1"/>
  <c r="V107" i="6" s="1"/>
  <c r="Y107" i="6"/>
  <c r="AC111" i="6"/>
  <c r="T111" i="6"/>
  <c r="U111" i="6" s="1"/>
  <c r="V111" i="6" s="1"/>
  <c r="Y111" i="6"/>
  <c r="AC117" i="6"/>
  <c r="AA117" i="6"/>
  <c r="T117" i="6"/>
  <c r="U117" i="6" s="1"/>
  <c r="V117" i="6" s="1"/>
  <c r="O119" i="6"/>
  <c r="P119" i="6" s="1"/>
  <c r="N119" i="6"/>
  <c r="Y14" i="6"/>
  <c r="Y17" i="6"/>
  <c r="O23" i="6"/>
  <c r="P23" i="6" s="1"/>
  <c r="N23" i="6"/>
  <c r="R23" i="6" s="1"/>
  <c r="R44" i="6"/>
  <c r="AA45" i="6"/>
  <c r="T56" i="6"/>
  <c r="U56" i="6" s="1"/>
  <c r="V56" i="6" s="1"/>
  <c r="Y56" i="6"/>
  <c r="AC56" i="6"/>
  <c r="AC59" i="6"/>
  <c r="Y59" i="6"/>
  <c r="T59" i="6"/>
  <c r="U59" i="6" s="1"/>
  <c r="V59" i="6" s="1"/>
  <c r="T64" i="6"/>
  <c r="U64" i="6" s="1"/>
  <c r="V64" i="6" s="1"/>
  <c r="Y64" i="6"/>
  <c r="AA64" i="6"/>
  <c r="AC67" i="6"/>
  <c r="Y67" i="6"/>
  <c r="T67" i="6"/>
  <c r="U67" i="6" s="1"/>
  <c r="V67" i="6" s="1"/>
  <c r="T76" i="6"/>
  <c r="U76" i="6" s="1"/>
  <c r="V76" i="6" s="1"/>
  <c r="Y76" i="6"/>
  <c r="AC79" i="6"/>
  <c r="Y79" i="6"/>
  <c r="T79" i="6"/>
  <c r="U79" i="6" s="1"/>
  <c r="V79" i="6" s="1"/>
  <c r="AC101" i="6"/>
  <c r="Y101" i="6"/>
  <c r="AC105" i="6"/>
  <c r="Y105" i="6"/>
  <c r="T105" i="6"/>
  <c r="U105" i="6" s="1"/>
  <c r="V105" i="6" s="1"/>
  <c r="Y15" i="6"/>
  <c r="AA15" i="6" s="1"/>
  <c r="Y18" i="6"/>
  <c r="R36" i="6"/>
  <c r="AA70" i="6"/>
  <c r="AA22" i="6"/>
  <c r="T24" i="6"/>
  <c r="U24" i="6" s="1"/>
  <c r="V24" i="6" s="1"/>
  <c r="O25" i="6"/>
  <c r="P25" i="6" s="1"/>
  <c r="N25" i="6"/>
  <c r="T26" i="6"/>
  <c r="U26" i="6" s="1"/>
  <c r="V26" i="6" s="1"/>
  <c r="O27" i="6"/>
  <c r="P27" i="6" s="1"/>
  <c r="N27" i="6"/>
  <c r="T28" i="6"/>
  <c r="U28" i="6" s="1"/>
  <c r="V28" i="6" s="1"/>
  <c r="O29" i="6"/>
  <c r="P29" i="6" s="1"/>
  <c r="N29" i="6"/>
  <c r="AE30" i="6"/>
  <c r="T30" i="6"/>
  <c r="U30" i="6" s="1"/>
  <c r="V30" i="6" s="1"/>
  <c r="O31" i="6"/>
  <c r="P31" i="6" s="1"/>
  <c r="N31" i="6"/>
  <c r="R37" i="6"/>
  <c r="AC51" i="6"/>
  <c r="Y51" i="6"/>
  <c r="T51" i="6"/>
  <c r="U51" i="6" s="1"/>
  <c r="V51" i="6" s="1"/>
  <c r="T94" i="6"/>
  <c r="U94" i="6" s="1"/>
  <c r="V94" i="6" s="1"/>
  <c r="AC94" i="6"/>
  <c r="Y94" i="6"/>
  <c r="Y9" i="6"/>
  <c r="Y16" i="6"/>
  <c r="AA41" i="6"/>
  <c r="T10" i="6"/>
  <c r="U10" i="6" s="1"/>
  <c r="V10" i="6" s="1"/>
  <c r="T13" i="6"/>
  <c r="U13" i="6" s="1"/>
  <c r="V13" i="6" s="1"/>
  <c r="AA21" i="6"/>
  <c r="AC22" i="6"/>
  <c r="R33" i="6"/>
  <c r="O42" i="6"/>
  <c r="P42" i="6" s="1"/>
  <c r="N42" i="6"/>
  <c r="R42" i="6" s="1"/>
  <c r="AA46" i="6"/>
  <c r="AC53" i="6"/>
  <c r="Y53" i="6"/>
  <c r="T53" i="6"/>
  <c r="U53" i="6" s="1"/>
  <c r="V53" i="6" s="1"/>
  <c r="AC80" i="6"/>
  <c r="N91" i="6"/>
  <c r="O91" i="6"/>
  <c r="P91" i="6" s="1"/>
  <c r="O111" i="6"/>
  <c r="P111" i="6" s="1"/>
  <c r="N111" i="6"/>
  <c r="R111" i="6" s="1"/>
  <c r="AA116" i="6"/>
  <c r="AE116" i="6"/>
  <c r="AC143" i="6"/>
  <c r="T143" i="6"/>
  <c r="U143" i="6" s="1"/>
  <c r="V143" i="6" s="1"/>
  <c r="Y143" i="6"/>
  <c r="T25" i="6"/>
  <c r="U25" i="6" s="1"/>
  <c r="V25" i="6" s="1"/>
  <c r="T27" i="6"/>
  <c r="U27" i="6" s="1"/>
  <c r="V27" i="6" s="1"/>
  <c r="T29" i="6"/>
  <c r="U29" i="6" s="1"/>
  <c r="V29" i="6" s="1"/>
  <c r="T31" i="6"/>
  <c r="U31" i="6" s="1"/>
  <c r="V31" i="6" s="1"/>
  <c r="O38" i="6"/>
  <c r="P38" i="6" s="1"/>
  <c r="N38" i="6"/>
  <c r="R38" i="6" s="1"/>
  <c r="R45" i="6"/>
  <c r="AC55" i="6"/>
  <c r="Y55" i="6"/>
  <c r="T55" i="6"/>
  <c r="U55" i="6" s="1"/>
  <c r="V55" i="6" s="1"/>
  <c r="N59" i="6"/>
  <c r="O59" i="6"/>
  <c r="P59" i="6" s="1"/>
  <c r="AC75" i="6"/>
  <c r="Y75" i="6"/>
  <c r="T75" i="6"/>
  <c r="U75" i="6" s="1"/>
  <c r="V75" i="6" s="1"/>
  <c r="AE32" i="6"/>
  <c r="T35" i="6"/>
  <c r="U35" i="6" s="1"/>
  <c r="V35" i="6" s="1"/>
  <c r="AE36" i="6"/>
  <c r="T39" i="6"/>
  <c r="U39" i="6" s="1"/>
  <c r="V39" i="6" s="1"/>
  <c r="AE40" i="6"/>
  <c r="T43" i="6"/>
  <c r="U43" i="6" s="1"/>
  <c r="V43" i="6" s="1"/>
  <c r="AE44" i="6"/>
  <c r="N53" i="6"/>
  <c r="R53" i="6" s="1"/>
  <c r="O53" i="6"/>
  <c r="P53" i="6" s="1"/>
  <c r="AA58" i="6"/>
  <c r="R60" i="6"/>
  <c r="N63" i="6"/>
  <c r="O63" i="6"/>
  <c r="P63" i="6" s="1"/>
  <c r="T68" i="6"/>
  <c r="U68" i="6" s="1"/>
  <c r="V68" i="6" s="1"/>
  <c r="Y68" i="6"/>
  <c r="AC71" i="6"/>
  <c r="Y71" i="6"/>
  <c r="T71" i="6"/>
  <c r="U71" i="6" s="1"/>
  <c r="V71" i="6" s="1"/>
  <c r="T72" i="6"/>
  <c r="U72" i="6" s="1"/>
  <c r="V72" i="6" s="1"/>
  <c r="Y72" i="6"/>
  <c r="AC72" i="6"/>
  <c r="AC81" i="6"/>
  <c r="Y81" i="6"/>
  <c r="N83" i="6"/>
  <c r="O83" i="6"/>
  <c r="P83" i="6" s="1"/>
  <c r="AA85" i="6"/>
  <c r="R88" i="6"/>
  <c r="AA100" i="6"/>
  <c r="AE100" i="6"/>
  <c r="O103" i="6"/>
  <c r="P103" i="6" s="1"/>
  <c r="N103" i="6"/>
  <c r="R104" i="6"/>
  <c r="Y137" i="6"/>
  <c r="T137" i="6"/>
  <c r="U137" i="6" s="1"/>
  <c r="V137" i="6" s="1"/>
  <c r="AC137" i="6"/>
  <c r="Y49" i="6"/>
  <c r="T49" i="6"/>
  <c r="U49" i="6" s="1"/>
  <c r="V49" i="6" s="1"/>
  <c r="AE52" i="6"/>
  <c r="AA52" i="6"/>
  <c r="AE54" i="6"/>
  <c r="AC65" i="6"/>
  <c r="Y65" i="6"/>
  <c r="AC77" i="6"/>
  <c r="Y77" i="6"/>
  <c r="N79" i="6"/>
  <c r="O79" i="6"/>
  <c r="P79" i="6" s="1"/>
  <c r="AA90" i="6"/>
  <c r="T103" i="6"/>
  <c r="U103" i="6" s="1"/>
  <c r="V103" i="6" s="1"/>
  <c r="Y146" i="6"/>
  <c r="T146" i="6"/>
  <c r="U146" i="6" s="1"/>
  <c r="V146" i="6" s="1"/>
  <c r="AC33" i="6"/>
  <c r="AC37" i="6"/>
  <c r="AC41" i="6"/>
  <c r="AC45" i="6"/>
  <c r="N46" i="6"/>
  <c r="R46" i="6" s="1"/>
  <c r="AC49" i="6"/>
  <c r="AE49" i="6" s="1"/>
  <c r="N50" i="6"/>
  <c r="R50" i="6" s="1"/>
  <c r="N67" i="6"/>
  <c r="O67" i="6"/>
  <c r="P67" i="6" s="1"/>
  <c r="AC73" i="6"/>
  <c r="Y73" i="6"/>
  <c r="N75" i="6"/>
  <c r="O75" i="6"/>
  <c r="P75" i="6" s="1"/>
  <c r="Y86" i="6"/>
  <c r="AC95" i="6"/>
  <c r="Y95" i="6"/>
  <c r="T95" i="6"/>
  <c r="U95" i="6" s="1"/>
  <c r="V95" i="6" s="1"/>
  <c r="T96" i="6"/>
  <c r="U96" i="6" s="1"/>
  <c r="V96" i="6" s="1"/>
  <c r="Y96" i="6"/>
  <c r="AC96" i="6"/>
  <c r="T122" i="6"/>
  <c r="U122" i="6" s="1"/>
  <c r="V122" i="6" s="1"/>
  <c r="AC122" i="6"/>
  <c r="Y122" i="6"/>
  <c r="AA127" i="6"/>
  <c r="AC146" i="6"/>
  <c r="AA55" i="6"/>
  <c r="AC57" i="6"/>
  <c r="Y57" i="6"/>
  <c r="Y62" i="6"/>
  <c r="AC69" i="6"/>
  <c r="Y69" i="6"/>
  <c r="AA69" i="6" s="1"/>
  <c r="N71" i="6"/>
  <c r="O71" i="6"/>
  <c r="P71" i="6" s="1"/>
  <c r="AA73" i="6"/>
  <c r="R76" i="6"/>
  <c r="Y82" i="6"/>
  <c r="AC86" i="6"/>
  <c r="AC91" i="6"/>
  <c r="Y91" i="6"/>
  <c r="AA91" i="6" s="1"/>
  <c r="T91" i="6"/>
  <c r="U91" i="6" s="1"/>
  <c r="V91" i="6" s="1"/>
  <c r="T92" i="6"/>
  <c r="U92" i="6" s="1"/>
  <c r="V92" i="6" s="1"/>
  <c r="Y92" i="6"/>
  <c r="AC92" i="6"/>
  <c r="O107" i="6"/>
  <c r="P107" i="6" s="1"/>
  <c r="R107" i="6" s="1"/>
  <c r="AC114" i="6"/>
  <c r="AC128" i="6"/>
  <c r="Y128" i="6"/>
  <c r="O137" i="6"/>
  <c r="P137" i="6" s="1"/>
  <c r="N137" i="6"/>
  <c r="R137" i="6" s="1"/>
  <c r="AC147" i="6"/>
  <c r="AA147" i="6"/>
  <c r="Y147" i="6"/>
  <c r="T60" i="6"/>
  <c r="U60" i="6" s="1"/>
  <c r="V60" i="6" s="1"/>
  <c r="Y60" i="6"/>
  <c r="R68" i="6"/>
  <c r="R72" i="6"/>
  <c r="AE78" i="6"/>
  <c r="AA78" i="6"/>
  <c r="AC82" i="6"/>
  <c r="AC87" i="6"/>
  <c r="Y87" i="6"/>
  <c r="T87" i="6"/>
  <c r="U87" i="6" s="1"/>
  <c r="V87" i="6" s="1"/>
  <c r="T88" i="6"/>
  <c r="U88" i="6" s="1"/>
  <c r="V88" i="6" s="1"/>
  <c r="Y88" i="6"/>
  <c r="AC88" i="6"/>
  <c r="AC97" i="6"/>
  <c r="Y97" i="6"/>
  <c r="AC119" i="6"/>
  <c r="Y119" i="6"/>
  <c r="AC121" i="6"/>
  <c r="Y121" i="6"/>
  <c r="AA121" i="6" s="1"/>
  <c r="T121" i="6"/>
  <c r="U121" i="6" s="1"/>
  <c r="V121" i="6" s="1"/>
  <c r="O129" i="6"/>
  <c r="P129" i="6" s="1"/>
  <c r="N129" i="6"/>
  <c r="Y145" i="6"/>
  <c r="T145" i="6"/>
  <c r="U145" i="6" s="1"/>
  <c r="V145" i="6" s="1"/>
  <c r="AC145" i="6"/>
  <c r="AE66" i="6"/>
  <c r="AA66" i="6"/>
  <c r="AE74" i="6"/>
  <c r="AA74" i="6"/>
  <c r="AC83" i="6"/>
  <c r="Y83" i="6"/>
  <c r="T83" i="6"/>
  <c r="U83" i="6" s="1"/>
  <c r="V83" i="6" s="1"/>
  <c r="T84" i="6"/>
  <c r="U84" i="6" s="1"/>
  <c r="V84" i="6" s="1"/>
  <c r="Y84" i="6"/>
  <c r="AC84" i="6"/>
  <c r="AC93" i="6"/>
  <c r="Y93" i="6"/>
  <c r="N95" i="6"/>
  <c r="O95" i="6"/>
  <c r="P95" i="6" s="1"/>
  <c r="AC103" i="6"/>
  <c r="Y103" i="6"/>
  <c r="AA103" i="6" s="1"/>
  <c r="Y114" i="6"/>
  <c r="T114" i="6"/>
  <c r="U114" i="6" s="1"/>
  <c r="V114" i="6" s="1"/>
  <c r="O122" i="6"/>
  <c r="P122" i="6" s="1"/>
  <c r="N122" i="6"/>
  <c r="N133" i="6"/>
  <c r="R133" i="6" s="1"/>
  <c r="O133" i="6"/>
  <c r="P133" i="6" s="1"/>
  <c r="Y112" i="6"/>
  <c r="T126" i="6"/>
  <c r="U126" i="6" s="1"/>
  <c r="V126" i="6" s="1"/>
  <c r="Y126" i="6"/>
  <c r="O140" i="6"/>
  <c r="P140" i="6" s="1"/>
  <c r="N140" i="6"/>
  <c r="N155" i="6"/>
  <c r="O155" i="6"/>
  <c r="P155" i="6" s="1"/>
  <c r="O165" i="6"/>
  <c r="P165" i="6" s="1"/>
  <c r="N165" i="6"/>
  <c r="AC173" i="6"/>
  <c r="Y173" i="6"/>
  <c r="T173" i="6"/>
  <c r="U173" i="6" s="1"/>
  <c r="V173" i="6" s="1"/>
  <c r="R105" i="6"/>
  <c r="R108" i="6"/>
  <c r="AC115" i="6"/>
  <c r="Y115" i="6"/>
  <c r="R121" i="6"/>
  <c r="AC129" i="6"/>
  <c r="Y129" i="6"/>
  <c r="AA129" i="6"/>
  <c r="Y140" i="6"/>
  <c r="AC183" i="6"/>
  <c r="Y183" i="6"/>
  <c r="T183" i="6"/>
  <c r="U183" i="6" s="1"/>
  <c r="V183" i="6" s="1"/>
  <c r="AC127" i="6"/>
  <c r="Y127" i="6"/>
  <c r="AC131" i="6"/>
  <c r="Y134" i="6"/>
  <c r="AC140" i="6"/>
  <c r="AC159" i="6"/>
  <c r="Y159" i="6"/>
  <c r="T159" i="6"/>
  <c r="U159" i="6" s="1"/>
  <c r="V159" i="6" s="1"/>
  <c r="R57" i="6"/>
  <c r="R61" i="6"/>
  <c r="R65" i="6"/>
  <c r="R69" i="6"/>
  <c r="R73" i="6"/>
  <c r="R77" i="6"/>
  <c r="R81" i="6"/>
  <c r="R85" i="6"/>
  <c r="R89" i="6"/>
  <c r="R93" i="6"/>
  <c r="R97" i="6"/>
  <c r="T100" i="6"/>
  <c r="U100" i="6" s="1"/>
  <c r="V100" i="6" s="1"/>
  <c r="AC113" i="6"/>
  <c r="AE113" i="6" s="1"/>
  <c r="T113" i="6"/>
  <c r="U113" i="6" s="1"/>
  <c r="V113" i="6" s="1"/>
  <c r="T116" i="6"/>
  <c r="U116" i="6" s="1"/>
  <c r="V116" i="6" s="1"/>
  <c r="O125" i="6"/>
  <c r="P125" i="6" s="1"/>
  <c r="R125" i="6" s="1"/>
  <c r="Y131" i="6"/>
  <c r="AC134" i="6"/>
  <c r="Y138" i="6"/>
  <c r="T150" i="6"/>
  <c r="U150" i="6" s="1"/>
  <c r="V150" i="6" s="1"/>
  <c r="AC150" i="6"/>
  <c r="AA156" i="6"/>
  <c r="T170" i="6"/>
  <c r="U170" i="6" s="1"/>
  <c r="V170" i="6" s="1"/>
  <c r="AC170" i="6"/>
  <c r="Y170" i="6"/>
  <c r="AC98" i="6"/>
  <c r="Y98" i="6"/>
  <c r="O99" i="6"/>
  <c r="P99" i="6" s="1"/>
  <c r="N99" i="6"/>
  <c r="R109" i="6"/>
  <c r="AE118" i="6"/>
  <c r="Y133" i="6"/>
  <c r="AE133" i="6" s="1"/>
  <c r="T133" i="6"/>
  <c r="U133" i="6" s="1"/>
  <c r="V133" i="6" s="1"/>
  <c r="AC135" i="6"/>
  <c r="AA135" i="6"/>
  <c r="AC136" i="6"/>
  <c r="Y136" i="6"/>
  <c r="Y141" i="6"/>
  <c r="T141" i="6"/>
  <c r="U141" i="6" s="1"/>
  <c r="V141" i="6" s="1"/>
  <c r="AC141" i="6"/>
  <c r="O171" i="6"/>
  <c r="P171" i="6" s="1"/>
  <c r="N171" i="6"/>
  <c r="O183" i="6"/>
  <c r="P183" i="6" s="1"/>
  <c r="N183" i="6"/>
  <c r="O127" i="6"/>
  <c r="P127" i="6" s="1"/>
  <c r="N127" i="6"/>
  <c r="R145" i="6"/>
  <c r="T152" i="6"/>
  <c r="U152" i="6" s="1"/>
  <c r="V152" i="6" s="1"/>
  <c r="AC152" i="6"/>
  <c r="Y152" i="6"/>
  <c r="AC153" i="6"/>
  <c r="Y153" i="6"/>
  <c r="AA153" i="6" s="1"/>
  <c r="T153" i="6"/>
  <c r="U153" i="6" s="1"/>
  <c r="V153" i="6" s="1"/>
  <c r="AC155" i="6"/>
  <c r="Y155" i="6"/>
  <c r="T155" i="6"/>
  <c r="U155" i="6" s="1"/>
  <c r="V155" i="6" s="1"/>
  <c r="AC157" i="6"/>
  <c r="Y157" i="6"/>
  <c r="AA157" i="6"/>
  <c r="AC163" i="6"/>
  <c r="Y163" i="6"/>
  <c r="T163" i="6"/>
  <c r="U163" i="6" s="1"/>
  <c r="V163" i="6" s="1"/>
  <c r="AC179" i="6"/>
  <c r="Y179" i="6"/>
  <c r="T179" i="6"/>
  <c r="U179" i="6" s="1"/>
  <c r="V179" i="6" s="1"/>
  <c r="AA110" i="6"/>
  <c r="Y123" i="6"/>
  <c r="O130" i="6"/>
  <c r="P130" i="6" s="1"/>
  <c r="N130" i="6"/>
  <c r="R130" i="6" s="1"/>
  <c r="Y132" i="6"/>
  <c r="Y148" i="6"/>
  <c r="AA150" i="6"/>
  <c r="AE158" i="6"/>
  <c r="AA158" i="6"/>
  <c r="Y104" i="6"/>
  <c r="AA104" i="6" s="1"/>
  <c r="Y120" i="6"/>
  <c r="AA120" i="6" s="1"/>
  <c r="O128" i="6"/>
  <c r="P128" i="6" s="1"/>
  <c r="N128" i="6"/>
  <c r="Y142" i="6"/>
  <c r="AA108" i="6"/>
  <c r="AE110" i="6"/>
  <c r="O123" i="6"/>
  <c r="P123" i="6" s="1"/>
  <c r="N123" i="6"/>
  <c r="T125" i="6"/>
  <c r="U125" i="6" s="1"/>
  <c r="V125" i="6" s="1"/>
  <c r="AC125" i="6"/>
  <c r="O126" i="6"/>
  <c r="P126" i="6" s="1"/>
  <c r="N126" i="6"/>
  <c r="R126" i="6" s="1"/>
  <c r="Y139" i="6"/>
  <c r="AC142" i="6"/>
  <c r="N157" i="6"/>
  <c r="O157" i="6"/>
  <c r="P157" i="6" s="1"/>
  <c r="O175" i="6"/>
  <c r="P175" i="6" s="1"/>
  <c r="N175" i="6"/>
  <c r="AC181" i="6"/>
  <c r="Y181" i="6"/>
  <c r="AE184" i="6"/>
  <c r="O177" i="6"/>
  <c r="P177" i="6" s="1"/>
  <c r="N177" i="6"/>
  <c r="R177" i="6" s="1"/>
  <c r="AC185" i="6"/>
  <c r="Y185" i="6"/>
  <c r="T185" i="6"/>
  <c r="U185" i="6" s="1"/>
  <c r="V185" i="6" s="1"/>
  <c r="AA138" i="6"/>
  <c r="Y149" i="6"/>
  <c r="AA149" i="6" s="1"/>
  <c r="AC149" i="6"/>
  <c r="O161" i="6"/>
  <c r="P161" i="6" s="1"/>
  <c r="N161" i="6"/>
  <c r="R161" i="6" s="1"/>
  <c r="O167" i="6"/>
  <c r="P167" i="6" s="1"/>
  <c r="N167" i="6"/>
  <c r="R168" i="6"/>
  <c r="Y151" i="6"/>
  <c r="AC151" i="6"/>
  <c r="AC161" i="6"/>
  <c r="Y161" i="6"/>
  <c r="T161" i="6"/>
  <c r="U161" i="6" s="1"/>
  <c r="V161" i="6" s="1"/>
  <c r="AC165" i="6"/>
  <c r="Y165" i="6"/>
  <c r="AC167" i="6"/>
  <c r="Y167" i="6"/>
  <c r="O185" i="6"/>
  <c r="P185" i="6" s="1"/>
  <c r="N185" i="6"/>
  <c r="N134" i="6"/>
  <c r="R134" i="6" s="1"/>
  <c r="N138" i="6"/>
  <c r="R138" i="6" s="1"/>
  <c r="N142" i="6"/>
  <c r="R142" i="6" s="1"/>
  <c r="N146" i="6"/>
  <c r="R146" i="6" s="1"/>
  <c r="R159" i="6"/>
  <c r="AC169" i="6"/>
  <c r="Y169" i="6"/>
  <c r="T169" i="6"/>
  <c r="U169" i="6" s="1"/>
  <c r="V169" i="6" s="1"/>
  <c r="AC171" i="6"/>
  <c r="Y171" i="6"/>
  <c r="T171" i="6"/>
  <c r="U171" i="6" s="1"/>
  <c r="V171" i="6" s="1"/>
  <c r="AC175" i="6"/>
  <c r="Y175" i="6"/>
  <c r="AC177" i="6"/>
  <c r="Y177" i="6"/>
  <c r="R180" i="6"/>
  <c r="O181" i="6"/>
  <c r="P181" i="6" s="1"/>
  <c r="N181" i="6"/>
  <c r="O169" i="6"/>
  <c r="P169" i="6" s="1"/>
  <c r="N169" i="6"/>
  <c r="O179" i="6"/>
  <c r="P179" i="6" s="1"/>
  <c r="N179" i="6"/>
  <c r="O163" i="6"/>
  <c r="P163" i="6" s="1"/>
  <c r="N163" i="6"/>
  <c r="R163" i="6" s="1"/>
  <c r="O173" i="6"/>
  <c r="P173" i="6" s="1"/>
  <c r="N173" i="6"/>
  <c r="AK183" i="5" l="1"/>
  <c r="AL183" i="5" s="1"/>
  <c r="AK133" i="5"/>
  <c r="AL133" i="5" s="1"/>
  <c r="AK36" i="5"/>
  <c r="AL36" i="5" s="1"/>
  <c r="AK20" i="5"/>
  <c r="AL20" i="5" s="1"/>
  <c r="AK61" i="5"/>
  <c r="AL61" i="5" s="1"/>
  <c r="AK160" i="5"/>
  <c r="AL160" i="5" s="1"/>
  <c r="AK114" i="5"/>
  <c r="AL114" i="5" s="1"/>
  <c r="AK31" i="5"/>
  <c r="AL31" i="5" s="1"/>
  <c r="AK101" i="5"/>
  <c r="AL101" i="5" s="1"/>
  <c r="AK182" i="5"/>
  <c r="AL182" i="5" s="1"/>
  <c r="AK138" i="5"/>
  <c r="AL138" i="5" s="1"/>
  <c r="AK81" i="5"/>
  <c r="AL81" i="5" s="1"/>
  <c r="AK49" i="5"/>
  <c r="AL49" i="5" s="1"/>
  <c r="AK65" i="5"/>
  <c r="AL65" i="5" s="1"/>
  <c r="AK162" i="5"/>
  <c r="AL162" i="5" s="1"/>
  <c r="AK90" i="5"/>
  <c r="AL90" i="5" s="1"/>
  <c r="AK37" i="5"/>
  <c r="AL37" i="5" s="1"/>
  <c r="AK179" i="5"/>
  <c r="AL179" i="5" s="1"/>
  <c r="AK80" i="5"/>
  <c r="AL80" i="5" s="1"/>
  <c r="AK52" i="5"/>
  <c r="AL52" i="5" s="1"/>
  <c r="AK51" i="5"/>
  <c r="AL51" i="5" s="1"/>
  <c r="AK96" i="5"/>
  <c r="AL96" i="5" s="1"/>
  <c r="AK55" i="5"/>
  <c r="AL55" i="5" s="1"/>
  <c r="AK151" i="5"/>
  <c r="AL151" i="5" s="1"/>
  <c r="AK87" i="5"/>
  <c r="AL87" i="5" s="1"/>
  <c r="AK161" i="5"/>
  <c r="AL161" i="5" s="1"/>
  <c r="AK82" i="5"/>
  <c r="AL82" i="5" s="1"/>
  <c r="AK107" i="5"/>
  <c r="AL107" i="5" s="1"/>
  <c r="AK60" i="5"/>
  <c r="AL60" i="5" s="1"/>
  <c r="AK92" i="5"/>
  <c r="AL92" i="5" s="1"/>
  <c r="AK116" i="5"/>
  <c r="AL116" i="5" s="1"/>
  <c r="AK145" i="5"/>
  <c r="AL145" i="5" s="1"/>
  <c r="AK11" i="5"/>
  <c r="AL11" i="5" s="1"/>
  <c r="AK134" i="5"/>
  <c r="AL134" i="5" s="1"/>
  <c r="AK188" i="5"/>
  <c r="AL188" i="5" s="1"/>
  <c r="AK175" i="5"/>
  <c r="AL175" i="5" s="1"/>
  <c r="AK76" i="5"/>
  <c r="AL76" i="5" s="1"/>
  <c r="AK99" i="5"/>
  <c r="AL99" i="5" s="1"/>
  <c r="AK38" i="5"/>
  <c r="AL38" i="5" s="1"/>
  <c r="AK126" i="5"/>
  <c r="AL126" i="5" s="1"/>
  <c r="AK56" i="5"/>
  <c r="AL56" i="5" s="1"/>
  <c r="AK149" i="5"/>
  <c r="AL149" i="5" s="1"/>
  <c r="AK127" i="5"/>
  <c r="AL127" i="5" s="1"/>
  <c r="AK155" i="5"/>
  <c r="AL155" i="5" s="1"/>
  <c r="AK71" i="5"/>
  <c r="AL71" i="5" s="1"/>
  <c r="AK108" i="5"/>
  <c r="AL108" i="5" s="1"/>
  <c r="AK147" i="5"/>
  <c r="AL147" i="5" s="1"/>
  <c r="AK124" i="5"/>
  <c r="AL124" i="5" s="1"/>
  <c r="AE166" i="6"/>
  <c r="AK166" i="6" s="1"/>
  <c r="AL166" i="6" s="1"/>
  <c r="AE168" i="6"/>
  <c r="AK168" i="6" s="1"/>
  <c r="AL168" i="6" s="1"/>
  <c r="AK172" i="6"/>
  <c r="AL172" i="6" s="1"/>
  <c r="AA159" i="6"/>
  <c r="AA142" i="6"/>
  <c r="AA54" i="6"/>
  <c r="AK54" i="6" s="1"/>
  <c r="AL54" i="6" s="1"/>
  <c r="AA143" i="6"/>
  <c r="AA63" i="6"/>
  <c r="AA119" i="6"/>
  <c r="AE70" i="6"/>
  <c r="AK70" i="6" s="1"/>
  <c r="AL70" i="6" s="1"/>
  <c r="AE50" i="6"/>
  <c r="AA95" i="6"/>
  <c r="AA123" i="6"/>
  <c r="AA28" i="6"/>
  <c r="AE186" i="6"/>
  <c r="AK186" i="6" s="1"/>
  <c r="AL186" i="6" s="1"/>
  <c r="AE47" i="6"/>
  <c r="AK47" i="6" s="1"/>
  <c r="AL47" i="6" s="1"/>
  <c r="AE162" i="6"/>
  <c r="AE165" i="6"/>
  <c r="AA38" i="6"/>
  <c r="AA33" i="6"/>
  <c r="AA44" i="6"/>
  <c r="AK44" i="6" s="1"/>
  <c r="AL44" i="6" s="1"/>
  <c r="AE182" i="6"/>
  <c r="AE115" i="6"/>
  <c r="AA114" i="6"/>
  <c r="AA112" i="6"/>
  <c r="AE90" i="6"/>
  <c r="AK90" i="6" s="1"/>
  <c r="AL90" i="6" s="1"/>
  <c r="AA79" i="6"/>
  <c r="AE38" i="6"/>
  <c r="AA80" i="6"/>
  <c r="AA32" i="6"/>
  <c r="AK32" i="6" s="1"/>
  <c r="AL32" i="6" s="1"/>
  <c r="AA180" i="6"/>
  <c r="AK180" i="6" s="1"/>
  <c r="AL180" i="6" s="1"/>
  <c r="AE102" i="6"/>
  <c r="AE124" i="6"/>
  <c r="AE28" i="6"/>
  <c r="AA42" i="6"/>
  <c r="AE106" i="6"/>
  <c r="AA176" i="6"/>
  <c r="AA102" i="6"/>
  <c r="AA30" i="6"/>
  <c r="AK30" i="6" s="1"/>
  <c r="AL30" i="6" s="1"/>
  <c r="AA7" i="6"/>
  <c r="AE12" i="5"/>
  <c r="AE123" i="5"/>
  <c r="AE21" i="5"/>
  <c r="AE174" i="5"/>
  <c r="AK174" i="5" s="1"/>
  <c r="AL174" i="5" s="1"/>
  <c r="AE150" i="5"/>
  <c r="AE72" i="5"/>
  <c r="AE136" i="5"/>
  <c r="AA115" i="5"/>
  <c r="AK115" i="5" s="1"/>
  <c r="AL115" i="5" s="1"/>
  <c r="AA26" i="5"/>
  <c r="AK26" i="5" s="1"/>
  <c r="AL26" i="5" s="1"/>
  <c r="AE130" i="5"/>
  <c r="AK130" i="5" s="1"/>
  <c r="AL130" i="5" s="1"/>
  <c r="AA186" i="5"/>
  <c r="AE154" i="5"/>
  <c r="AK154" i="5" s="1"/>
  <c r="AL154" i="5" s="1"/>
  <c r="AA123" i="5"/>
  <c r="AA22" i="5"/>
  <c r="AE165" i="5"/>
  <c r="AK165" i="5" s="1"/>
  <c r="AL165" i="5" s="1"/>
  <c r="AE102" i="5"/>
  <c r="AK102" i="5" s="1"/>
  <c r="AL102" i="5" s="1"/>
  <c r="AE109" i="5"/>
  <c r="AA68" i="5"/>
  <c r="AE140" i="5"/>
  <c r="AK140" i="5" s="1"/>
  <c r="AL140" i="5" s="1"/>
  <c r="AA156" i="5"/>
  <c r="AK156" i="5" s="1"/>
  <c r="AL156" i="5" s="1"/>
  <c r="AE67" i="5"/>
  <c r="AE69" i="5"/>
  <c r="AK69" i="5" s="1"/>
  <c r="AL69" i="5" s="1"/>
  <c r="AA163" i="5"/>
  <c r="AE111" i="5"/>
  <c r="AA105" i="5"/>
  <c r="AK105" i="5" s="1"/>
  <c r="AL105" i="5" s="1"/>
  <c r="AE13" i="5"/>
  <c r="AA30" i="5"/>
  <c r="AA110" i="5"/>
  <c r="AA142" i="5"/>
  <c r="AE158" i="5"/>
  <c r="AK158" i="5" s="1"/>
  <c r="AL158" i="5" s="1"/>
  <c r="AE23" i="5"/>
  <c r="AA79" i="5"/>
  <c r="AE119" i="5"/>
  <c r="AA19" i="5"/>
  <c r="AA15" i="5"/>
  <c r="AK15" i="5" s="1"/>
  <c r="AL15" i="5" s="1"/>
  <c r="AE40" i="5"/>
  <c r="AA137" i="5"/>
  <c r="AK137" i="5" s="1"/>
  <c r="AL137" i="5" s="1"/>
  <c r="AE103" i="5"/>
  <c r="AE78" i="5"/>
  <c r="AA118" i="5"/>
  <c r="AE63" i="5"/>
  <c r="AK63" i="5" s="1"/>
  <c r="AL63" i="5" s="1"/>
  <c r="AE189" i="5"/>
  <c r="AA135" i="5"/>
  <c r="AE112" i="5"/>
  <c r="AE176" i="5"/>
  <c r="AA25" i="5"/>
  <c r="AK25" i="5" s="1"/>
  <c r="AL25" i="5" s="1"/>
  <c r="AE41" i="5"/>
  <c r="AK41" i="5" s="1"/>
  <c r="AL41" i="5" s="1"/>
  <c r="AA73" i="5"/>
  <c r="AK73" i="5" s="1"/>
  <c r="AL73" i="5" s="1"/>
  <c r="AE18" i="5"/>
  <c r="AA42" i="5"/>
  <c r="AK42" i="5" s="1"/>
  <c r="AL42" i="5" s="1"/>
  <c r="AA58" i="5"/>
  <c r="AK58" i="5" s="1"/>
  <c r="AL58" i="5" s="1"/>
  <c r="AE186" i="5"/>
  <c r="AA12" i="5"/>
  <c r="AE121" i="5"/>
  <c r="AA153" i="5"/>
  <c r="AE91" i="5"/>
  <c r="AK91" i="5" s="1"/>
  <c r="AL91" i="5" s="1"/>
  <c r="AA187" i="5"/>
  <c r="AA66" i="5"/>
  <c r="AK66" i="5" s="1"/>
  <c r="AL66" i="5" s="1"/>
  <c r="AA166" i="5"/>
  <c r="AE22" i="5"/>
  <c r="AE75" i="5"/>
  <c r="AA89" i="5"/>
  <c r="AK89" i="5" s="1"/>
  <c r="AL89" i="5" s="1"/>
  <c r="AA109" i="5"/>
  <c r="AE27" i="5"/>
  <c r="AE171" i="5"/>
  <c r="AA13" i="5"/>
  <c r="AE53" i="5"/>
  <c r="AK53" i="5" s="1"/>
  <c r="AL53" i="5" s="1"/>
  <c r="AE173" i="5"/>
  <c r="AE181" i="5"/>
  <c r="AK181" i="5" s="1"/>
  <c r="AL181" i="5" s="1"/>
  <c r="AE110" i="5"/>
  <c r="AE24" i="5"/>
  <c r="AA129" i="5"/>
  <c r="AK129" i="5" s="1"/>
  <c r="AL129" i="5" s="1"/>
  <c r="AE97" i="5"/>
  <c r="AA62" i="5"/>
  <c r="AE135" i="5"/>
  <c r="AA72" i="5"/>
  <c r="AE88" i="5"/>
  <c r="AA136" i="5"/>
  <c r="AE152" i="5"/>
  <c r="AE35" i="5"/>
  <c r="AE187" i="5"/>
  <c r="AE59" i="5"/>
  <c r="AE166" i="5"/>
  <c r="AA75" i="5"/>
  <c r="AA180" i="5"/>
  <c r="AE30" i="5"/>
  <c r="AA40" i="5"/>
  <c r="AE93" i="5"/>
  <c r="AK93" i="5" s="1"/>
  <c r="AL93" i="5" s="1"/>
  <c r="AE125" i="5"/>
  <c r="AE118" i="5"/>
  <c r="AA189" i="5"/>
  <c r="AA112" i="5"/>
  <c r="AK112" i="5" s="1"/>
  <c r="AL112" i="5" s="1"/>
  <c r="AA176" i="5"/>
  <c r="AA171" i="5"/>
  <c r="AA23" i="5"/>
  <c r="AK23" i="5" s="1"/>
  <c r="AL23" i="5" s="1"/>
  <c r="AE83" i="5"/>
  <c r="AA18" i="5"/>
  <c r="AE50" i="5"/>
  <c r="AE146" i="5"/>
  <c r="AK146" i="5" s="1"/>
  <c r="AL146" i="5" s="1"/>
  <c r="AE54" i="5"/>
  <c r="AK54" i="5" s="1"/>
  <c r="AL54" i="5" s="1"/>
  <c r="AA139" i="5"/>
  <c r="AA121" i="5"/>
  <c r="AA117" i="5"/>
  <c r="AE98" i="5"/>
  <c r="AE44" i="5"/>
  <c r="AA59" i="5"/>
  <c r="AA84" i="5"/>
  <c r="AA132" i="5"/>
  <c r="AE180" i="5"/>
  <c r="AA67" i="5"/>
  <c r="AE131" i="5"/>
  <c r="AK131" i="5" s="1"/>
  <c r="AL131" i="5" s="1"/>
  <c r="AE185" i="5"/>
  <c r="AA27" i="5"/>
  <c r="AE163" i="5"/>
  <c r="AA143" i="5"/>
  <c r="AE177" i="5"/>
  <c r="AA45" i="5"/>
  <c r="AK45" i="5" s="1"/>
  <c r="AL45" i="5" s="1"/>
  <c r="AA173" i="5"/>
  <c r="AA14" i="5"/>
  <c r="AK14" i="5" s="1"/>
  <c r="AL14" i="5" s="1"/>
  <c r="AA86" i="5"/>
  <c r="AE142" i="5"/>
  <c r="AE79" i="5"/>
  <c r="AA159" i="5"/>
  <c r="AA24" i="5"/>
  <c r="AA95" i="5"/>
  <c r="AE8" i="5"/>
  <c r="AA97" i="5"/>
  <c r="AE29" i="5"/>
  <c r="AE62" i="5"/>
  <c r="AA94" i="5"/>
  <c r="AA150" i="5"/>
  <c r="AA88" i="5"/>
  <c r="AE104" i="5"/>
  <c r="AA152" i="5"/>
  <c r="AE168" i="5"/>
  <c r="AA9" i="5"/>
  <c r="AK9" i="5" s="1"/>
  <c r="AL9" i="5" s="1"/>
  <c r="AE33" i="5"/>
  <c r="AA113" i="5"/>
  <c r="AK113" i="5" s="1"/>
  <c r="AL113" i="5" s="1"/>
  <c r="AA35" i="5"/>
  <c r="AE153" i="5"/>
  <c r="AA172" i="5"/>
  <c r="AE46" i="5"/>
  <c r="AK46" i="5" s="1"/>
  <c r="AL46" i="5" s="1"/>
  <c r="AA83" i="5"/>
  <c r="AA34" i="5"/>
  <c r="AK34" i="5" s="1"/>
  <c r="AL34" i="5" s="1"/>
  <c r="AE106" i="5"/>
  <c r="AK106" i="5" s="1"/>
  <c r="AL106" i="5" s="1"/>
  <c r="AE178" i="5"/>
  <c r="AK178" i="5" s="1"/>
  <c r="AL178" i="5" s="1"/>
  <c r="AE139" i="5"/>
  <c r="AE74" i="5"/>
  <c r="AK74" i="5" s="1"/>
  <c r="AL74" i="5" s="1"/>
  <c r="AA98" i="5"/>
  <c r="AE170" i="5"/>
  <c r="AK170" i="5" s="1"/>
  <c r="AL170" i="5" s="1"/>
  <c r="AE43" i="5"/>
  <c r="AE77" i="5"/>
  <c r="AE68" i="5"/>
  <c r="AA100" i="5"/>
  <c r="AE164" i="5"/>
  <c r="AK164" i="5" s="1"/>
  <c r="AL164" i="5" s="1"/>
  <c r="AA48" i="5"/>
  <c r="AK48" i="5" s="1"/>
  <c r="AL48" i="5" s="1"/>
  <c r="AE169" i="5"/>
  <c r="AK169" i="5" s="1"/>
  <c r="AL169" i="5" s="1"/>
  <c r="AA141" i="5"/>
  <c r="AE86" i="5"/>
  <c r="AE19" i="5"/>
  <c r="AE190" i="5"/>
  <c r="AK190" i="5" s="1"/>
  <c r="AL190" i="5" s="1"/>
  <c r="AE32" i="5"/>
  <c r="AK32" i="5" s="1"/>
  <c r="AL32" i="5" s="1"/>
  <c r="AE157" i="5"/>
  <c r="AK157" i="5" s="1"/>
  <c r="AL157" i="5" s="1"/>
  <c r="AA64" i="5"/>
  <c r="AK64" i="5" s="1"/>
  <c r="AL64" i="5" s="1"/>
  <c r="AA128" i="5"/>
  <c r="AK128" i="5" s="1"/>
  <c r="AL128" i="5" s="1"/>
  <c r="AE144" i="5"/>
  <c r="AK144" i="5" s="1"/>
  <c r="AL144" i="5" s="1"/>
  <c r="AE57" i="5"/>
  <c r="AK57" i="5" s="1"/>
  <c r="AL57" i="5" s="1"/>
  <c r="AE85" i="5"/>
  <c r="AK85" i="5" s="1"/>
  <c r="AL85" i="5" s="1"/>
  <c r="AA111" i="5"/>
  <c r="AA119" i="5"/>
  <c r="AE10" i="5"/>
  <c r="AK10" i="5" s="1"/>
  <c r="AL10" i="5" s="1"/>
  <c r="AA50" i="5"/>
  <c r="AE117" i="5"/>
  <c r="AE122" i="5"/>
  <c r="AK122" i="5" s="1"/>
  <c r="AL122" i="5" s="1"/>
  <c r="AA44" i="5"/>
  <c r="AA43" i="5"/>
  <c r="AE70" i="5"/>
  <c r="AK70" i="5" s="1"/>
  <c r="AL70" i="5" s="1"/>
  <c r="AA77" i="5"/>
  <c r="AE84" i="5"/>
  <c r="AE100" i="5"/>
  <c r="AE132" i="5"/>
  <c r="AA148" i="5"/>
  <c r="AK148" i="5" s="1"/>
  <c r="AL148" i="5" s="1"/>
  <c r="AE172" i="5"/>
  <c r="AA185" i="5"/>
  <c r="AE167" i="5"/>
  <c r="AK167" i="5" s="1"/>
  <c r="AL167" i="5" s="1"/>
  <c r="AE143" i="5"/>
  <c r="AE16" i="5"/>
  <c r="AK16" i="5" s="1"/>
  <c r="AL16" i="5" s="1"/>
  <c r="AA177" i="5"/>
  <c r="AK177" i="5" s="1"/>
  <c r="AL177" i="5" s="1"/>
  <c r="AA21" i="5"/>
  <c r="AE141" i="5"/>
  <c r="AE47" i="5"/>
  <c r="AK47" i="5" s="1"/>
  <c r="AL47" i="5" s="1"/>
  <c r="AE159" i="5"/>
  <c r="AE95" i="5"/>
  <c r="AA8" i="5"/>
  <c r="AE39" i="5"/>
  <c r="AK39" i="5" s="1"/>
  <c r="AL39" i="5" s="1"/>
  <c r="AA29" i="5"/>
  <c r="AA103" i="5"/>
  <c r="AA125" i="5"/>
  <c r="AA78" i="5"/>
  <c r="AE94" i="5"/>
  <c r="AA104" i="5"/>
  <c r="AE120" i="5"/>
  <c r="AK120" i="5" s="1"/>
  <c r="AL120" i="5" s="1"/>
  <c r="AA168" i="5"/>
  <c r="AE184" i="5"/>
  <c r="AK184" i="5" s="1"/>
  <c r="AL184" i="5" s="1"/>
  <c r="AA33" i="5"/>
  <c r="AE17" i="5"/>
  <c r="AK17" i="5" s="1"/>
  <c r="AL17" i="5" s="1"/>
  <c r="AE149" i="6"/>
  <c r="AK149" i="6" s="1"/>
  <c r="AL149" i="6" s="1"/>
  <c r="AE125" i="6"/>
  <c r="AK113" i="6"/>
  <c r="AL113" i="6" s="1"/>
  <c r="AE132" i="6"/>
  <c r="AA139" i="6"/>
  <c r="AA136" i="6"/>
  <c r="AE7" i="6"/>
  <c r="AA71" i="6"/>
  <c r="AA9" i="6"/>
  <c r="AE45" i="6"/>
  <c r="AK45" i="6" s="1"/>
  <c r="AL45" i="6" s="1"/>
  <c r="AK178" i="6"/>
  <c r="AL178" i="6" s="1"/>
  <c r="AE26" i="6"/>
  <c r="AE33" i="6"/>
  <c r="AE97" i="6"/>
  <c r="AE41" i="6"/>
  <c r="AK41" i="6" s="1"/>
  <c r="AL41" i="6" s="1"/>
  <c r="AE129" i="6"/>
  <c r="AE76" i="6"/>
  <c r="AA182" i="6"/>
  <c r="AE75" i="6"/>
  <c r="AE42" i="6"/>
  <c r="AA93" i="6"/>
  <c r="AE43" i="6"/>
  <c r="AK43" i="6" s="1"/>
  <c r="AL43" i="6" s="1"/>
  <c r="AE55" i="6"/>
  <c r="AE62" i="6"/>
  <c r="AE147" i="6"/>
  <c r="AK147" i="6" s="1"/>
  <c r="AL147" i="6" s="1"/>
  <c r="AE60" i="6"/>
  <c r="AA53" i="6"/>
  <c r="AE48" i="6"/>
  <c r="AK48" i="6" s="1"/>
  <c r="AL48" i="6" s="1"/>
  <c r="AE24" i="6"/>
  <c r="AK24" i="6" s="1"/>
  <c r="AL24" i="6" s="1"/>
  <c r="AE135" i="6"/>
  <c r="AK135" i="6" s="1"/>
  <c r="AL135" i="6" s="1"/>
  <c r="AK108" i="6"/>
  <c r="AL108" i="6" s="1"/>
  <c r="AE104" i="6"/>
  <c r="AK104" i="6" s="1"/>
  <c r="AL104" i="6" s="1"/>
  <c r="AE14" i="6"/>
  <c r="AA169" i="6"/>
  <c r="AK118" i="6"/>
  <c r="AL118" i="6" s="1"/>
  <c r="AE171" i="6"/>
  <c r="AE126" i="6"/>
  <c r="AE122" i="6"/>
  <c r="AE22" i="6"/>
  <c r="AK22" i="6" s="1"/>
  <c r="AL22" i="6" s="1"/>
  <c r="AK52" i="6"/>
  <c r="AL52" i="6" s="1"/>
  <c r="AA161" i="6"/>
  <c r="AE64" i="6"/>
  <c r="AK64" i="6" s="1"/>
  <c r="AL64" i="6" s="1"/>
  <c r="AA167" i="6"/>
  <c r="R181" i="6"/>
  <c r="AA132" i="6"/>
  <c r="R127" i="6"/>
  <c r="AA170" i="6"/>
  <c r="AA126" i="6"/>
  <c r="AA115" i="6"/>
  <c r="AA84" i="6"/>
  <c r="AA82" i="6"/>
  <c r="AA96" i="6"/>
  <c r="AA77" i="6"/>
  <c r="AA65" i="6"/>
  <c r="AA87" i="6"/>
  <c r="AE65" i="6"/>
  <c r="AA19" i="6"/>
  <c r="AA11" i="6"/>
  <c r="AE164" i="6"/>
  <c r="AK164" i="6" s="1"/>
  <c r="AL164" i="6" s="1"/>
  <c r="AE160" i="6"/>
  <c r="AK160" i="6" s="1"/>
  <c r="AL160" i="6" s="1"/>
  <c r="AE170" i="6"/>
  <c r="AA17" i="6"/>
  <c r="R169" i="6"/>
  <c r="AK184" i="6"/>
  <c r="AL184" i="6" s="1"/>
  <c r="AE139" i="6"/>
  <c r="AK110" i="6"/>
  <c r="AL110" i="6" s="1"/>
  <c r="R183" i="6"/>
  <c r="AA141" i="6"/>
  <c r="AA133" i="6"/>
  <c r="AK133" i="6" s="1"/>
  <c r="AL133" i="6" s="1"/>
  <c r="AK100" i="6"/>
  <c r="AL100" i="6" s="1"/>
  <c r="AE173" i="6"/>
  <c r="R122" i="6"/>
  <c r="AA62" i="6"/>
  <c r="R75" i="6"/>
  <c r="R79" i="6"/>
  <c r="AE137" i="6"/>
  <c r="AE67" i="6"/>
  <c r="AA56" i="6"/>
  <c r="AE85" i="6"/>
  <c r="AK85" i="6" s="1"/>
  <c r="AL85" i="6" s="1"/>
  <c r="AA8" i="6"/>
  <c r="AE156" i="6"/>
  <c r="AK156" i="6" s="1"/>
  <c r="AL156" i="6" s="1"/>
  <c r="AA106" i="6"/>
  <c r="AA111" i="6"/>
  <c r="AA50" i="6"/>
  <c r="AA26" i="6"/>
  <c r="AE95" i="6"/>
  <c r="AA60" i="6"/>
  <c r="AA163" i="6"/>
  <c r="AE53" i="6"/>
  <c r="AE31" i="6"/>
  <c r="AA183" i="6"/>
  <c r="AA151" i="6"/>
  <c r="R175" i="6"/>
  <c r="AE157" i="6"/>
  <c r="AE152" i="6"/>
  <c r="AE127" i="6"/>
  <c r="AK127" i="6" s="1"/>
  <c r="AL127" i="6" s="1"/>
  <c r="AE144" i="6"/>
  <c r="AK74" i="6"/>
  <c r="AL74" i="6" s="1"/>
  <c r="R71" i="6"/>
  <c r="AE77" i="6"/>
  <c r="AA81" i="6"/>
  <c r="AE71" i="6"/>
  <c r="AE34" i="6"/>
  <c r="AE111" i="6"/>
  <c r="AA18" i="6"/>
  <c r="AA162" i="6"/>
  <c r="AA124" i="6"/>
  <c r="AE176" i="6"/>
  <c r="AE174" i="6"/>
  <c r="AK174" i="6" s="1"/>
  <c r="AL174" i="6" s="1"/>
  <c r="AE82" i="6"/>
  <c r="AE181" i="6"/>
  <c r="AA34" i="6"/>
  <c r="R173" i="6"/>
  <c r="AA185" i="6"/>
  <c r="AE142" i="6"/>
  <c r="AK158" i="6"/>
  <c r="AL158" i="6" s="1"/>
  <c r="AE179" i="6"/>
  <c r="AE98" i="6"/>
  <c r="AE138" i="6"/>
  <c r="AK138" i="6" s="1"/>
  <c r="AL138" i="6" s="1"/>
  <c r="AA144" i="6"/>
  <c r="AE86" i="6"/>
  <c r="AA86" i="6"/>
  <c r="AA137" i="6"/>
  <c r="AA94" i="6"/>
  <c r="AE81" i="6"/>
  <c r="AE68" i="6"/>
  <c r="AA59" i="6"/>
  <c r="AA107" i="6"/>
  <c r="AE29" i="6"/>
  <c r="AE21" i="6"/>
  <c r="AA125" i="6"/>
  <c r="R11" i="6"/>
  <c r="AA177" i="6"/>
  <c r="AE141" i="6"/>
  <c r="AE143" i="6"/>
  <c r="AA67" i="6"/>
  <c r="AE15" i="6"/>
  <c r="AK15" i="6" s="1"/>
  <c r="AL15" i="6" s="1"/>
  <c r="AA68" i="6"/>
  <c r="AE154" i="6"/>
  <c r="AK154" i="6" s="1"/>
  <c r="AL154" i="6" s="1"/>
  <c r="AK39" i="6"/>
  <c r="AL39" i="6" s="1"/>
  <c r="AK78" i="6"/>
  <c r="AL78" i="6" s="1"/>
  <c r="AK66" i="6"/>
  <c r="AL66" i="6" s="1"/>
  <c r="AA179" i="6"/>
  <c r="AE155" i="6"/>
  <c r="AA88" i="6"/>
  <c r="AA92" i="6"/>
  <c r="AE69" i="6"/>
  <c r="AK69" i="6" s="1"/>
  <c r="AL69" i="6" s="1"/>
  <c r="AA72" i="6"/>
  <c r="AA76" i="6"/>
  <c r="AE99" i="6"/>
  <c r="AA181" i="6"/>
  <c r="AA152" i="6"/>
  <c r="AA130" i="6"/>
  <c r="AE134" i="6"/>
  <c r="AK116" i="6"/>
  <c r="AL116" i="6" s="1"/>
  <c r="AE159" i="6"/>
  <c r="AE131" i="6"/>
  <c r="AA97" i="6"/>
  <c r="R155" i="6"/>
  <c r="AA122" i="6"/>
  <c r="AE93" i="6"/>
  <c r="AE83" i="6"/>
  <c r="AA51" i="6"/>
  <c r="R129" i="6"/>
  <c r="AE119" i="6"/>
  <c r="AE120" i="6"/>
  <c r="AK120" i="6" s="1"/>
  <c r="AL120" i="6" s="1"/>
  <c r="AE96" i="6"/>
  <c r="AE37" i="6"/>
  <c r="AK37" i="6" s="1"/>
  <c r="AL37" i="6" s="1"/>
  <c r="AA49" i="6"/>
  <c r="AK49" i="6" s="1"/>
  <c r="AL49" i="6" s="1"/>
  <c r="R83" i="6"/>
  <c r="R63" i="6"/>
  <c r="R59" i="6"/>
  <c r="AE94" i="6"/>
  <c r="AE117" i="6"/>
  <c r="AK117" i="6" s="1"/>
  <c r="AL117" i="6" s="1"/>
  <c r="R87" i="6"/>
  <c r="AE13" i="6"/>
  <c r="AK13" i="6" s="1"/>
  <c r="AL13" i="6" s="1"/>
  <c r="R55" i="6"/>
  <c r="AA14" i="6"/>
  <c r="AE61" i="6"/>
  <c r="AK40" i="6"/>
  <c r="AL40" i="6" s="1"/>
  <c r="R21" i="6"/>
  <c r="AA134" i="6"/>
  <c r="AE136" i="6"/>
  <c r="AA131" i="6"/>
  <c r="AA145" i="6"/>
  <c r="AE128" i="6"/>
  <c r="AK36" i="6"/>
  <c r="AL36" i="6" s="1"/>
  <c r="AE56" i="6"/>
  <c r="AA16" i="6"/>
  <c r="AE177" i="6"/>
  <c r="AE169" i="6"/>
  <c r="AE161" i="6"/>
  <c r="AA173" i="6"/>
  <c r="AA148" i="6"/>
  <c r="AE163" i="6"/>
  <c r="R99" i="6"/>
  <c r="AE183" i="6"/>
  <c r="R140" i="6"/>
  <c r="AE114" i="6"/>
  <c r="AE146" i="6"/>
  <c r="AE73" i="6"/>
  <c r="AK73" i="6" s="1"/>
  <c r="AL73" i="6" s="1"/>
  <c r="AA99" i="6"/>
  <c r="AA61" i="6"/>
  <c r="AA75" i="6"/>
  <c r="R31" i="6"/>
  <c r="R27" i="6"/>
  <c r="AE105" i="6"/>
  <c r="AE12" i="6"/>
  <c r="AE130" i="6"/>
  <c r="AE27" i="6"/>
  <c r="AA12" i="6"/>
  <c r="R34" i="6"/>
  <c r="AA128" i="6"/>
  <c r="AE153" i="6"/>
  <c r="AK153" i="6" s="1"/>
  <c r="AL153" i="6" s="1"/>
  <c r="AK89" i="6"/>
  <c r="AL89" i="6" s="1"/>
  <c r="AE112" i="6"/>
  <c r="AE84" i="6"/>
  <c r="AE107" i="6"/>
  <c r="AE19" i="6"/>
  <c r="AE11" i="6"/>
  <c r="AE175" i="6"/>
  <c r="AA165" i="6"/>
  <c r="R167" i="6"/>
  <c r="AE185" i="6"/>
  <c r="R157" i="6"/>
  <c r="R128" i="6"/>
  <c r="AE150" i="6"/>
  <c r="AK150" i="6" s="1"/>
  <c r="AL150" i="6" s="1"/>
  <c r="AE140" i="6"/>
  <c r="AE103" i="6"/>
  <c r="AE145" i="6"/>
  <c r="AE87" i="6"/>
  <c r="AE91" i="6"/>
  <c r="AA57" i="6"/>
  <c r="R91" i="6"/>
  <c r="AE51" i="6"/>
  <c r="AA101" i="6"/>
  <c r="R119" i="6"/>
  <c r="AE18" i="6"/>
  <c r="AE10" i="6"/>
  <c r="AK10" i="6" s="1"/>
  <c r="AL10" i="6" s="1"/>
  <c r="AE25" i="6"/>
  <c r="AE109" i="6"/>
  <c r="AK109" i="6" s="1"/>
  <c r="AL109" i="6" s="1"/>
  <c r="AA83" i="6"/>
  <c r="AE63" i="6"/>
  <c r="AE20" i="6"/>
  <c r="AK20" i="6" s="1"/>
  <c r="AL20" i="6" s="1"/>
  <c r="AE167" i="6"/>
  <c r="AE151" i="6"/>
  <c r="AA146" i="6"/>
  <c r="R123" i="6"/>
  <c r="AA175" i="6"/>
  <c r="AA155" i="6"/>
  <c r="AK35" i="6"/>
  <c r="AL35" i="6" s="1"/>
  <c r="AE80" i="6"/>
  <c r="AA98" i="6"/>
  <c r="AE17" i="6"/>
  <c r="AE9" i="6"/>
  <c r="AE46" i="6"/>
  <c r="AK46" i="6" s="1"/>
  <c r="AL46" i="6" s="1"/>
  <c r="R179" i="6"/>
  <c r="R185" i="6"/>
  <c r="AE148" i="6"/>
  <c r="R171" i="6"/>
  <c r="AA171" i="6"/>
  <c r="R165" i="6"/>
  <c r="R95" i="6"/>
  <c r="AE121" i="6"/>
  <c r="AK121" i="6" s="1"/>
  <c r="AL121" i="6" s="1"/>
  <c r="AE88" i="6"/>
  <c r="AE92" i="6"/>
  <c r="AE57" i="6"/>
  <c r="R67" i="6"/>
  <c r="R103" i="6"/>
  <c r="AE72" i="6"/>
  <c r="AA140" i="6"/>
  <c r="R29" i="6"/>
  <c r="R25" i="6"/>
  <c r="AA105" i="6"/>
  <c r="AE101" i="6"/>
  <c r="AE79" i="6"/>
  <c r="AE59" i="6"/>
  <c r="AE58" i="6"/>
  <c r="AK58" i="6" s="1"/>
  <c r="AL58" i="6" s="1"/>
  <c r="AE16" i="6"/>
  <c r="AE8" i="6"/>
  <c r="R136" i="6"/>
  <c r="R51" i="6"/>
  <c r="AE23" i="6"/>
  <c r="AK23" i="6" s="1"/>
  <c r="AL23" i="6" s="1"/>
  <c r="N59" i="5"/>
  <c r="O59" i="5"/>
  <c r="P59" i="5" s="1"/>
  <c r="E59" i="5"/>
  <c r="N58" i="5"/>
  <c r="E58" i="5"/>
  <c r="N57" i="5"/>
  <c r="E57" i="5"/>
  <c r="N56" i="5"/>
  <c r="E56" i="5"/>
  <c r="N55" i="5"/>
  <c r="E55" i="5"/>
  <c r="N54" i="5"/>
  <c r="E54" i="5"/>
  <c r="O53" i="5"/>
  <c r="P53" i="5" s="1"/>
  <c r="E53" i="5"/>
  <c r="N52" i="5"/>
  <c r="E52" i="5"/>
  <c r="O51" i="5"/>
  <c r="P51" i="5" s="1"/>
  <c r="E51" i="5"/>
  <c r="N50" i="5"/>
  <c r="E50" i="5"/>
  <c r="O49" i="5"/>
  <c r="P49" i="5" s="1"/>
  <c r="E49" i="5"/>
  <c r="N48" i="5"/>
  <c r="E48" i="5"/>
  <c r="O47" i="5"/>
  <c r="P47" i="5" s="1"/>
  <c r="E47" i="5"/>
  <c r="N46" i="5"/>
  <c r="E46" i="5"/>
  <c r="O45" i="5"/>
  <c r="P45" i="5" s="1"/>
  <c r="E45" i="5"/>
  <c r="N44" i="5"/>
  <c r="E44" i="5"/>
  <c r="N43" i="5"/>
  <c r="E43" i="5"/>
  <c r="N42" i="5"/>
  <c r="E42" i="5"/>
  <c r="O41" i="5"/>
  <c r="P41" i="5" s="1"/>
  <c r="E41" i="5"/>
  <c r="N40" i="5"/>
  <c r="E40" i="5"/>
  <c r="O39" i="5"/>
  <c r="P39" i="5" s="1"/>
  <c r="E39" i="5"/>
  <c r="O38" i="5"/>
  <c r="P38" i="5" s="1"/>
  <c r="E38" i="5"/>
  <c r="O37" i="5"/>
  <c r="P37" i="5" s="1"/>
  <c r="E37" i="5"/>
  <c r="O36" i="5"/>
  <c r="P36" i="5" s="1"/>
  <c r="E36" i="5"/>
  <c r="O35" i="5"/>
  <c r="P35" i="5" s="1"/>
  <c r="N35" i="5"/>
  <c r="E35" i="5"/>
  <c r="O34" i="5"/>
  <c r="P34" i="5" s="1"/>
  <c r="E34" i="5"/>
  <c r="O33" i="5"/>
  <c r="P33" i="5" s="1"/>
  <c r="E33" i="5"/>
  <c r="O32" i="5"/>
  <c r="P32" i="5" s="1"/>
  <c r="E32" i="5"/>
  <c r="O31" i="5"/>
  <c r="P31" i="5" s="1"/>
  <c r="E31" i="5"/>
  <c r="N30" i="5"/>
  <c r="E30" i="5"/>
  <c r="O29" i="5"/>
  <c r="P29" i="5" s="1"/>
  <c r="N29" i="5"/>
  <c r="E29" i="5"/>
  <c r="N28" i="5"/>
  <c r="E28" i="5"/>
  <c r="O27" i="5"/>
  <c r="P27" i="5" s="1"/>
  <c r="E27" i="5"/>
  <c r="O26" i="5"/>
  <c r="P26" i="5" s="1"/>
  <c r="E26" i="5"/>
  <c r="O25" i="5"/>
  <c r="P25" i="5" s="1"/>
  <c r="E25" i="5"/>
  <c r="O24" i="5"/>
  <c r="P24" i="5" s="1"/>
  <c r="E24" i="5"/>
  <c r="N23" i="5"/>
  <c r="E23" i="5"/>
  <c r="O22" i="5"/>
  <c r="P22" i="5" s="1"/>
  <c r="E22" i="5"/>
  <c r="O21" i="5"/>
  <c r="P21" i="5" s="1"/>
  <c r="E21" i="5"/>
  <c r="O20" i="5"/>
  <c r="P20" i="5" s="1"/>
  <c r="E20" i="5"/>
  <c r="O19" i="5"/>
  <c r="P19" i="5" s="1"/>
  <c r="E19" i="5"/>
  <c r="O18" i="5"/>
  <c r="P18" i="5" s="1"/>
  <c r="E18" i="5"/>
  <c r="O17" i="5"/>
  <c r="P17" i="5" s="1"/>
  <c r="E17" i="5"/>
  <c r="O16" i="5"/>
  <c r="P16" i="5" s="1"/>
  <c r="E16" i="5"/>
  <c r="O15" i="5"/>
  <c r="P15" i="5" s="1"/>
  <c r="E15" i="5"/>
  <c r="O14" i="5"/>
  <c r="P14" i="5" s="1"/>
  <c r="E14" i="5"/>
  <c r="O13" i="5"/>
  <c r="P13" i="5" s="1"/>
  <c r="E13" i="5"/>
  <c r="O12" i="5"/>
  <c r="P12" i="5" s="1"/>
  <c r="E12" i="5"/>
  <c r="O11" i="5"/>
  <c r="P11" i="5" s="1"/>
  <c r="E11" i="5"/>
  <c r="O10" i="5"/>
  <c r="P10" i="5" s="1"/>
  <c r="E10" i="5"/>
  <c r="O9" i="5"/>
  <c r="P9" i="5" s="1"/>
  <c r="E9" i="5"/>
  <c r="O8" i="5"/>
  <c r="P8" i="5" s="1"/>
  <c r="E8" i="5"/>
  <c r="O7" i="5"/>
  <c r="P7" i="5" s="1"/>
  <c r="E7" i="5"/>
  <c r="D7" i="5"/>
  <c r="X7" i="5" s="1"/>
  <c r="T7" i="5" s="1"/>
  <c r="AK78" i="5" l="1"/>
  <c r="AL78" i="5" s="1"/>
  <c r="AK13" i="5"/>
  <c r="AL13" i="5" s="1"/>
  <c r="AK185" i="5"/>
  <c r="AL185" i="5" s="1"/>
  <c r="AK176" i="5"/>
  <c r="AL176" i="5" s="1"/>
  <c r="AK106" i="6"/>
  <c r="AL106" i="6" s="1"/>
  <c r="AK142" i="6"/>
  <c r="AL142" i="6" s="1"/>
  <c r="AK59" i="5"/>
  <c r="AL59" i="5" s="1"/>
  <c r="AK121" i="5"/>
  <c r="AL121" i="5" s="1"/>
  <c r="AK18" i="5"/>
  <c r="AL18" i="5" s="1"/>
  <c r="AK103" i="5"/>
  <c r="AL103" i="5" s="1"/>
  <c r="AK72" i="5"/>
  <c r="AL72" i="5" s="1"/>
  <c r="AK8" i="5"/>
  <c r="AL8" i="5" s="1"/>
  <c r="AK33" i="5"/>
  <c r="AL33" i="5" s="1"/>
  <c r="AK12" i="5"/>
  <c r="AL12" i="5" s="1"/>
  <c r="AK168" i="5"/>
  <c r="AL168" i="5" s="1"/>
  <c r="AK29" i="5"/>
  <c r="AL29" i="5" s="1"/>
  <c r="AK111" i="5"/>
  <c r="AL111" i="5" s="1"/>
  <c r="AK27" i="5"/>
  <c r="AL27" i="5" s="1"/>
  <c r="AK98" i="5"/>
  <c r="AL98" i="5" s="1"/>
  <c r="AK123" i="5"/>
  <c r="AL123" i="5" s="1"/>
  <c r="AK77" i="5"/>
  <c r="AL77" i="5" s="1"/>
  <c r="AK83" i="5"/>
  <c r="AL83" i="5" s="1"/>
  <c r="AK95" i="5"/>
  <c r="AL95" i="5" s="1"/>
  <c r="AK142" i="5"/>
  <c r="AL142" i="5" s="1"/>
  <c r="AK22" i="5"/>
  <c r="AL22" i="5" s="1"/>
  <c r="AK35" i="5"/>
  <c r="AL35" i="5" s="1"/>
  <c r="AK159" i="5"/>
  <c r="AL159" i="5" s="1"/>
  <c r="AK189" i="5"/>
  <c r="AL189" i="5" s="1"/>
  <c r="AK30" i="5"/>
  <c r="AL30" i="5" s="1"/>
  <c r="AK43" i="5"/>
  <c r="AL43" i="5" s="1"/>
  <c r="AK21" i="5"/>
  <c r="AL21" i="5" s="1"/>
  <c r="AK172" i="5"/>
  <c r="AL172" i="5" s="1"/>
  <c r="AK139" i="5"/>
  <c r="AL139" i="5" s="1"/>
  <c r="AK50" i="5"/>
  <c r="AL50" i="5" s="1"/>
  <c r="AK24" i="5"/>
  <c r="AL24" i="5" s="1"/>
  <c r="AK110" i="5"/>
  <c r="AL110" i="5" s="1"/>
  <c r="AK88" i="5"/>
  <c r="AL88" i="5" s="1"/>
  <c r="AK75" i="5"/>
  <c r="AL75" i="5" s="1"/>
  <c r="AK135" i="5"/>
  <c r="AL135" i="5" s="1"/>
  <c r="AK119" i="5"/>
  <c r="AL119" i="5" s="1"/>
  <c r="AK94" i="5"/>
  <c r="AL94" i="5" s="1"/>
  <c r="AK62" i="5"/>
  <c r="AL62" i="5" s="1"/>
  <c r="AK118" i="5"/>
  <c r="AL118" i="5" s="1"/>
  <c r="AK44" i="5"/>
  <c r="AL44" i="5" s="1"/>
  <c r="AK97" i="5"/>
  <c r="AL97" i="5" s="1"/>
  <c r="AK109" i="5"/>
  <c r="AL109" i="5" s="1"/>
  <c r="AK125" i="5"/>
  <c r="AL125" i="5" s="1"/>
  <c r="AK152" i="5"/>
  <c r="AL152" i="5" s="1"/>
  <c r="AK136" i="5"/>
  <c r="AL136" i="5" s="1"/>
  <c r="AK67" i="5"/>
  <c r="AL67" i="5" s="1"/>
  <c r="AK40" i="5"/>
  <c r="AL40" i="5" s="1"/>
  <c r="AK124" i="6"/>
  <c r="AL124" i="6" s="1"/>
  <c r="AK125" i="6"/>
  <c r="AL125" i="6" s="1"/>
  <c r="AK28" i="6"/>
  <c r="AL28" i="6" s="1"/>
  <c r="AK7" i="6"/>
  <c r="AL7" i="6" s="1"/>
  <c r="AK102" i="6"/>
  <c r="AL102" i="6" s="1"/>
  <c r="AK123" i="6"/>
  <c r="AL123" i="6" s="1"/>
  <c r="AK115" i="6"/>
  <c r="AL115" i="6" s="1"/>
  <c r="AK162" i="6"/>
  <c r="AL162" i="6" s="1"/>
  <c r="AK182" i="6"/>
  <c r="AL182" i="6" s="1"/>
  <c r="AK38" i="6"/>
  <c r="AL38" i="6" s="1"/>
  <c r="AK80" i="6"/>
  <c r="AL80" i="6" s="1"/>
  <c r="AK159" i="6"/>
  <c r="AL159" i="6" s="1"/>
  <c r="AK176" i="6"/>
  <c r="AL176" i="6" s="1"/>
  <c r="AK33" i="6"/>
  <c r="AL33" i="6" s="1"/>
  <c r="AK143" i="6"/>
  <c r="AL143" i="6" s="1"/>
  <c r="AK42" i="6"/>
  <c r="AL42" i="6" s="1"/>
  <c r="AK112" i="6"/>
  <c r="AL112" i="6" s="1"/>
  <c r="AK114" i="6"/>
  <c r="AL114" i="6" s="1"/>
  <c r="AK50" i="6"/>
  <c r="AL50" i="6" s="1"/>
  <c r="AK180" i="5"/>
  <c r="AL180" i="5" s="1"/>
  <c r="AK132" i="5"/>
  <c r="AL132" i="5" s="1"/>
  <c r="AK150" i="5"/>
  <c r="AL150" i="5" s="1"/>
  <c r="AK143" i="5"/>
  <c r="AL143" i="5" s="1"/>
  <c r="AK84" i="5"/>
  <c r="AL84" i="5" s="1"/>
  <c r="AK166" i="5"/>
  <c r="AL166" i="5" s="1"/>
  <c r="AK186" i="5"/>
  <c r="AL186" i="5" s="1"/>
  <c r="AK100" i="5"/>
  <c r="AL100" i="5" s="1"/>
  <c r="AK19" i="5"/>
  <c r="AL19" i="5" s="1"/>
  <c r="AK68" i="5"/>
  <c r="AL68" i="5" s="1"/>
  <c r="AK104" i="5"/>
  <c r="AL104" i="5" s="1"/>
  <c r="AK187" i="5"/>
  <c r="AL187" i="5" s="1"/>
  <c r="AK86" i="5"/>
  <c r="AL86" i="5" s="1"/>
  <c r="AK79" i="5"/>
  <c r="AL79" i="5" s="1"/>
  <c r="AK117" i="5"/>
  <c r="AL117" i="5" s="1"/>
  <c r="AK153" i="5"/>
  <c r="AL153" i="5" s="1"/>
  <c r="AK163" i="5"/>
  <c r="AL163" i="5" s="1"/>
  <c r="AK141" i="5"/>
  <c r="AL141" i="5" s="1"/>
  <c r="AK173" i="5"/>
  <c r="AL173" i="5" s="1"/>
  <c r="AK171" i="5"/>
  <c r="AL171" i="5" s="1"/>
  <c r="AK132" i="6"/>
  <c r="AL132" i="6" s="1"/>
  <c r="AK14" i="6"/>
  <c r="AL14" i="6" s="1"/>
  <c r="AK9" i="6"/>
  <c r="AL9" i="6" s="1"/>
  <c r="AK26" i="6"/>
  <c r="AL26" i="6" s="1"/>
  <c r="AK139" i="6"/>
  <c r="AL139" i="6" s="1"/>
  <c r="AK95" i="6"/>
  <c r="AL95" i="6" s="1"/>
  <c r="AK76" i="6"/>
  <c r="AL76" i="6" s="1"/>
  <c r="AK129" i="6"/>
  <c r="AL129" i="6" s="1"/>
  <c r="AK71" i="6"/>
  <c r="AL71" i="6" s="1"/>
  <c r="AK126" i="6"/>
  <c r="AL126" i="6" s="1"/>
  <c r="AK97" i="6"/>
  <c r="AL97" i="6" s="1"/>
  <c r="AK161" i="6"/>
  <c r="AL161" i="6" s="1"/>
  <c r="AK93" i="6"/>
  <c r="AL93" i="6" s="1"/>
  <c r="AK163" i="6"/>
  <c r="AL163" i="6" s="1"/>
  <c r="AK18" i="6"/>
  <c r="AL18" i="6" s="1"/>
  <c r="AK29" i="6"/>
  <c r="AL29" i="6" s="1"/>
  <c r="AK173" i="6"/>
  <c r="AL173" i="6" s="1"/>
  <c r="AK60" i="6"/>
  <c r="AL60" i="6" s="1"/>
  <c r="AK96" i="6"/>
  <c r="AL96" i="6" s="1"/>
  <c r="AK65" i="6"/>
  <c r="AL65" i="6" s="1"/>
  <c r="AK111" i="6"/>
  <c r="AL111" i="6" s="1"/>
  <c r="AK21" i="6"/>
  <c r="AL21" i="6" s="1"/>
  <c r="AK144" i="6"/>
  <c r="AL144" i="6" s="1"/>
  <c r="AK177" i="6"/>
  <c r="AL177" i="6" s="1"/>
  <c r="AK122" i="6"/>
  <c r="AL122" i="6" s="1"/>
  <c r="AK77" i="6"/>
  <c r="AL77" i="6" s="1"/>
  <c r="AK107" i="6"/>
  <c r="AL107" i="6" s="1"/>
  <c r="AK62" i="6"/>
  <c r="AL62" i="6" s="1"/>
  <c r="AK105" i="6"/>
  <c r="AL105" i="6" s="1"/>
  <c r="AK151" i="6"/>
  <c r="AL151" i="6" s="1"/>
  <c r="AK61" i="6"/>
  <c r="AL61" i="6" s="1"/>
  <c r="AK88" i="6"/>
  <c r="AL88" i="6" s="1"/>
  <c r="AK119" i="6"/>
  <c r="AL119" i="6" s="1"/>
  <c r="AK141" i="6"/>
  <c r="AL141" i="6" s="1"/>
  <c r="AK31" i="6"/>
  <c r="AL31" i="6" s="1"/>
  <c r="AK134" i="6"/>
  <c r="AL134" i="6" s="1"/>
  <c r="AK68" i="6"/>
  <c r="AL68" i="6" s="1"/>
  <c r="AK11" i="6"/>
  <c r="AL11" i="6" s="1"/>
  <c r="AK91" i="6"/>
  <c r="AL91" i="6" s="1"/>
  <c r="AK56" i="6"/>
  <c r="AL56" i="6" s="1"/>
  <c r="AK81" i="6"/>
  <c r="AL81" i="6" s="1"/>
  <c r="AK175" i="6"/>
  <c r="AL175" i="6" s="1"/>
  <c r="AK19" i="6"/>
  <c r="AL19" i="6" s="1"/>
  <c r="AK8" i="6"/>
  <c r="AL8" i="6" s="1"/>
  <c r="AK25" i="6"/>
  <c r="AL25" i="6" s="1"/>
  <c r="AK169" i="6"/>
  <c r="AL169" i="6" s="1"/>
  <c r="AK55" i="6"/>
  <c r="AL55" i="6" s="1"/>
  <c r="AK86" i="6"/>
  <c r="AL86" i="6" s="1"/>
  <c r="AK98" i="6"/>
  <c r="AL98" i="6" s="1"/>
  <c r="AK27" i="6"/>
  <c r="AL27" i="6" s="1"/>
  <c r="AK34" i="6"/>
  <c r="AL34" i="6" s="1"/>
  <c r="AK53" i="6"/>
  <c r="AL53" i="6" s="1"/>
  <c r="AK137" i="6"/>
  <c r="AL137" i="6" s="1"/>
  <c r="AK152" i="6"/>
  <c r="AL152" i="6" s="1"/>
  <c r="AK145" i="6"/>
  <c r="AL145" i="6" s="1"/>
  <c r="AK84" i="6"/>
  <c r="AL84" i="6" s="1"/>
  <c r="AK183" i="6"/>
  <c r="AL183" i="6" s="1"/>
  <c r="AK130" i="6"/>
  <c r="AL130" i="6" s="1"/>
  <c r="AK72" i="6"/>
  <c r="AL72" i="6" s="1"/>
  <c r="AK79" i="6"/>
  <c r="AL79" i="6" s="1"/>
  <c r="AK75" i="6"/>
  <c r="AL75" i="6" s="1"/>
  <c r="AK17" i="6"/>
  <c r="AL17" i="6" s="1"/>
  <c r="AK167" i="6"/>
  <c r="AL167" i="6" s="1"/>
  <c r="AK146" i="6"/>
  <c r="AL146" i="6" s="1"/>
  <c r="AK94" i="6"/>
  <c r="AL94" i="6" s="1"/>
  <c r="AK165" i="6"/>
  <c r="AL165" i="6" s="1"/>
  <c r="AK57" i="6"/>
  <c r="AL57" i="6" s="1"/>
  <c r="AK157" i="6"/>
  <c r="AL157" i="6" s="1"/>
  <c r="AK16" i="6"/>
  <c r="AL16" i="6" s="1"/>
  <c r="AK170" i="6"/>
  <c r="AL170" i="6" s="1"/>
  <c r="AK181" i="6"/>
  <c r="AL181" i="6" s="1"/>
  <c r="AK51" i="6"/>
  <c r="AL51" i="6" s="1"/>
  <c r="AK103" i="6"/>
  <c r="AL103" i="6" s="1"/>
  <c r="AK136" i="6"/>
  <c r="AL136" i="6" s="1"/>
  <c r="AK67" i="6"/>
  <c r="AL67" i="6" s="1"/>
  <c r="AK82" i="6"/>
  <c r="AL82" i="6" s="1"/>
  <c r="AK63" i="6"/>
  <c r="AL63" i="6" s="1"/>
  <c r="AK128" i="6"/>
  <c r="AL128" i="6" s="1"/>
  <c r="AK87" i="6"/>
  <c r="AL87" i="6" s="1"/>
  <c r="AK185" i="6"/>
  <c r="AL185" i="6" s="1"/>
  <c r="AK140" i="6"/>
  <c r="AL140" i="6" s="1"/>
  <c r="AK92" i="6"/>
  <c r="AL92" i="6" s="1"/>
  <c r="AK12" i="6"/>
  <c r="AL12" i="6" s="1"/>
  <c r="AK131" i="6"/>
  <c r="AL131" i="6" s="1"/>
  <c r="AK171" i="6"/>
  <c r="AL171" i="6" s="1"/>
  <c r="AK83" i="6"/>
  <c r="AL83" i="6" s="1"/>
  <c r="AK179" i="6"/>
  <c r="AL179" i="6" s="1"/>
  <c r="AK99" i="6"/>
  <c r="AL99" i="6" s="1"/>
  <c r="AK155" i="6"/>
  <c r="AL155" i="6" s="1"/>
  <c r="AK101" i="6"/>
  <c r="AL101" i="6" s="1"/>
  <c r="AK148" i="6"/>
  <c r="AL148" i="6" s="1"/>
  <c r="AK59" i="6"/>
  <c r="AL59" i="6" s="1"/>
  <c r="N47" i="5"/>
  <c r="R29" i="5"/>
  <c r="N31" i="5"/>
  <c r="R31" i="5" s="1"/>
  <c r="N34" i="5"/>
  <c r="R34" i="5" s="1"/>
  <c r="O48" i="5"/>
  <c r="P48" i="5" s="1"/>
  <c r="N51" i="5"/>
  <c r="O57" i="5"/>
  <c r="P57" i="5" s="1"/>
  <c r="R57" i="5" s="1"/>
  <c r="N37" i="5"/>
  <c r="R37" i="5" s="1"/>
  <c r="O44" i="5"/>
  <c r="P44" i="5" s="1"/>
  <c r="R44" i="5" s="1"/>
  <c r="N20" i="5"/>
  <c r="R20" i="5" s="1"/>
  <c r="N39" i="5"/>
  <c r="R39" i="5" s="1"/>
  <c r="O50" i="5"/>
  <c r="P50" i="5" s="1"/>
  <c r="O56" i="5"/>
  <c r="P56" i="5" s="1"/>
  <c r="R56" i="5" s="1"/>
  <c r="N33" i="5"/>
  <c r="R33" i="5" s="1"/>
  <c r="O46" i="5"/>
  <c r="P46" i="5" s="1"/>
  <c r="R46" i="5" s="1"/>
  <c r="O55" i="5"/>
  <c r="P55" i="5" s="1"/>
  <c r="O40" i="5"/>
  <c r="P40" i="5" s="1"/>
  <c r="R40" i="5" s="1"/>
  <c r="N24" i="5"/>
  <c r="R24" i="5" s="1"/>
  <c r="R35" i="5"/>
  <c r="O43" i="5"/>
  <c r="P43" i="5" s="1"/>
  <c r="R43" i="5" s="1"/>
  <c r="O23" i="5"/>
  <c r="P23" i="5" s="1"/>
  <c r="R23" i="5" s="1"/>
  <c r="O58" i="5"/>
  <c r="P58" i="5" s="1"/>
  <c r="R58" i="5" s="1"/>
  <c r="R59" i="5"/>
  <c r="N18" i="5"/>
  <c r="R18" i="5" s="1"/>
  <c r="O30" i="5"/>
  <c r="P30" i="5" s="1"/>
  <c r="R30" i="5" s="1"/>
  <c r="N38" i="5"/>
  <c r="N41" i="5"/>
  <c r="R41" i="5" s="1"/>
  <c r="N49" i="5"/>
  <c r="R49" i="5" s="1"/>
  <c r="N21" i="5"/>
  <c r="R21" i="5" s="1"/>
  <c r="N22" i="5"/>
  <c r="R22" i="5" s="1"/>
  <c r="O28" i="5"/>
  <c r="P28" i="5" s="1"/>
  <c r="R28" i="5" s="1"/>
  <c r="N32" i="5"/>
  <c r="R32" i="5" s="1"/>
  <c r="N36" i="5"/>
  <c r="R36" i="5" s="1"/>
  <c r="O42" i="5"/>
  <c r="P42" i="5" s="1"/>
  <c r="R42" i="5" s="1"/>
  <c r="N9" i="5"/>
  <c r="R9" i="5" s="1"/>
  <c r="N7" i="5"/>
  <c r="R7" i="5" s="1"/>
  <c r="N10" i="5"/>
  <c r="R10" i="5" s="1"/>
  <c r="N25" i="5"/>
  <c r="R25" i="5" s="1"/>
  <c r="N26" i="5"/>
  <c r="R26" i="5" s="1"/>
  <c r="N27" i="5"/>
  <c r="N45" i="5"/>
  <c r="R45" i="5" s="1"/>
  <c r="O52" i="5"/>
  <c r="P52" i="5" s="1"/>
  <c r="R52" i="5" s="1"/>
  <c r="N53" i="5"/>
  <c r="N19" i="5"/>
  <c r="R19" i="5" s="1"/>
  <c r="O54" i="5"/>
  <c r="P54" i="5" s="1"/>
  <c r="R54" i="5" s="1"/>
  <c r="Y7" i="5"/>
  <c r="U7" i="5"/>
  <c r="V7" i="5" s="1"/>
  <c r="AC7" i="5"/>
  <c r="AA7" i="5"/>
  <c r="N12" i="5"/>
  <c r="R12" i="5" s="1"/>
  <c r="N13" i="5"/>
  <c r="R13" i="5" s="1"/>
  <c r="N14" i="5"/>
  <c r="R14" i="5" s="1"/>
  <c r="N15" i="5"/>
  <c r="R15" i="5" s="1"/>
  <c r="N16" i="5"/>
  <c r="R16" i="5" s="1"/>
  <c r="R51" i="5"/>
  <c r="N11" i="5"/>
  <c r="R11" i="5" s="1"/>
  <c r="N17" i="5"/>
  <c r="R17" i="5" s="1"/>
  <c r="N8" i="5"/>
  <c r="R8" i="5" s="1"/>
  <c r="R47" i="5"/>
  <c r="R55" i="5"/>
  <c r="R38" i="5"/>
  <c r="R53" i="5"/>
  <c r="R27" i="5"/>
  <c r="R48" i="5"/>
  <c r="R50" i="5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7" i="3"/>
  <c r="M7" i="3"/>
  <c r="D8" i="3"/>
  <c r="W8" i="3" s="1"/>
  <c r="X8" i="3" s="1"/>
  <c r="D9" i="3"/>
  <c r="W9" i="3" s="1"/>
  <c r="D10" i="3"/>
  <c r="W10" i="3" s="1"/>
  <c r="D11" i="3"/>
  <c r="W11" i="3" s="1"/>
  <c r="D12" i="3"/>
  <c r="W12" i="3" s="1"/>
  <c r="D13" i="3"/>
  <c r="W13" i="3" s="1"/>
  <c r="D14" i="3"/>
  <c r="W14" i="3" s="1"/>
  <c r="D15" i="3"/>
  <c r="W15" i="3" s="1"/>
  <c r="D16" i="3"/>
  <c r="W16" i="3" s="1"/>
  <c r="X16" i="3" s="1"/>
  <c r="D17" i="3"/>
  <c r="W17" i="3" s="1"/>
  <c r="D18" i="3"/>
  <c r="W18" i="3" s="1"/>
  <c r="D19" i="3"/>
  <c r="W19" i="3" s="1"/>
  <c r="D20" i="3"/>
  <c r="W20" i="3" s="1"/>
  <c r="D21" i="3"/>
  <c r="W21" i="3" s="1"/>
  <c r="D22" i="3"/>
  <c r="W22" i="3" s="1"/>
  <c r="D23" i="3"/>
  <c r="W23" i="3" s="1"/>
  <c r="D24" i="3"/>
  <c r="W24" i="3" s="1"/>
  <c r="X24" i="3" s="1"/>
  <c r="D25" i="3"/>
  <c r="W25" i="3" s="1"/>
  <c r="D26" i="3"/>
  <c r="W26" i="3" s="1"/>
  <c r="D27" i="3"/>
  <c r="W27" i="3" s="1"/>
  <c r="D28" i="3"/>
  <c r="W28" i="3" s="1"/>
  <c r="D29" i="3"/>
  <c r="W29" i="3" s="1"/>
  <c r="D30" i="3"/>
  <c r="W30" i="3" s="1"/>
  <c r="D31" i="3"/>
  <c r="W31" i="3" s="1"/>
  <c r="D32" i="3"/>
  <c r="W32" i="3" s="1"/>
  <c r="X32" i="3" s="1"/>
  <c r="D33" i="3"/>
  <c r="W33" i="3" s="1"/>
  <c r="D34" i="3"/>
  <c r="W34" i="3" s="1"/>
  <c r="D35" i="3"/>
  <c r="W35" i="3" s="1"/>
  <c r="D36" i="3"/>
  <c r="W36" i="3" s="1"/>
  <c r="D37" i="3"/>
  <c r="W37" i="3" s="1"/>
  <c r="D38" i="3"/>
  <c r="W38" i="3" s="1"/>
  <c r="D39" i="3"/>
  <c r="W39" i="3" s="1"/>
  <c r="D40" i="3"/>
  <c r="W40" i="3" s="1"/>
  <c r="X40" i="3" s="1"/>
  <c r="D41" i="3"/>
  <c r="W41" i="3" s="1"/>
  <c r="D42" i="3"/>
  <c r="W42" i="3" s="1"/>
  <c r="D43" i="3"/>
  <c r="W43" i="3" s="1"/>
  <c r="D44" i="3"/>
  <c r="W44" i="3" s="1"/>
  <c r="D45" i="3"/>
  <c r="W45" i="3" s="1"/>
  <c r="D46" i="3"/>
  <c r="W46" i="3" s="1"/>
  <c r="D47" i="3"/>
  <c r="W47" i="3" s="1"/>
  <c r="D48" i="3"/>
  <c r="W48" i="3" s="1"/>
  <c r="X48" i="3" s="1"/>
  <c r="D49" i="3"/>
  <c r="W49" i="3" s="1"/>
  <c r="D50" i="3"/>
  <c r="W50" i="3" s="1"/>
  <c r="D51" i="3"/>
  <c r="W51" i="3" s="1"/>
  <c r="D52" i="3"/>
  <c r="W52" i="3" s="1"/>
  <c r="D53" i="3"/>
  <c r="W53" i="3" s="1"/>
  <c r="D54" i="3"/>
  <c r="W54" i="3" s="1"/>
  <c r="D55" i="3"/>
  <c r="W55" i="3" s="1"/>
  <c r="D56" i="3"/>
  <c r="W56" i="3" s="1"/>
  <c r="X56" i="3" s="1"/>
  <c r="D57" i="3"/>
  <c r="W57" i="3" s="1"/>
  <c r="D58" i="3"/>
  <c r="W58" i="3" s="1"/>
  <c r="D59" i="3"/>
  <c r="W59" i="3" s="1"/>
  <c r="D7" i="3"/>
  <c r="W7" i="3" s="1"/>
  <c r="J8" i="3"/>
  <c r="N8" i="3" s="1"/>
  <c r="O8" i="3" s="1"/>
  <c r="J9" i="3"/>
  <c r="M9" i="3" s="1"/>
  <c r="J10" i="3"/>
  <c r="M10" i="3" s="1"/>
  <c r="J11" i="3"/>
  <c r="N11" i="3" s="1"/>
  <c r="O11" i="3" s="1"/>
  <c r="J12" i="3"/>
  <c r="N12" i="3" s="1"/>
  <c r="O12" i="3" s="1"/>
  <c r="J13" i="3"/>
  <c r="M13" i="3" s="1"/>
  <c r="J14" i="3"/>
  <c r="M14" i="3" s="1"/>
  <c r="J15" i="3"/>
  <c r="M15" i="3" s="1"/>
  <c r="J16" i="3"/>
  <c r="M16" i="3" s="1"/>
  <c r="J17" i="3"/>
  <c r="N17" i="3" s="1"/>
  <c r="O17" i="3" s="1"/>
  <c r="J18" i="3"/>
  <c r="M18" i="3" s="1"/>
  <c r="J19" i="3"/>
  <c r="N19" i="3" s="1"/>
  <c r="O19" i="3" s="1"/>
  <c r="J20" i="3"/>
  <c r="N20" i="3" s="1"/>
  <c r="O20" i="3" s="1"/>
  <c r="J21" i="3"/>
  <c r="M21" i="3" s="1"/>
  <c r="J22" i="3"/>
  <c r="M22" i="3" s="1"/>
  <c r="J23" i="3"/>
  <c r="M23" i="3" s="1"/>
  <c r="J24" i="3"/>
  <c r="M24" i="3" s="1"/>
  <c r="J25" i="3"/>
  <c r="M25" i="3" s="1"/>
  <c r="J26" i="3"/>
  <c r="M26" i="3" s="1"/>
  <c r="J27" i="3"/>
  <c r="N27" i="3" s="1"/>
  <c r="O27" i="3" s="1"/>
  <c r="J28" i="3"/>
  <c r="M28" i="3" s="1"/>
  <c r="J29" i="3"/>
  <c r="N29" i="3" s="1"/>
  <c r="O29" i="3" s="1"/>
  <c r="J30" i="3"/>
  <c r="M30" i="3" s="1"/>
  <c r="J31" i="3"/>
  <c r="M31" i="3" s="1"/>
  <c r="J32" i="3"/>
  <c r="N32" i="3" s="1"/>
  <c r="O32" i="3" s="1"/>
  <c r="J33" i="3"/>
  <c r="N33" i="3" s="1"/>
  <c r="O33" i="3" s="1"/>
  <c r="J34" i="3"/>
  <c r="M34" i="3" s="1"/>
  <c r="J35" i="3"/>
  <c r="N35" i="3" s="1"/>
  <c r="O35" i="3" s="1"/>
  <c r="J36" i="3"/>
  <c r="N36" i="3" s="1"/>
  <c r="O36" i="3" s="1"/>
  <c r="J37" i="3"/>
  <c r="N37" i="3" s="1"/>
  <c r="O37" i="3" s="1"/>
  <c r="J38" i="3"/>
  <c r="M38" i="3" s="1"/>
  <c r="J39" i="3"/>
  <c r="M39" i="3" s="1"/>
  <c r="J40" i="3"/>
  <c r="N40" i="3" s="1"/>
  <c r="O40" i="3" s="1"/>
  <c r="J41" i="3"/>
  <c r="N41" i="3" s="1"/>
  <c r="O41" i="3" s="1"/>
  <c r="J42" i="3"/>
  <c r="N42" i="3" s="1"/>
  <c r="O42" i="3" s="1"/>
  <c r="J43" i="3"/>
  <c r="N43" i="3" s="1"/>
  <c r="O43" i="3" s="1"/>
  <c r="J44" i="3"/>
  <c r="N44" i="3" s="1"/>
  <c r="O44" i="3" s="1"/>
  <c r="J45" i="3"/>
  <c r="M45" i="3" s="1"/>
  <c r="J46" i="3"/>
  <c r="M46" i="3" s="1"/>
  <c r="J47" i="3"/>
  <c r="M47" i="3" s="1"/>
  <c r="J48" i="3"/>
  <c r="M48" i="3" s="1"/>
  <c r="J49" i="3"/>
  <c r="N49" i="3" s="1"/>
  <c r="O49" i="3" s="1"/>
  <c r="J50" i="3"/>
  <c r="M50" i="3" s="1"/>
  <c r="J51" i="3"/>
  <c r="N51" i="3" s="1"/>
  <c r="O51" i="3" s="1"/>
  <c r="J52" i="3"/>
  <c r="N52" i="3" s="1"/>
  <c r="O52" i="3" s="1"/>
  <c r="J53" i="3"/>
  <c r="M53" i="3" s="1"/>
  <c r="J54" i="3"/>
  <c r="M54" i="3" s="1"/>
  <c r="J55" i="3"/>
  <c r="M55" i="3" s="1"/>
  <c r="J56" i="3"/>
  <c r="N56" i="3" s="1"/>
  <c r="O56" i="3" s="1"/>
  <c r="J57" i="3"/>
  <c r="N57" i="3" s="1"/>
  <c r="O57" i="3" s="1"/>
  <c r="J58" i="3"/>
  <c r="N58" i="3" s="1"/>
  <c r="O58" i="3" s="1"/>
  <c r="J59" i="3"/>
  <c r="N59" i="3" s="1"/>
  <c r="O59" i="3" s="1"/>
  <c r="AD156" i="3"/>
  <c r="N18" i="3"/>
  <c r="O18" i="3" s="1"/>
  <c r="N26" i="3"/>
  <c r="O26" i="3" s="1"/>
  <c r="M41" i="3"/>
  <c r="M42" i="3"/>
  <c r="M52" i="3"/>
  <c r="M58" i="3"/>
  <c r="N9" i="3" l="1"/>
  <c r="O9" i="3" s="1"/>
  <c r="Q9" i="3" s="1"/>
  <c r="M17" i="3"/>
  <c r="Q17" i="3" s="1"/>
  <c r="N50" i="3"/>
  <c r="O50" i="3" s="1"/>
  <c r="M57" i="3"/>
  <c r="X46" i="3"/>
  <c r="X38" i="3"/>
  <c r="X14" i="3"/>
  <c r="X53" i="3"/>
  <c r="X37" i="3"/>
  <c r="X21" i="3"/>
  <c r="M49" i="3"/>
  <c r="Q49" i="3" s="1"/>
  <c r="X7" i="3"/>
  <c r="X52" i="3"/>
  <c r="X44" i="3"/>
  <c r="X36" i="3"/>
  <c r="X28" i="3"/>
  <c r="X20" i="3"/>
  <c r="X12" i="3"/>
  <c r="X54" i="3"/>
  <c r="X30" i="3"/>
  <c r="N25" i="3"/>
  <c r="O25" i="3" s="1"/>
  <c r="X45" i="3"/>
  <c r="X29" i="3"/>
  <c r="Z29" i="3" s="1"/>
  <c r="X13" i="3"/>
  <c r="N53" i="3"/>
  <c r="O53" i="3" s="1"/>
  <c r="Q53" i="3" s="1"/>
  <c r="X59" i="3"/>
  <c r="X51" i="3"/>
  <c r="X43" i="3"/>
  <c r="X35" i="3"/>
  <c r="X27" i="3"/>
  <c r="X19" i="3"/>
  <c r="X11" i="3"/>
  <c r="X50" i="3"/>
  <c r="X10" i="3"/>
  <c r="X34" i="3"/>
  <c r="X58" i="3"/>
  <c r="X26" i="3"/>
  <c r="M37" i="3"/>
  <c r="Q37" i="3" s="1"/>
  <c r="X57" i="3"/>
  <c r="X41" i="3"/>
  <c r="Z41" i="3" s="1"/>
  <c r="X25" i="3"/>
  <c r="X9" i="3"/>
  <c r="M33" i="3"/>
  <c r="X42" i="3"/>
  <c r="X18" i="3"/>
  <c r="X49" i="3"/>
  <c r="X33" i="3"/>
  <c r="X17" i="3"/>
  <c r="X55" i="3"/>
  <c r="X47" i="3"/>
  <c r="X39" i="3"/>
  <c r="X31" i="3"/>
  <c r="X23" i="3"/>
  <c r="X15" i="3"/>
  <c r="X22" i="3"/>
  <c r="AB56" i="3"/>
  <c r="AB48" i="3"/>
  <c r="AB40" i="3"/>
  <c r="AB32" i="3"/>
  <c r="AB24" i="3"/>
  <c r="AB16" i="3"/>
  <c r="AB8" i="3"/>
  <c r="AB28" i="3"/>
  <c r="M12" i="3"/>
  <c r="Q12" i="3" s="1"/>
  <c r="AM7" i="6"/>
  <c r="AE7" i="5"/>
  <c r="AK7" i="5" s="1"/>
  <c r="AL7" i="5" s="1"/>
  <c r="AM7" i="5" s="1"/>
  <c r="AB53" i="3"/>
  <c r="AB37" i="3"/>
  <c r="AB29" i="3"/>
  <c r="AB21" i="3"/>
  <c r="AB52" i="3"/>
  <c r="S52" i="3"/>
  <c r="T52" i="3" s="1"/>
  <c r="U52" i="3" s="1"/>
  <c r="S12" i="3"/>
  <c r="T12" i="3" s="1"/>
  <c r="U12" i="3" s="1"/>
  <c r="AB36" i="3"/>
  <c r="S36" i="3"/>
  <c r="T36" i="3" s="1"/>
  <c r="U36" i="3" s="1"/>
  <c r="AB44" i="3"/>
  <c r="S44" i="3"/>
  <c r="T44" i="3" s="1"/>
  <c r="U44" i="3" s="1"/>
  <c r="S20" i="3"/>
  <c r="T20" i="3" s="1"/>
  <c r="U20" i="3" s="1"/>
  <c r="AB20" i="3"/>
  <c r="AB45" i="3"/>
  <c r="S28" i="3"/>
  <c r="T28" i="3" s="1"/>
  <c r="U28" i="3" s="1"/>
  <c r="S7" i="3"/>
  <c r="T7" i="3" s="1"/>
  <c r="U7" i="3" s="1"/>
  <c r="AB7" i="3"/>
  <c r="S59" i="3"/>
  <c r="T59" i="3" s="1"/>
  <c r="U59" i="3" s="1"/>
  <c r="AB59" i="3"/>
  <c r="S51" i="3"/>
  <c r="T51" i="3" s="1"/>
  <c r="U51" i="3" s="1"/>
  <c r="AB51" i="3"/>
  <c r="S43" i="3"/>
  <c r="T43" i="3" s="1"/>
  <c r="U43" i="3" s="1"/>
  <c r="AB43" i="3"/>
  <c r="S35" i="3"/>
  <c r="T35" i="3" s="1"/>
  <c r="U35" i="3" s="1"/>
  <c r="AB35" i="3"/>
  <c r="S27" i="3"/>
  <c r="T27" i="3" s="1"/>
  <c r="U27" i="3" s="1"/>
  <c r="AB27" i="3"/>
  <c r="S19" i="3"/>
  <c r="T19" i="3" s="1"/>
  <c r="U19" i="3" s="1"/>
  <c r="AB19" i="3"/>
  <c r="S11" i="3"/>
  <c r="T11" i="3" s="1"/>
  <c r="U11" i="3" s="1"/>
  <c r="AB11" i="3"/>
  <c r="AB58" i="3"/>
  <c r="S58" i="3"/>
  <c r="T58" i="3" s="1"/>
  <c r="U58" i="3" s="1"/>
  <c r="AB50" i="3"/>
  <c r="S50" i="3"/>
  <c r="T50" i="3" s="1"/>
  <c r="U50" i="3" s="1"/>
  <c r="AB42" i="3"/>
  <c r="S42" i="3"/>
  <c r="T42" i="3" s="1"/>
  <c r="U42" i="3" s="1"/>
  <c r="AB34" i="3"/>
  <c r="S34" i="3"/>
  <c r="T34" i="3" s="1"/>
  <c r="U34" i="3" s="1"/>
  <c r="AB26" i="3"/>
  <c r="S26" i="3"/>
  <c r="T26" i="3" s="1"/>
  <c r="U26" i="3" s="1"/>
  <c r="AB18" i="3"/>
  <c r="S18" i="3"/>
  <c r="T18" i="3" s="1"/>
  <c r="U18" i="3" s="1"/>
  <c r="AB10" i="3"/>
  <c r="S10" i="3"/>
  <c r="T10" i="3" s="1"/>
  <c r="U10" i="3" s="1"/>
  <c r="AB57" i="3"/>
  <c r="S57" i="3"/>
  <c r="T57" i="3" s="1"/>
  <c r="U57" i="3" s="1"/>
  <c r="AB49" i="3"/>
  <c r="S49" i="3"/>
  <c r="T49" i="3" s="1"/>
  <c r="U49" i="3" s="1"/>
  <c r="AB41" i="3"/>
  <c r="S41" i="3"/>
  <c r="T41" i="3" s="1"/>
  <c r="U41" i="3" s="1"/>
  <c r="AB33" i="3"/>
  <c r="S33" i="3"/>
  <c r="T33" i="3" s="1"/>
  <c r="U33" i="3" s="1"/>
  <c r="AB25" i="3"/>
  <c r="S25" i="3"/>
  <c r="T25" i="3" s="1"/>
  <c r="U25" i="3" s="1"/>
  <c r="AB17" i="3"/>
  <c r="S17" i="3"/>
  <c r="T17" i="3" s="1"/>
  <c r="U17" i="3" s="1"/>
  <c r="AB9" i="3"/>
  <c r="S9" i="3"/>
  <c r="T9" i="3" s="1"/>
  <c r="U9" i="3" s="1"/>
  <c r="AB23" i="3"/>
  <c r="S23" i="3"/>
  <c r="T23" i="3" s="1"/>
  <c r="U23" i="3" s="1"/>
  <c r="AB55" i="3"/>
  <c r="S55" i="3"/>
  <c r="T55" i="3" s="1"/>
  <c r="U55" i="3" s="1"/>
  <c r="AB47" i="3"/>
  <c r="S47" i="3"/>
  <c r="T47" i="3" s="1"/>
  <c r="U47" i="3" s="1"/>
  <c r="AB39" i="3"/>
  <c r="S39" i="3"/>
  <c r="T39" i="3" s="1"/>
  <c r="U39" i="3" s="1"/>
  <c r="AB31" i="3"/>
  <c r="S31" i="3"/>
  <c r="T31" i="3" s="1"/>
  <c r="U31" i="3" s="1"/>
  <c r="AB15" i="3"/>
  <c r="S15" i="3"/>
  <c r="T15" i="3" s="1"/>
  <c r="U15" i="3" s="1"/>
  <c r="S54" i="3"/>
  <c r="T54" i="3" s="1"/>
  <c r="U54" i="3" s="1"/>
  <c r="AB54" i="3"/>
  <c r="S46" i="3"/>
  <c r="T46" i="3" s="1"/>
  <c r="U46" i="3" s="1"/>
  <c r="AB46" i="3"/>
  <c r="S38" i="3"/>
  <c r="T38" i="3" s="1"/>
  <c r="U38" i="3" s="1"/>
  <c r="AB38" i="3"/>
  <c r="S30" i="3"/>
  <c r="T30" i="3" s="1"/>
  <c r="U30" i="3" s="1"/>
  <c r="AB30" i="3"/>
  <c r="S22" i="3"/>
  <c r="T22" i="3" s="1"/>
  <c r="U22" i="3" s="1"/>
  <c r="AB22" i="3"/>
  <c r="AB14" i="3"/>
  <c r="S14" i="3"/>
  <c r="T14" i="3" s="1"/>
  <c r="U14" i="3" s="1"/>
  <c r="AB13" i="3"/>
  <c r="AB12" i="3"/>
  <c r="N16" i="3"/>
  <c r="O16" i="3" s="1"/>
  <c r="Q16" i="3" s="1"/>
  <c r="S56" i="3"/>
  <c r="T56" i="3" s="1"/>
  <c r="U56" i="3" s="1"/>
  <c r="S48" i="3"/>
  <c r="T48" i="3" s="1"/>
  <c r="U48" i="3" s="1"/>
  <c r="S40" i="3"/>
  <c r="T40" i="3" s="1"/>
  <c r="U40" i="3" s="1"/>
  <c r="S32" i="3"/>
  <c r="T32" i="3" s="1"/>
  <c r="U32" i="3" s="1"/>
  <c r="S24" i="3"/>
  <c r="T24" i="3" s="1"/>
  <c r="U24" i="3" s="1"/>
  <c r="S16" i="3"/>
  <c r="T16" i="3" s="1"/>
  <c r="U16" i="3" s="1"/>
  <c r="S8" i="3"/>
  <c r="T8" i="3" s="1"/>
  <c r="U8" i="3" s="1"/>
  <c r="Z10" i="3"/>
  <c r="Z31" i="3"/>
  <c r="M36" i="3"/>
  <c r="Q36" i="3" s="1"/>
  <c r="S53" i="3"/>
  <c r="T53" i="3" s="1"/>
  <c r="U53" i="3" s="1"/>
  <c r="S45" i="3"/>
  <c r="T45" i="3" s="1"/>
  <c r="U45" i="3" s="1"/>
  <c r="S37" i="3"/>
  <c r="T37" i="3" s="1"/>
  <c r="U37" i="3" s="1"/>
  <c r="S29" i="3"/>
  <c r="T29" i="3" s="1"/>
  <c r="U29" i="3" s="1"/>
  <c r="S21" i="3"/>
  <c r="T21" i="3" s="1"/>
  <c r="U21" i="3" s="1"/>
  <c r="S13" i="3"/>
  <c r="T13" i="3" s="1"/>
  <c r="U13" i="3" s="1"/>
  <c r="AD45" i="3"/>
  <c r="M20" i="3"/>
  <c r="Q20" i="3" s="1"/>
  <c r="N7" i="3"/>
  <c r="O7" i="3" s="1"/>
  <c r="Q7" i="3" s="1"/>
  <c r="N13" i="3"/>
  <c r="O13" i="3" s="1"/>
  <c r="Q13" i="3" s="1"/>
  <c r="N28" i="3"/>
  <c r="O28" i="3" s="1"/>
  <c r="Q28" i="3" s="1"/>
  <c r="M29" i="3"/>
  <c r="Q29" i="3" s="1"/>
  <c r="N45" i="3"/>
  <c r="O45" i="3" s="1"/>
  <c r="Q45" i="3" s="1"/>
  <c r="M44" i="3"/>
  <c r="Q44" i="3" s="1"/>
  <c r="M40" i="3"/>
  <c r="Q40" i="3" s="1"/>
  <c r="N48" i="3"/>
  <c r="O48" i="3" s="1"/>
  <c r="Q48" i="3" s="1"/>
  <c r="N34" i="3"/>
  <c r="O34" i="3" s="1"/>
  <c r="Q34" i="3" s="1"/>
  <c r="N21" i="3"/>
  <c r="O21" i="3" s="1"/>
  <c r="Q21" i="3" s="1"/>
  <c r="M56" i="3"/>
  <c r="M8" i="3"/>
  <c r="Q8" i="3" s="1"/>
  <c r="M32" i="3"/>
  <c r="Q32" i="3" s="1"/>
  <c r="N24" i="3"/>
  <c r="O24" i="3" s="1"/>
  <c r="Q24" i="3" s="1"/>
  <c r="N10" i="3"/>
  <c r="O10" i="3" s="1"/>
  <c r="Q10" i="3" s="1"/>
  <c r="M59" i="3"/>
  <c r="Q59" i="3" s="1"/>
  <c r="M51" i="3"/>
  <c r="Q51" i="3" s="1"/>
  <c r="M43" i="3"/>
  <c r="M35" i="3"/>
  <c r="Q35" i="3" s="1"/>
  <c r="M27" i="3"/>
  <c r="Q27" i="3" s="1"/>
  <c r="M19" i="3"/>
  <c r="Q19" i="3" s="1"/>
  <c r="M11" i="3"/>
  <c r="Q11" i="3" s="1"/>
  <c r="N55" i="3"/>
  <c r="O55" i="3" s="1"/>
  <c r="Q55" i="3" s="1"/>
  <c r="N47" i="3"/>
  <c r="O47" i="3" s="1"/>
  <c r="Q47" i="3" s="1"/>
  <c r="N39" i="3"/>
  <c r="O39" i="3" s="1"/>
  <c r="Q39" i="3" s="1"/>
  <c r="N31" i="3"/>
  <c r="O31" i="3" s="1"/>
  <c r="Q31" i="3" s="1"/>
  <c r="N23" i="3"/>
  <c r="O23" i="3" s="1"/>
  <c r="Q23" i="3" s="1"/>
  <c r="N15" i="3"/>
  <c r="O15" i="3" s="1"/>
  <c r="Q15" i="3" s="1"/>
  <c r="N54" i="3"/>
  <c r="O54" i="3" s="1"/>
  <c r="Q54" i="3" s="1"/>
  <c r="N46" i="3"/>
  <c r="O46" i="3" s="1"/>
  <c r="Q46" i="3" s="1"/>
  <c r="N38" i="3"/>
  <c r="O38" i="3" s="1"/>
  <c r="Q38" i="3" s="1"/>
  <c r="N30" i="3"/>
  <c r="O30" i="3" s="1"/>
  <c r="Q30" i="3" s="1"/>
  <c r="N22" i="3"/>
  <c r="O22" i="3" s="1"/>
  <c r="Q22" i="3" s="1"/>
  <c r="N14" i="3"/>
  <c r="O14" i="3" s="1"/>
  <c r="Q14" i="3" s="1"/>
  <c r="Q56" i="3"/>
  <c r="Q52" i="3"/>
  <c r="Q43" i="3"/>
  <c r="Q58" i="3"/>
  <c r="Q50" i="3"/>
  <c r="Q42" i="3"/>
  <c r="Q26" i="3"/>
  <c r="Q18" i="3"/>
  <c r="Q57" i="3"/>
  <c r="Q41" i="3"/>
  <c r="Q33" i="3"/>
  <c r="Q25" i="3"/>
  <c r="Z17" i="3" l="1"/>
  <c r="Z12" i="3"/>
  <c r="Z37" i="3"/>
  <c r="Z13" i="3"/>
  <c r="AD37" i="3"/>
  <c r="Z9" i="3"/>
  <c r="Z49" i="3"/>
  <c r="Z35" i="3"/>
  <c r="Z28" i="3"/>
  <c r="AD50" i="3"/>
  <c r="AD28" i="3"/>
  <c r="AD29" i="3"/>
  <c r="AJ29" i="3" s="1"/>
  <c r="AK29" i="3" s="1"/>
  <c r="Z57" i="3"/>
  <c r="Z45" i="3"/>
  <c r="AJ45" i="3" s="1"/>
  <c r="AK45" i="3" s="1"/>
  <c r="Z20" i="3"/>
  <c r="Z54" i="3"/>
  <c r="AD38" i="3"/>
  <c r="AD30" i="3"/>
  <c r="Z14" i="3"/>
  <c r="Z46" i="3"/>
  <c r="AD19" i="3"/>
  <c r="Z7" i="3"/>
  <c r="Z24" i="3"/>
  <c r="Z8" i="3"/>
  <c r="Z15" i="3"/>
  <c r="AD20" i="3"/>
  <c r="AD59" i="3"/>
  <c r="Z34" i="3"/>
  <c r="Z43" i="3"/>
  <c r="AD57" i="3"/>
  <c r="Z19" i="3"/>
  <c r="AD41" i="3"/>
  <c r="AJ41" i="3" s="1"/>
  <c r="AK41" i="3" s="1"/>
  <c r="Z55" i="3"/>
  <c r="Z36" i="3"/>
  <c r="AD55" i="3"/>
  <c r="Z23" i="3"/>
  <c r="AD49" i="3"/>
  <c r="Z59" i="3"/>
  <c r="AD25" i="3"/>
  <c r="AD43" i="3"/>
  <c r="AD53" i="3"/>
  <c r="AD12" i="3"/>
  <c r="Z33" i="3"/>
  <c r="AD58" i="3"/>
  <c r="AD22" i="3"/>
  <c r="AD23" i="3"/>
  <c r="Z18" i="3"/>
  <c r="Z53" i="3"/>
  <c r="Z52" i="3"/>
  <c r="Z44" i="3"/>
  <c r="Z16" i="3"/>
  <c r="AD44" i="3"/>
  <c r="AD14" i="3"/>
  <c r="AD40" i="3"/>
  <c r="AD16" i="3"/>
  <c r="Z56" i="3"/>
  <c r="Z39" i="3"/>
  <c r="AD34" i="3"/>
  <c r="Z58" i="3"/>
  <c r="Z25" i="3"/>
  <c r="AD52" i="3"/>
  <c r="AD39" i="3"/>
  <c r="Z38" i="3"/>
  <c r="Z27" i="3"/>
  <c r="Z51" i="3"/>
  <c r="Z40" i="3"/>
  <c r="AD27" i="3"/>
  <c r="Z32" i="3"/>
  <c r="AD48" i="3"/>
  <c r="Z47" i="3"/>
  <c r="AD35" i="3"/>
  <c r="AD18" i="3"/>
  <c r="AD47" i="3"/>
  <c r="AD51" i="3"/>
  <c r="AD11" i="3"/>
  <c r="AD54" i="3"/>
  <c r="Z50" i="3"/>
  <c r="AD26" i="3"/>
  <c r="AD21" i="3"/>
  <c r="AD24" i="3"/>
  <c r="Z11" i="3"/>
  <c r="AD36" i="3"/>
  <c r="Z21" i="3"/>
  <c r="AD31" i="3"/>
  <c r="AJ31" i="3" s="1"/>
  <c r="AK31" i="3" s="1"/>
  <c r="AD13" i="3"/>
  <c r="AD33" i="3"/>
  <c r="AD42" i="3"/>
  <c r="AD8" i="3"/>
  <c r="AD15" i="3"/>
  <c r="AJ15" i="3" s="1"/>
  <c r="AK15" i="3" s="1"/>
  <c r="AD32" i="3"/>
  <c r="AD17" i="3"/>
  <c r="AD9" i="3"/>
  <c r="AD7" i="3"/>
  <c r="AD46" i="3"/>
  <c r="AD56" i="3"/>
  <c r="Z42" i="3"/>
  <c r="Z48" i="3"/>
  <c r="Z22" i="3"/>
  <c r="Z26" i="3"/>
  <c r="Z30" i="3"/>
  <c r="AD10" i="3"/>
  <c r="AJ10" i="3" s="1"/>
  <c r="AK10" i="3" s="1"/>
  <c r="AJ8" i="3" l="1"/>
  <c r="AK8" i="3" s="1"/>
  <c r="AJ13" i="3"/>
  <c r="AK13" i="3" s="1"/>
  <c r="AJ36" i="3"/>
  <c r="AK36" i="3" s="1"/>
  <c r="AJ37" i="3"/>
  <c r="AK37" i="3" s="1"/>
  <c r="AJ50" i="3"/>
  <c r="AK50" i="3" s="1"/>
  <c r="AJ17" i="3"/>
  <c r="AK17" i="3" s="1"/>
  <c r="AJ12" i="3"/>
  <c r="AK12" i="3" s="1"/>
  <c r="AJ35" i="3"/>
  <c r="AK35" i="3" s="1"/>
  <c r="AJ28" i="3"/>
  <c r="AK28" i="3" s="1"/>
  <c r="AJ9" i="3"/>
  <c r="AK9" i="3" s="1"/>
  <c r="AJ49" i="3"/>
  <c r="AK49" i="3" s="1"/>
  <c r="AJ54" i="3"/>
  <c r="AK54" i="3" s="1"/>
  <c r="AJ57" i="3"/>
  <c r="AK57" i="3" s="1"/>
  <c r="AJ20" i="3"/>
  <c r="AK20" i="3" s="1"/>
  <c r="AJ38" i="3"/>
  <c r="AK38" i="3" s="1"/>
  <c r="AJ19" i="3"/>
  <c r="AK19" i="3" s="1"/>
  <c r="AJ30" i="3"/>
  <c r="AK30" i="3" s="1"/>
  <c r="AJ51" i="3"/>
  <c r="AK51" i="3" s="1"/>
  <c r="AJ14" i="3"/>
  <c r="AK14" i="3" s="1"/>
  <c r="AJ58" i="3"/>
  <c r="AK58" i="3" s="1"/>
  <c r="AJ46" i="3"/>
  <c r="AK46" i="3" s="1"/>
  <c r="AJ59" i="3"/>
  <c r="AK59" i="3" s="1"/>
  <c r="AJ43" i="3"/>
  <c r="AK43" i="3" s="1"/>
  <c r="AJ7" i="3"/>
  <c r="AK7" i="3" s="1"/>
  <c r="AJ44" i="3"/>
  <c r="AK44" i="3" s="1"/>
  <c r="AJ39" i="3"/>
  <c r="AK39" i="3" s="1"/>
  <c r="AJ52" i="3"/>
  <c r="AK52" i="3" s="1"/>
  <c r="AJ55" i="3"/>
  <c r="AK55" i="3" s="1"/>
  <c r="AJ25" i="3"/>
  <c r="AK25" i="3" s="1"/>
  <c r="AJ34" i="3"/>
  <c r="AK34" i="3" s="1"/>
  <c r="AJ42" i="3"/>
  <c r="AK42" i="3" s="1"/>
  <c r="AJ24" i="3"/>
  <c r="AK24" i="3" s="1"/>
  <c r="AJ18" i="3"/>
  <c r="AK18" i="3" s="1"/>
  <c r="AJ27" i="3"/>
  <c r="AK27" i="3" s="1"/>
  <c r="AJ53" i="3"/>
  <c r="AK53" i="3" s="1"/>
  <c r="AJ16" i="3"/>
  <c r="AK16" i="3" s="1"/>
  <c r="AJ22" i="3"/>
  <c r="AK22" i="3" s="1"/>
  <c r="AJ33" i="3"/>
  <c r="AK33" i="3" s="1"/>
  <c r="AJ40" i="3"/>
  <c r="AK40" i="3" s="1"/>
  <c r="AJ23" i="3"/>
  <c r="AK23" i="3" s="1"/>
  <c r="AJ56" i="3"/>
  <c r="AK56" i="3" s="1"/>
  <c r="AJ48" i="3"/>
  <c r="AK48" i="3" s="1"/>
  <c r="AJ47" i="3"/>
  <c r="AK47" i="3" s="1"/>
  <c r="AJ32" i="3"/>
  <c r="AK32" i="3" s="1"/>
  <c r="AJ11" i="3"/>
  <c r="AK11" i="3" s="1"/>
  <c r="AJ26" i="3"/>
  <c r="AK26" i="3" s="1"/>
  <c r="AJ21" i="3"/>
  <c r="AK21" i="3" s="1"/>
  <c r="AL7" i="3" l="1"/>
</calcChain>
</file>

<file path=xl/sharedStrings.xml><?xml version="1.0" encoding="utf-8"?>
<sst xmlns="http://schemas.openxmlformats.org/spreadsheetml/2006/main" count="141" uniqueCount="34">
  <si>
    <t>molality</t>
  </si>
  <si>
    <t>osmotic coeficcient</t>
  </si>
  <si>
    <t>v</t>
  </si>
  <si>
    <t>Mw</t>
  </si>
  <si>
    <t>b</t>
  </si>
  <si>
    <t>a</t>
  </si>
  <si>
    <t>c</t>
  </si>
  <si>
    <t>d</t>
  </si>
  <si>
    <t>e</t>
  </si>
  <si>
    <t>f</t>
  </si>
  <si>
    <t>g</t>
  </si>
  <si>
    <t>h</t>
  </si>
  <si>
    <t>i</t>
  </si>
  <si>
    <t>SSD</t>
  </si>
  <si>
    <t>SUMMING UP</t>
  </si>
  <si>
    <t>SQUARED DEVIATION</t>
  </si>
  <si>
    <t xml:space="preserve"> </t>
  </si>
  <si>
    <t>molalityxMw</t>
  </si>
  <si>
    <t>aw</t>
  </si>
  <si>
    <t>W</t>
  </si>
  <si>
    <t>LiCL</t>
  </si>
  <si>
    <t>I=m</t>
  </si>
  <si>
    <t>NaCl</t>
  </si>
  <si>
    <t>CaCl2</t>
  </si>
  <si>
    <t>MgSO4</t>
  </si>
  <si>
    <t>Li2SO4</t>
  </si>
  <si>
    <t>j</t>
  </si>
  <si>
    <t>k</t>
  </si>
  <si>
    <t>l</t>
  </si>
  <si>
    <t>n=3</t>
  </si>
  <si>
    <t>J</t>
  </si>
  <si>
    <t>m</t>
  </si>
  <si>
    <t>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</si>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</sst>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\$"/>
  </numFmts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3F3F3F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onsolas"/>
      <family val="2"/>
    </font>
    <font>
      <sz val="9"/>
      <name val="Calibri"/>
      <family val="2"/>
    </font>
    <font>
      <sz val="10"/>
      <color rgb="FF000000"/>
      <name val="Times New Roman"/>
      <family val="1"/>
    </font>
    <font>
      <sz val="11"/>
      <color rgb="FF0070C0"/>
      <name val="Calibri"/>
      <family val="2"/>
      <scheme val="minor"/>
    </font>
    <font>
      <sz val="8.5"/>
      <color rgb="FF0070C0"/>
      <name val="Arial"/>
      <family val="2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3" applyNumberFormat="0" applyAlignment="0" applyProtection="0"/>
    <xf numFmtId="0" fontId="5" fillId="4" borderId="4" applyNumberFormat="0" applyAlignment="0" applyProtection="0"/>
    <xf numFmtId="0" fontId="9" fillId="5" borderId="0" applyNumberFormat="0" applyBorder="0" applyAlignment="0" applyProtection="0"/>
    <xf numFmtId="0" fontId="13" fillId="0" borderId="0"/>
    <xf numFmtId="0" fontId="13" fillId="0" borderId="0"/>
  </cellStyleXfs>
  <cellXfs count="47">
    <xf numFmtId="0" fontId="0" fillId="0" borderId="0" xfId="0"/>
    <xf numFmtId="0" fontId="0" fillId="0" borderId="0" xfId="0" applyFont="1" applyAlignment="1"/>
    <xf numFmtId="2" fontId="1" fillId="0" borderId="1" xfId="0" applyNumberFormat="1" applyFont="1" applyBorder="1" applyAlignment="1">
      <alignment shrinkToFit="1"/>
    </xf>
    <xf numFmtId="164" fontId="1" fillId="0" borderId="0" xfId="0" applyNumberFormat="1" applyFont="1" applyAlignment="1">
      <alignment shrinkToFit="1"/>
    </xf>
    <xf numFmtId="164" fontId="1" fillId="0" borderId="2" xfId="0" applyNumberFormat="1" applyFont="1" applyBorder="1" applyAlignment="1">
      <alignment shrinkToFit="1"/>
    </xf>
    <xf numFmtId="0" fontId="2" fillId="2" borderId="0" xfId="1"/>
    <xf numFmtId="0" fontId="0" fillId="0" borderId="0" xfId="0" quotePrefix="1"/>
    <xf numFmtId="0" fontId="3" fillId="3" borderId="3" xfId="2"/>
    <xf numFmtId="0" fontId="4" fillId="0" borderId="0" xfId="0" applyFont="1"/>
    <xf numFmtId="2" fontId="1" fillId="0" borderId="0" xfId="0" applyNumberFormat="1" applyFont="1" applyBorder="1" applyAlignment="1">
      <alignment shrinkToFit="1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5" fontId="7" fillId="0" borderId="0" xfId="0" applyNumberFormat="1" applyFont="1" applyAlignment="1">
      <alignment horizontal="right" shrinkToFit="1"/>
    </xf>
    <xf numFmtId="165" fontId="7" fillId="0" borderId="2" xfId="0" applyNumberFormat="1" applyFont="1" applyBorder="1" applyAlignment="1">
      <alignment horizontal="right" shrinkToFit="1"/>
    </xf>
    <xf numFmtId="0" fontId="8" fillId="0" borderId="0" xfId="0" applyFont="1" applyAlignment="1">
      <alignment horizontal="center"/>
    </xf>
    <xf numFmtId="164" fontId="8" fillId="0" borderId="1" xfId="0" applyNumberFormat="1" applyFont="1" applyBorder="1" applyAlignment="1">
      <alignment horizontal="center" shrinkToFit="1"/>
    </xf>
    <xf numFmtId="164" fontId="8" fillId="0" borderId="0" xfId="0" applyNumberFormat="1" applyFont="1" applyAlignment="1">
      <alignment horizontal="center" shrinkToFit="1"/>
    </xf>
    <xf numFmtId="0" fontId="8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166" fontId="8" fillId="0" borderId="1" xfId="0" applyNumberFormat="1" applyFont="1" applyBorder="1" applyAlignment="1">
      <alignment horizontal="center" shrinkToFit="1"/>
    </xf>
    <xf numFmtId="166" fontId="8" fillId="0" borderId="0" xfId="0" applyNumberFormat="1" applyFont="1" applyAlignment="1">
      <alignment horizontal="center" shrinkToFit="1"/>
    </xf>
    <xf numFmtId="165" fontId="8" fillId="0" borderId="0" xfId="0" applyNumberFormat="1" applyFont="1" applyAlignment="1">
      <alignment horizontal="center" shrinkToFit="1"/>
    </xf>
    <xf numFmtId="167" fontId="8" fillId="0" borderId="0" xfId="0" applyNumberFormat="1" applyFont="1" applyAlignment="1">
      <alignment horizontal="center" shrinkToFit="1"/>
    </xf>
    <xf numFmtId="164" fontId="0" fillId="0" borderId="0" xfId="0" applyNumberFormat="1"/>
    <xf numFmtId="0" fontId="5" fillId="4" borderId="4" xfId="3"/>
    <xf numFmtId="165" fontId="10" fillId="0" borderId="0" xfId="0" applyNumberFormat="1" applyFont="1" applyAlignment="1">
      <alignment horizontal="center" shrinkToFit="1"/>
    </xf>
    <xf numFmtId="164" fontId="10" fillId="0" borderId="1" xfId="0" applyNumberFormat="1" applyFont="1" applyBorder="1" applyAlignment="1">
      <alignment horizontal="center" shrinkToFit="1"/>
    </xf>
    <xf numFmtId="164" fontId="10" fillId="0" borderId="0" xfId="0" applyNumberFormat="1" applyFont="1" applyAlignment="1">
      <alignment horizontal="center" shrinkToFit="1"/>
    </xf>
    <xf numFmtId="164" fontId="11" fillId="0" borderId="0" xfId="0" applyNumberFormat="1" applyFont="1" applyAlignment="1">
      <alignment horizontal="center" shrinkToFit="1"/>
    </xf>
    <xf numFmtId="165" fontId="10" fillId="0" borderId="1" xfId="0" applyNumberFormat="1" applyFont="1" applyBorder="1" applyAlignment="1">
      <alignment horizontal="center" shrinkToFit="1"/>
    </xf>
    <xf numFmtId="165" fontId="11" fillId="0" borderId="0" xfId="0" applyNumberFormat="1" applyFont="1" applyAlignment="1">
      <alignment horizontal="center" shrinkToFit="1"/>
    </xf>
    <xf numFmtId="0" fontId="12" fillId="0" borderId="0" xfId="0" applyFont="1" applyAlignment="1">
      <alignment horizontal="center" wrapText="1"/>
    </xf>
    <xf numFmtId="0" fontId="9" fillId="5" borderId="0" xfId="4"/>
    <xf numFmtId="2" fontId="6" fillId="0" borderId="0" xfId="5" applyNumberFormat="1" applyFont="1" applyAlignment="1">
      <alignment horizontal="right" shrinkToFit="1"/>
    </xf>
    <xf numFmtId="165" fontId="6" fillId="0" borderId="0" xfId="5" applyNumberFormat="1" applyFont="1" applyAlignment="1">
      <alignment horizontal="right" indent="2" shrinkToFit="1"/>
    </xf>
    <xf numFmtId="166" fontId="6" fillId="0" borderId="0" xfId="5" applyNumberFormat="1" applyFont="1" applyAlignment="1">
      <alignment horizontal="right" indent="2" shrinkToFit="1"/>
    </xf>
    <xf numFmtId="2" fontId="14" fillId="0" borderId="0" xfId="5" applyNumberFormat="1" applyFont="1" applyAlignment="1">
      <alignment horizontal="right" shrinkToFit="1"/>
    </xf>
    <xf numFmtId="164" fontId="15" fillId="0" borderId="1" xfId="6" applyNumberFormat="1" applyFont="1" applyBorder="1" applyAlignment="1">
      <alignment horizontal="center" vertical="top" shrinkToFit="1"/>
    </xf>
    <xf numFmtId="164" fontId="15" fillId="0" borderId="0" xfId="6" applyNumberFormat="1" applyFont="1" applyAlignment="1">
      <alignment horizontal="center" vertical="top" shrinkToFit="1"/>
    </xf>
    <xf numFmtId="0" fontId="15" fillId="0" borderId="0" xfId="6" applyFont="1" applyAlignment="1">
      <alignment horizontal="center" vertical="top" wrapText="1"/>
    </xf>
    <xf numFmtId="2" fontId="16" fillId="0" borderId="0" xfId="5" applyNumberFormat="1" applyFont="1" applyAlignment="1">
      <alignment horizontal="right" shrinkToFit="1"/>
    </xf>
    <xf numFmtId="164" fontId="16" fillId="0" borderId="0" xfId="5" applyNumberFormat="1" applyFont="1" applyAlignment="1">
      <alignment horizontal="right" indent="1" shrinkToFit="1"/>
    </xf>
    <xf numFmtId="165" fontId="6" fillId="0" borderId="0" xfId="5" applyNumberFormat="1" applyFont="1" applyAlignment="1">
      <alignment horizontal="right" shrinkToFit="1"/>
    </xf>
    <xf numFmtId="166" fontId="15" fillId="0" borderId="1" xfId="6" applyNumberFormat="1" applyFont="1" applyBorder="1" applyAlignment="1">
      <alignment horizontal="right" vertical="top" indent="3" shrinkToFit="1"/>
    </xf>
    <xf numFmtId="166" fontId="15" fillId="0" borderId="0" xfId="6" applyNumberFormat="1" applyFont="1" applyAlignment="1">
      <alignment horizontal="right" vertical="top" indent="3" shrinkToFit="1"/>
    </xf>
    <xf numFmtId="0" fontId="15" fillId="0" borderId="0" xfId="6" applyFont="1" applyAlignment="1">
      <alignment horizontal="right" vertical="top" wrapText="1" indent="3"/>
    </xf>
    <xf numFmtId="0" fontId="3" fillId="3" borderId="5" xfId="2" applyBorder="1"/>
  </cellXfs>
  <cellStyles count="7">
    <cellStyle name="Check Cell" xfId="2" builtinId="23"/>
    <cellStyle name="Good" xfId="1" builtinId="26"/>
    <cellStyle name="Neutral" xfId="4" builtinId="28"/>
    <cellStyle name="Normal" xfId="0" builtinId="0"/>
    <cellStyle name="Normal 2" xfId="5" xr:uid="{1C8A9CB6-AEFB-436C-AA3C-A1438F53AD74}"/>
    <cellStyle name="Normal 3" xfId="6" xr:uid="{FAC2037F-6D70-4DF5-8E56-A9BA9AC4E4EC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18</xdr:col>
      <xdr:colOff>12142</xdr:colOff>
      <xdr:row>5</xdr:row>
      <xdr:rowOff>375138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F8BAFE-9140-4B16-96BE-427398295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5060" y="0"/>
          <a:ext cx="621742" cy="375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5</xdr:row>
      <xdr:rowOff>0</xdr:rowOff>
    </xdr:from>
    <xdr:to>
      <xdr:col>20</xdr:col>
      <xdr:colOff>358140</xdr:colOff>
      <xdr:row>5</xdr:row>
      <xdr:rowOff>205740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89F397-09A8-487E-BE36-713747443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3860" y="0"/>
          <a:ext cx="3581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5</xdr:row>
      <xdr:rowOff>0</xdr:rowOff>
    </xdr:from>
    <xdr:to>
      <xdr:col>21</xdr:col>
      <xdr:colOff>556260</xdr:colOff>
      <xdr:row>5</xdr:row>
      <xdr:rowOff>205740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97C282-5A7B-4E5F-9B17-63485E09C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3460" y="0"/>
          <a:ext cx="556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5</xdr:row>
      <xdr:rowOff>0</xdr:rowOff>
    </xdr:from>
    <xdr:to>
      <xdr:col>23</xdr:col>
      <xdr:colOff>160020</xdr:colOff>
      <xdr:row>5</xdr:row>
      <xdr:rowOff>205740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ED1682-BBE7-4D3D-90D9-6180288F9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2700" y="0"/>
          <a:ext cx="1600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5</xdr:row>
      <xdr:rowOff>0</xdr:rowOff>
    </xdr:from>
    <xdr:to>
      <xdr:col>19</xdr:col>
      <xdr:colOff>198120</xdr:colOff>
      <xdr:row>5</xdr:row>
      <xdr:rowOff>205740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C11A074-1FB3-4D5D-917B-2479147AA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4260" y="0"/>
          <a:ext cx="1981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5</xdr:row>
      <xdr:rowOff>0</xdr:rowOff>
    </xdr:from>
    <xdr:to>
      <xdr:col>24</xdr:col>
      <xdr:colOff>175260</xdr:colOff>
      <xdr:row>5</xdr:row>
      <xdr:rowOff>205740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6BA94A8-AE82-4C89-BD33-71591AEB7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92300" y="0"/>
          <a:ext cx="175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236220</xdr:colOff>
      <xdr:row>5</xdr:row>
      <xdr:rowOff>205740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6D4799D-0C8B-478A-9523-8E4675E5A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1900" y="0"/>
          <a:ext cx="2362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5</xdr:row>
      <xdr:rowOff>0</xdr:rowOff>
    </xdr:from>
    <xdr:to>
      <xdr:col>26</xdr:col>
      <xdr:colOff>586740</xdr:colOff>
      <xdr:row>5</xdr:row>
      <xdr:rowOff>205740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E5EFE0-1F59-47C4-8EFF-D52D407FE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0" y="0"/>
          <a:ext cx="5867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0</xdr:rowOff>
    </xdr:from>
    <xdr:to>
      <xdr:col>28</xdr:col>
      <xdr:colOff>548640</xdr:colOff>
      <xdr:row>5</xdr:row>
      <xdr:rowOff>205740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13EFD51-D2AC-424C-BC91-380E07D88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0700" y="0"/>
          <a:ext cx="548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</xdr:row>
      <xdr:rowOff>0</xdr:rowOff>
    </xdr:from>
    <xdr:to>
      <xdr:col>29</xdr:col>
      <xdr:colOff>320040</xdr:colOff>
      <xdr:row>5</xdr:row>
      <xdr:rowOff>403860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A34D72F-6B7E-47B0-B94C-451C7A2A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61280" y="0"/>
          <a:ext cx="32004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5</xdr:row>
      <xdr:rowOff>0</xdr:rowOff>
    </xdr:from>
    <xdr:to>
      <xdr:col>30</xdr:col>
      <xdr:colOff>788459</xdr:colOff>
      <xdr:row>5</xdr:row>
      <xdr:rowOff>234462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F8696B5-C913-41A0-B583-02C75BA41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91860" y="0"/>
          <a:ext cx="788459" cy="234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5</xdr:row>
      <xdr:rowOff>63878</xdr:rowOff>
    </xdr:from>
    <xdr:to>
      <xdr:col>15</xdr:col>
      <xdr:colOff>539262</xdr:colOff>
      <xdr:row>5</xdr:row>
      <xdr:rowOff>236219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D09B50B-F5AF-4F45-8115-CC0F69000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5860" y="63878"/>
          <a:ext cx="539262" cy="172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5</xdr:row>
      <xdr:rowOff>0</xdr:rowOff>
    </xdr:from>
    <xdr:to>
      <xdr:col>13</xdr:col>
      <xdr:colOff>251460</xdr:colOff>
      <xdr:row>5</xdr:row>
      <xdr:rowOff>220980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25E4BEB-1742-400F-BD7A-A63E9FF63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660" y="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83820</xdr:colOff>
      <xdr:row>5</xdr:row>
      <xdr:rowOff>205740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C0DB558-5980-4203-9E61-935970B6E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7460" y="0"/>
          <a:ext cx="838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60960</xdr:colOff>
      <xdr:row>5</xdr:row>
      <xdr:rowOff>205740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2039582-C9D9-45BC-8F18-46B3200FF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7860" y="0"/>
          <a:ext cx="609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9</xdr:col>
      <xdr:colOff>167640</xdr:colOff>
      <xdr:row>5</xdr:row>
      <xdr:rowOff>205740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56BDE89-641C-4FBB-8AE3-E350D481E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8260" y="0"/>
          <a:ext cx="167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8</xdr:col>
      <xdr:colOff>182880</xdr:colOff>
      <xdr:row>5</xdr:row>
      <xdr:rowOff>228600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CD27E36-2A6F-4D9D-B27C-9689BAF41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8660" y="0"/>
          <a:ext cx="1828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7</xdr:col>
      <xdr:colOff>342900</xdr:colOff>
      <xdr:row>5</xdr:row>
      <xdr:rowOff>205740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0C33945-2E73-4812-B228-50E839DB5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060" y="0"/>
          <a:ext cx="3429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243840</xdr:colOff>
      <xdr:row>5</xdr:row>
      <xdr:rowOff>205740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0CE5244-E6CB-4874-95E9-1697D6D22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0"/>
          <a:ext cx="2438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91440</xdr:colOff>
      <xdr:row>5</xdr:row>
      <xdr:rowOff>205740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456DC82-E583-4692-8F1B-80ABC7401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251460</xdr:colOff>
      <xdr:row>5</xdr:row>
      <xdr:rowOff>220980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F092D3B-A9D8-42D8-84FF-0EBCF72D2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6260" y="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17</xdr:col>
      <xdr:colOff>12142</xdr:colOff>
      <xdr:row>5</xdr:row>
      <xdr:rowOff>375138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8DE53FF-CEF5-494E-920C-9F80BA0D3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0"/>
          <a:ext cx="621742" cy="375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5</xdr:row>
      <xdr:rowOff>0</xdr:rowOff>
    </xdr:from>
    <xdr:to>
      <xdr:col>19</xdr:col>
      <xdr:colOff>358140</xdr:colOff>
      <xdr:row>5</xdr:row>
      <xdr:rowOff>205740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E832E-47D2-40AE-9A38-650EA7EEA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0"/>
          <a:ext cx="3581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5</xdr:row>
      <xdr:rowOff>0</xdr:rowOff>
    </xdr:from>
    <xdr:to>
      <xdr:col>20</xdr:col>
      <xdr:colOff>556260</xdr:colOff>
      <xdr:row>5</xdr:row>
      <xdr:rowOff>205740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31E9BC8-067B-4A2F-AAC4-1F78FF442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0"/>
          <a:ext cx="556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5</xdr:row>
      <xdr:rowOff>0</xdr:rowOff>
    </xdr:from>
    <xdr:to>
      <xdr:col>22</xdr:col>
      <xdr:colOff>160020</xdr:colOff>
      <xdr:row>5</xdr:row>
      <xdr:rowOff>205740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CAA498F-9933-48DA-B6B4-79E960A36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1600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5</xdr:row>
      <xdr:rowOff>0</xdr:rowOff>
    </xdr:from>
    <xdr:to>
      <xdr:col>18</xdr:col>
      <xdr:colOff>198120</xdr:colOff>
      <xdr:row>5</xdr:row>
      <xdr:rowOff>205740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2A80D4F-DB4A-4F7D-970A-CC1CDAFAF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0"/>
          <a:ext cx="1981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5</xdr:row>
      <xdr:rowOff>0</xdr:rowOff>
    </xdr:from>
    <xdr:to>
      <xdr:col>23</xdr:col>
      <xdr:colOff>175260</xdr:colOff>
      <xdr:row>5</xdr:row>
      <xdr:rowOff>205740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F24444C-4031-476A-B87E-9586C9688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0"/>
          <a:ext cx="175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5</xdr:row>
      <xdr:rowOff>0</xdr:rowOff>
    </xdr:from>
    <xdr:to>
      <xdr:col>24</xdr:col>
      <xdr:colOff>236220</xdr:colOff>
      <xdr:row>5</xdr:row>
      <xdr:rowOff>205740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20C9EBD-D627-468F-82A0-E8013286F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0"/>
          <a:ext cx="2362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586740</xdr:colOff>
      <xdr:row>5</xdr:row>
      <xdr:rowOff>205740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9D1916B-5658-4C4F-9856-CCF483336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0"/>
          <a:ext cx="5867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5</xdr:row>
      <xdr:rowOff>0</xdr:rowOff>
    </xdr:from>
    <xdr:to>
      <xdr:col>27</xdr:col>
      <xdr:colOff>548640</xdr:colOff>
      <xdr:row>5</xdr:row>
      <xdr:rowOff>205740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9618783-CCB7-41A1-A960-E63F6B1BD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0"/>
          <a:ext cx="548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0</xdr:rowOff>
    </xdr:from>
    <xdr:to>
      <xdr:col>28</xdr:col>
      <xdr:colOff>320040</xdr:colOff>
      <xdr:row>5</xdr:row>
      <xdr:rowOff>403860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A151EEC-4FAE-48C0-81F9-2A46EBC58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1380" y="0"/>
          <a:ext cx="32004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</xdr:row>
      <xdr:rowOff>0</xdr:rowOff>
    </xdr:from>
    <xdr:to>
      <xdr:col>29</xdr:col>
      <xdr:colOff>788459</xdr:colOff>
      <xdr:row>5</xdr:row>
      <xdr:rowOff>234462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A4DE6BA-5C25-4A16-B603-EE136939A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5477" y="0"/>
          <a:ext cx="788459" cy="234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5</xdr:row>
      <xdr:rowOff>63878</xdr:rowOff>
    </xdr:from>
    <xdr:to>
      <xdr:col>14</xdr:col>
      <xdr:colOff>539262</xdr:colOff>
      <xdr:row>5</xdr:row>
      <xdr:rowOff>236219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3297E04-E9C4-4B48-802B-F5D3AA279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3878"/>
          <a:ext cx="539262" cy="172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5</xdr:row>
      <xdr:rowOff>0</xdr:rowOff>
    </xdr:from>
    <xdr:to>
      <xdr:col>12</xdr:col>
      <xdr:colOff>251460</xdr:colOff>
      <xdr:row>5</xdr:row>
      <xdr:rowOff>220980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831FD15-21D8-4998-9AB7-2AF1669CC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83820</xdr:colOff>
      <xdr:row>5</xdr:row>
      <xdr:rowOff>205740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33462A3-9246-4CE5-9CF7-5C1295ED7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838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9</xdr:col>
      <xdr:colOff>60960</xdr:colOff>
      <xdr:row>5</xdr:row>
      <xdr:rowOff>205740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F14E146-6C6C-4083-A027-699CB1B19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609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8</xdr:col>
      <xdr:colOff>167640</xdr:colOff>
      <xdr:row>5</xdr:row>
      <xdr:rowOff>205740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54939E7-2587-4625-BC9C-3028E3E2C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67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7</xdr:col>
      <xdr:colOff>182880</xdr:colOff>
      <xdr:row>5</xdr:row>
      <xdr:rowOff>228600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784139E-DA0D-4517-B3D4-05677F73A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1828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</xdr:row>
      <xdr:rowOff>0</xdr:rowOff>
    </xdr:from>
    <xdr:to>
      <xdr:col>6</xdr:col>
      <xdr:colOff>342900</xdr:colOff>
      <xdr:row>5</xdr:row>
      <xdr:rowOff>205740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56E505A-DD76-4DC9-A67A-E1C4E8000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3429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243840</xdr:colOff>
      <xdr:row>5</xdr:row>
      <xdr:rowOff>205740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691F022-1D67-419B-944E-51BEED865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2438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91440</xdr:colOff>
      <xdr:row>5</xdr:row>
      <xdr:rowOff>205740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1AB817C-CB4E-4065-B1AB-F097866A6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5</xdr:row>
      <xdr:rowOff>0</xdr:rowOff>
    </xdr:from>
    <xdr:to>
      <xdr:col>13</xdr:col>
      <xdr:colOff>251460</xdr:colOff>
      <xdr:row>5</xdr:row>
      <xdr:rowOff>220980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68BEDAC-88F1-4341-93AC-D721A069C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18</xdr:col>
      <xdr:colOff>12142</xdr:colOff>
      <xdr:row>5</xdr:row>
      <xdr:rowOff>375138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1184D3-09FF-42BA-811B-E398F8FDD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8560" y="914400"/>
          <a:ext cx="621742" cy="375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5</xdr:row>
      <xdr:rowOff>0</xdr:rowOff>
    </xdr:from>
    <xdr:to>
      <xdr:col>20</xdr:col>
      <xdr:colOff>358140</xdr:colOff>
      <xdr:row>5</xdr:row>
      <xdr:rowOff>205740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9961D1-0D4B-4BAC-8DCC-2D018AADD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7360" y="914400"/>
          <a:ext cx="3581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5</xdr:row>
      <xdr:rowOff>0</xdr:rowOff>
    </xdr:from>
    <xdr:to>
      <xdr:col>21</xdr:col>
      <xdr:colOff>556260</xdr:colOff>
      <xdr:row>5</xdr:row>
      <xdr:rowOff>205740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D8BCDE-DB2F-40BA-BEBD-A33A148A7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6960" y="914400"/>
          <a:ext cx="556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5</xdr:row>
      <xdr:rowOff>0</xdr:rowOff>
    </xdr:from>
    <xdr:to>
      <xdr:col>23</xdr:col>
      <xdr:colOff>160020</xdr:colOff>
      <xdr:row>5</xdr:row>
      <xdr:rowOff>205740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BB6092-06A0-4C4D-8E4A-3DAF9C4AD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914400"/>
          <a:ext cx="1600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5</xdr:row>
      <xdr:rowOff>0</xdr:rowOff>
    </xdr:from>
    <xdr:to>
      <xdr:col>19</xdr:col>
      <xdr:colOff>198120</xdr:colOff>
      <xdr:row>5</xdr:row>
      <xdr:rowOff>205740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3C3ADE-98E3-4277-83F9-829C52F67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7760" y="914400"/>
          <a:ext cx="1981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5</xdr:row>
      <xdr:rowOff>0</xdr:rowOff>
    </xdr:from>
    <xdr:to>
      <xdr:col>24</xdr:col>
      <xdr:colOff>175260</xdr:colOff>
      <xdr:row>5</xdr:row>
      <xdr:rowOff>205740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1E5C41-4892-4246-A948-29305661E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914400"/>
          <a:ext cx="175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236220</xdr:colOff>
      <xdr:row>5</xdr:row>
      <xdr:rowOff>205740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E48FC22-1446-47BC-B548-B3CF2EA95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5400" y="914400"/>
          <a:ext cx="2362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5</xdr:row>
      <xdr:rowOff>0</xdr:rowOff>
    </xdr:from>
    <xdr:to>
      <xdr:col>26</xdr:col>
      <xdr:colOff>586740</xdr:colOff>
      <xdr:row>5</xdr:row>
      <xdr:rowOff>205740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47A57B-2DB8-4C8E-BDC4-731A70629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0" y="914400"/>
          <a:ext cx="5867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0</xdr:rowOff>
    </xdr:from>
    <xdr:to>
      <xdr:col>28</xdr:col>
      <xdr:colOff>548640</xdr:colOff>
      <xdr:row>5</xdr:row>
      <xdr:rowOff>205740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B9B9965-3CB0-4DAA-83A1-7A1816777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0" y="914400"/>
          <a:ext cx="548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</xdr:row>
      <xdr:rowOff>0</xdr:rowOff>
    </xdr:from>
    <xdr:to>
      <xdr:col>29</xdr:col>
      <xdr:colOff>320040</xdr:colOff>
      <xdr:row>5</xdr:row>
      <xdr:rowOff>403860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F4BBA4A-C270-4FA8-BD12-BF535835E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94780" y="914400"/>
          <a:ext cx="32004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5</xdr:row>
      <xdr:rowOff>0</xdr:rowOff>
    </xdr:from>
    <xdr:to>
      <xdr:col>30</xdr:col>
      <xdr:colOff>788459</xdr:colOff>
      <xdr:row>5</xdr:row>
      <xdr:rowOff>234462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861B213-93B0-4EC5-8198-628867602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5360" y="914400"/>
          <a:ext cx="788459" cy="234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5</xdr:row>
      <xdr:rowOff>63878</xdr:rowOff>
    </xdr:from>
    <xdr:to>
      <xdr:col>15</xdr:col>
      <xdr:colOff>539262</xdr:colOff>
      <xdr:row>5</xdr:row>
      <xdr:rowOff>236219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17D47DE-BED2-4B44-84D4-B64454F63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9360" y="978278"/>
          <a:ext cx="539262" cy="172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5</xdr:row>
      <xdr:rowOff>0</xdr:rowOff>
    </xdr:from>
    <xdr:to>
      <xdr:col>13</xdr:col>
      <xdr:colOff>251460</xdr:colOff>
      <xdr:row>5</xdr:row>
      <xdr:rowOff>220980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EE0054-6913-47A5-ABDA-DC2D2C98A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0160" y="91440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83820</xdr:colOff>
      <xdr:row>5</xdr:row>
      <xdr:rowOff>205740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E4F8F43-F62F-4524-A249-232B48F12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914400"/>
          <a:ext cx="838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60960</xdr:colOff>
      <xdr:row>5</xdr:row>
      <xdr:rowOff>205740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8D28FF-5FB9-468B-B2E2-EAB6BDF51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914400"/>
          <a:ext cx="609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9</xdr:col>
      <xdr:colOff>167640</xdr:colOff>
      <xdr:row>5</xdr:row>
      <xdr:rowOff>205740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8782B6D-A5C3-47CB-ACE3-E9789C68D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1760" y="914400"/>
          <a:ext cx="167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8</xdr:col>
      <xdr:colOff>182880</xdr:colOff>
      <xdr:row>5</xdr:row>
      <xdr:rowOff>228600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0CD5CC8-61A3-49EE-9F9C-5AB8D68CF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" y="914400"/>
          <a:ext cx="1828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7</xdr:col>
      <xdr:colOff>342900</xdr:colOff>
      <xdr:row>5</xdr:row>
      <xdr:rowOff>205740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E685D1-85EC-4FA9-89C6-7F50CB7C6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2560" y="914400"/>
          <a:ext cx="3429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243840</xdr:colOff>
      <xdr:row>5</xdr:row>
      <xdr:rowOff>205740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462957-C7F6-4482-87B6-A3EF44CF9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914400"/>
          <a:ext cx="2438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91440</xdr:colOff>
      <xdr:row>5</xdr:row>
      <xdr:rowOff>205740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5E8F138-87BC-47A3-9828-454903E21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14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251460</xdr:colOff>
      <xdr:row>5</xdr:row>
      <xdr:rowOff>220980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873EA3-6E4F-46BD-9256-67187F419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9760" y="91440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18</xdr:col>
      <xdr:colOff>12142</xdr:colOff>
      <xdr:row>5</xdr:row>
      <xdr:rowOff>375138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599543-8E5C-4E7C-A97F-9A3A05580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8560" y="914400"/>
          <a:ext cx="621742" cy="375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5</xdr:row>
      <xdr:rowOff>0</xdr:rowOff>
    </xdr:from>
    <xdr:to>
      <xdr:col>20</xdr:col>
      <xdr:colOff>358140</xdr:colOff>
      <xdr:row>5</xdr:row>
      <xdr:rowOff>205740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9954DA-F028-422B-BFBE-303B1A24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7360" y="914400"/>
          <a:ext cx="3581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5</xdr:row>
      <xdr:rowOff>0</xdr:rowOff>
    </xdr:from>
    <xdr:to>
      <xdr:col>21</xdr:col>
      <xdr:colOff>556260</xdr:colOff>
      <xdr:row>5</xdr:row>
      <xdr:rowOff>205740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F298F9-959E-452A-B979-F4998BBB7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6960" y="914400"/>
          <a:ext cx="556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5</xdr:row>
      <xdr:rowOff>0</xdr:rowOff>
    </xdr:from>
    <xdr:to>
      <xdr:col>23</xdr:col>
      <xdr:colOff>160020</xdr:colOff>
      <xdr:row>5</xdr:row>
      <xdr:rowOff>205740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854920-E93E-4B13-855D-4F92C42CA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914400"/>
          <a:ext cx="1600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5</xdr:row>
      <xdr:rowOff>0</xdr:rowOff>
    </xdr:from>
    <xdr:to>
      <xdr:col>19</xdr:col>
      <xdr:colOff>198120</xdr:colOff>
      <xdr:row>5</xdr:row>
      <xdr:rowOff>205740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0C0523-B49B-498B-8D80-E525F613E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7760" y="914400"/>
          <a:ext cx="1981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5</xdr:row>
      <xdr:rowOff>0</xdr:rowOff>
    </xdr:from>
    <xdr:to>
      <xdr:col>24</xdr:col>
      <xdr:colOff>175260</xdr:colOff>
      <xdr:row>5</xdr:row>
      <xdr:rowOff>205740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C12C4C-24B5-4397-9BE7-BC0E5487F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914400"/>
          <a:ext cx="175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236220</xdr:colOff>
      <xdr:row>5</xdr:row>
      <xdr:rowOff>205740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F914817-B042-49FA-83F9-D563FC02B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5400" y="914400"/>
          <a:ext cx="2362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5</xdr:row>
      <xdr:rowOff>0</xdr:rowOff>
    </xdr:from>
    <xdr:to>
      <xdr:col>26</xdr:col>
      <xdr:colOff>586740</xdr:colOff>
      <xdr:row>5</xdr:row>
      <xdr:rowOff>205740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3DC61F8-8B5E-4923-8364-C257BA35C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0" y="914400"/>
          <a:ext cx="5867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0</xdr:rowOff>
    </xdr:from>
    <xdr:to>
      <xdr:col>28</xdr:col>
      <xdr:colOff>548640</xdr:colOff>
      <xdr:row>5</xdr:row>
      <xdr:rowOff>205740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0F0B69C-F168-4BCC-A030-E717DF40A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0" y="914400"/>
          <a:ext cx="548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</xdr:row>
      <xdr:rowOff>0</xdr:rowOff>
    </xdr:from>
    <xdr:to>
      <xdr:col>29</xdr:col>
      <xdr:colOff>320040</xdr:colOff>
      <xdr:row>5</xdr:row>
      <xdr:rowOff>403860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89ECD30-6B0E-47FA-86B2-F75B404F0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94780" y="914400"/>
          <a:ext cx="32004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5</xdr:row>
      <xdr:rowOff>0</xdr:rowOff>
    </xdr:from>
    <xdr:to>
      <xdr:col>30</xdr:col>
      <xdr:colOff>788459</xdr:colOff>
      <xdr:row>5</xdr:row>
      <xdr:rowOff>234462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8FCD250-9F3B-40EA-A2AF-09E330AE1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5360" y="914400"/>
          <a:ext cx="788459" cy="234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5</xdr:row>
      <xdr:rowOff>63878</xdr:rowOff>
    </xdr:from>
    <xdr:to>
      <xdr:col>15</xdr:col>
      <xdr:colOff>539262</xdr:colOff>
      <xdr:row>5</xdr:row>
      <xdr:rowOff>236219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BEF9AB-18DD-4AD8-AD11-302830052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9360" y="978278"/>
          <a:ext cx="539262" cy="172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5</xdr:row>
      <xdr:rowOff>0</xdr:rowOff>
    </xdr:from>
    <xdr:to>
      <xdr:col>13</xdr:col>
      <xdr:colOff>251460</xdr:colOff>
      <xdr:row>5</xdr:row>
      <xdr:rowOff>220980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E37337A-4BBB-4950-AF0E-FA4992DD9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0160" y="91440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83820</xdr:colOff>
      <xdr:row>5</xdr:row>
      <xdr:rowOff>205740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9DF5CF2-6B17-4CBF-A316-C6FE377B9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914400"/>
          <a:ext cx="838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60960</xdr:colOff>
      <xdr:row>5</xdr:row>
      <xdr:rowOff>205740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E363975-5E84-4C0F-A2E6-3B83F6C30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914400"/>
          <a:ext cx="609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9</xdr:col>
      <xdr:colOff>167640</xdr:colOff>
      <xdr:row>5</xdr:row>
      <xdr:rowOff>205740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2AB0380-0F6C-4653-91F1-956E9BE7E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1760" y="914400"/>
          <a:ext cx="167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8</xdr:col>
      <xdr:colOff>182880</xdr:colOff>
      <xdr:row>5</xdr:row>
      <xdr:rowOff>228600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9A40828-F457-45B2-A0A6-D41196632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" y="914400"/>
          <a:ext cx="1828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7</xdr:col>
      <xdr:colOff>342900</xdr:colOff>
      <xdr:row>5</xdr:row>
      <xdr:rowOff>205740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0896D39-CF2E-454E-B2FE-54377B522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2560" y="914400"/>
          <a:ext cx="3429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243840</xdr:colOff>
      <xdr:row>5</xdr:row>
      <xdr:rowOff>205740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97A880A-5D00-4D05-B8F7-58A949A07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914400"/>
          <a:ext cx="2438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91440</xdr:colOff>
      <xdr:row>5</xdr:row>
      <xdr:rowOff>205740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E77C9D-E3AF-4EA7-A299-CA8FC18A8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14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251460</xdr:colOff>
      <xdr:row>5</xdr:row>
      <xdr:rowOff>220980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1A134BA-DDB5-4B07-BCFC-3994408C5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9760" y="91440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18</xdr:col>
      <xdr:colOff>12142</xdr:colOff>
      <xdr:row>5</xdr:row>
      <xdr:rowOff>375138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2EB1A-FC82-46B3-8C93-545A4861D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8560" y="914400"/>
          <a:ext cx="621742" cy="375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5</xdr:row>
      <xdr:rowOff>0</xdr:rowOff>
    </xdr:from>
    <xdr:to>
      <xdr:col>20</xdr:col>
      <xdr:colOff>358140</xdr:colOff>
      <xdr:row>5</xdr:row>
      <xdr:rowOff>205740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2E4F9D-4ED6-4D48-9737-503AA19AC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7360" y="914400"/>
          <a:ext cx="3581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5</xdr:row>
      <xdr:rowOff>0</xdr:rowOff>
    </xdr:from>
    <xdr:to>
      <xdr:col>21</xdr:col>
      <xdr:colOff>556260</xdr:colOff>
      <xdr:row>5</xdr:row>
      <xdr:rowOff>205740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14F267-161D-4656-AE76-0FCA521CC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6960" y="914400"/>
          <a:ext cx="556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5</xdr:row>
      <xdr:rowOff>0</xdr:rowOff>
    </xdr:from>
    <xdr:to>
      <xdr:col>23</xdr:col>
      <xdr:colOff>160020</xdr:colOff>
      <xdr:row>5</xdr:row>
      <xdr:rowOff>205740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068005-7142-4E3D-8EDE-884DBD265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914400"/>
          <a:ext cx="1600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5</xdr:row>
      <xdr:rowOff>0</xdr:rowOff>
    </xdr:from>
    <xdr:to>
      <xdr:col>19</xdr:col>
      <xdr:colOff>198120</xdr:colOff>
      <xdr:row>5</xdr:row>
      <xdr:rowOff>205740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A54B2E5-DD58-4AF0-9B44-1FF8A34A0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7760" y="914400"/>
          <a:ext cx="1981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5</xdr:row>
      <xdr:rowOff>0</xdr:rowOff>
    </xdr:from>
    <xdr:to>
      <xdr:col>24</xdr:col>
      <xdr:colOff>175260</xdr:colOff>
      <xdr:row>5</xdr:row>
      <xdr:rowOff>205740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326DA1-8FAB-45F8-A936-6A5EB35D0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914400"/>
          <a:ext cx="175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236220</xdr:colOff>
      <xdr:row>5</xdr:row>
      <xdr:rowOff>205740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42D48CB-DE4F-44F0-BFF2-AF392496F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5400" y="914400"/>
          <a:ext cx="2362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5</xdr:row>
      <xdr:rowOff>0</xdr:rowOff>
    </xdr:from>
    <xdr:to>
      <xdr:col>26</xdr:col>
      <xdr:colOff>586740</xdr:colOff>
      <xdr:row>5</xdr:row>
      <xdr:rowOff>205740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C881D6E-9B66-4DB0-9D0C-C5F0EF762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0" y="914400"/>
          <a:ext cx="5867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0</xdr:rowOff>
    </xdr:from>
    <xdr:to>
      <xdr:col>28</xdr:col>
      <xdr:colOff>548640</xdr:colOff>
      <xdr:row>5</xdr:row>
      <xdr:rowOff>205740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E21B281-EF4A-4B65-8576-9DA04BC3C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0" y="914400"/>
          <a:ext cx="548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</xdr:row>
      <xdr:rowOff>0</xdr:rowOff>
    </xdr:from>
    <xdr:to>
      <xdr:col>29</xdr:col>
      <xdr:colOff>320040</xdr:colOff>
      <xdr:row>5</xdr:row>
      <xdr:rowOff>403860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294BACC-048E-4884-A2B4-6BBDE4E90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94780" y="914400"/>
          <a:ext cx="32004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5</xdr:row>
      <xdr:rowOff>0</xdr:rowOff>
    </xdr:from>
    <xdr:to>
      <xdr:col>30</xdr:col>
      <xdr:colOff>788459</xdr:colOff>
      <xdr:row>5</xdr:row>
      <xdr:rowOff>234462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B21EF34-8B9E-4D16-BE79-D783CB25B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5360" y="914400"/>
          <a:ext cx="788459" cy="234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5</xdr:row>
      <xdr:rowOff>63878</xdr:rowOff>
    </xdr:from>
    <xdr:to>
      <xdr:col>15</xdr:col>
      <xdr:colOff>539262</xdr:colOff>
      <xdr:row>5</xdr:row>
      <xdr:rowOff>236219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3902A66-5908-46ED-B2F6-226E85327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9360" y="978278"/>
          <a:ext cx="539262" cy="172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5</xdr:row>
      <xdr:rowOff>0</xdr:rowOff>
    </xdr:from>
    <xdr:to>
      <xdr:col>13</xdr:col>
      <xdr:colOff>251460</xdr:colOff>
      <xdr:row>5</xdr:row>
      <xdr:rowOff>220980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8BE5CD2-6839-4069-B4D0-345E9BB7E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0160" y="91440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83820</xdr:colOff>
      <xdr:row>5</xdr:row>
      <xdr:rowOff>205740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059B440-422F-40D7-8A71-0B61E8985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914400"/>
          <a:ext cx="838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60960</xdr:colOff>
      <xdr:row>5</xdr:row>
      <xdr:rowOff>205740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D4BC862-FE2E-42E3-ABFE-D9C39C7A4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914400"/>
          <a:ext cx="609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9</xdr:col>
      <xdr:colOff>167640</xdr:colOff>
      <xdr:row>5</xdr:row>
      <xdr:rowOff>205740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3B6132C-955E-4F66-8D3C-61CB64D26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1760" y="914400"/>
          <a:ext cx="167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8</xdr:col>
      <xdr:colOff>182880</xdr:colOff>
      <xdr:row>5</xdr:row>
      <xdr:rowOff>228600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54BDB3-D3ED-4443-BCC4-999C6041B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" y="914400"/>
          <a:ext cx="1828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7</xdr:col>
      <xdr:colOff>342900</xdr:colOff>
      <xdr:row>5</xdr:row>
      <xdr:rowOff>205740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7C7ECF1-0534-4699-A7D0-58137C3B6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2560" y="914400"/>
          <a:ext cx="3429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243840</xdr:colOff>
      <xdr:row>5</xdr:row>
      <xdr:rowOff>205740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5C42676-FA6C-4ED2-A30E-AA0BC79B3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914400"/>
          <a:ext cx="2438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91440</xdr:colOff>
      <xdr:row>5</xdr:row>
      <xdr:rowOff>205740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7E5D743-2B56-45FE-A0F2-C3D17996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14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251460</xdr:colOff>
      <xdr:row>5</xdr:row>
      <xdr:rowOff>220980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7560D37-DD27-4916-A25A-72DC6C031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9760" y="91440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3882-D34A-4EAE-8B12-0C0EB2D41F27}">
  <dimension ref="A2:AN191"/>
  <sheetViews>
    <sheetView topLeftCell="AE2" zoomScale="91" zoomScaleNormal="91" workbookViewId="0">
      <selection activeCell="AH8" sqref="AH8:AH22"/>
    </sheetView>
  </sheetViews>
  <sheetFormatPr defaultRowHeight="14.4" x14ac:dyDescent="0.3"/>
  <cols>
    <col min="4" max="4" width="12.5546875" customWidth="1"/>
    <col min="6" max="6" width="19.44140625" customWidth="1"/>
    <col min="22" max="22" width="13.5546875" bestFit="1" customWidth="1"/>
    <col min="29" max="31" width="12.109375" customWidth="1"/>
    <col min="37" max="37" width="13.109375" customWidth="1"/>
    <col min="38" max="38" width="17.44140625" customWidth="1"/>
    <col min="39" max="39" width="12" bestFit="1" customWidth="1"/>
  </cols>
  <sheetData>
    <row r="2" spans="1:40" x14ac:dyDescent="0.3">
      <c r="B2" s="32" t="s">
        <v>22</v>
      </c>
      <c r="J2" s="24" t="s">
        <v>2</v>
      </c>
      <c r="K2" s="24">
        <v>2</v>
      </c>
      <c r="M2" t="s">
        <v>21</v>
      </c>
    </row>
    <row r="3" spans="1:40" x14ac:dyDescent="0.3">
      <c r="J3" s="24" t="s">
        <v>19</v>
      </c>
      <c r="K3" s="24">
        <v>1.7999999999999999E-2</v>
      </c>
    </row>
    <row r="6" spans="1:40" ht="34.200000000000003" customHeight="1" x14ac:dyDescent="0.3">
      <c r="B6" t="s">
        <v>0</v>
      </c>
      <c r="C6" t="s">
        <v>3</v>
      </c>
      <c r="D6" t="s">
        <v>17</v>
      </c>
      <c r="F6" t="s">
        <v>1</v>
      </c>
      <c r="G6" t="s">
        <v>18</v>
      </c>
      <c r="H6" s="8" t="s">
        <v>16</v>
      </c>
      <c r="S6" s="5"/>
      <c r="W6" s="5"/>
      <c r="AB6" s="5"/>
      <c r="AF6" s="5"/>
      <c r="AK6" t="s">
        <v>14</v>
      </c>
      <c r="AL6" t="s">
        <v>15</v>
      </c>
      <c r="AM6" t="s">
        <v>13</v>
      </c>
      <c r="AN6" t="s">
        <v>16</v>
      </c>
    </row>
    <row r="7" spans="1:40" ht="15" thickBot="1" x14ac:dyDescent="0.35">
      <c r="A7" s="14">
        <v>273.14999999999998</v>
      </c>
      <c r="B7" s="15">
        <v>0.1</v>
      </c>
      <c r="C7" s="9">
        <v>58.44</v>
      </c>
      <c r="D7" s="9">
        <f>B7*C7</f>
        <v>5.8440000000000003</v>
      </c>
      <c r="E7">
        <f>LOG(A7)</f>
        <v>2.4364012048506014</v>
      </c>
      <c r="F7" s="19">
        <v>0.93100000000000005</v>
      </c>
      <c r="H7">
        <f>-F7*$K$2*$K$3/1000</f>
        <v>-3.3515999999999996E-5</v>
      </c>
      <c r="I7" s="14">
        <v>0.37689116477295742</v>
      </c>
      <c r="J7">
        <v>1.7999999999999999E-2</v>
      </c>
      <c r="K7" s="23">
        <f>B7</f>
        <v>0.1</v>
      </c>
      <c r="L7">
        <v>0.2</v>
      </c>
      <c r="N7">
        <f>K7^(3/2)</f>
        <v>3.1622776601683798E-2</v>
      </c>
      <c r="O7">
        <f>K7^(1/2)</f>
        <v>0.31622776601683794</v>
      </c>
      <c r="P7">
        <f>1+(L7*O7)</f>
        <v>1.0632455532033676</v>
      </c>
      <c r="R7">
        <f>(2*J7*I7*N7)/(P7)</f>
        <v>4.0353841363437523E-4</v>
      </c>
      <c r="S7" s="5"/>
      <c r="T7">
        <f>1-X7</f>
        <v>0.99418995390935372</v>
      </c>
      <c r="U7">
        <f>LOG(T7)</f>
        <v>-2.530629633728269E-3</v>
      </c>
      <c r="V7">
        <f>J7*U7</f>
        <v>-4.5551333407108838E-5</v>
      </c>
      <c r="W7" s="5"/>
      <c r="X7">
        <f>D7/(1000+D7)</f>
        <v>5.8100460906462632E-3</v>
      </c>
      <c r="Y7">
        <f>X7^2</f>
        <v>3.3756635575433924E-5</v>
      </c>
      <c r="Z7" s="6">
        <f>$AH$8+($AH$9/A7)+($AH$10 *(LOG(A7 )))+(($AH$11+($AH$12/A7)+($AH$13 *(LOG(A7)))*X7))+(($AH$14+($AH$15/A7)+($AH$16 *(LOG(A7)))*(X7^2)))+(($AH$17+($AH$18/A7)+($AH$19 *(LOG(A7)))*(X7^3)))+((($AH$20+($AH$21/A7)+($AH$22 *(LOG(A7)))*(X7^4))))</f>
        <v>1085.1820762081156</v>
      </c>
      <c r="AA7">
        <f>J7*Z7*Y7</f>
        <v>6.5937772583190223E-4</v>
      </c>
      <c r="AB7" s="5"/>
      <c r="AC7">
        <f>(1-X7)</f>
        <v>0.99418995390935372</v>
      </c>
      <c r="AD7" s="6">
        <f>$AH$11+($AH$12/A7)+($AH$13*(LOG(A7)))+(($AH$14+($AH$15/A7)+($AH$16*(LOG(A7)))*X7*2))+($AH$17+($AH$18/A7)+($AH$19*LOG(A7))*3*(X7^2))+(($AH$20+($AH$21/A7)+($AH$22*LOG(A7))*4*(X7^3)))</f>
        <v>1354.2258577179086</v>
      </c>
      <c r="AE7">
        <f>-1*AC7*Y7*J7*AD7</f>
        <v>-8.1807313836403225E-4</v>
      </c>
      <c r="AF7" s="5"/>
      <c r="AK7">
        <f>R7+V7+AA7+AE7</f>
        <v>1.9929166769513636E-4</v>
      </c>
      <c r="AL7">
        <f>(H7-AK7)^2</f>
        <v>5.4199410137649034E-8</v>
      </c>
      <c r="AM7">
        <f>STDEV(AL7:AL190)</f>
        <v>3.4697468719972153E-7</v>
      </c>
    </row>
    <row r="8" spans="1:40" ht="15.6" thickTop="1" thickBot="1" x14ac:dyDescent="0.35">
      <c r="A8" s="14">
        <v>273.14999999999998</v>
      </c>
      <c r="B8" s="16">
        <v>0.2</v>
      </c>
      <c r="C8" s="9">
        <v>58.44</v>
      </c>
      <c r="D8" s="9">
        <f t="shared" ref="D8:D71" si="0">B8*C8</f>
        <v>11.688000000000001</v>
      </c>
      <c r="E8">
        <f t="shared" ref="E8:E71" si="1">LOG(A8)</f>
        <v>2.4364012048506014</v>
      </c>
      <c r="F8" s="20">
        <v>0.92300000000000004</v>
      </c>
      <c r="H8">
        <f t="shared" ref="H8:H71" si="2">-F8*$K$2*$K$3/1000</f>
        <v>-3.3228000000000001E-5</v>
      </c>
      <c r="I8" s="14">
        <v>0.37689116477295742</v>
      </c>
      <c r="J8">
        <v>1.7999999999999999E-2</v>
      </c>
      <c r="K8" s="23">
        <f t="shared" ref="K8:K71" si="3">B8</f>
        <v>0.2</v>
      </c>
      <c r="L8">
        <v>0.2</v>
      </c>
      <c r="N8">
        <f t="shared" ref="N8:N71" si="4">K8^(3/2)</f>
        <v>8.9442719099991616E-2</v>
      </c>
      <c r="O8">
        <f t="shared" ref="O8:O71" si="5">K8^(1/2)</f>
        <v>0.44721359549995793</v>
      </c>
      <c r="P8">
        <f t="shared" ref="P8:P71" si="6">1+(L8*O8)</f>
        <v>1.0894427190999916</v>
      </c>
      <c r="R8">
        <f t="shared" ref="R8:R71" si="7">(2*J8*I8*N8)/(P8)</f>
        <v>1.1139329490921516E-3</v>
      </c>
      <c r="S8" s="5"/>
      <c r="T8">
        <f t="shared" ref="T8:T71" si="8">1-X8</f>
        <v>0.98844703110049736</v>
      </c>
      <c r="U8">
        <f t="shared" ref="U8:U71" si="9">LOG(T8)</f>
        <v>-5.0465986994513842E-3</v>
      </c>
      <c r="V8">
        <f t="shared" ref="V8:V71" si="10">J8*U8</f>
        <v>-9.0838776590124903E-5</v>
      </c>
      <c r="W8" s="5"/>
      <c r="X8">
        <f t="shared" ref="X8:X71" si="11">D8/(1000+D8)</f>
        <v>1.1552968899502615E-2</v>
      </c>
      <c r="Y8">
        <f t="shared" ref="Y8:Y71" si="12">X8^2</f>
        <v>1.3347109039287466E-4</v>
      </c>
      <c r="Z8" s="6">
        <f>$AH$8+($AH$9/A8)+($AH$10 *(LOG(A8 )))+(($AH$11+($AH$12/A8)+($AH$13 *(LOG(A8)))*X8))+(($AH$14+($AH$15/A8)+($AH$16 *(LOG(A8)))*(X8^2)))+(($AH$17+($AH$18/A8)+($AH$19 *(LOG(A8)))*(X8^3)))+((($AH$20+($AH$21/A8)+($AH$22 *(LOG(A8)))*(X8^4))))</f>
        <v>1086.7387344337681</v>
      </c>
      <c r="AA8">
        <f t="shared" ref="AA8:AA71" si="13">J8*Z8*Y8</f>
        <v>2.6108676694268579E-3</v>
      </c>
      <c r="AB8" s="5"/>
      <c r="AC8">
        <f t="shared" ref="AC8:AC71" si="14">(1-X8)</f>
        <v>0.98844703110049736</v>
      </c>
      <c r="AD8" s="6">
        <f t="shared" ref="AD8:AD71" si="15">$AH$11+($AH$12/A8)+($AH$13*(LOG(A8)))+(($AH$14+($AH$15/A8)+($AH$16*(LOG(A8)))*X8*2))+($AH$17+($AH$18/A8)+($AH$19*LOG(A8))*3*(X8^2))+(($AH$20+($AH$21/A8)+($AH$22*LOG(A8))*4*(X8^3)))</f>
        <v>1355.1622801788387</v>
      </c>
      <c r="AE8">
        <f t="shared" ref="AE8:AE71" si="16">-1*AC8*Y8*J8*AD8</f>
        <v>-3.2181361936740875E-3</v>
      </c>
      <c r="AF8" s="5"/>
      <c r="AG8" s="7" t="s">
        <v>5</v>
      </c>
      <c r="AH8">
        <v>0</v>
      </c>
      <c r="AK8">
        <f t="shared" ref="AK8:AK71" si="17">R8+V8+AA8+AE8</f>
        <v>4.1582564825479737E-4</v>
      </c>
      <c r="AL8">
        <f t="shared" ref="AL8:AL71" si="18">(H8-AK8)^2</f>
        <v>2.0164917901094329E-7</v>
      </c>
    </row>
    <row r="9" spans="1:40" ht="15.6" thickTop="1" thickBot="1" x14ac:dyDescent="0.35">
      <c r="A9" s="14">
        <v>273.14999999999998</v>
      </c>
      <c r="B9" s="16">
        <v>0.3</v>
      </c>
      <c r="C9" s="9">
        <v>58.44</v>
      </c>
      <c r="D9" s="9">
        <f t="shared" si="0"/>
        <v>17.532</v>
      </c>
      <c r="E9">
        <f t="shared" si="1"/>
        <v>2.4364012048506014</v>
      </c>
      <c r="F9" s="20">
        <v>0.91700000000000004</v>
      </c>
      <c r="H9">
        <f t="shared" si="2"/>
        <v>-3.3012000000000002E-5</v>
      </c>
      <c r="I9" s="14">
        <v>0.37689116477295742</v>
      </c>
      <c r="J9">
        <v>1.7999999999999999E-2</v>
      </c>
      <c r="K9" s="23">
        <f t="shared" si="3"/>
        <v>0.3</v>
      </c>
      <c r="L9">
        <v>0.2</v>
      </c>
      <c r="N9">
        <f t="shared" si="4"/>
        <v>0.16431676725154978</v>
      </c>
      <c r="O9">
        <f t="shared" si="5"/>
        <v>0.54772255750516607</v>
      </c>
      <c r="P9">
        <f t="shared" si="6"/>
        <v>1.1095445115010332</v>
      </c>
      <c r="R9">
        <f t="shared" si="7"/>
        <v>2.0093500871143839E-3</v>
      </c>
      <c r="S9" s="5"/>
      <c r="T9">
        <f t="shared" si="8"/>
        <v>0.9827700750443229</v>
      </c>
      <c r="U9">
        <f t="shared" si="9"/>
        <v>-7.5480760838827843E-3</v>
      </c>
      <c r="V9">
        <f t="shared" si="10"/>
        <v>-1.3586536950989009E-4</v>
      </c>
      <c r="W9" s="5"/>
      <c r="X9">
        <f t="shared" si="11"/>
        <v>1.7229924955677069E-2</v>
      </c>
      <c r="Y9">
        <f t="shared" si="12"/>
        <v>2.9687031397826344E-4</v>
      </c>
      <c r="Z9" s="6">
        <f t="shared" ref="Z9:Z71" si="19">$AH$8+($AH$9/A9)+($AH$10 *(LOG(A9 )))+(($AH$11+($AH$12/A9)+($AH$13 *(LOG(A9)))*X9))+(($AH$14+($AH$15/A9)+($AH$16 *(LOG(A9)))*(X9^2)))+(($AH$17+($AH$18/A9)+($AH$19 *(LOG(A9)))*(X9^3)))+((($AH$20+($AH$21/A9)+($AH$22 *(LOG(A9)))*(X9^4))))</f>
        <v>1088.2836579185762</v>
      </c>
      <c r="AA9">
        <f t="shared" si="13"/>
        <v>5.8154240020266128E-3</v>
      </c>
      <c r="AB9" s="5"/>
      <c r="AC9">
        <f t="shared" si="14"/>
        <v>0.9827700750443229</v>
      </c>
      <c r="AD9" s="6">
        <f t="shared" si="15"/>
        <v>1356.3906851490851</v>
      </c>
      <c r="AE9">
        <f t="shared" si="16"/>
        <v>-7.1232141243648493E-3</v>
      </c>
      <c r="AF9" s="5"/>
      <c r="AG9" s="7" t="s">
        <v>4</v>
      </c>
      <c r="AH9">
        <v>0</v>
      </c>
      <c r="AK9">
        <f t="shared" si="17"/>
        <v>5.6569459526625756E-4</v>
      </c>
      <c r="AL9">
        <f t="shared" si="18"/>
        <v>3.5844958721531437E-7</v>
      </c>
    </row>
    <row r="10" spans="1:40" ht="15.6" thickTop="1" thickBot="1" x14ac:dyDescent="0.35">
      <c r="A10" s="14">
        <v>273.14999999999998</v>
      </c>
      <c r="B10" s="17">
        <v>0.4</v>
      </c>
      <c r="C10" s="9">
        <v>58.44</v>
      </c>
      <c r="D10" s="9">
        <f t="shared" si="0"/>
        <v>23.376000000000001</v>
      </c>
      <c r="E10">
        <f t="shared" si="1"/>
        <v>2.4364012048506014</v>
      </c>
      <c r="F10" s="20">
        <v>0.91300000000000003</v>
      </c>
      <c r="H10">
        <f t="shared" si="2"/>
        <v>-3.2868000000000004E-5</v>
      </c>
      <c r="I10" s="14">
        <v>0.37689116477295742</v>
      </c>
      <c r="J10">
        <v>1.7999999999999999E-2</v>
      </c>
      <c r="K10" s="23">
        <f t="shared" si="3"/>
        <v>0.4</v>
      </c>
      <c r="L10">
        <v>0.2</v>
      </c>
      <c r="N10">
        <f t="shared" si="4"/>
        <v>0.25298221281347039</v>
      </c>
      <c r="O10">
        <f t="shared" si="5"/>
        <v>0.63245553203367588</v>
      </c>
      <c r="P10">
        <f t="shared" si="6"/>
        <v>1.1264911064067351</v>
      </c>
      <c r="R10">
        <f>(2*J10*I10*N10)/(P10)</f>
        <v>3.0470576920015027E-3</v>
      </c>
      <c r="S10" s="5"/>
      <c r="T10">
        <f t="shared" si="8"/>
        <v>0.97715795562921159</v>
      </c>
      <c r="U10">
        <f t="shared" si="9"/>
        <v>-1.0035227772130782E-2</v>
      </c>
      <c r="V10">
        <f t="shared" si="10"/>
        <v>-1.8063409989835407E-4</v>
      </c>
      <c r="W10" s="5"/>
      <c r="X10">
        <f t="shared" si="11"/>
        <v>2.2842044370788451E-2</v>
      </c>
      <c r="Y10">
        <f t="shared" si="12"/>
        <v>5.2175899103706837E-4</v>
      </c>
      <c r="Z10" s="6">
        <f t="shared" si="19"/>
        <v>1089.8186350692617</v>
      </c>
      <c r="AA10">
        <f t="shared" si="13"/>
        <v>1.0235208086048393E-2</v>
      </c>
      <c r="AB10" s="5"/>
      <c r="AC10">
        <f t="shared" si="14"/>
        <v>0.97715795562921159</v>
      </c>
      <c r="AD10" s="6">
        <f t="shared" si="15"/>
        <v>1357.9053003201609</v>
      </c>
      <c r="AE10">
        <f t="shared" si="16"/>
        <v>-1.2461683085728823E-2</v>
      </c>
      <c r="AF10" s="5"/>
      <c r="AG10" s="7" t="s">
        <v>6</v>
      </c>
      <c r="AH10">
        <v>0</v>
      </c>
      <c r="AK10">
        <f t="shared" si="17"/>
        <v>6.3994859242271808E-4</v>
      </c>
      <c r="AL10">
        <f t="shared" si="18"/>
        <v>4.5268216703931797E-7</v>
      </c>
    </row>
    <row r="11" spans="1:40" ht="15.6" thickTop="1" thickBot="1" x14ac:dyDescent="0.35">
      <c r="A11" s="14">
        <v>273.14999999999998</v>
      </c>
      <c r="B11" s="16">
        <v>0.5</v>
      </c>
      <c r="C11" s="9">
        <v>58.44</v>
      </c>
      <c r="D11" s="9">
        <f t="shared" si="0"/>
        <v>29.22</v>
      </c>
      <c r="E11">
        <f t="shared" si="1"/>
        <v>2.4364012048506014</v>
      </c>
      <c r="F11" s="17">
        <v>0.91200000000000003</v>
      </c>
      <c r="H11">
        <f t="shared" si="2"/>
        <v>-3.2832E-5</v>
      </c>
      <c r="I11" s="14">
        <v>0.37689116477295742</v>
      </c>
      <c r="J11">
        <v>1.7999999999999999E-2</v>
      </c>
      <c r="K11" s="23">
        <f t="shared" si="3"/>
        <v>0.5</v>
      </c>
      <c r="L11">
        <v>0.2</v>
      </c>
      <c r="N11">
        <f t="shared" si="4"/>
        <v>0.35355339059327379</v>
      </c>
      <c r="O11">
        <f t="shared" si="5"/>
        <v>0.70710678118654757</v>
      </c>
      <c r="P11">
        <f t="shared" si="6"/>
        <v>1.1414213562373094</v>
      </c>
      <c r="R11">
        <f t="shared" si="7"/>
        <v>4.2026910961767963E-3</v>
      </c>
      <c r="S11" s="5"/>
      <c r="T11">
        <f t="shared" si="8"/>
        <v>0.97160956841102974</v>
      </c>
      <c r="U11">
        <f t="shared" si="9"/>
        <v>-1.250821691378951E-2</v>
      </c>
      <c r="V11">
        <f t="shared" si="10"/>
        <v>-2.2514790444821115E-4</v>
      </c>
      <c r="W11" s="5"/>
      <c r="X11">
        <f t="shared" si="11"/>
        <v>2.8390431588970286E-2</v>
      </c>
      <c r="Y11">
        <f t="shared" si="12"/>
        <v>8.0601660580800186E-4</v>
      </c>
      <c r="Z11" s="6">
        <f t="shared" si="19"/>
        <v>1091.3453637560049</v>
      </c>
      <c r="AA11">
        <f t="shared" si="13"/>
        <v>1.5833564745460452E-2</v>
      </c>
      <c r="AB11" s="5"/>
      <c r="AC11">
        <f t="shared" si="14"/>
        <v>0.97160956841102974</v>
      </c>
      <c r="AD11" s="6">
        <f t="shared" si="15"/>
        <v>1359.7004033790295</v>
      </c>
      <c r="AE11">
        <f t="shared" si="16"/>
        <v>-1.9166883535932117E-2</v>
      </c>
      <c r="AF11" s="5"/>
      <c r="AG11" s="7" t="s">
        <v>7</v>
      </c>
      <c r="AH11">
        <v>0</v>
      </c>
      <c r="AK11">
        <f t="shared" si="17"/>
        <v>6.4422440125691885E-4</v>
      </c>
      <c r="AL11">
        <f t="shared" si="18"/>
        <v>4.584053704829699E-7</v>
      </c>
    </row>
    <row r="12" spans="1:40" ht="15.6" thickTop="1" thickBot="1" x14ac:dyDescent="0.35">
      <c r="A12" s="14">
        <v>273.14999999999998</v>
      </c>
      <c r="B12" s="16">
        <v>0.6</v>
      </c>
      <c r="C12" s="9">
        <v>58.44</v>
      </c>
      <c r="D12" s="9">
        <f t="shared" si="0"/>
        <v>35.064</v>
      </c>
      <c r="E12">
        <f t="shared" si="1"/>
        <v>2.4364012048506014</v>
      </c>
      <c r="F12" s="20">
        <v>0.91100000000000003</v>
      </c>
      <c r="H12">
        <f t="shared" si="2"/>
        <v>-3.2795999999999996E-5</v>
      </c>
      <c r="I12" s="14">
        <v>0.37689116477295742</v>
      </c>
      <c r="J12">
        <v>1.7999999999999999E-2</v>
      </c>
      <c r="K12" s="23">
        <f t="shared" si="3"/>
        <v>0.6</v>
      </c>
      <c r="L12">
        <v>0.2</v>
      </c>
      <c r="N12">
        <f t="shared" si="4"/>
        <v>0.46475800154489</v>
      </c>
      <c r="O12">
        <f t="shared" si="5"/>
        <v>0.7745966692414834</v>
      </c>
      <c r="P12">
        <f t="shared" si="6"/>
        <v>1.1549193338482966</v>
      </c>
      <c r="R12">
        <f t="shared" si="7"/>
        <v>5.4600130577269401E-3</v>
      </c>
      <c r="S12" s="5"/>
      <c r="T12">
        <f t="shared" si="8"/>
        <v>0.96612383388853251</v>
      </c>
      <c r="U12">
        <f t="shared" si="9"/>
        <v>-1.4967203887158434E-2</v>
      </c>
      <c r="V12">
        <f t="shared" si="10"/>
        <v>-2.6940966996885179E-4</v>
      </c>
      <c r="W12" s="5"/>
      <c r="X12">
        <f t="shared" si="11"/>
        <v>3.3876166111467501E-2</v>
      </c>
      <c r="Y12">
        <f t="shared" si="12"/>
        <v>1.1475946304117391E-3</v>
      </c>
      <c r="Z12" s="6">
        <f t="shared" si="19"/>
        <v>1092.8654549981745</v>
      </c>
      <c r="AA12">
        <f t="shared" si="13"/>
        <v>2.2574997502530968E-2</v>
      </c>
      <c r="AB12" s="5"/>
      <c r="AC12">
        <f t="shared" si="14"/>
        <v>0.96612383388853251</v>
      </c>
      <c r="AD12" s="6">
        <f t="shared" si="15"/>
        <v>1361.7703256228522</v>
      </c>
      <c r="AE12">
        <f t="shared" si="16"/>
        <v>-2.7176759740169643E-2</v>
      </c>
      <c r="AF12" s="5"/>
      <c r="AG12" s="7" t="s">
        <v>8</v>
      </c>
      <c r="AH12">
        <v>0</v>
      </c>
      <c r="AK12">
        <f t="shared" si="17"/>
        <v>5.888411501194131E-4</v>
      </c>
      <c r="AL12">
        <f t="shared" si="18"/>
        <v>3.8643274640858573E-7</v>
      </c>
    </row>
    <row r="13" spans="1:40" ht="15.6" thickTop="1" thickBot="1" x14ac:dyDescent="0.35">
      <c r="A13" s="14">
        <v>273.14999999999998</v>
      </c>
      <c r="B13" s="16">
        <v>0.7</v>
      </c>
      <c r="C13" s="9">
        <v>58.44</v>
      </c>
      <c r="D13" s="9">
        <f t="shared" si="0"/>
        <v>40.907999999999994</v>
      </c>
      <c r="E13">
        <f t="shared" si="1"/>
        <v>2.4364012048506014</v>
      </c>
      <c r="F13" s="20">
        <v>0.91100000000000003</v>
      </c>
      <c r="H13">
        <f t="shared" si="2"/>
        <v>-3.2795999999999996E-5</v>
      </c>
      <c r="I13" s="14">
        <v>0.37689116477295742</v>
      </c>
      <c r="J13">
        <v>1.7999999999999999E-2</v>
      </c>
      <c r="K13" s="23">
        <f t="shared" si="3"/>
        <v>0.7</v>
      </c>
      <c r="L13">
        <v>0.2</v>
      </c>
      <c r="N13">
        <f t="shared" si="4"/>
        <v>0.58566201857385281</v>
      </c>
      <c r="O13">
        <f t="shared" si="5"/>
        <v>0.83666002653407556</v>
      </c>
      <c r="P13">
        <f t="shared" si="6"/>
        <v>1.167332005306815</v>
      </c>
      <c r="R13">
        <f t="shared" si="7"/>
        <v>6.8072409702159623E-3</v>
      </c>
      <c r="S13" s="5"/>
      <c r="T13">
        <f t="shared" si="8"/>
        <v>0.96069969680317568</v>
      </c>
      <c r="U13">
        <f t="shared" si="9"/>
        <v>-1.7412346361654354E-2</v>
      </c>
      <c r="V13">
        <f t="shared" si="10"/>
        <v>-3.1342223450977835E-4</v>
      </c>
      <c r="W13" s="5"/>
      <c r="X13">
        <f t="shared" si="11"/>
        <v>3.9300303196824309E-2</v>
      </c>
      <c r="Y13">
        <f t="shared" si="12"/>
        <v>1.544513831362319E-3</v>
      </c>
      <c r="Z13" s="6">
        <f t="shared" si="19"/>
        <v>1094.3804365190908</v>
      </c>
      <c r="AA13">
        <f t="shared" si="13"/>
        <v>3.0425142977569222E-2</v>
      </c>
      <c r="AB13" s="5"/>
      <c r="AC13">
        <f t="shared" si="14"/>
        <v>0.96069969680317568</v>
      </c>
      <c r="AD13" s="6">
        <f t="shared" si="15"/>
        <v>1364.1094551920287</v>
      </c>
      <c r="AE13">
        <f t="shared" si="16"/>
        <v>-3.6433523979690519E-2</v>
      </c>
      <c r="AF13" s="5"/>
      <c r="AG13" s="7" t="s">
        <v>9</v>
      </c>
      <c r="AH13">
        <v>110.80910443943147</v>
      </c>
      <c r="AK13">
        <f t="shared" si="17"/>
        <v>4.8543773358488557E-4</v>
      </c>
      <c r="AL13">
        <f t="shared" si="18"/>
        <v>2.6856620262533014E-7</v>
      </c>
    </row>
    <row r="14" spans="1:40" ht="15.6" thickTop="1" thickBot="1" x14ac:dyDescent="0.35">
      <c r="A14" s="14">
        <v>273.14999999999998</v>
      </c>
      <c r="B14" s="16">
        <v>0.8</v>
      </c>
      <c r="C14" s="9">
        <v>58.44</v>
      </c>
      <c r="D14" s="9">
        <f t="shared" si="0"/>
        <v>46.752000000000002</v>
      </c>
      <c r="E14">
        <f t="shared" si="1"/>
        <v>2.4364012048506014</v>
      </c>
      <c r="F14" s="17">
        <v>0.91200000000000003</v>
      </c>
      <c r="H14">
        <f t="shared" si="2"/>
        <v>-3.2832E-5</v>
      </c>
      <c r="I14" s="14">
        <v>0.37689116477295742</v>
      </c>
      <c r="J14">
        <v>1.7999999999999999E-2</v>
      </c>
      <c r="K14" s="23">
        <f t="shared" si="3"/>
        <v>0.8</v>
      </c>
      <c r="L14">
        <v>0.2</v>
      </c>
      <c r="N14">
        <f t="shared" si="4"/>
        <v>0.71554175279993271</v>
      </c>
      <c r="O14">
        <f t="shared" si="5"/>
        <v>0.89442719099991586</v>
      </c>
      <c r="P14">
        <f t="shared" si="6"/>
        <v>1.1788854381999831</v>
      </c>
      <c r="R14">
        <f t="shared" si="7"/>
        <v>8.2353457028496065E-3</v>
      </c>
      <c r="S14" s="5"/>
      <c r="T14">
        <f t="shared" si="8"/>
        <v>0.95533612546238267</v>
      </c>
      <c r="U14">
        <f t="shared" si="9"/>
        <v>-1.9843799358476126E-2</v>
      </c>
      <c r="V14">
        <f t="shared" si="10"/>
        <v>-3.5718838845257022E-4</v>
      </c>
      <c r="W14" s="5"/>
      <c r="X14">
        <f t="shared" si="11"/>
        <v>4.4663874537617318E-2</v>
      </c>
      <c r="Y14">
        <f t="shared" si="12"/>
        <v>1.9948616887120207E-3</v>
      </c>
      <c r="Z14" s="6">
        <f t="shared" si="19"/>
        <v>1095.8917561731491</v>
      </c>
      <c r="AA14">
        <f t="shared" si="13"/>
        <v>3.9350744628572708E-2</v>
      </c>
      <c r="AB14" s="5"/>
      <c r="AC14">
        <f t="shared" si="14"/>
        <v>0.95533612546238267</v>
      </c>
      <c r="AD14" s="6">
        <f t="shared" si="15"/>
        <v>1366.7122399500927</v>
      </c>
      <c r="AE14">
        <f t="shared" si="16"/>
        <v>-4.6883343872726434E-2</v>
      </c>
      <c r="AF14" s="5"/>
      <c r="AG14" s="7" t="s">
        <v>10</v>
      </c>
      <c r="AH14">
        <v>1077.8527295628353</v>
      </c>
      <c r="AK14">
        <f t="shared" si="17"/>
        <v>3.4555807024331392E-4</v>
      </c>
      <c r="AL14">
        <f t="shared" si="18"/>
        <v>1.4317904525874005E-7</v>
      </c>
    </row>
    <row r="15" spans="1:40" ht="15.6" thickTop="1" thickBot="1" x14ac:dyDescent="0.35">
      <c r="A15" s="14">
        <v>273.14999999999998</v>
      </c>
      <c r="B15" s="16">
        <v>0.9</v>
      </c>
      <c r="C15" s="9">
        <v>58.44</v>
      </c>
      <c r="D15" s="9">
        <f t="shared" si="0"/>
        <v>52.595999999999997</v>
      </c>
      <c r="E15">
        <f t="shared" si="1"/>
        <v>2.4364012048506014</v>
      </c>
      <c r="F15" s="20">
        <v>0.91400000000000003</v>
      </c>
      <c r="H15">
        <f t="shared" si="2"/>
        <v>-3.2903999999999995E-5</v>
      </c>
      <c r="I15" s="14">
        <v>0.37689116477295742</v>
      </c>
      <c r="J15">
        <v>1.7999999999999999E-2</v>
      </c>
      <c r="K15" s="23">
        <f t="shared" si="3"/>
        <v>0.9</v>
      </c>
      <c r="L15">
        <v>0.2</v>
      </c>
      <c r="N15">
        <f t="shared" si="4"/>
        <v>0.85381496824546244</v>
      </c>
      <c r="O15">
        <f t="shared" si="5"/>
        <v>0.94868329805051377</v>
      </c>
      <c r="P15">
        <f t="shared" si="6"/>
        <v>1.1897366596101029</v>
      </c>
      <c r="R15">
        <f t="shared" si="7"/>
        <v>9.7371391813468443E-3</v>
      </c>
      <c r="S15" s="5"/>
      <c r="T15">
        <f t="shared" si="8"/>
        <v>0.95003211108535468</v>
      </c>
      <c r="U15">
        <f t="shared" si="9"/>
        <v>-2.2261715309580623E-2</v>
      </c>
      <c r="V15">
        <f t="shared" si="10"/>
        <v>-4.0071087557245116E-4</v>
      </c>
      <c r="W15" s="5"/>
      <c r="X15">
        <f t="shared" si="11"/>
        <v>4.9967888914645313E-2</v>
      </c>
      <c r="Y15">
        <f t="shared" si="12"/>
        <v>2.4967899225863338E-3</v>
      </c>
      <c r="Z15" s="6">
        <f t="shared" si="19"/>
        <v>1097.4007852487136</v>
      </c>
      <c r="AA15">
        <f t="shared" si="13"/>
        <v>4.9319625989651721E-2</v>
      </c>
      <c r="AB15" s="5"/>
      <c r="AC15">
        <f t="shared" si="14"/>
        <v>0.95003211108535468</v>
      </c>
      <c r="AD15" s="6">
        <f t="shared" si="15"/>
        <v>1369.5731900369951</v>
      </c>
      <c r="AE15">
        <f t="shared" si="16"/>
        <v>-5.8476051309636526E-2</v>
      </c>
      <c r="AF15" s="5"/>
      <c r="AG15" s="7" t="s">
        <v>11</v>
      </c>
      <c r="AH15">
        <v>0</v>
      </c>
      <c r="AK15">
        <f t="shared" si="17"/>
        <v>1.800029857895874E-4</v>
      </c>
      <c r="AL15">
        <f t="shared" si="18"/>
        <v>4.5329384598007569E-8</v>
      </c>
    </row>
    <row r="16" spans="1:40" ht="15.6" thickTop="1" thickBot="1" x14ac:dyDescent="0.35">
      <c r="A16" s="14">
        <v>273.14999999999998</v>
      </c>
      <c r="B16" s="16">
        <v>1</v>
      </c>
      <c r="C16" s="9">
        <v>58.44</v>
      </c>
      <c r="D16" s="9">
        <f t="shared" si="0"/>
        <v>58.44</v>
      </c>
      <c r="E16">
        <f t="shared" si="1"/>
        <v>2.4364012048506014</v>
      </c>
      <c r="F16" s="20">
        <v>0.91500000000000004</v>
      </c>
      <c r="H16">
        <f t="shared" si="2"/>
        <v>-3.294E-5</v>
      </c>
      <c r="I16" s="14">
        <v>0.37689116477295742</v>
      </c>
      <c r="J16">
        <v>1.7999999999999999E-2</v>
      </c>
      <c r="K16" s="23">
        <f t="shared" si="3"/>
        <v>1</v>
      </c>
      <c r="L16">
        <v>0.2</v>
      </c>
      <c r="N16">
        <f t="shared" si="4"/>
        <v>1</v>
      </c>
      <c r="O16">
        <f t="shared" si="5"/>
        <v>1</v>
      </c>
      <c r="P16">
        <f t="shared" si="6"/>
        <v>1.2</v>
      </c>
      <c r="R16">
        <f t="shared" si="7"/>
        <v>1.1306734943188722E-2</v>
      </c>
      <c r="S16" s="5"/>
      <c r="T16">
        <f t="shared" si="8"/>
        <v>0.94478666717055293</v>
      </c>
      <c r="U16">
        <f t="shared" si="9"/>
        <v>-2.4666244115026065E-2</v>
      </c>
      <c r="V16">
        <f t="shared" si="10"/>
        <v>-4.4399239407046917E-4</v>
      </c>
      <c r="W16" s="5"/>
      <c r="X16">
        <f t="shared" si="11"/>
        <v>5.5213332829447105E-2</v>
      </c>
      <c r="Y16">
        <f t="shared" si="12"/>
        <v>3.0485121221353016E-3</v>
      </c>
      <c r="Z16" s="6">
        <f t="shared" si="19"/>
        <v>1098.9088216502039</v>
      </c>
      <c r="AA16">
        <f t="shared" si="13"/>
        <v>6.0300663550597197E-2</v>
      </c>
      <c r="AB16" s="5"/>
      <c r="AC16">
        <f t="shared" si="14"/>
        <v>0.94478666717055293</v>
      </c>
      <c r="AD16" s="6">
        <f t="shared" si="15"/>
        <v>1372.6868801204223</v>
      </c>
      <c r="AE16">
        <f t="shared" si="16"/>
        <v>-7.1164871594967608E-2</v>
      </c>
      <c r="AF16" s="5"/>
      <c r="AG16" s="7" t="s">
        <v>12</v>
      </c>
      <c r="AH16">
        <v>17.128809685003279</v>
      </c>
      <c r="AK16">
        <f t="shared" si="17"/>
        <v>-1.4654952521647724E-6</v>
      </c>
      <c r="AL16">
        <f t="shared" si="18"/>
        <v>9.9064444912150232E-10</v>
      </c>
    </row>
    <row r="17" spans="1:38" ht="15.6" thickTop="1" thickBot="1" x14ac:dyDescent="0.35">
      <c r="A17" s="14">
        <v>273.14999999999998</v>
      </c>
      <c r="B17" s="16">
        <v>1.5</v>
      </c>
      <c r="C17" s="9">
        <v>58.44</v>
      </c>
      <c r="D17" s="9">
        <f t="shared" si="0"/>
        <v>87.66</v>
      </c>
      <c r="E17">
        <f t="shared" si="1"/>
        <v>2.4364012048506014</v>
      </c>
      <c r="F17" s="20">
        <v>0.92800000000000005</v>
      </c>
      <c r="H17">
        <f t="shared" si="2"/>
        <v>-3.3408000000000003E-5</v>
      </c>
      <c r="I17" s="14">
        <v>0.37689116477295742</v>
      </c>
      <c r="J17">
        <v>1.7999999999999999E-2</v>
      </c>
      <c r="K17" s="23">
        <f t="shared" si="3"/>
        <v>1.5</v>
      </c>
      <c r="L17">
        <v>0.2</v>
      </c>
      <c r="N17">
        <f t="shared" si="4"/>
        <v>1.8371173070873836</v>
      </c>
      <c r="O17">
        <f t="shared" si="5"/>
        <v>1.2247448713915889</v>
      </c>
      <c r="P17">
        <f t="shared" si="6"/>
        <v>1.2449489742783177</v>
      </c>
      <c r="R17">
        <f t="shared" si="7"/>
        <v>2.0021831140017141E-2</v>
      </c>
      <c r="S17" s="5"/>
      <c r="T17">
        <f t="shared" si="8"/>
        <v>0.91940496110917014</v>
      </c>
      <c r="U17">
        <f t="shared" si="9"/>
        <v>-3.6493157126362183E-2</v>
      </c>
      <c r="V17">
        <f t="shared" si="10"/>
        <v>-6.5687682827451921E-4</v>
      </c>
      <c r="W17" s="5"/>
      <c r="X17">
        <f t="shared" si="11"/>
        <v>8.0595038890829848E-2</v>
      </c>
      <c r="Y17">
        <f t="shared" si="12"/>
        <v>6.4955602938143757E-3</v>
      </c>
      <c r="Z17" s="6">
        <f t="shared" si="19"/>
        <v>1106.4747800365822</v>
      </c>
      <c r="AA17">
        <f t="shared" si="13"/>
        <v>0.12936912565162711</v>
      </c>
      <c r="AB17" s="5"/>
      <c r="AC17">
        <f t="shared" si="14"/>
        <v>0.91940496110917014</v>
      </c>
      <c r="AD17" s="6">
        <f t="shared" si="15"/>
        <v>1391.8612883477294</v>
      </c>
      <c r="AE17">
        <f t="shared" si="16"/>
        <v>-0.1496207827295285</v>
      </c>
      <c r="AF17" s="5"/>
      <c r="AG17" s="7" t="s">
        <v>26</v>
      </c>
      <c r="AH17">
        <v>0</v>
      </c>
      <c r="AK17">
        <f t="shared" si="17"/>
        <v>-8.8670276615876453E-4</v>
      </c>
      <c r="AL17">
        <f t="shared" si="18"/>
        <v>7.2811195795394071E-7</v>
      </c>
    </row>
    <row r="18" spans="1:38" ht="15" thickTop="1" x14ac:dyDescent="0.3">
      <c r="A18" s="14">
        <v>273.14999999999998</v>
      </c>
      <c r="B18" s="16">
        <v>2</v>
      </c>
      <c r="C18" s="9">
        <v>58.44</v>
      </c>
      <c r="D18" s="9">
        <f t="shared" si="0"/>
        <v>116.88</v>
      </c>
      <c r="E18">
        <f t="shared" si="1"/>
        <v>2.4364012048506014</v>
      </c>
      <c r="F18" s="20">
        <v>0.95</v>
      </c>
      <c r="H18">
        <f t="shared" si="2"/>
        <v>-3.4199999999999991E-5</v>
      </c>
      <c r="I18" s="14">
        <v>0.37689116477295742</v>
      </c>
      <c r="J18">
        <v>1.7999999999999999E-2</v>
      </c>
      <c r="K18" s="23">
        <f t="shared" si="3"/>
        <v>2</v>
      </c>
      <c r="L18">
        <v>0.2</v>
      </c>
      <c r="N18">
        <f t="shared" si="4"/>
        <v>2.8284271247461898</v>
      </c>
      <c r="O18">
        <f t="shared" si="5"/>
        <v>1.4142135623730951</v>
      </c>
      <c r="P18">
        <f t="shared" si="6"/>
        <v>1.2828427124746191</v>
      </c>
      <c r="R18">
        <f t="shared" si="7"/>
        <v>2.9915071110103789E-2</v>
      </c>
      <c r="S18" s="5"/>
      <c r="T18">
        <f t="shared" si="8"/>
        <v>0.89535133586419313</v>
      </c>
      <c r="U18">
        <f t="shared" si="9"/>
        <v>-4.8006514084794033E-2</v>
      </c>
      <c r="V18">
        <f t="shared" si="10"/>
        <v>-8.6411725352629248E-4</v>
      </c>
      <c r="W18" s="5"/>
      <c r="X18">
        <f t="shared" si="11"/>
        <v>0.10464866413580688</v>
      </c>
      <c r="Y18">
        <f t="shared" si="12"/>
        <v>1.0951342905408914E-2</v>
      </c>
      <c r="Z18" s="6">
        <f t="shared" si="19"/>
        <v>1114.1734632891496</v>
      </c>
      <c r="AA18">
        <f t="shared" si="13"/>
        <v>0.21963052174655709</v>
      </c>
      <c r="AB18" s="5"/>
      <c r="AC18">
        <f t="shared" si="14"/>
        <v>0.89535133586419313</v>
      </c>
      <c r="AD18" s="6">
        <f t="shared" si="15"/>
        <v>1416.580283241449</v>
      </c>
      <c r="AE18">
        <f t="shared" si="16"/>
        <v>-0.25001989097014093</v>
      </c>
      <c r="AF18" s="5"/>
      <c r="AG18" s="46" t="s">
        <v>27</v>
      </c>
      <c r="AH18">
        <v>1573.0902205847542</v>
      </c>
      <c r="AK18">
        <f t="shared" si="17"/>
        <v>-1.3384153670063514E-3</v>
      </c>
      <c r="AL18">
        <f t="shared" si="18"/>
        <v>1.7009777235355119E-6</v>
      </c>
    </row>
    <row r="19" spans="1:38" x14ac:dyDescent="0.3">
      <c r="A19" s="14">
        <v>273.14999999999998</v>
      </c>
      <c r="B19" s="16">
        <v>2.5</v>
      </c>
      <c r="C19" s="9">
        <v>58.44</v>
      </c>
      <c r="D19" s="9">
        <f t="shared" si="0"/>
        <v>146.1</v>
      </c>
      <c r="E19">
        <f t="shared" si="1"/>
        <v>2.4364012048506014</v>
      </c>
      <c r="F19" s="20">
        <v>0.97699999999999998</v>
      </c>
      <c r="H19">
        <f t="shared" si="2"/>
        <v>-3.5171999999999995E-5</v>
      </c>
      <c r="I19" s="14">
        <v>0.37689116477295742</v>
      </c>
      <c r="J19">
        <v>1.7999999999999999E-2</v>
      </c>
      <c r="K19" s="23">
        <f t="shared" si="3"/>
        <v>2.5</v>
      </c>
      <c r="L19">
        <v>0.2</v>
      </c>
      <c r="N19">
        <f t="shared" si="4"/>
        <v>3.9528470752104745</v>
      </c>
      <c r="O19">
        <f t="shared" si="5"/>
        <v>1.5811388300841898</v>
      </c>
      <c r="P19">
        <f t="shared" si="6"/>
        <v>1.316227766016838</v>
      </c>
      <c r="R19">
        <f t="shared" si="7"/>
        <v>4.0747167295170271E-2</v>
      </c>
      <c r="S19" s="5"/>
      <c r="T19">
        <f t="shared" si="8"/>
        <v>0.87252421254689816</v>
      </c>
      <c r="U19">
        <f t="shared" si="9"/>
        <v>-5.9222512529689644E-2</v>
      </c>
      <c r="V19">
        <f t="shared" si="10"/>
        <v>-1.0660052255344135E-3</v>
      </c>
      <c r="W19" s="5"/>
      <c r="X19">
        <f t="shared" si="11"/>
        <v>0.12747578745310184</v>
      </c>
      <c r="Y19">
        <f t="shared" si="12"/>
        <v>1.6250076386788395E-2</v>
      </c>
      <c r="Z19" s="6">
        <f t="shared" si="19"/>
        <v>1122.1009838086197</v>
      </c>
      <c r="AA19">
        <f t="shared" si="13"/>
        <v>0.3282160806104486</v>
      </c>
      <c r="AB19" s="5"/>
      <c r="AC19">
        <f t="shared" si="14"/>
        <v>0.87252421254689816</v>
      </c>
      <c r="AD19" s="6">
        <f t="shared" si="15"/>
        <v>1446.2460989584647</v>
      </c>
      <c r="AE19">
        <f t="shared" si="16"/>
        <v>-0.36910302109681181</v>
      </c>
      <c r="AF19" s="5"/>
      <c r="AG19" s="46" t="s">
        <v>28</v>
      </c>
      <c r="AH19">
        <v>619.64320542343376</v>
      </c>
      <c r="AK19">
        <f t="shared" si="17"/>
        <v>-1.2057784167273655E-3</v>
      </c>
      <c r="AL19">
        <f t="shared" si="18"/>
        <v>1.3703193828832826E-6</v>
      </c>
    </row>
    <row r="20" spans="1:38" x14ac:dyDescent="0.3">
      <c r="A20" s="14">
        <v>273.14999999999998</v>
      </c>
      <c r="B20" s="16">
        <v>3</v>
      </c>
      <c r="C20" s="9">
        <v>58.44</v>
      </c>
      <c r="D20" s="9">
        <f t="shared" si="0"/>
        <v>175.32</v>
      </c>
      <c r="E20">
        <f t="shared" si="1"/>
        <v>2.4364012048506014</v>
      </c>
      <c r="F20" s="20">
        <v>1.0049999999999999</v>
      </c>
      <c r="H20">
        <f t="shared" si="2"/>
        <v>-3.6179999999999996E-5</v>
      </c>
      <c r="I20" s="14">
        <v>0.37689116477295742</v>
      </c>
      <c r="J20">
        <v>1.7999999999999999E-2</v>
      </c>
      <c r="K20" s="23">
        <f t="shared" si="3"/>
        <v>3</v>
      </c>
      <c r="L20">
        <v>0.2</v>
      </c>
      <c r="N20">
        <f t="shared" si="4"/>
        <v>5.196152422706632</v>
      </c>
      <c r="O20">
        <f t="shared" si="5"/>
        <v>1.7320508075688772</v>
      </c>
      <c r="P20">
        <f t="shared" si="6"/>
        <v>1.3464101615137753</v>
      </c>
      <c r="R20">
        <f t="shared" si="7"/>
        <v>5.2362811732107425E-2</v>
      </c>
      <c r="S20" s="5"/>
      <c r="T20">
        <f t="shared" si="8"/>
        <v>0.8508321138073035</v>
      </c>
      <c r="U20">
        <f t="shared" si="9"/>
        <v>-7.0156126449025885E-2</v>
      </c>
      <c r="V20">
        <f t="shared" si="10"/>
        <v>-1.2628102760824658E-3</v>
      </c>
      <c r="W20" s="5"/>
      <c r="X20">
        <f t="shared" si="11"/>
        <v>0.14916788619269647</v>
      </c>
      <c r="Y20">
        <f t="shared" si="12"/>
        <v>2.2251058271197246E-2</v>
      </c>
      <c r="Z20" s="6">
        <f t="shared" si="19"/>
        <v>1130.3261402019782</v>
      </c>
      <c r="AA20">
        <f t="shared" si="13"/>
        <v>0.45271715059965034</v>
      </c>
      <c r="AB20" s="5"/>
      <c r="AC20">
        <f t="shared" si="14"/>
        <v>0.8508321138073035</v>
      </c>
      <c r="AD20" s="6">
        <f t="shared" si="15"/>
        <v>1480.3075305823022</v>
      </c>
      <c r="AE20">
        <f t="shared" si="16"/>
        <v>-0.50445101266124992</v>
      </c>
      <c r="AF20" s="5"/>
      <c r="AG20" s="46" t="s">
        <v>31</v>
      </c>
      <c r="AH20">
        <v>0</v>
      </c>
      <c r="AK20">
        <f t="shared" si="17"/>
        <v>-6.3386060557457657E-4</v>
      </c>
      <c r="AL20">
        <f t="shared" si="18"/>
        <v>3.5722210627999255E-7</v>
      </c>
    </row>
    <row r="21" spans="1:38" x14ac:dyDescent="0.3">
      <c r="A21" s="14">
        <v>273.14999999999998</v>
      </c>
      <c r="B21" s="16">
        <v>3.5</v>
      </c>
      <c r="C21" s="9">
        <v>58.44</v>
      </c>
      <c r="D21" s="9">
        <f t="shared" si="0"/>
        <v>204.54</v>
      </c>
      <c r="E21">
        <f t="shared" si="1"/>
        <v>2.4364012048506014</v>
      </c>
      <c r="F21" s="20">
        <v>1.04</v>
      </c>
      <c r="H21">
        <f t="shared" si="2"/>
        <v>-3.7440000000000001E-5</v>
      </c>
      <c r="I21" s="14">
        <v>0.37689116477295742</v>
      </c>
      <c r="J21">
        <v>1.7999999999999999E-2</v>
      </c>
      <c r="K21" s="23">
        <f t="shared" si="3"/>
        <v>3.5</v>
      </c>
      <c r="L21">
        <v>0.2</v>
      </c>
      <c r="N21">
        <f t="shared" si="4"/>
        <v>6.5479004268543983</v>
      </c>
      <c r="O21">
        <f t="shared" si="5"/>
        <v>1.8708286933869707</v>
      </c>
      <c r="P21">
        <f t="shared" si="6"/>
        <v>1.3741657386773942</v>
      </c>
      <c r="R21">
        <f t="shared" si="7"/>
        <v>6.4651917139566417E-2</v>
      </c>
      <c r="S21" s="5"/>
      <c r="T21">
        <f t="shared" si="8"/>
        <v>0.83019243860726921</v>
      </c>
      <c r="U21">
        <f t="shared" si="9"/>
        <v>-8.0821226493627038E-2</v>
      </c>
      <c r="V21">
        <f t="shared" si="10"/>
        <v>-1.4547820768852865E-3</v>
      </c>
      <c r="W21" s="5"/>
      <c r="X21">
        <f t="shared" si="11"/>
        <v>0.16980756139273084</v>
      </c>
      <c r="Y21">
        <f t="shared" si="12"/>
        <v>2.8834607906146056E-2</v>
      </c>
      <c r="Z21" s="6">
        <f t="shared" si="19"/>
        <v>1138.8959795623764</v>
      </c>
      <c r="AA21">
        <f t="shared" si="13"/>
        <v>0.59111314229821055</v>
      </c>
      <c r="AB21" s="5"/>
      <c r="AC21">
        <f t="shared" si="14"/>
        <v>0.83019243860726921</v>
      </c>
      <c r="AD21" s="6">
        <f t="shared" si="15"/>
        <v>1518.2592443011933</v>
      </c>
      <c r="AE21">
        <f t="shared" si="16"/>
        <v>-0.65420108935155119</v>
      </c>
      <c r="AF21" s="5"/>
      <c r="AG21" s="46" t="s">
        <v>32</v>
      </c>
      <c r="AH21">
        <v>0</v>
      </c>
      <c r="AK21">
        <f t="shared" si="17"/>
        <v>1.0918800934045514E-4</v>
      </c>
      <c r="AL21">
        <f t="shared" si="18"/>
        <v>2.1499773123144599E-8</v>
      </c>
    </row>
    <row r="22" spans="1:38" x14ac:dyDescent="0.3">
      <c r="A22" s="14">
        <v>273.14999999999998</v>
      </c>
      <c r="B22" s="17">
        <v>4</v>
      </c>
      <c r="C22" s="9">
        <v>58.44</v>
      </c>
      <c r="D22" s="9">
        <f t="shared" si="0"/>
        <v>233.76</v>
      </c>
      <c r="E22">
        <f t="shared" si="1"/>
        <v>2.4364012048506014</v>
      </c>
      <c r="F22" s="20">
        <v>1.08</v>
      </c>
      <c r="H22">
        <f t="shared" si="2"/>
        <v>-3.888E-5</v>
      </c>
      <c r="I22" s="14">
        <v>0.37689116477295742</v>
      </c>
      <c r="J22">
        <v>1.7999999999999999E-2</v>
      </c>
      <c r="K22" s="23">
        <f t="shared" si="3"/>
        <v>4</v>
      </c>
      <c r="L22">
        <v>0.2</v>
      </c>
      <c r="N22">
        <f t="shared" si="4"/>
        <v>7.9999999999999982</v>
      </c>
      <c r="O22">
        <f t="shared" si="5"/>
        <v>2</v>
      </c>
      <c r="P22">
        <f t="shared" si="6"/>
        <v>1.4</v>
      </c>
      <c r="R22">
        <f t="shared" si="7"/>
        <v>7.7531896753294069E-2</v>
      </c>
      <c r="S22" s="5"/>
      <c r="T22">
        <f t="shared" si="8"/>
        <v>0.81053041110102453</v>
      </c>
      <c r="U22">
        <f t="shared" si="9"/>
        <v>-9.1230685780808465E-2</v>
      </c>
      <c r="V22">
        <f t="shared" si="10"/>
        <v>-1.6421523440545522E-3</v>
      </c>
      <c r="W22" s="5"/>
      <c r="X22">
        <f t="shared" si="11"/>
        <v>0.18946958889897547</v>
      </c>
      <c r="Y22">
        <f t="shared" si="12"/>
        <v>3.589872511754677E-2</v>
      </c>
      <c r="Z22" s="6">
        <f t="shared" si="19"/>
        <v>1147.8403314441482</v>
      </c>
      <c r="AA22">
        <f t="shared" si="13"/>
        <v>0.74170808167225055</v>
      </c>
      <c r="AB22" s="5"/>
      <c r="AC22">
        <f t="shared" si="14"/>
        <v>0.81053041110102453</v>
      </c>
      <c r="AD22" s="6">
        <f t="shared" si="15"/>
        <v>1559.640032834875</v>
      </c>
      <c r="AE22">
        <f t="shared" si="16"/>
        <v>-0.81685546522751118</v>
      </c>
      <c r="AF22" s="5"/>
      <c r="AG22" s="46" t="s">
        <v>33</v>
      </c>
      <c r="AH22">
        <v>417.12354325031765</v>
      </c>
      <c r="AK22">
        <f t="shared" si="17"/>
        <v>7.4236085397882956E-4</v>
      </c>
      <c r="AL22">
        <f t="shared" si="18"/>
        <v>6.103372719255709E-7</v>
      </c>
    </row>
    <row r="23" spans="1:38" x14ac:dyDescent="0.3">
      <c r="A23" s="14">
        <v>273.14999999999998</v>
      </c>
      <c r="B23" s="17">
        <v>4.5</v>
      </c>
      <c r="C23" s="9">
        <v>58.44</v>
      </c>
      <c r="D23" s="9">
        <f t="shared" si="0"/>
        <v>262.98</v>
      </c>
      <c r="E23">
        <f t="shared" si="1"/>
        <v>2.4364012048506014</v>
      </c>
      <c r="F23" s="20">
        <v>1.1180000000000001</v>
      </c>
      <c r="H23">
        <f t="shared" si="2"/>
        <v>-4.0247999999999998E-5</v>
      </c>
      <c r="I23" s="14">
        <v>0.37689116477295742</v>
      </c>
      <c r="J23">
        <v>1.7999999999999999E-2</v>
      </c>
      <c r="K23" s="23">
        <f t="shared" si="3"/>
        <v>4.5</v>
      </c>
      <c r="L23">
        <v>0.2</v>
      </c>
      <c r="N23">
        <f t="shared" si="4"/>
        <v>9.5459415460183905</v>
      </c>
      <c r="O23">
        <f t="shared" si="5"/>
        <v>2.1213203435596424</v>
      </c>
      <c r="P23">
        <f t="shared" si="6"/>
        <v>1.4242640687119286</v>
      </c>
      <c r="R23">
        <f t="shared" si="7"/>
        <v>9.0938274620617723E-2</v>
      </c>
      <c r="S23" s="5"/>
      <c r="T23">
        <f t="shared" si="8"/>
        <v>0.79177817542637252</v>
      </c>
      <c r="U23">
        <f t="shared" si="9"/>
        <v>-0.10139647331193355</v>
      </c>
      <c r="V23">
        <f t="shared" si="10"/>
        <v>-1.8251365196148036E-3</v>
      </c>
      <c r="W23" s="5"/>
      <c r="X23">
        <f t="shared" si="11"/>
        <v>0.20822182457362745</v>
      </c>
      <c r="Y23">
        <f t="shared" si="12"/>
        <v>4.3356328228770481E-2</v>
      </c>
      <c r="Z23" s="6">
        <f t="shared" si="19"/>
        <v>1157.1754920152555</v>
      </c>
      <c r="AA23">
        <f t="shared" si="13"/>
        <v>0.90307584810184294</v>
      </c>
      <c r="AB23" s="5"/>
      <c r="AC23">
        <f t="shared" si="14"/>
        <v>0.79177817542637252</v>
      </c>
      <c r="AD23" s="6">
        <f t="shared" si="15"/>
        <v>1604.0304411593966</v>
      </c>
      <c r="AE23">
        <f t="shared" si="16"/>
        <v>-0.99115398923596065</v>
      </c>
      <c r="AF23" s="5"/>
      <c r="AK23">
        <f t="shared" si="17"/>
        <v>1.0349969668852488E-3</v>
      </c>
      <c r="AL23">
        <f t="shared" si="18"/>
        <v>1.1561517388120599E-6</v>
      </c>
    </row>
    <row r="24" spans="1:38" x14ac:dyDescent="0.3">
      <c r="A24" s="14">
        <v>273.14999999999998</v>
      </c>
      <c r="B24" s="17">
        <v>5</v>
      </c>
      <c r="C24" s="9">
        <v>58.44</v>
      </c>
      <c r="D24" s="9">
        <f t="shared" si="0"/>
        <v>292.2</v>
      </c>
      <c r="E24">
        <f t="shared" si="1"/>
        <v>2.4364012048506014</v>
      </c>
      <c r="F24" s="20">
        <v>1.1579999999999999</v>
      </c>
      <c r="H24">
        <f t="shared" si="2"/>
        <v>-4.1687999999999998E-5</v>
      </c>
      <c r="I24" s="14">
        <v>0.37689116477295742</v>
      </c>
      <c r="J24">
        <v>1.7999999999999999E-2</v>
      </c>
      <c r="K24" s="23">
        <f t="shared" si="3"/>
        <v>5</v>
      </c>
      <c r="L24">
        <v>0.2</v>
      </c>
      <c r="N24">
        <f t="shared" si="4"/>
        <v>11.180339887498945</v>
      </c>
      <c r="O24">
        <f t="shared" si="5"/>
        <v>2.2360679774997898</v>
      </c>
      <c r="P24">
        <f t="shared" si="6"/>
        <v>1.4472135954999579</v>
      </c>
      <c r="R24">
        <f t="shared" si="7"/>
        <v>0.1048191974501511</v>
      </c>
      <c r="S24" s="5"/>
      <c r="T24">
        <f t="shared" si="8"/>
        <v>0.77387401331063299</v>
      </c>
      <c r="U24">
        <f t="shared" si="9"/>
        <v>-0.1113297367041501</v>
      </c>
      <c r="V24">
        <f t="shared" si="10"/>
        <v>-2.0039352606747015E-3</v>
      </c>
      <c r="W24" s="5"/>
      <c r="X24">
        <f t="shared" si="11"/>
        <v>0.22612598668936695</v>
      </c>
      <c r="Y24">
        <f t="shared" si="12"/>
        <v>5.1132961856239757E-2</v>
      </c>
      <c r="Z24" s="6">
        <f t="shared" si="19"/>
        <v>1166.9072093109348</v>
      </c>
      <c r="AA24">
        <f t="shared" si="13"/>
        <v>1.0740135928224097</v>
      </c>
      <c r="AB24" s="5"/>
      <c r="AC24">
        <f t="shared" si="14"/>
        <v>0.77387401331063299</v>
      </c>
      <c r="AD24" s="6">
        <f t="shared" si="15"/>
        <v>1651.0500533186043</v>
      </c>
      <c r="AE24">
        <f t="shared" si="16"/>
        <v>-1.1759908908709877</v>
      </c>
      <c r="AF24" s="5"/>
      <c r="AK24">
        <f t="shared" si="17"/>
        <v>8.3796414089842841E-4</v>
      </c>
      <c r="AL24">
        <f t="shared" si="18"/>
        <v>7.7378788898718854E-7</v>
      </c>
    </row>
    <row r="25" spans="1:38" x14ac:dyDescent="0.3">
      <c r="A25" s="14">
        <v>273.14999999999998</v>
      </c>
      <c r="B25" s="16">
        <v>5.5</v>
      </c>
      <c r="C25" s="9">
        <v>58.44</v>
      </c>
      <c r="D25" s="9">
        <f t="shared" si="0"/>
        <v>321.41999999999996</v>
      </c>
      <c r="E25">
        <f t="shared" si="1"/>
        <v>2.4364012048506014</v>
      </c>
      <c r="F25" s="17">
        <v>1.2</v>
      </c>
      <c r="H25">
        <f t="shared" si="2"/>
        <v>-4.3199999999999993E-5</v>
      </c>
      <c r="I25" s="14">
        <v>0.37689116477295742</v>
      </c>
      <c r="J25">
        <v>1.7999999999999999E-2</v>
      </c>
      <c r="K25" s="23">
        <f t="shared" si="3"/>
        <v>5.5</v>
      </c>
      <c r="L25">
        <v>0.2</v>
      </c>
      <c r="N25">
        <f t="shared" si="4"/>
        <v>12.898643339514432</v>
      </c>
      <c r="O25">
        <f t="shared" si="5"/>
        <v>2.3452078799117149</v>
      </c>
      <c r="P25">
        <f t="shared" si="6"/>
        <v>1.469041575982343</v>
      </c>
      <c r="R25">
        <f t="shared" si="7"/>
        <v>0.11913199224665312</v>
      </c>
      <c r="S25" s="5"/>
      <c r="T25">
        <f t="shared" si="8"/>
        <v>0.75676166548107338</v>
      </c>
      <c r="U25">
        <f t="shared" si="9"/>
        <v>-0.12104087567035136</v>
      </c>
      <c r="V25">
        <f t="shared" si="10"/>
        <v>-2.1787357620663243E-3</v>
      </c>
      <c r="W25" s="5"/>
      <c r="X25">
        <f t="shared" si="11"/>
        <v>0.24323833451892657</v>
      </c>
      <c r="Y25">
        <f t="shared" si="12"/>
        <v>5.9164887379541224E-2</v>
      </c>
      <c r="Z25" s="6">
        <f t="shared" si="19"/>
        <v>1177.0330957688648</v>
      </c>
      <c r="AA25">
        <f t="shared" si="13"/>
        <v>1.2535025499568375</v>
      </c>
      <c r="AB25" s="5"/>
      <c r="AC25">
        <f t="shared" si="14"/>
        <v>0.75676166548107338</v>
      </c>
      <c r="AD25" s="6">
        <f t="shared" si="15"/>
        <v>1700.3546370979734</v>
      </c>
      <c r="AE25">
        <f t="shared" si="16"/>
        <v>-1.3703616041571043</v>
      </c>
      <c r="AF25" s="5"/>
      <c r="AK25">
        <f t="shared" si="17"/>
        <v>9.4202284319999663E-5</v>
      </c>
      <c r="AL25">
        <f t="shared" si="18"/>
        <v>1.8879387736354025E-8</v>
      </c>
    </row>
    <row r="26" spans="1:38" x14ac:dyDescent="0.3">
      <c r="A26" s="14">
        <v>273.14999999999998</v>
      </c>
      <c r="B26" s="16">
        <v>6</v>
      </c>
      <c r="C26" s="9">
        <v>58.44</v>
      </c>
      <c r="D26" s="9">
        <f t="shared" si="0"/>
        <v>350.64</v>
      </c>
      <c r="E26">
        <f t="shared" si="1"/>
        <v>2.4364012048506014</v>
      </c>
      <c r="F26" s="20">
        <v>1.2450000000000001</v>
      </c>
      <c r="H26">
        <f t="shared" si="2"/>
        <v>-4.4820000000000001E-5</v>
      </c>
      <c r="I26" s="14">
        <v>0.37689116477295742</v>
      </c>
      <c r="J26">
        <v>1.7999999999999999E-2</v>
      </c>
      <c r="K26" s="23">
        <f t="shared" si="3"/>
        <v>6</v>
      </c>
      <c r="L26">
        <v>0.2</v>
      </c>
      <c r="N26">
        <f t="shared" si="4"/>
        <v>14.696938456699071</v>
      </c>
      <c r="O26">
        <f t="shared" si="5"/>
        <v>2.4494897427831779</v>
      </c>
      <c r="P26">
        <f t="shared" si="6"/>
        <v>1.4898979485566355</v>
      </c>
      <c r="R26">
        <f t="shared" si="7"/>
        <v>0.13384088844520217</v>
      </c>
      <c r="S26" s="5"/>
      <c r="T26">
        <f t="shared" si="8"/>
        <v>0.74038974115974643</v>
      </c>
      <c r="U26">
        <f t="shared" si="9"/>
        <v>-0.13053960746178533</v>
      </c>
      <c r="V26">
        <f t="shared" si="10"/>
        <v>-2.3497129343121358E-3</v>
      </c>
      <c r="W26" s="5"/>
      <c r="X26">
        <f t="shared" si="11"/>
        <v>0.25961025884025352</v>
      </c>
      <c r="Y26">
        <f t="shared" si="12"/>
        <v>6.7397486495103423E-2</v>
      </c>
      <c r="Z26" s="6">
        <f t="shared" si="19"/>
        <v>1187.5445727065369</v>
      </c>
      <c r="AA26">
        <f t="shared" si="13"/>
        <v>1.4406753474237992</v>
      </c>
      <c r="AB26" s="5"/>
      <c r="AC26">
        <f t="shared" si="14"/>
        <v>0.74038974115974643</v>
      </c>
      <c r="AD26" s="6">
        <f t="shared" si="15"/>
        <v>1751.6332775110559</v>
      </c>
      <c r="AE26">
        <f t="shared" si="16"/>
        <v>-1.5733298606421044</v>
      </c>
      <c r="AF26" s="5"/>
      <c r="AK26">
        <f t="shared" si="17"/>
        <v>-1.1633377074151685E-3</v>
      </c>
      <c r="AL26">
        <f t="shared" si="18"/>
        <v>1.2510818618012842E-6</v>
      </c>
    </row>
    <row r="27" spans="1:38" x14ac:dyDescent="0.3">
      <c r="A27" s="14">
        <v>298.14999999999998</v>
      </c>
      <c r="B27" s="17">
        <v>1.0801000000000001</v>
      </c>
      <c r="C27" s="9">
        <v>58.44</v>
      </c>
      <c r="D27" s="9">
        <f t="shared" si="0"/>
        <v>63.121043999999998</v>
      </c>
      <c r="E27">
        <f t="shared" si="1"/>
        <v>2.474434813681758</v>
      </c>
      <c r="F27" s="21">
        <v>0.64190000000000003</v>
      </c>
      <c r="H27">
        <f t="shared" si="2"/>
        <v>-2.3108399999999997E-5</v>
      </c>
      <c r="I27" s="14">
        <v>0.39200000000000002</v>
      </c>
      <c r="J27">
        <v>1.7999999999999999E-2</v>
      </c>
      <c r="K27" s="23">
        <f t="shared" si="3"/>
        <v>1.0801000000000001</v>
      </c>
      <c r="L27">
        <v>0.2</v>
      </c>
      <c r="N27">
        <f t="shared" si="4"/>
        <v>1.1225248114856974</v>
      </c>
      <c r="O27">
        <f t="shared" si="5"/>
        <v>1.0392785959500945</v>
      </c>
      <c r="P27">
        <f t="shared" si="6"/>
        <v>1.207855719190019</v>
      </c>
      <c r="R27">
        <f t="shared" si="7"/>
        <v>1.3115035089049452E-2</v>
      </c>
      <c r="S27" s="5"/>
      <c r="T27">
        <f t="shared" si="8"/>
        <v>0.94062666301618236</v>
      </c>
      <c r="U27">
        <f t="shared" si="9"/>
        <v>-2.6582714898168547E-2</v>
      </c>
      <c r="V27">
        <f t="shared" si="10"/>
        <v>-4.7848886816703382E-4</v>
      </c>
      <c r="W27" s="5"/>
      <c r="X27">
        <f t="shared" si="11"/>
        <v>5.9373336983817616E-2</v>
      </c>
      <c r="Y27">
        <f t="shared" si="12"/>
        <v>3.5251931445939647E-3</v>
      </c>
      <c r="Z27" s="6">
        <f t="shared" si="19"/>
        <v>1099.8916248844034</v>
      </c>
      <c r="AA27">
        <f t="shared" si="13"/>
        <v>6.9791947485098677E-2</v>
      </c>
      <c r="AB27" s="5"/>
      <c r="AC27">
        <f t="shared" si="14"/>
        <v>0.94062666301618236</v>
      </c>
      <c r="AD27" s="6">
        <f t="shared" si="15"/>
        <v>1379.4310853843199</v>
      </c>
      <c r="AE27">
        <f t="shared" si="16"/>
        <v>-8.2332767839989343E-2</v>
      </c>
      <c r="AF27" s="5"/>
      <c r="AK27">
        <f t="shared" si="17"/>
        <v>9.5725865991755366E-5</v>
      </c>
      <c r="AL27">
        <f t="shared" si="18"/>
        <v>1.4121582773799266E-8</v>
      </c>
    </row>
    <row r="28" spans="1:38" x14ac:dyDescent="0.3">
      <c r="A28" s="14">
        <v>298.14999999999998</v>
      </c>
      <c r="B28" s="17">
        <v>0.92479999999999996</v>
      </c>
      <c r="C28" s="9">
        <v>58.44</v>
      </c>
      <c r="D28" s="9">
        <f t="shared" si="0"/>
        <v>54.045311999999996</v>
      </c>
      <c r="E28">
        <f t="shared" si="1"/>
        <v>2.474434813681758</v>
      </c>
      <c r="F28" s="21">
        <v>0.65290000000000004</v>
      </c>
      <c r="H28">
        <f t="shared" si="2"/>
        <v>-2.3504399999999998E-5</v>
      </c>
      <c r="I28" s="14">
        <v>0.39200000000000002</v>
      </c>
      <c r="J28">
        <v>1.7999999999999999E-2</v>
      </c>
      <c r="K28" s="23">
        <f t="shared" si="3"/>
        <v>0.92479999999999996</v>
      </c>
      <c r="L28">
        <v>0.2</v>
      </c>
      <c r="N28">
        <f t="shared" si="4"/>
        <v>0.88934799768819395</v>
      </c>
      <c r="O28">
        <f t="shared" si="5"/>
        <v>0.96166522241370456</v>
      </c>
      <c r="P28">
        <f t="shared" si="6"/>
        <v>1.1923330444827409</v>
      </c>
      <c r="R28">
        <f t="shared" si="7"/>
        <v>1.0525984330846465E-2</v>
      </c>
      <c r="S28" s="5"/>
      <c r="T28">
        <f t="shared" si="8"/>
        <v>0.94872581720661364</v>
      </c>
      <c r="U28">
        <f t="shared" si="9"/>
        <v>-2.2859281017492031E-2</v>
      </c>
      <c r="V28">
        <f t="shared" si="10"/>
        <v>-4.1146705831485652E-4</v>
      </c>
      <c r="W28" s="5"/>
      <c r="X28">
        <f t="shared" si="11"/>
        <v>5.12741827933864E-2</v>
      </c>
      <c r="Y28">
        <f t="shared" si="12"/>
        <v>2.6290418211296017E-3</v>
      </c>
      <c r="Z28" s="6">
        <f t="shared" si="19"/>
        <v>1097.5130144111945</v>
      </c>
      <c r="AA28">
        <f t="shared" si="13"/>
        <v>5.1937337054178821E-2</v>
      </c>
      <c r="AB28" s="5"/>
      <c r="AC28">
        <f t="shared" si="14"/>
        <v>0.94872581720661364</v>
      </c>
      <c r="AD28" s="6">
        <f t="shared" si="15"/>
        <v>1374.3148359706199</v>
      </c>
      <c r="AE28">
        <f t="shared" si="16"/>
        <v>-6.1701674951314914E-2</v>
      </c>
      <c r="AF28" s="5"/>
      <c r="AK28">
        <f t="shared" si="17"/>
        <v>3.5017937539551236E-4</v>
      </c>
      <c r="AL28">
        <f t="shared" si="18"/>
        <v>1.3963956399384374E-7</v>
      </c>
    </row>
    <row r="29" spans="1:38" x14ac:dyDescent="0.3">
      <c r="A29" s="14">
        <v>298.14999999999998</v>
      </c>
      <c r="B29" s="17">
        <v>0.76719999999999999</v>
      </c>
      <c r="C29" s="9">
        <v>58.44</v>
      </c>
      <c r="D29" s="9">
        <f t="shared" si="0"/>
        <v>44.835167999999996</v>
      </c>
      <c r="E29">
        <f t="shared" si="1"/>
        <v>2.474434813681758</v>
      </c>
      <c r="F29" s="21">
        <v>0.66810000000000003</v>
      </c>
      <c r="H29">
        <f t="shared" si="2"/>
        <v>-2.4051599999999999E-5</v>
      </c>
      <c r="I29" s="14">
        <v>0.39200000000000002</v>
      </c>
      <c r="J29">
        <v>1.7999999999999999E-2</v>
      </c>
      <c r="K29" s="23">
        <f t="shared" si="3"/>
        <v>0.76719999999999999</v>
      </c>
      <c r="L29">
        <v>0.2</v>
      </c>
      <c r="N29">
        <f t="shared" si="4"/>
        <v>0.67199012526078095</v>
      </c>
      <c r="O29">
        <f t="shared" si="5"/>
        <v>0.87589953761832751</v>
      </c>
      <c r="P29">
        <f t="shared" si="6"/>
        <v>1.1751799075236655</v>
      </c>
      <c r="R29">
        <f t="shared" si="7"/>
        <v>8.0695088360240464E-3</v>
      </c>
      <c r="S29" s="5"/>
      <c r="T29">
        <f t="shared" si="8"/>
        <v>0.95708876445475843</v>
      </c>
      <c r="U29">
        <f t="shared" si="9"/>
        <v>-1.9047782050539305E-2</v>
      </c>
      <c r="V29">
        <f t="shared" si="10"/>
        <v>-3.4286007690970745E-4</v>
      </c>
      <c r="W29" s="5"/>
      <c r="X29">
        <f t="shared" si="11"/>
        <v>4.2911235545241518E-2</v>
      </c>
      <c r="Y29">
        <f t="shared" si="12"/>
        <v>1.8413741360191992E-3</v>
      </c>
      <c r="Z29" s="6">
        <f t="shared" si="19"/>
        <v>1095.0974243728315</v>
      </c>
      <c r="AA29">
        <f t="shared" si="13"/>
        <v>3.6296713325904714E-2</v>
      </c>
      <c r="AB29" s="5"/>
      <c r="AC29">
        <f t="shared" si="14"/>
        <v>0.95708876445475843</v>
      </c>
      <c r="AD29" s="6">
        <f t="shared" si="15"/>
        <v>1369.7524913211769</v>
      </c>
      <c r="AE29">
        <f t="shared" si="16"/>
        <v>-4.3451908947230417E-2</v>
      </c>
      <c r="AF29" s="5"/>
      <c r="AK29">
        <f t="shared" si="17"/>
        <v>5.7145313778863421E-4</v>
      </c>
      <c r="AL29">
        <f t="shared" si="18"/>
        <v>3.5462589272870993E-7</v>
      </c>
    </row>
    <row r="30" spans="1:38" x14ac:dyDescent="0.3">
      <c r="A30" s="14">
        <v>298.14999999999998</v>
      </c>
      <c r="B30" s="17">
        <v>0.73599999999999999</v>
      </c>
      <c r="C30" s="9">
        <v>58.44</v>
      </c>
      <c r="D30" s="9">
        <f t="shared" si="0"/>
        <v>43.011839999999999</v>
      </c>
      <c r="E30">
        <f t="shared" si="1"/>
        <v>2.474434813681758</v>
      </c>
      <c r="F30" s="21">
        <v>0.67120000000000002</v>
      </c>
      <c r="H30">
        <f t="shared" si="2"/>
        <v>-2.4163199999999999E-5</v>
      </c>
      <c r="I30" s="14">
        <v>0.39200000000000002</v>
      </c>
      <c r="J30">
        <v>1.7999999999999999E-2</v>
      </c>
      <c r="K30" s="23">
        <f t="shared" si="3"/>
        <v>0.73599999999999999</v>
      </c>
      <c r="L30">
        <v>0.2</v>
      </c>
      <c r="N30">
        <f t="shared" si="4"/>
        <v>0.63141765575568121</v>
      </c>
      <c r="O30">
        <f t="shared" si="5"/>
        <v>0.85790442358108865</v>
      </c>
      <c r="P30">
        <f t="shared" si="6"/>
        <v>1.1715808847162177</v>
      </c>
      <c r="R30">
        <f t="shared" si="7"/>
        <v>7.6055917899193999E-3</v>
      </c>
      <c r="S30" s="5"/>
      <c r="T30">
        <f t="shared" si="8"/>
        <v>0.95876188711338117</v>
      </c>
      <c r="U30">
        <f t="shared" si="9"/>
        <v>-1.8289238452877984E-2</v>
      </c>
      <c r="V30">
        <f t="shared" si="10"/>
        <v>-3.2920629215180369E-4</v>
      </c>
      <c r="W30" s="5"/>
      <c r="X30">
        <f t="shared" si="11"/>
        <v>4.123811288661882E-2</v>
      </c>
      <c r="Y30">
        <f t="shared" si="12"/>
        <v>1.7005819544495173E-3</v>
      </c>
      <c r="Z30" s="6">
        <f t="shared" si="19"/>
        <v>1094.6185630566051</v>
      </c>
      <c r="AA30">
        <f t="shared" si="13"/>
        <v>3.3506794356111425E-2</v>
      </c>
      <c r="AB30" s="5"/>
      <c r="AC30">
        <f t="shared" si="14"/>
        <v>0.95876188711338117</v>
      </c>
      <c r="AD30" s="6">
        <f t="shared" si="15"/>
        <v>1368.9263576826565</v>
      </c>
      <c r="AE30">
        <f t="shared" si="16"/>
        <v>-4.0175465597032681E-2</v>
      </c>
      <c r="AF30" s="5"/>
      <c r="AK30">
        <f t="shared" si="17"/>
        <v>6.0771425684633812E-4</v>
      </c>
      <c r="AL30">
        <f t="shared" si="18"/>
        <v>3.9926912047059587E-7</v>
      </c>
    </row>
    <row r="31" spans="1:38" x14ac:dyDescent="0.3">
      <c r="A31" s="14">
        <v>298.14999999999998</v>
      </c>
      <c r="B31" s="17">
        <v>0.6915</v>
      </c>
      <c r="C31" s="9">
        <v>58.44</v>
      </c>
      <c r="D31" s="9">
        <f t="shared" si="0"/>
        <v>40.411259999999999</v>
      </c>
      <c r="E31">
        <f t="shared" si="1"/>
        <v>2.474434813681758</v>
      </c>
      <c r="F31" s="21">
        <v>0.67530000000000001</v>
      </c>
      <c r="H31">
        <f t="shared" si="2"/>
        <v>-2.4310799999999998E-5</v>
      </c>
      <c r="I31" s="14">
        <v>0.39200000000000002</v>
      </c>
      <c r="J31">
        <v>1.7999999999999999E-2</v>
      </c>
      <c r="K31" s="23">
        <f t="shared" si="3"/>
        <v>0.6915</v>
      </c>
      <c r="L31">
        <v>0.2</v>
      </c>
      <c r="N31">
        <f t="shared" si="4"/>
        <v>0.57502705229841133</v>
      </c>
      <c r="O31">
        <f t="shared" si="5"/>
        <v>0.83156479001939465</v>
      </c>
      <c r="P31">
        <f t="shared" si="6"/>
        <v>1.1663129580038789</v>
      </c>
      <c r="R31">
        <f t="shared" si="7"/>
        <v>6.9576366329012294E-3</v>
      </c>
      <c r="S31" s="5"/>
      <c r="T31">
        <f t="shared" si="8"/>
        <v>0.96115837885107092</v>
      </c>
      <c r="U31">
        <f t="shared" si="9"/>
        <v>-1.7205043763554372E-2</v>
      </c>
      <c r="V31">
        <f t="shared" si="10"/>
        <v>-3.0969078774397866E-4</v>
      </c>
      <c r="W31" s="5"/>
      <c r="X31">
        <f t="shared" si="11"/>
        <v>3.8841621148929119E-2</v>
      </c>
      <c r="Y31">
        <f t="shared" si="12"/>
        <v>1.5086715334769378E-3</v>
      </c>
      <c r="Z31" s="6">
        <f t="shared" si="19"/>
        <v>1093.9350217074391</v>
      </c>
      <c r="AA31">
        <f t="shared" si="13"/>
        <v>2.9706995281022806E-2</v>
      </c>
      <c r="AB31" s="5"/>
      <c r="AC31">
        <f t="shared" si="14"/>
        <v>0.96115837885107092</v>
      </c>
      <c r="AD31" s="6">
        <f t="shared" si="15"/>
        <v>1367.7928610574174</v>
      </c>
      <c r="AE31">
        <f t="shared" si="16"/>
        <v>-3.5701173358182833E-2</v>
      </c>
      <c r="AF31" s="5"/>
      <c r="AK31">
        <f t="shared" si="17"/>
        <v>6.5376776799722092E-4</v>
      </c>
      <c r="AL31">
        <f t="shared" si="18"/>
        <v>4.5979054437716173E-7</v>
      </c>
    </row>
    <row r="32" spans="1:38" x14ac:dyDescent="0.3">
      <c r="A32" s="14">
        <v>298.14999999999998</v>
      </c>
      <c r="B32" s="17">
        <v>0.66859999999999997</v>
      </c>
      <c r="C32" s="9">
        <v>58.44</v>
      </c>
      <c r="D32" s="9">
        <f t="shared" si="0"/>
        <v>39.072983999999998</v>
      </c>
      <c r="E32">
        <f t="shared" si="1"/>
        <v>2.474434813681758</v>
      </c>
      <c r="F32" s="21">
        <v>0.67900000000000005</v>
      </c>
      <c r="H32">
        <f t="shared" si="2"/>
        <v>-2.4444000000000002E-5</v>
      </c>
      <c r="I32" s="14">
        <v>0.39200000000000002</v>
      </c>
      <c r="J32">
        <v>1.7999999999999999E-2</v>
      </c>
      <c r="K32" s="23">
        <f t="shared" si="3"/>
        <v>0.66859999999999997</v>
      </c>
      <c r="L32">
        <v>0.2</v>
      </c>
      <c r="N32">
        <f t="shared" si="4"/>
        <v>0.54670060989173952</v>
      </c>
      <c r="O32">
        <f t="shared" si="5"/>
        <v>0.81767964387038516</v>
      </c>
      <c r="P32">
        <f t="shared" si="6"/>
        <v>1.163535928774077</v>
      </c>
      <c r="R32">
        <f t="shared" si="7"/>
        <v>6.6306839488153467E-3</v>
      </c>
      <c r="S32" s="5"/>
      <c r="T32">
        <f t="shared" si="8"/>
        <v>0.96239630458912984</v>
      </c>
      <c r="U32">
        <f t="shared" si="9"/>
        <v>-1.6646053269656513E-2</v>
      </c>
      <c r="V32">
        <f t="shared" si="10"/>
        <v>-2.9962895885381723E-4</v>
      </c>
      <c r="W32" s="5"/>
      <c r="X32">
        <f t="shared" si="11"/>
        <v>3.7603695410870198E-2</v>
      </c>
      <c r="Y32">
        <f t="shared" si="12"/>
        <v>1.4140379085535004E-3</v>
      </c>
      <c r="Z32" s="6">
        <f t="shared" si="19"/>
        <v>1093.5829787176131</v>
      </c>
      <c r="AA32">
        <f t="shared" si="13"/>
        <v>2.7834620185000093E-2</v>
      </c>
      <c r="AB32" s="5"/>
      <c r="AC32">
        <f t="shared" si="14"/>
        <v>0.96239630458912984</v>
      </c>
      <c r="AD32" s="6">
        <f t="shared" si="15"/>
        <v>1367.2302260108434</v>
      </c>
      <c r="AE32">
        <f t="shared" si="16"/>
        <v>-3.349108020634578E-2</v>
      </c>
      <c r="AF32" s="5"/>
      <c r="AK32">
        <f t="shared" si="17"/>
        <v>6.745949686158409E-4</v>
      </c>
      <c r="AL32">
        <f t="shared" si="18"/>
        <v>4.886554796434986E-7</v>
      </c>
    </row>
    <row r="33" spans="1:38" x14ac:dyDescent="0.3">
      <c r="A33" s="14">
        <v>298.14999999999998</v>
      </c>
      <c r="B33" s="17">
        <v>0.49390000000000001</v>
      </c>
      <c r="C33" s="9">
        <v>58.44</v>
      </c>
      <c r="D33" s="9">
        <f t="shared" si="0"/>
        <v>28.863516000000001</v>
      </c>
      <c r="E33">
        <f t="shared" si="1"/>
        <v>2.474434813681758</v>
      </c>
      <c r="F33" s="21">
        <v>0.70299999999999996</v>
      </c>
      <c r="H33">
        <f t="shared" si="2"/>
        <v>-2.5307999999999996E-5</v>
      </c>
      <c r="I33" s="14">
        <v>0.39200000000000002</v>
      </c>
      <c r="J33">
        <v>1.7999999999999999E-2</v>
      </c>
      <c r="K33" s="23">
        <f t="shared" si="3"/>
        <v>0.49390000000000001</v>
      </c>
      <c r="L33">
        <v>0.2</v>
      </c>
      <c r="N33">
        <f t="shared" si="4"/>
        <v>0.34710313743756344</v>
      </c>
      <c r="O33">
        <f t="shared" si="5"/>
        <v>0.70278019323256402</v>
      </c>
      <c r="P33">
        <f t="shared" si="6"/>
        <v>1.1405560386465128</v>
      </c>
      <c r="R33">
        <f t="shared" si="7"/>
        <v>4.2946767274422443E-3</v>
      </c>
      <c r="S33" s="5"/>
      <c r="T33">
        <f t="shared" si="8"/>
        <v>0.97194621487579314</v>
      </c>
      <c r="U33">
        <f t="shared" si="9"/>
        <v>-1.2357767202267595E-2</v>
      </c>
      <c r="V33">
        <f t="shared" si="10"/>
        <v>-2.2243980964081671E-4</v>
      </c>
      <c r="W33" s="5"/>
      <c r="X33">
        <f t="shared" si="11"/>
        <v>2.8053785124206896E-2</v>
      </c>
      <c r="Y33">
        <f t="shared" si="12"/>
        <v>7.8701485979517218E-4</v>
      </c>
      <c r="Z33" s="6">
        <f t="shared" si="19"/>
        <v>1090.8888135570683</v>
      </c>
      <c r="AA33">
        <f t="shared" si="13"/>
        <v>1.5453822719767281E-2</v>
      </c>
      <c r="AB33" s="5"/>
      <c r="AC33">
        <f t="shared" si="14"/>
        <v>0.97194621487579314</v>
      </c>
      <c r="AD33" s="6">
        <f t="shared" si="15"/>
        <v>1363.4081408191339</v>
      </c>
      <c r="AE33">
        <f t="shared" si="16"/>
        <v>-1.8772562251324506E-2</v>
      </c>
      <c r="AF33" s="5"/>
      <c r="AK33">
        <f t="shared" si="17"/>
        <v>7.5349738624420209E-4</v>
      </c>
      <c r="AL33">
        <f t="shared" si="18"/>
        <v>6.0653782964298085E-7</v>
      </c>
    </row>
    <row r="34" spans="1:38" x14ac:dyDescent="0.3">
      <c r="A34" s="14">
        <v>298.14999999999998</v>
      </c>
      <c r="B34" s="17">
        <v>0.40860000000000002</v>
      </c>
      <c r="C34" s="9">
        <v>58.44</v>
      </c>
      <c r="D34" s="9">
        <f t="shared" si="0"/>
        <v>23.878584</v>
      </c>
      <c r="E34">
        <f t="shared" si="1"/>
        <v>2.474434813681758</v>
      </c>
      <c r="F34" s="21">
        <v>0.71679999999999999</v>
      </c>
      <c r="H34">
        <f t="shared" si="2"/>
        <v>-2.5804800000000001E-5</v>
      </c>
      <c r="I34" s="14">
        <v>0.39200000000000002</v>
      </c>
      <c r="J34">
        <v>1.7999999999999999E-2</v>
      </c>
      <c r="K34" s="23">
        <f t="shared" si="3"/>
        <v>0.40860000000000002</v>
      </c>
      <c r="L34">
        <v>0.2</v>
      </c>
      <c r="N34">
        <f t="shared" si="4"/>
        <v>0.26118458617613716</v>
      </c>
      <c r="O34">
        <f t="shared" si="5"/>
        <v>0.63921827257987551</v>
      </c>
      <c r="P34">
        <f t="shared" si="6"/>
        <v>1.1278436545159751</v>
      </c>
      <c r="R34">
        <f t="shared" si="7"/>
        <v>3.2680388503843285E-3</v>
      </c>
      <c r="S34" s="5"/>
      <c r="T34">
        <f t="shared" si="8"/>
        <v>0.97667830505184194</v>
      </c>
      <c r="U34">
        <f t="shared" si="9"/>
        <v>-1.0248459154278855E-2</v>
      </c>
      <c r="V34">
        <f t="shared" si="10"/>
        <v>-1.8447226477701938E-4</v>
      </c>
      <c r="W34" s="5"/>
      <c r="X34">
        <f t="shared" si="11"/>
        <v>2.3321694948158032E-2</v>
      </c>
      <c r="Y34">
        <f t="shared" si="12"/>
        <v>5.4390145525493982E-4</v>
      </c>
      <c r="Z34" s="6">
        <f t="shared" si="19"/>
        <v>1089.5662805130723</v>
      </c>
      <c r="AA34">
        <f t="shared" si="13"/>
        <v>1.0667100340219896E-2</v>
      </c>
      <c r="AB34" s="5"/>
      <c r="AC34">
        <f t="shared" si="14"/>
        <v>0.97667830505184194</v>
      </c>
      <c r="AD34" s="6">
        <f t="shared" si="15"/>
        <v>1361.8499527038673</v>
      </c>
      <c r="AE34">
        <f t="shared" si="16"/>
        <v>-1.3021875140676913E-2</v>
      </c>
      <c r="AF34" s="5"/>
      <c r="AK34">
        <f t="shared" si="17"/>
        <v>7.2879178515029147E-4</v>
      </c>
      <c r="AL34">
        <f t="shared" si="18"/>
        <v>5.694160063204811E-7</v>
      </c>
    </row>
    <row r="35" spans="1:38" x14ac:dyDescent="0.3">
      <c r="A35" s="14">
        <v>298.14999999999998</v>
      </c>
      <c r="B35" s="17">
        <v>0.34329999999999999</v>
      </c>
      <c r="C35" s="9">
        <v>58.44</v>
      </c>
      <c r="D35" s="9">
        <f t="shared" si="0"/>
        <v>20.062452</v>
      </c>
      <c r="E35">
        <f t="shared" si="1"/>
        <v>2.474434813681758</v>
      </c>
      <c r="F35" s="21">
        <v>0.72950000000000004</v>
      </c>
      <c r="H35">
        <f t="shared" si="2"/>
        <v>-2.6262E-5</v>
      </c>
      <c r="I35" s="14">
        <v>0.39200000000000002</v>
      </c>
      <c r="J35">
        <v>1.7999999999999999E-2</v>
      </c>
      <c r="K35" s="23">
        <f t="shared" si="3"/>
        <v>0.34329999999999999</v>
      </c>
      <c r="L35">
        <v>0.2</v>
      </c>
      <c r="N35">
        <f t="shared" si="4"/>
        <v>0.20114567789788571</v>
      </c>
      <c r="O35">
        <f t="shared" si="5"/>
        <v>0.58591808301161008</v>
      </c>
      <c r="P35">
        <f t="shared" si="6"/>
        <v>1.1171836166023219</v>
      </c>
      <c r="R35">
        <f t="shared" si="7"/>
        <v>2.5408247707103581E-3</v>
      </c>
      <c r="S35" s="5"/>
      <c r="T35">
        <f t="shared" si="8"/>
        <v>0.98033213362508909</v>
      </c>
      <c r="U35">
        <f t="shared" si="9"/>
        <v>-8.6267616920108238E-3</v>
      </c>
      <c r="V35">
        <f t="shared" si="10"/>
        <v>-1.552817104561948E-4</v>
      </c>
      <c r="W35" s="5"/>
      <c r="X35">
        <f t="shared" si="11"/>
        <v>1.9667866374910935E-2</v>
      </c>
      <c r="Y35">
        <f t="shared" si="12"/>
        <v>3.8682496774135219E-4</v>
      </c>
      <c r="Z35" s="6">
        <f t="shared" si="19"/>
        <v>1088.5498452496586</v>
      </c>
      <c r="AA35">
        <f t="shared" si="13"/>
        <v>7.5794086579239559E-3</v>
      </c>
      <c r="AB35" s="5"/>
      <c r="AC35">
        <f t="shared" si="14"/>
        <v>0.98033213362508909</v>
      </c>
      <c r="AD35" s="6">
        <f t="shared" si="15"/>
        <v>1360.796744124023</v>
      </c>
      <c r="AE35">
        <f t="shared" si="16"/>
        <v>-9.2886693369531263E-3</v>
      </c>
      <c r="AF35" s="5"/>
      <c r="AK35">
        <f t="shared" si="17"/>
        <v>6.7628238122499282E-4</v>
      </c>
      <c r="AL35">
        <f t="shared" si="18"/>
        <v>4.9356860759080799E-7</v>
      </c>
    </row>
    <row r="36" spans="1:38" x14ac:dyDescent="0.3">
      <c r="A36" s="14">
        <v>298.14999999999998</v>
      </c>
      <c r="B36" s="17">
        <v>1.5580000000000001</v>
      </c>
      <c r="C36" s="9">
        <v>58.44</v>
      </c>
      <c r="D36" s="9">
        <f t="shared" si="0"/>
        <v>91.049520000000001</v>
      </c>
      <c r="E36">
        <f t="shared" si="1"/>
        <v>2.474434813681758</v>
      </c>
      <c r="F36" s="21">
        <v>0.62260000000000004</v>
      </c>
      <c r="H36">
        <f t="shared" si="2"/>
        <v>-2.2413599999999998E-5</v>
      </c>
      <c r="I36" s="14">
        <v>0.39200000000000002</v>
      </c>
      <c r="J36">
        <v>1.7999999999999999E-2</v>
      </c>
      <c r="K36" s="23">
        <f t="shared" si="3"/>
        <v>1.5580000000000001</v>
      </c>
      <c r="L36">
        <v>0.2</v>
      </c>
      <c r="N36">
        <f t="shared" si="4"/>
        <v>1.9446935779191539</v>
      </c>
      <c r="O36">
        <f t="shared" si="5"/>
        <v>1.248198702130394</v>
      </c>
      <c r="P36">
        <f t="shared" si="6"/>
        <v>1.2496397404260788</v>
      </c>
      <c r="R36">
        <f t="shared" si="7"/>
        <v>2.196114198660001E-2</v>
      </c>
      <c r="S36" s="5"/>
      <c r="T36">
        <f t="shared" si="8"/>
        <v>0.91654868240994225</v>
      </c>
      <c r="U36">
        <f t="shared" si="9"/>
        <v>-3.7844462572465473E-2</v>
      </c>
      <c r="V36">
        <f t="shared" si="10"/>
        <v>-6.8120032630437845E-4</v>
      </c>
      <c r="W36" s="5"/>
      <c r="X36">
        <f t="shared" si="11"/>
        <v>8.3451317590057694E-2</v>
      </c>
      <c r="Y36">
        <f t="shared" si="12"/>
        <v>6.9641224075166729E-3</v>
      </c>
      <c r="Z36" s="6">
        <f t="shared" si="19"/>
        <v>1107.246716384692</v>
      </c>
      <c r="AA36">
        <f t="shared" si="13"/>
        <v>0.13879803002803004</v>
      </c>
      <c r="AB36" s="5"/>
      <c r="AC36">
        <f t="shared" si="14"/>
        <v>0.91654868240994225</v>
      </c>
      <c r="AD36" s="6">
        <f t="shared" si="15"/>
        <v>1398.8257859105411</v>
      </c>
      <c r="AE36">
        <f t="shared" si="16"/>
        <v>-0.16071561261279041</v>
      </c>
      <c r="AF36" s="5"/>
      <c r="AK36">
        <f t="shared" si="17"/>
        <v>-6.3764092446474963E-4</v>
      </c>
      <c r="AL36">
        <f t="shared" si="18"/>
        <v>3.7850466076805435E-7</v>
      </c>
    </row>
    <row r="37" spans="1:38" x14ac:dyDescent="0.3">
      <c r="A37" s="14">
        <v>298.14999999999998</v>
      </c>
      <c r="B37" s="17">
        <v>1.3052999999999999</v>
      </c>
      <c r="C37" s="9">
        <v>58.44</v>
      </c>
      <c r="D37" s="9">
        <f t="shared" si="0"/>
        <v>76.281731999999991</v>
      </c>
      <c r="E37">
        <f t="shared" si="1"/>
        <v>2.474434813681758</v>
      </c>
      <c r="F37" s="21">
        <v>0.63080000000000003</v>
      </c>
      <c r="H37">
        <f t="shared" si="2"/>
        <v>-2.2708799999999998E-5</v>
      </c>
      <c r="I37" s="14">
        <v>0.39200000000000002</v>
      </c>
      <c r="J37">
        <v>1.7999999999999999E-2</v>
      </c>
      <c r="K37" s="23">
        <f t="shared" si="3"/>
        <v>1.3052999999999999</v>
      </c>
      <c r="L37">
        <v>0.2</v>
      </c>
      <c r="N37">
        <f t="shared" si="4"/>
        <v>1.4913016797003211</v>
      </c>
      <c r="O37">
        <f t="shared" si="5"/>
        <v>1.1424972647669664</v>
      </c>
      <c r="P37">
        <f t="shared" si="6"/>
        <v>1.2284994529533932</v>
      </c>
      <c r="R37">
        <f t="shared" si="7"/>
        <v>1.7130857692558815E-2</v>
      </c>
      <c r="S37" s="5"/>
      <c r="T37">
        <f t="shared" si="8"/>
        <v>0.92912475448389387</v>
      </c>
      <c r="U37">
        <f t="shared" si="9"/>
        <v>-3.1925968948907209E-2</v>
      </c>
      <c r="V37">
        <f t="shared" si="10"/>
        <v>-5.7466744108032976E-4</v>
      </c>
      <c r="W37" s="5"/>
      <c r="X37">
        <f t="shared" si="11"/>
        <v>7.0875245516106189E-2</v>
      </c>
      <c r="Y37">
        <f t="shared" si="12"/>
        <v>5.0233004269683301E-3</v>
      </c>
      <c r="Z37" s="6">
        <f t="shared" si="19"/>
        <v>1103.3470151120544</v>
      </c>
      <c r="AA37">
        <f t="shared" si="13"/>
        <v>9.976398357791906E-2</v>
      </c>
      <c r="AB37" s="5"/>
      <c r="AC37">
        <f t="shared" si="14"/>
        <v>0.92912475448389387</v>
      </c>
      <c r="AD37" s="6">
        <f t="shared" si="15"/>
        <v>1387.9028427261233</v>
      </c>
      <c r="AE37">
        <f t="shared" si="16"/>
        <v>-0.116598980762242</v>
      </c>
      <c r="AF37" s="5"/>
      <c r="AK37">
        <f t="shared" si="17"/>
        <v>-2.7880693284444702E-4</v>
      </c>
      <c r="AL37">
        <f t="shared" si="18"/>
        <v>6.5586253646412049E-8</v>
      </c>
    </row>
    <row r="38" spans="1:38" x14ac:dyDescent="0.3">
      <c r="A38" s="14">
        <v>298.14999999999998</v>
      </c>
      <c r="B38" s="17">
        <v>1.2020999999999999</v>
      </c>
      <c r="C38" s="9">
        <v>58.44</v>
      </c>
      <c r="D38" s="9">
        <f t="shared" si="0"/>
        <v>70.250723999999991</v>
      </c>
      <c r="E38">
        <f t="shared" si="1"/>
        <v>2.474434813681758</v>
      </c>
      <c r="F38" s="21">
        <v>0.6351</v>
      </c>
      <c r="H38">
        <f t="shared" si="2"/>
        <v>-2.2863599999999999E-5</v>
      </c>
      <c r="I38" s="14">
        <v>0.39200000000000002</v>
      </c>
      <c r="J38">
        <v>1.7999999999999999E-2</v>
      </c>
      <c r="K38" s="23">
        <f t="shared" si="3"/>
        <v>1.2020999999999999</v>
      </c>
      <c r="L38">
        <v>0.2</v>
      </c>
      <c r="N38">
        <f t="shared" si="4"/>
        <v>1.3179862993449514</v>
      </c>
      <c r="O38">
        <f t="shared" si="5"/>
        <v>1.0964032105024137</v>
      </c>
      <c r="P38">
        <f t="shared" si="6"/>
        <v>1.2192806421004827</v>
      </c>
      <c r="R38">
        <f t="shared" si="7"/>
        <v>1.5254422988553564E-2</v>
      </c>
      <c r="S38" s="5"/>
      <c r="T38">
        <f t="shared" si="8"/>
        <v>0.93436049850315261</v>
      </c>
      <c r="U38">
        <f t="shared" si="9"/>
        <v>-2.9485530296675003E-2</v>
      </c>
      <c r="V38">
        <f t="shared" si="10"/>
        <v>-5.3073954534015001E-4</v>
      </c>
      <c r="W38" s="5"/>
      <c r="X38">
        <f t="shared" si="11"/>
        <v>6.5639501496847386E-2</v>
      </c>
      <c r="Y38">
        <f t="shared" si="12"/>
        <v>4.3085441567546302E-3</v>
      </c>
      <c r="Z38" s="6">
        <f t="shared" si="19"/>
        <v>1101.7619871052257</v>
      </c>
      <c r="AA38">
        <f t="shared" si="13"/>
        <v>8.5445823090178619E-2</v>
      </c>
      <c r="AB38" s="5"/>
      <c r="AC38">
        <f t="shared" si="14"/>
        <v>0.93436049850315261</v>
      </c>
      <c r="AD38" s="6">
        <f t="shared" si="15"/>
        <v>1383.8689998004381</v>
      </c>
      <c r="AE38">
        <f t="shared" si="16"/>
        <v>-0.10027957941420923</v>
      </c>
      <c r="AF38" s="5"/>
      <c r="AK38">
        <f t="shared" si="17"/>
        <v>-1.1007288081719968E-4</v>
      </c>
      <c r="AL38">
        <f t="shared" si="18"/>
        <v>7.605458660653192E-9</v>
      </c>
    </row>
    <row r="39" spans="1:38" x14ac:dyDescent="0.3">
      <c r="A39" s="14">
        <v>298.14999999999998</v>
      </c>
      <c r="B39" s="17">
        <v>3.6732</v>
      </c>
      <c r="C39" s="9">
        <v>58.44</v>
      </c>
      <c r="D39" s="9">
        <f t="shared" si="0"/>
        <v>214.66180799999998</v>
      </c>
      <c r="E39">
        <f t="shared" si="1"/>
        <v>2.474434813681758</v>
      </c>
      <c r="F39" s="21">
        <v>0.72440000000000004</v>
      </c>
      <c r="H39">
        <f t="shared" si="2"/>
        <v>-2.6078399999999998E-5</v>
      </c>
      <c r="I39" s="14">
        <v>0.39200000000000002</v>
      </c>
      <c r="J39">
        <v>1.7999999999999999E-2</v>
      </c>
      <c r="K39" s="23">
        <f t="shared" si="3"/>
        <v>3.6732</v>
      </c>
      <c r="L39">
        <v>0.2</v>
      </c>
      <c r="N39">
        <f t="shared" si="4"/>
        <v>7.039906051586768</v>
      </c>
      <c r="O39">
        <f t="shared" si="5"/>
        <v>1.9165594172892215</v>
      </c>
      <c r="P39">
        <f t="shared" si="6"/>
        <v>1.3833118834578444</v>
      </c>
      <c r="R39">
        <f t="shared" si="7"/>
        <v>7.1818333513954807E-2</v>
      </c>
      <c r="S39" s="5"/>
      <c r="T39">
        <f t="shared" si="8"/>
        <v>0.823274423723381</v>
      </c>
      <c r="U39">
        <f t="shared" si="9"/>
        <v>-8.4455376399896198E-2</v>
      </c>
      <c r="V39">
        <f t="shared" si="10"/>
        <v>-1.5201967751981315E-3</v>
      </c>
      <c r="W39" s="5"/>
      <c r="X39">
        <f t="shared" si="11"/>
        <v>0.17672557627661903</v>
      </c>
      <c r="Y39">
        <f t="shared" si="12"/>
        <v>3.1231929310303091E-2</v>
      </c>
      <c r="Z39" s="6">
        <f t="shared" si="19"/>
        <v>1142.3786318501659</v>
      </c>
      <c r="AA39">
        <f t="shared" si="13"/>
        <v>0.64221639615981252</v>
      </c>
      <c r="AB39" s="5"/>
      <c r="AC39">
        <f t="shared" si="14"/>
        <v>0.823274423723381</v>
      </c>
      <c r="AD39" s="6">
        <f t="shared" si="15"/>
        <v>1538.7477742634708</v>
      </c>
      <c r="AE39">
        <f t="shared" si="16"/>
        <v>-0.71216951510448157</v>
      </c>
      <c r="AF39" s="5"/>
      <c r="AK39">
        <f t="shared" si="17"/>
        <v>3.4501779408757649E-4</v>
      </c>
      <c r="AL39">
        <f t="shared" si="18"/>
        <v>1.3771238526628424E-7</v>
      </c>
    </row>
    <row r="40" spans="1:38" x14ac:dyDescent="0.3">
      <c r="A40" s="14">
        <v>298.14999999999998</v>
      </c>
      <c r="B40" s="17">
        <v>3.5148000000000001</v>
      </c>
      <c r="C40" s="9">
        <v>58.44</v>
      </c>
      <c r="D40" s="9">
        <f t="shared" si="0"/>
        <v>205.404912</v>
      </c>
      <c r="E40">
        <f t="shared" si="1"/>
        <v>2.474434813681758</v>
      </c>
      <c r="F40" s="21">
        <v>0.71209999999999996</v>
      </c>
      <c r="H40">
        <f t="shared" si="2"/>
        <v>-2.5635599999999999E-5</v>
      </c>
      <c r="I40" s="14">
        <v>0.39200000000000002</v>
      </c>
      <c r="J40">
        <v>1.7999999999999999E-2</v>
      </c>
      <c r="K40" s="23">
        <f t="shared" si="3"/>
        <v>3.5148000000000001</v>
      </c>
      <c r="L40">
        <v>0.2</v>
      </c>
      <c r="N40">
        <f t="shared" si="4"/>
        <v>6.5894766986303237</v>
      </c>
      <c r="O40">
        <f t="shared" si="5"/>
        <v>1.8747799870918187</v>
      </c>
      <c r="P40">
        <f t="shared" si="6"/>
        <v>1.3749559974183638</v>
      </c>
      <c r="R40">
        <f t="shared" si="7"/>
        <v>6.7631760831380588E-2</v>
      </c>
      <c r="S40" s="5"/>
      <c r="T40">
        <f t="shared" si="8"/>
        <v>0.82959675213269746</v>
      </c>
      <c r="U40">
        <f t="shared" si="9"/>
        <v>-8.113295687649924E-2</v>
      </c>
      <c r="V40">
        <f t="shared" si="10"/>
        <v>-1.4603932237769862E-3</v>
      </c>
      <c r="W40" s="5"/>
      <c r="X40">
        <f t="shared" si="11"/>
        <v>0.17040324786730254</v>
      </c>
      <c r="Y40">
        <f t="shared" si="12"/>
        <v>2.9037266883725349E-2</v>
      </c>
      <c r="Z40" s="6">
        <f t="shared" si="19"/>
        <v>1139.539408014193</v>
      </c>
      <c r="AA40">
        <f t="shared" si="13"/>
        <v>0.59560397847054924</v>
      </c>
      <c r="AB40" s="5"/>
      <c r="AC40">
        <f t="shared" si="14"/>
        <v>0.82959675213269746</v>
      </c>
      <c r="AD40" s="6">
        <f t="shared" si="15"/>
        <v>1525.75761322271</v>
      </c>
      <c r="AE40">
        <f t="shared" si="16"/>
        <v>-0.66157765770779031</v>
      </c>
      <c r="AF40" s="5"/>
      <c r="AK40">
        <f t="shared" si="17"/>
        <v>1.9768837036249209E-4</v>
      </c>
      <c r="AL40">
        <f t="shared" si="18"/>
        <v>4.9873595738467246E-8</v>
      </c>
    </row>
    <row r="41" spans="1:38" x14ac:dyDescent="0.3">
      <c r="A41" s="14">
        <v>298.14999999999998</v>
      </c>
      <c r="B41" s="17">
        <v>3.0707</v>
      </c>
      <c r="C41" s="9">
        <v>58.44</v>
      </c>
      <c r="D41" s="9">
        <f t="shared" si="0"/>
        <v>179.451708</v>
      </c>
      <c r="E41">
        <f t="shared" si="1"/>
        <v>2.474434813681758</v>
      </c>
      <c r="F41" s="21">
        <v>0.68049999999999999</v>
      </c>
      <c r="H41">
        <f t="shared" si="2"/>
        <v>-2.4497999999999998E-5</v>
      </c>
      <c r="I41" s="14">
        <v>0.39200000000000002</v>
      </c>
      <c r="J41">
        <v>1.7999999999999999E-2</v>
      </c>
      <c r="K41" s="23">
        <f t="shared" si="3"/>
        <v>3.0707</v>
      </c>
      <c r="L41">
        <v>0.2</v>
      </c>
      <c r="N41">
        <f t="shared" si="4"/>
        <v>5.380914402147928</v>
      </c>
      <c r="O41">
        <f t="shared" si="5"/>
        <v>1.7523412909590415</v>
      </c>
      <c r="P41">
        <f t="shared" si="6"/>
        <v>1.3504682581918084</v>
      </c>
      <c r="R41">
        <f t="shared" si="7"/>
        <v>5.6228988413829402E-2</v>
      </c>
      <c r="S41" s="5"/>
      <c r="T41">
        <f t="shared" si="8"/>
        <v>0.84785158495018265</v>
      </c>
      <c r="U41">
        <f t="shared" si="9"/>
        <v>-7.1680163637487818E-2</v>
      </c>
      <c r="V41">
        <f t="shared" si="10"/>
        <v>-1.2902429454747805E-3</v>
      </c>
      <c r="W41" s="5"/>
      <c r="X41">
        <f t="shared" si="11"/>
        <v>0.15214841504981735</v>
      </c>
      <c r="Y41">
        <f t="shared" si="12"/>
        <v>2.3149140202171486E-2</v>
      </c>
      <c r="Z41" s="6">
        <f t="shared" si="19"/>
        <v>1131.781050612871</v>
      </c>
      <c r="AA41">
        <f t="shared" si="13"/>
        <v>0.47159564793836922</v>
      </c>
      <c r="AB41" s="5"/>
      <c r="AC41">
        <f t="shared" si="14"/>
        <v>0.84785158495018265</v>
      </c>
      <c r="AD41" s="6">
        <f t="shared" si="15"/>
        <v>1491.2388712307488</v>
      </c>
      <c r="AE41">
        <f t="shared" si="16"/>
        <v>-0.52683476099631366</v>
      </c>
      <c r="AF41" s="5"/>
      <c r="AK41">
        <f t="shared" si="17"/>
        <v>-3.00367589589845E-4</v>
      </c>
      <c r="AL41">
        <f t="shared" si="18"/>
        <v>7.6104030460469498E-8</v>
      </c>
    </row>
    <row r="42" spans="1:38" x14ac:dyDescent="0.3">
      <c r="A42" s="14">
        <v>298.14999999999998</v>
      </c>
      <c r="B42" s="17">
        <v>2.9137</v>
      </c>
      <c r="C42" s="9">
        <v>58.44</v>
      </c>
      <c r="D42" s="9">
        <f t="shared" si="0"/>
        <v>170.27662799999999</v>
      </c>
      <c r="E42">
        <f t="shared" si="1"/>
        <v>2.474434813681758</v>
      </c>
      <c r="F42" s="21">
        <v>0.67049999999999998</v>
      </c>
      <c r="H42">
        <f t="shared" si="2"/>
        <v>-2.4137999999999995E-5</v>
      </c>
      <c r="I42" s="14">
        <v>0.39200000000000002</v>
      </c>
      <c r="J42">
        <v>1.7999999999999999E-2</v>
      </c>
      <c r="K42" s="23">
        <f t="shared" si="3"/>
        <v>2.9137</v>
      </c>
      <c r="L42">
        <v>0.2</v>
      </c>
      <c r="N42">
        <f t="shared" si="4"/>
        <v>4.9735587333772386</v>
      </c>
      <c r="O42">
        <f t="shared" si="5"/>
        <v>1.7069563556224863</v>
      </c>
      <c r="P42">
        <f t="shared" si="6"/>
        <v>1.3413912711244973</v>
      </c>
      <c r="R42">
        <f t="shared" si="7"/>
        <v>5.2323928413952975E-2</v>
      </c>
      <c r="S42" s="5"/>
      <c r="T42">
        <f t="shared" si="8"/>
        <v>0.85449882196570703</v>
      </c>
      <c r="U42">
        <f t="shared" si="9"/>
        <v>-6.8288531672496072E-2</v>
      </c>
      <c r="V42">
        <f t="shared" si="10"/>
        <v>-1.2291935701049291E-3</v>
      </c>
      <c r="W42" s="5"/>
      <c r="X42">
        <f t="shared" si="11"/>
        <v>0.14550117803429291</v>
      </c>
      <c r="Y42">
        <f t="shared" si="12"/>
        <v>2.1170592809367002E-2</v>
      </c>
      <c r="Z42" s="6">
        <f t="shared" si="19"/>
        <v>1129.1067448165008</v>
      </c>
      <c r="AA42">
        <f t="shared" si="13"/>
        <v>0.43026946439075991</v>
      </c>
      <c r="AB42" s="5"/>
      <c r="AC42">
        <f t="shared" si="14"/>
        <v>0.85449882196570703</v>
      </c>
      <c r="AD42" s="6">
        <f t="shared" si="15"/>
        <v>1479.7506374281347</v>
      </c>
      <c r="AE42">
        <f t="shared" si="16"/>
        <v>-0.48184297130050985</v>
      </c>
      <c r="AF42" s="5"/>
      <c r="AK42">
        <f t="shared" si="17"/>
        <v>-4.7877206590191124E-4</v>
      </c>
      <c r="AL42">
        <f t="shared" si="18"/>
        <v>2.0669213387850339E-7</v>
      </c>
    </row>
    <row r="43" spans="1:38" x14ac:dyDescent="0.3">
      <c r="A43" s="14">
        <v>298.14999999999998</v>
      </c>
      <c r="B43" s="17">
        <v>2.6960999999999999</v>
      </c>
      <c r="C43" s="9">
        <v>58.44</v>
      </c>
      <c r="D43" s="9">
        <f t="shared" si="0"/>
        <v>157.56008399999999</v>
      </c>
      <c r="E43">
        <f t="shared" si="1"/>
        <v>2.474434813681758</v>
      </c>
      <c r="F43" s="21">
        <v>0.65720000000000001</v>
      </c>
      <c r="H43">
        <f t="shared" si="2"/>
        <v>-2.3659199999999999E-5</v>
      </c>
      <c r="I43" s="14">
        <v>0.39200000000000002</v>
      </c>
      <c r="J43">
        <v>1.7999999999999999E-2</v>
      </c>
      <c r="K43" s="23">
        <f t="shared" si="3"/>
        <v>2.6960999999999999</v>
      </c>
      <c r="L43">
        <v>0.2</v>
      </c>
      <c r="N43">
        <f t="shared" si="4"/>
        <v>4.4269436569354488</v>
      </c>
      <c r="O43">
        <f t="shared" si="5"/>
        <v>1.6419805114556019</v>
      </c>
      <c r="P43">
        <f t="shared" si="6"/>
        <v>1.3283961022911204</v>
      </c>
      <c r="R43">
        <f t="shared" si="7"/>
        <v>4.7028916133466624E-2</v>
      </c>
      <c r="S43" s="5"/>
      <c r="T43">
        <f t="shared" si="8"/>
        <v>0.86388604256675461</v>
      </c>
      <c r="U43">
        <f t="shared" si="9"/>
        <v>-6.3543542646725959E-2</v>
      </c>
      <c r="V43">
        <f t="shared" si="10"/>
        <v>-1.1437837676410672E-3</v>
      </c>
      <c r="W43" s="5"/>
      <c r="X43">
        <f t="shared" si="11"/>
        <v>0.13611395743324542</v>
      </c>
      <c r="Y43">
        <f t="shared" si="12"/>
        <v>1.8527009408139346E-2</v>
      </c>
      <c r="Z43" s="6">
        <f t="shared" si="19"/>
        <v>1125.4560764264927</v>
      </c>
      <c r="AA43">
        <f t="shared" si="13"/>
        <v>0.37532403569522199</v>
      </c>
      <c r="AB43" s="5"/>
      <c r="AC43">
        <f t="shared" si="14"/>
        <v>0.86388604256675461</v>
      </c>
      <c r="AD43" s="6">
        <f t="shared" si="15"/>
        <v>1464.4888774688836</v>
      </c>
      <c r="AE43">
        <f t="shared" si="16"/>
        <v>-0.42191052762464282</v>
      </c>
      <c r="AF43" s="5"/>
      <c r="AK43">
        <f t="shared" si="17"/>
        <v>-7.0135956359523854E-4</v>
      </c>
      <c r="AL43">
        <f t="shared" si="18"/>
        <v>4.5927778281711862E-7</v>
      </c>
    </row>
    <row r="44" spans="1:38" x14ac:dyDescent="0.3">
      <c r="A44" s="14">
        <v>298.14999999999998</v>
      </c>
      <c r="B44" s="17">
        <v>1.0629</v>
      </c>
      <c r="C44" s="9">
        <v>58.44</v>
      </c>
      <c r="D44" s="9">
        <f t="shared" si="0"/>
        <v>62.115875999999993</v>
      </c>
      <c r="E44">
        <f t="shared" si="1"/>
        <v>2.474434813681758</v>
      </c>
      <c r="F44" s="21">
        <v>0.64419999999999999</v>
      </c>
      <c r="H44">
        <f t="shared" si="2"/>
        <v>-2.3191199999999999E-5</v>
      </c>
      <c r="I44" s="14">
        <v>0.39200000000000002</v>
      </c>
      <c r="J44">
        <v>1.7999999999999999E-2</v>
      </c>
      <c r="K44" s="23">
        <f t="shared" si="3"/>
        <v>1.0629</v>
      </c>
      <c r="L44">
        <v>0.2</v>
      </c>
      <c r="N44">
        <f t="shared" si="4"/>
        <v>1.0958184558534318</v>
      </c>
      <c r="O44">
        <f t="shared" si="5"/>
        <v>1.0309704166463749</v>
      </c>
      <c r="P44">
        <f t="shared" si="6"/>
        <v>1.206194083329275</v>
      </c>
      <c r="R44">
        <f t="shared" si="7"/>
        <v>1.2820648237902283E-2</v>
      </c>
      <c r="S44" s="5"/>
      <c r="T44">
        <f t="shared" si="8"/>
        <v>0.94151685573712296</v>
      </c>
      <c r="U44">
        <f t="shared" si="9"/>
        <v>-2.6171900513919353E-2</v>
      </c>
      <c r="V44">
        <f t="shared" si="10"/>
        <v>-4.7109420925054834E-4</v>
      </c>
      <c r="W44" s="5"/>
      <c r="X44">
        <f t="shared" si="11"/>
        <v>5.8483144262877006E-2</v>
      </c>
      <c r="Y44">
        <f t="shared" si="12"/>
        <v>3.4202781628724834E-3</v>
      </c>
      <c r="Z44" s="6">
        <f t="shared" si="19"/>
        <v>1099.628124889342</v>
      </c>
      <c r="AA44">
        <f t="shared" si="13"/>
        <v>6.7698613131109781E-2</v>
      </c>
      <c r="AB44" s="5"/>
      <c r="AC44">
        <f t="shared" si="14"/>
        <v>0.94151685573712296</v>
      </c>
      <c r="AD44" s="6">
        <f t="shared" si="15"/>
        <v>1378.834749488577</v>
      </c>
      <c r="AE44">
        <f t="shared" si="16"/>
        <v>-7.9923455461030649E-2</v>
      </c>
      <c r="AF44" s="5"/>
      <c r="AK44">
        <f t="shared" si="17"/>
        <v>1.2471169873086441E-4</v>
      </c>
      <c r="AL44">
        <f t="shared" si="18"/>
        <v>2.1875267452992332E-8</v>
      </c>
    </row>
    <row r="45" spans="1:38" x14ac:dyDescent="0.3">
      <c r="A45" s="14">
        <v>298.14999999999998</v>
      </c>
      <c r="B45" s="17">
        <v>3.7111000000000001</v>
      </c>
      <c r="C45" s="9">
        <v>58.44</v>
      </c>
      <c r="D45" s="9">
        <f t="shared" si="0"/>
        <v>216.87668399999998</v>
      </c>
      <c r="E45">
        <f t="shared" si="1"/>
        <v>2.474434813681758</v>
      </c>
      <c r="F45" s="21">
        <v>0.72670000000000001</v>
      </c>
      <c r="H45">
        <f t="shared" si="2"/>
        <v>-2.6161199999999999E-5</v>
      </c>
      <c r="I45" s="14">
        <v>0.39200000000000002</v>
      </c>
      <c r="J45">
        <v>1.7999999999999999E-2</v>
      </c>
      <c r="K45" s="23">
        <f t="shared" si="3"/>
        <v>3.7111000000000001</v>
      </c>
      <c r="L45">
        <v>0.2</v>
      </c>
      <c r="N45">
        <f t="shared" si="4"/>
        <v>7.1491430254703268</v>
      </c>
      <c r="O45">
        <f t="shared" si="5"/>
        <v>1.9264215530355759</v>
      </c>
      <c r="P45">
        <f t="shared" si="6"/>
        <v>1.3852843106071151</v>
      </c>
      <c r="R45">
        <f t="shared" si="7"/>
        <v>7.2828881120599515E-2</v>
      </c>
      <c r="S45" s="5"/>
      <c r="T45">
        <f t="shared" si="8"/>
        <v>0.82177595573028506</v>
      </c>
      <c r="U45">
        <f t="shared" si="9"/>
        <v>-8.524656987193549E-2</v>
      </c>
      <c r="V45">
        <f t="shared" si="10"/>
        <v>-1.5344382576948387E-3</v>
      </c>
      <c r="W45" s="5"/>
      <c r="X45">
        <f t="shared" si="11"/>
        <v>0.17822404426971497</v>
      </c>
      <c r="Y45">
        <f t="shared" si="12"/>
        <v>3.1763809955853324E-2</v>
      </c>
      <c r="Z45" s="6">
        <f t="shared" si="19"/>
        <v>1143.0637245308822</v>
      </c>
      <c r="AA45">
        <f t="shared" si="13"/>
        <v>0.65354506044171856</v>
      </c>
      <c r="AB45" s="5"/>
      <c r="AC45">
        <f t="shared" si="14"/>
        <v>0.82177595573028506</v>
      </c>
      <c r="AD45" s="6">
        <f t="shared" si="15"/>
        <v>1541.9059234711615</v>
      </c>
      <c r="AE45">
        <f t="shared" si="16"/>
        <v>-0.72446331876054326</v>
      </c>
      <c r="AF45" s="5"/>
      <c r="AK45">
        <f t="shared" si="17"/>
        <v>3.7618454407994939E-4</v>
      </c>
      <c r="AL45">
        <f t="shared" si="18"/>
        <v>1.618820977792481E-7</v>
      </c>
    </row>
    <row r="46" spans="1:38" x14ac:dyDescent="0.3">
      <c r="A46" s="14">
        <v>298.14999999999998</v>
      </c>
      <c r="B46" s="17">
        <v>3.6821000000000002</v>
      </c>
      <c r="C46" s="9">
        <v>58.44</v>
      </c>
      <c r="D46" s="9">
        <f t="shared" si="0"/>
        <v>215.18192400000001</v>
      </c>
      <c r="E46">
        <f t="shared" si="1"/>
        <v>2.474434813681758</v>
      </c>
      <c r="F46" s="21">
        <v>0.72460000000000002</v>
      </c>
      <c r="H46">
        <f t="shared" si="2"/>
        <v>-2.60856E-5</v>
      </c>
      <c r="I46" s="14">
        <v>0.39200000000000002</v>
      </c>
      <c r="J46">
        <v>1.7999999999999999E-2</v>
      </c>
      <c r="K46" s="23">
        <f t="shared" si="3"/>
        <v>3.6821000000000002</v>
      </c>
      <c r="L46">
        <v>0.2</v>
      </c>
      <c r="N46">
        <f t="shared" si="4"/>
        <v>7.0655076120305047</v>
      </c>
      <c r="O46">
        <f t="shared" si="5"/>
        <v>1.9188798815975949</v>
      </c>
      <c r="P46">
        <f t="shared" si="6"/>
        <v>1.383775976319519</v>
      </c>
      <c r="R46">
        <f t="shared" si="7"/>
        <v>7.2055336360277611E-2</v>
      </c>
      <c r="S46" s="5"/>
      <c r="T46">
        <f t="shared" si="8"/>
        <v>0.82292204998269869</v>
      </c>
      <c r="U46">
        <f t="shared" si="9"/>
        <v>-8.4641300712002987E-2</v>
      </c>
      <c r="V46">
        <f t="shared" si="10"/>
        <v>-1.5235434128160537E-3</v>
      </c>
      <c r="W46" s="5"/>
      <c r="X46">
        <f t="shared" si="11"/>
        <v>0.17707795001730128</v>
      </c>
      <c r="Y46">
        <f t="shared" si="12"/>
        <v>3.1356600382329854E-2</v>
      </c>
      <c r="Z46" s="6">
        <f t="shared" si="19"/>
        <v>1142.5393102906489</v>
      </c>
      <c r="AA46">
        <f t="shared" si="13"/>
        <v>0.64487067432995959</v>
      </c>
      <c r="AB46" s="5"/>
      <c r="AC46">
        <f t="shared" si="14"/>
        <v>0.82292204998269869</v>
      </c>
      <c r="AD46" s="6">
        <f t="shared" si="15"/>
        <v>1539.4876872841146</v>
      </c>
      <c r="AE46">
        <f t="shared" si="16"/>
        <v>-0.71504997441546292</v>
      </c>
      <c r="AF46" s="5"/>
      <c r="AK46">
        <f t="shared" si="17"/>
        <v>3.5249286195826457E-4</v>
      </c>
      <c r="AL46">
        <f t="shared" si="18"/>
        <v>1.4332165185868518E-7</v>
      </c>
    </row>
    <row r="47" spans="1:38" x14ac:dyDescent="0.3">
      <c r="A47" s="14">
        <v>298.14999999999998</v>
      </c>
      <c r="B47" s="17">
        <v>3.5272000000000001</v>
      </c>
      <c r="C47" s="9">
        <v>58.44</v>
      </c>
      <c r="D47" s="9">
        <f t="shared" si="0"/>
        <v>206.12956800000001</v>
      </c>
      <c r="E47">
        <f t="shared" si="1"/>
        <v>2.474434813681758</v>
      </c>
      <c r="F47" s="21">
        <v>0.71279999999999999</v>
      </c>
      <c r="H47">
        <f t="shared" si="2"/>
        <v>-2.5660799999999997E-5</v>
      </c>
      <c r="I47" s="14">
        <v>0.39200000000000002</v>
      </c>
      <c r="J47">
        <v>1.7999999999999999E-2</v>
      </c>
      <c r="K47" s="23">
        <f t="shared" si="3"/>
        <v>3.5272000000000001</v>
      </c>
      <c r="L47">
        <v>0.2</v>
      </c>
      <c r="N47">
        <f t="shared" si="4"/>
        <v>6.624378343939</v>
      </c>
      <c r="O47">
        <f t="shared" si="5"/>
        <v>1.878084130170957</v>
      </c>
      <c r="P47">
        <f t="shared" si="6"/>
        <v>1.3756168260341914</v>
      </c>
      <c r="R47">
        <f t="shared" si="7"/>
        <v>6.7957315889463826E-2</v>
      </c>
      <c r="S47" s="5"/>
      <c r="T47">
        <f t="shared" si="8"/>
        <v>0.82909832121784111</v>
      </c>
      <c r="U47">
        <f t="shared" si="9"/>
        <v>-8.1393964226102455E-2</v>
      </c>
      <c r="V47">
        <f t="shared" si="10"/>
        <v>-1.4650913560698441E-3</v>
      </c>
      <c r="W47" s="5"/>
      <c r="X47">
        <f t="shared" si="11"/>
        <v>0.17090167878215884</v>
      </c>
      <c r="Y47">
        <f t="shared" si="12"/>
        <v>2.9207383810560202E-2</v>
      </c>
      <c r="Z47" s="6">
        <f t="shared" si="19"/>
        <v>1139.7602780568864</v>
      </c>
      <c r="AA47">
        <f t="shared" si="13"/>
        <v>0.59920948607828939</v>
      </c>
      <c r="AB47" s="5"/>
      <c r="AC47">
        <f t="shared" si="14"/>
        <v>0.82909832121784111</v>
      </c>
      <c r="AD47" s="6">
        <f t="shared" si="15"/>
        <v>1526.7621527550459</v>
      </c>
      <c r="AE47">
        <f t="shared" si="16"/>
        <v>-0.66549160935018858</v>
      </c>
      <c r="AF47" s="5"/>
      <c r="AK47">
        <f t="shared" si="17"/>
        <v>2.1010126149478836E-4</v>
      </c>
      <c r="AL47">
        <f t="shared" si="18"/>
        <v>5.558374964027237E-8</v>
      </c>
    </row>
    <row r="48" spans="1:38" x14ac:dyDescent="0.3">
      <c r="A48" s="14">
        <v>298.14999999999998</v>
      </c>
      <c r="B48" s="17">
        <v>3.3805000000000001</v>
      </c>
      <c r="C48" s="9">
        <v>58.44</v>
      </c>
      <c r="D48" s="9">
        <f t="shared" si="0"/>
        <v>197.55642</v>
      </c>
      <c r="E48">
        <f t="shared" si="1"/>
        <v>2.474434813681758</v>
      </c>
      <c r="F48" s="17">
        <v>0.68710000000000004</v>
      </c>
      <c r="H48">
        <f t="shared" si="2"/>
        <v>-2.4735600000000001E-5</v>
      </c>
      <c r="I48" s="14">
        <v>0.39200000000000002</v>
      </c>
      <c r="J48">
        <v>1.7999999999999999E-2</v>
      </c>
      <c r="K48" s="23">
        <f t="shared" si="3"/>
        <v>3.3805000000000001</v>
      </c>
      <c r="L48">
        <v>0.2</v>
      </c>
      <c r="N48">
        <f t="shared" si="4"/>
        <v>6.2154333022827135</v>
      </c>
      <c r="O48">
        <f t="shared" si="5"/>
        <v>1.8386136081297777</v>
      </c>
      <c r="P48">
        <f t="shared" si="6"/>
        <v>1.3677227216259555</v>
      </c>
      <c r="R48">
        <f t="shared" si="7"/>
        <v>6.4130099891548886E-2</v>
      </c>
      <c r="S48" s="5"/>
      <c r="T48">
        <f t="shared" si="8"/>
        <v>0.83503372642768681</v>
      </c>
      <c r="U48">
        <f t="shared" si="9"/>
        <v>-7.8295983312039116E-2</v>
      </c>
      <c r="V48">
        <f t="shared" si="10"/>
        <v>-1.4093276996167039E-3</v>
      </c>
      <c r="W48" s="5"/>
      <c r="X48">
        <f t="shared" si="11"/>
        <v>0.16496627357231322</v>
      </c>
      <c r="Y48">
        <f t="shared" si="12"/>
        <v>2.7213871416335286E-2</v>
      </c>
      <c r="Z48" s="6">
        <f t="shared" si="19"/>
        <v>1137.1622273934977</v>
      </c>
      <c r="AA48">
        <f t="shared" si="13"/>
        <v>0.55703855944440128</v>
      </c>
      <c r="AB48" s="5"/>
      <c r="AC48">
        <f t="shared" si="14"/>
        <v>0.83503372642768681</v>
      </c>
      <c r="AD48" s="6">
        <f t="shared" si="15"/>
        <v>1515.0158048848557</v>
      </c>
      <c r="AE48">
        <f t="shared" si="16"/>
        <v>-0.61970359237132144</v>
      </c>
      <c r="AF48" s="5"/>
      <c r="AK48">
        <f t="shared" si="17"/>
        <v>5.573926501201143E-5</v>
      </c>
      <c r="AL48">
        <f t="shared" si="18"/>
        <v>6.4762038987014613E-9</v>
      </c>
    </row>
    <row r="49" spans="1:38" x14ac:dyDescent="0.3">
      <c r="A49" s="14">
        <v>298.14999999999998</v>
      </c>
      <c r="B49" s="17">
        <v>3.3795000000000002</v>
      </c>
      <c r="C49" s="9">
        <v>58.44</v>
      </c>
      <c r="D49" s="9">
        <f t="shared" si="0"/>
        <v>197.49798000000001</v>
      </c>
      <c r="E49">
        <f t="shared" si="1"/>
        <v>2.474434813681758</v>
      </c>
      <c r="F49" s="17">
        <v>0.68689999999999996</v>
      </c>
      <c r="H49">
        <f t="shared" si="2"/>
        <v>-2.4728399999999999E-5</v>
      </c>
      <c r="I49" s="14">
        <v>0.39200000000000002</v>
      </c>
      <c r="J49">
        <v>1.7999999999999999E-2</v>
      </c>
      <c r="K49" s="23">
        <f t="shared" si="3"/>
        <v>3.3795000000000002</v>
      </c>
      <c r="L49">
        <v>0.2</v>
      </c>
      <c r="N49">
        <f t="shared" si="4"/>
        <v>6.2126755858386007</v>
      </c>
      <c r="O49">
        <f t="shared" si="5"/>
        <v>1.8383416439824236</v>
      </c>
      <c r="P49">
        <f t="shared" si="6"/>
        <v>1.3676683287964848</v>
      </c>
      <c r="R49">
        <f t="shared" si="7"/>
        <v>6.4104195455417692E-2</v>
      </c>
      <c r="S49" s="5"/>
      <c r="T49">
        <f t="shared" si="8"/>
        <v>0.83507447753690578</v>
      </c>
      <c r="U49">
        <f t="shared" si="9"/>
        <v>-7.8274789497378802E-2</v>
      </c>
      <c r="V49">
        <f t="shared" si="10"/>
        <v>-1.4089462109528183E-3</v>
      </c>
      <c r="W49" s="5"/>
      <c r="X49">
        <f t="shared" si="11"/>
        <v>0.16492552246309425</v>
      </c>
      <c r="Y49">
        <f t="shared" si="12"/>
        <v>2.7200427959724605E-2</v>
      </c>
      <c r="Z49" s="6">
        <f t="shared" si="19"/>
        <v>1137.1446291332988</v>
      </c>
      <c r="AA49">
        <f t="shared" si="13"/>
        <v>0.55675477016150487</v>
      </c>
      <c r="AB49" s="5"/>
      <c r="AC49">
        <f t="shared" si="14"/>
        <v>0.83507447753690578</v>
      </c>
      <c r="AD49" s="6">
        <f t="shared" si="15"/>
        <v>1514.9367809342828</v>
      </c>
      <c r="AE49">
        <f t="shared" si="16"/>
        <v>-0.61939538129335381</v>
      </c>
      <c r="AF49" s="5"/>
      <c r="AK49">
        <f t="shared" si="17"/>
        <v>5.4638112615967849E-5</v>
      </c>
      <c r="AL49">
        <f t="shared" si="18"/>
        <v>6.2990433248205837E-9</v>
      </c>
    </row>
    <row r="50" spans="1:38" x14ac:dyDescent="0.3">
      <c r="A50" s="14">
        <v>298.14999999999998</v>
      </c>
      <c r="B50" s="17">
        <v>3.2480000000000002</v>
      </c>
      <c r="C50" s="9">
        <v>58.44</v>
      </c>
      <c r="D50" s="9">
        <f t="shared" si="0"/>
        <v>189.81312</v>
      </c>
      <c r="E50">
        <f t="shared" si="1"/>
        <v>2.474434813681758</v>
      </c>
      <c r="F50" s="17">
        <v>0.67959999999999998</v>
      </c>
      <c r="H50">
        <f t="shared" si="2"/>
        <v>-2.4465599999999998E-5</v>
      </c>
      <c r="I50" s="14">
        <v>0.39200000000000002</v>
      </c>
      <c r="J50">
        <v>1.7999999999999999E-2</v>
      </c>
      <c r="K50" s="23">
        <f t="shared" si="3"/>
        <v>3.2480000000000002</v>
      </c>
      <c r="L50">
        <v>0.2</v>
      </c>
      <c r="N50">
        <f t="shared" si="4"/>
        <v>5.8536133278514386</v>
      </c>
      <c r="O50">
        <f t="shared" si="5"/>
        <v>1.8022208521710097</v>
      </c>
      <c r="P50">
        <f t="shared" si="6"/>
        <v>1.3604441704342021</v>
      </c>
      <c r="R50">
        <f t="shared" si="7"/>
        <v>6.0720015622746759E-2</v>
      </c>
      <c r="S50" s="5"/>
      <c r="T50">
        <f t="shared" si="8"/>
        <v>0.84046812326292053</v>
      </c>
      <c r="U50">
        <f t="shared" si="9"/>
        <v>-7.5478753555316261E-2</v>
      </c>
      <c r="V50">
        <f t="shared" si="10"/>
        <v>-1.3586175639956925E-3</v>
      </c>
      <c r="W50" s="5"/>
      <c r="X50">
        <f t="shared" si="11"/>
        <v>0.15953187673707953</v>
      </c>
      <c r="Y50">
        <f t="shared" si="12"/>
        <v>2.5450419695254734E-2</v>
      </c>
      <c r="Z50" s="6">
        <f t="shared" si="19"/>
        <v>1134.8434667353749</v>
      </c>
      <c r="AA50">
        <f t="shared" si="13"/>
        <v>0.51988036530299664</v>
      </c>
      <c r="AB50" s="5"/>
      <c r="AC50">
        <f t="shared" si="14"/>
        <v>0.84046812326292053</v>
      </c>
      <c r="AD50" s="6">
        <f t="shared" si="15"/>
        <v>1504.671555287249</v>
      </c>
      <c r="AE50">
        <f t="shared" si="16"/>
        <v>-0.57933585951741662</v>
      </c>
      <c r="AF50" s="5"/>
      <c r="AK50">
        <f t="shared" si="17"/>
        <v>-9.4096155668910164E-5</v>
      </c>
      <c r="AL50">
        <f t="shared" si="18"/>
        <v>4.8484142827611966E-9</v>
      </c>
    </row>
    <row r="51" spans="1:38" x14ac:dyDescent="0.3">
      <c r="A51" s="14">
        <v>298.14999999999998</v>
      </c>
      <c r="B51" s="17">
        <v>3.2471000000000001</v>
      </c>
      <c r="C51" s="9">
        <v>58.44</v>
      </c>
      <c r="D51" s="9">
        <f t="shared" si="0"/>
        <v>189.760524</v>
      </c>
      <c r="E51">
        <f t="shared" si="1"/>
        <v>2.474434813681758</v>
      </c>
      <c r="F51" s="17">
        <v>0.6794</v>
      </c>
      <c r="H51">
        <f t="shared" si="2"/>
        <v>-2.4458399999999999E-5</v>
      </c>
      <c r="I51" s="14">
        <v>0.39200000000000002</v>
      </c>
      <c r="J51">
        <v>1.7999999999999999E-2</v>
      </c>
      <c r="K51" s="23">
        <f t="shared" si="3"/>
        <v>3.2471000000000001</v>
      </c>
      <c r="L51">
        <v>0.2</v>
      </c>
      <c r="N51">
        <f t="shared" si="4"/>
        <v>5.8511804982508453</v>
      </c>
      <c r="O51">
        <f t="shared" si="5"/>
        <v>1.8019711429431937</v>
      </c>
      <c r="P51">
        <f t="shared" si="6"/>
        <v>1.3603942285886388</v>
      </c>
      <c r="R51">
        <f t="shared" si="7"/>
        <v>6.0697007864390411E-2</v>
      </c>
      <c r="S51" s="5"/>
      <c r="T51">
        <f t="shared" si="8"/>
        <v>0.84050527801845276</v>
      </c>
      <c r="U51">
        <f t="shared" si="9"/>
        <v>-7.5459555029873282E-2</v>
      </c>
      <c r="V51">
        <f t="shared" si="10"/>
        <v>-1.358271990537719E-3</v>
      </c>
      <c r="W51" s="5"/>
      <c r="X51">
        <f t="shared" si="11"/>
        <v>0.15949472198154727</v>
      </c>
      <c r="Y51">
        <f t="shared" si="12"/>
        <v>2.5438566339971058E-2</v>
      </c>
      <c r="Z51" s="6">
        <f t="shared" si="19"/>
        <v>1134.8278057100615</v>
      </c>
      <c r="AA51">
        <f t="shared" si="13"/>
        <v>0.51963106355998534</v>
      </c>
      <c r="AB51" s="5"/>
      <c r="AC51">
        <f t="shared" si="14"/>
        <v>0.84050527801845276</v>
      </c>
      <c r="AD51" s="6">
        <f t="shared" si="15"/>
        <v>1504.602173398785</v>
      </c>
      <c r="AE51">
        <f t="shared" si="16"/>
        <v>-0.57906493429668815</v>
      </c>
      <c r="AF51" s="5"/>
      <c r="AK51">
        <f t="shared" si="17"/>
        <v>-9.5134862850065893E-5</v>
      </c>
      <c r="AL51">
        <f t="shared" si="18"/>
        <v>4.9951624009967442E-9</v>
      </c>
    </row>
    <row r="52" spans="1:38" x14ac:dyDescent="0.3">
      <c r="A52" s="14">
        <v>298.14999999999998</v>
      </c>
      <c r="B52" s="17">
        <v>3.1781999999999999</v>
      </c>
      <c r="C52" s="9">
        <v>58.44</v>
      </c>
      <c r="D52" s="9">
        <f t="shared" si="0"/>
        <v>185.73400799999999</v>
      </c>
      <c r="E52">
        <f t="shared" si="1"/>
        <v>2.474434813681758</v>
      </c>
      <c r="F52" s="21">
        <v>0.68759999999999999</v>
      </c>
      <c r="H52">
        <f t="shared" si="2"/>
        <v>-2.4753599999999996E-5</v>
      </c>
      <c r="I52" s="14">
        <v>0.39200000000000002</v>
      </c>
      <c r="J52">
        <v>1.7999999999999999E-2</v>
      </c>
      <c r="K52" s="23">
        <f t="shared" si="3"/>
        <v>3.1781999999999999</v>
      </c>
      <c r="L52">
        <v>0.2</v>
      </c>
      <c r="N52">
        <f t="shared" si="4"/>
        <v>5.6659382227278128</v>
      </c>
      <c r="O52">
        <f t="shared" si="5"/>
        <v>1.7827506836347027</v>
      </c>
      <c r="P52">
        <f t="shared" si="6"/>
        <v>1.3565501367269406</v>
      </c>
      <c r="R52">
        <f t="shared" si="7"/>
        <v>5.8941957274100766E-2</v>
      </c>
      <c r="S52" s="5"/>
      <c r="T52">
        <f t="shared" si="8"/>
        <v>0.84335946616452273</v>
      </c>
      <c r="U52">
        <f t="shared" si="9"/>
        <v>-7.3987276031739935E-2</v>
      </c>
      <c r="V52">
        <f t="shared" si="10"/>
        <v>-1.3317709685713188E-3</v>
      </c>
      <c r="W52" s="5"/>
      <c r="X52">
        <f t="shared" si="11"/>
        <v>0.15664053383547721</v>
      </c>
      <c r="Y52">
        <f t="shared" si="12"/>
        <v>2.4536256840263282E-2</v>
      </c>
      <c r="Z52" s="6">
        <f t="shared" si="19"/>
        <v>1133.6323959869196</v>
      </c>
      <c r="AA52">
        <f t="shared" si="13"/>
        <v>0.50067172134680593</v>
      </c>
      <c r="AB52" s="5"/>
      <c r="AC52">
        <f t="shared" si="14"/>
        <v>0.84335946616452273</v>
      </c>
      <c r="AD52" s="6">
        <f t="shared" si="15"/>
        <v>1499.3264976874548</v>
      </c>
      <c r="AE52">
        <f t="shared" si="16"/>
        <v>-0.55845702000316777</v>
      </c>
      <c r="AF52" s="5"/>
      <c r="AK52">
        <f t="shared" si="17"/>
        <v>-1.7511235083234045E-4</v>
      </c>
      <c r="AL52">
        <f t="shared" si="18"/>
        <v>2.2607753951861844E-8</v>
      </c>
    </row>
    <row r="53" spans="1:38" x14ac:dyDescent="0.3">
      <c r="A53" s="14">
        <v>298.14999999999998</v>
      </c>
      <c r="B53" s="17">
        <v>2.9129999999999998</v>
      </c>
      <c r="C53" s="9">
        <v>58.44</v>
      </c>
      <c r="D53" s="9">
        <f t="shared" si="0"/>
        <v>170.23571999999999</v>
      </c>
      <c r="E53">
        <f t="shared" si="1"/>
        <v>2.474434813681758</v>
      </c>
      <c r="F53" s="21">
        <v>0.66990000000000005</v>
      </c>
      <c r="H53">
        <f t="shared" si="2"/>
        <v>-2.4116399999999998E-5</v>
      </c>
      <c r="I53" s="14">
        <v>0.39200000000000002</v>
      </c>
      <c r="J53">
        <v>1.7999999999999999E-2</v>
      </c>
      <c r="K53" s="23">
        <f t="shared" si="3"/>
        <v>2.9129999999999998</v>
      </c>
      <c r="L53">
        <v>0.2</v>
      </c>
      <c r="N53">
        <f t="shared" si="4"/>
        <v>4.9717665368558883</v>
      </c>
      <c r="O53">
        <f t="shared" si="5"/>
        <v>1.7067512999848571</v>
      </c>
      <c r="P53">
        <f t="shared" si="6"/>
        <v>1.3413502599969713</v>
      </c>
      <c r="R53">
        <f t="shared" si="7"/>
        <v>5.230667295525683E-2</v>
      </c>
      <c r="S53" s="5"/>
      <c r="T53">
        <f t="shared" si="8"/>
        <v>0.85452869273209331</v>
      </c>
      <c r="U53">
        <f t="shared" si="9"/>
        <v>-6.8273350279684619E-2</v>
      </c>
      <c r="V53">
        <f t="shared" si="10"/>
        <v>-1.228920305034323E-3</v>
      </c>
      <c r="W53" s="5"/>
      <c r="X53">
        <f t="shared" si="11"/>
        <v>0.14547130726790666</v>
      </c>
      <c r="Y53">
        <f t="shared" si="12"/>
        <v>2.1161901238233714E-2</v>
      </c>
      <c r="Z53" s="6">
        <f t="shared" si="19"/>
        <v>1129.0948981731517</v>
      </c>
      <c r="AA53">
        <f t="shared" si="13"/>
        <v>0.43008830502720813</v>
      </c>
      <c r="AB53" s="5"/>
      <c r="AC53">
        <f t="shared" si="14"/>
        <v>0.85452869273209331</v>
      </c>
      <c r="AD53" s="6">
        <f t="shared" si="15"/>
        <v>1479.7002949361736</v>
      </c>
      <c r="AE53">
        <f t="shared" si="16"/>
        <v>-0.48164560133683387</v>
      </c>
      <c r="AF53" s="5"/>
      <c r="AK53">
        <f t="shared" si="17"/>
        <v>-4.7954365940322541E-4</v>
      </c>
      <c r="AL53">
        <f t="shared" si="18"/>
        <v>2.0741398860753276E-7</v>
      </c>
    </row>
    <row r="54" spans="1:38" x14ac:dyDescent="0.3">
      <c r="A54" s="14">
        <v>298.14999999999998</v>
      </c>
      <c r="B54" s="17">
        <v>2.7324000000000002</v>
      </c>
      <c r="C54" s="9">
        <v>58.44</v>
      </c>
      <c r="D54" s="9">
        <f t="shared" si="0"/>
        <v>159.681456</v>
      </c>
      <c r="E54">
        <f t="shared" si="1"/>
        <v>2.474434813681758</v>
      </c>
      <c r="F54" s="21">
        <v>0.65920000000000001</v>
      </c>
      <c r="H54">
        <f t="shared" si="2"/>
        <v>-2.3731199999999997E-5</v>
      </c>
      <c r="I54" s="14">
        <v>0.39200000000000002</v>
      </c>
      <c r="J54">
        <v>1.7999999999999999E-2</v>
      </c>
      <c r="K54" s="23">
        <f t="shared" si="3"/>
        <v>2.7324000000000002</v>
      </c>
      <c r="L54">
        <v>0.2</v>
      </c>
      <c r="N54">
        <f t="shared" si="4"/>
        <v>4.5166497615183765</v>
      </c>
      <c r="O54">
        <f t="shared" si="5"/>
        <v>1.6529972776747093</v>
      </c>
      <c r="P54">
        <f t="shared" si="6"/>
        <v>1.3305994555349419</v>
      </c>
      <c r="R54">
        <f t="shared" si="7"/>
        <v>4.7902440640126602E-2</v>
      </c>
      <c r="S54" s="5"/>
      <c r="T54">
        <f t="shared" si="8"/>
        <v>0.86230576062604558</v>
      </c>
      <c r="U54">
        <f t="shared" si="9"/>
        <v>-6.4338712589210173E-2</v>
      </c>
      <c r="V54">
        <f t="shared" si="10"/>
        <v>-1.1580968266057831E-3</v>
      </c>
      <c r="W54" s="5"/>
      <c r="X54">
        <f t="shared" si="11"/>
        <v>0.13769423937395442</v>
      </c>
      <c r="Y54">
        <f t="shared" si="12"/>
        <v>1.8959703556771859E-2</v>
      </c>
      <c r="Z54" s="6">
        <f t="shared" si="19"/>
        <v>1126.0606969063481</v>
      </c>
      <c r="AA54">
        <f t="shared" si="13"/>
        <v>0.38429598600497317</v>
      </c>
      <c r="AB54" s="5"/>
      <c r="AC54">
        <f t="shared" si="14"/>
        <v>0.86230576062604558</v>
      </c>
      <c r="AD54" s="6">
        <f t="shared" si="15"/>
        <v>1466.9799966602366</v>
      </c>
      <c r="AE54">
        <f t="shared" si="16"/>
        <v>-0.43170743387920535</v>
      </c>
      <c r="AF54" s="5"/>
      <c r="AK54">
        <f t="shared" si="17"/>
        <v>-6.6710406071135431E-4</v>
      </c>
      <c r="AL54">
        <f t="shared" si="18"/>
        <v>4.1392863789991171E-7</v>
      </c>
    </row>
    <row r="55" spans="1:38" x14ac:dyDescent="0.3">
      <c r="A55" s="14">
        <v>298.14999999999998</v>
      </c>
      <c r="B55" s="17">
        <v>2.4923999999999999</v>
      </c>
      <c r="C55" s="9">
        <v>58.44</v>
      </c>
      <c r="D55" s="9">
        <f t="shared" si="0"/>
        <v>145.655856</v>
      </c>
      <c r="E55">
        <f t="shared" si="1"/>
        <v>2.474434813681758</v>
      </c>
      <c r="F55" s="17">
        <v>0.64259999999999995</v>
      </c>
      <c r="H55">
        <f t="shared" si="2"/>
        <v>-2.3133599999999998E-5</v>
      </c>
      <c r="I55" s="14">
        <v>0.39200000000000002</v>
      </c>
      <c r="J55">
        <v>1.7999999999999999E-2</v>
      </c>
      <c r="K55" s="23">
        <f t="shared" si="3"/>
        <v>2.4923999999999999</v>
      </c>
      <c r="L55">
        <v>0.2</v>
      </c>
      <c r="N55">
        <f t="shared" si="4"/>
        <v>3.9348357984830824</v>
      </c>
      <c r="O55">
        <f t="shared" si="5"/>
        <v>1.5787336697492709</v>
      </c>
      <c r="P55">
        <f t="shared" si="6"/>
        <v>1.3157467339498541</v>
      </c>
      <c r="R55">
        <f t="shared" si="7"/>
        <v>4.2202956963835844E-2</v>
      </c>
      <c r="S55" s="5"/>
      <c r="T55">
        <f t="shared" si="8"/>
        <v>0.87286246979215021</v>
      </c>
      <c r="U55">
        <f t="shared" si="9"/>
        <v>-5.9054179336360757E-2</v>
      </c>
      <c r="V55">
        <f t="shared" si="10"/>
        <v>-1.0629752280544935E-3</v>
      </c>
      <c r="W55" s="5"/>
      <c r="X55">
        <f t="shared" si="11"/>
        <v>0.12713753020784976</v>
      </c>
      <c r="Y55">
        <f t="shared" si="12"/>
        <v>1.6163951587351909E-2</v>
      </c>
      <c r="Z55" s="6">
        <f t="shared" si="19"/>
        <v>1122.0944262397522</v>
      </c>
      <c r="AA55">
        <f t="shared" si="13"/>
        <v>0.32647463967918194</v>
      </c>
      <c r="AB55" s="5"/>
      <c r="AC55">
        <f t="shared" si="14"/>
        <v>0.87286246979215021</v>
      </c>
      <c r="AD55" s="6">
        <f t="shared" si="15"/>
        <v>1450.9313955709547</v>
      </c>
      <c r="AE55">
        <f t="shared" si="16"/>
        <v>-0.36847900249584314</v>
      </c>
      <c r="AF55" s="5"/>
      <c r="AK55">
        <f t="shared" si="17"/>
        <v>-8.6438108087982801E-4</v>
      </c>
      <c r="AL55">
        <f t="shared" si="18"/>
        <v>7.076973240866565E-7</v>
      </c>
    </row>
    <row r="56" spans="1:38" x14ac:dyDescent="0.3">
      <c r="A56" s="14">
        <v>298.14999999999998</v>
      </c>
      <c r="B56" s="17">
        <v>2.4918999999999998</v>
      </c>
      <c r="C56" s="9">
        <v>58.44</v>
      </c>
      <c r="D56" s="9">
        <f t="shared" si="0"/>
        <v>145.62663599999999</v>
      </c>
      <c r="E56">
        <f t="shared" si="1"/>
        <v>2.474434813681758</v>
      </c>
      <c r="F56" s="17">
        <v>0.64249999999999996</v>
      </c>
      <c r="H56">
        <f t="shared" si="2"/>
        <v>-2.3129999999999997E-5</v>
      </c>
      <c r="I56" s="14">
        <v>0.39200000000000002</v>
      </c>
      <c r="J56">
        <v>1.7999999999999999E-2</v>
      </c>
      <c r="K56" s="23">
        <f t="shared" si="3"/>
        <v>2.4918999999999998</v>
      </c>
      <c r="L56">
        <v>0.2</v>
      </c>
      <c r="N56">
        <f t="shared" si="4"/>
        <v>3.9336518076157927</v>
      </c>
      <c r="O56">
        <f t="shared" si="5"/>
        <v>1.5785753070411306</v>
      </c>
      <c r="P56">
        <f t="shared" si="6"/>
        <v>1.315715061408226</v>
      </c>
      <c r="R56">
        <f t="shared" si="7"/>
        <v>4.219127373191215E-2</v>
      </c>
      <c r="S56" s="5"/>
      <c r="T56">
        <f t="shared" si="8"/>
        <v>0.87288473275336798</v>
      </c>
      <c r="U56">
        <f t="shared" si="9"/>
        <v>-5.9043102496375989E-2</v>
      </c>
      <c r="V56">
        <f t="shared" si="10"/>
        <v>-1.0627758449347677E-3</v>
      </c>
      <c r="W56" s="5"/>
      <c r="X56">
        <f t="shared" si="11"/>
        <v>0.127115267246632</v>
      </c>
      <c r="Y56">
        <f t="shared" si="12"/>
        <v>1.6158291167182672E-2</v>
      </c>
      <c r="Z56" s="6">
        <f t="shared" si="19"/>
        <v>1122.08623822751</v>
      </c>
      <c r="AA56">
        <f t="shared" si="13"/>
        <v>0.32635793073543851</v>
      </c>
      <c r="AB56" s="5"/>
      <c r="AC56">
        <f t="shared" si="14"/>
        <v>0.87288473275336798</v>
      </c>
      <c r="AD56" s="6">
        <f t="shared" si="15"/>
        <v>1450.8990152570175</v>
      </c>
      <c r="AE56">
        <f t="shared" si="16"/>
        <v>-0.36835113998573882</v>
      </c>
      <c r="AF56" s="5"/>
      <c r="AK56">
        <f t="shared" si="17"/>
        <v>-8.6471136332294529E-4</v>
      </c>
      <c r="AL56">
        <f t="shared" si="18"/>
        <v>7.0825919109250727E-7</v>
      </c>
    </row>
    <row r="57" spans="1:38" x14ac:dyDescent="0.3">
      <c r="A57" s="14">
        <v>298.14999999999998</v>
      </c>
      <c r="B57" s="17">
        <v>2.4150999999999998</v>
      </c>
      <c r="C57" s="9">
        <v>58.44</v>
      </c>
      <c r="D57" s="9">
        <f t="shared" si="0"/>
        <v>141.13844399999999</v>
      </c>
      <c r="E57">
        <f t="shared" si="1"/>
        <v>2.474434813681758</v>
      </c>
      <c r="F57" s="21">
        <v>0.64259999999999995</v>
      </c>
      <c r="H57">
        <f t="shared" si="2"/>
        <v>-2.3133599999999998E-5</v>
      </c>
      <c r="I57" s="14">
        <v>0.39200000000000002</v>
      </c>
      <c r="J57">
        <v>1.7999999999999999E-2</v>
      </c>
      <c r="K57" s="23">
        <f t="shared" si="3"/>
        <v>2.4150999999999998</v>
      </c>
      <c r="L57">
        <v>0.2</v>
      </c>
      <c r="N57">
        <f t="shared" si="4"/>
        <v>3.7532083761697801</v>
      </c>
      <c r="O57">
        <f t="shared" si="5"/>
        <v>1.5540592009315475</v>
      </c>
      <c r="P57">
        <f t="shared" si="6"/>
        <v>1.3108118401863096</v>
      </c>
      <c r="R57">
        <f t="shared" si="7"/>
        <v>4.040646794659699E-2</v>
      </c>
      <c r="S57" s="5"/>
      <c r="T57">
        <f t="shared" si="8"/>
        <v>0.87631786069245776</v>
      </c>
      <c r="U57">
        <f t="shared" si="9"/>
        <v>-5.7338336633697397E-2</v>
      </c>
      <c r="V57">
        <f t="shared" si="10"/>
        <v>-1.0320900594065531E-3</v>
      </c>
      <c r="W57" s="5"/>
      <c r="X57">
        <f t="shared" si="11"/>
        <v>0.12368213930754225</v>
      </c>
      <c r="Y57">
        <f t="shared" si="12"/>
        <v>1.5297271583690288E-2</v>
      </c>
      <c r="Z57" s="6">
        <f t="shared" si="19"/>
        <v>1120.8321237528014</v>
      </c>
      <c r="AA57">
        <f t="shared" si="13"/>
        <v>0.30862212114187731</v>
      </c>
      <c r="AB57" s="5"/>
      <c r="AC57">
        <f t="shared" si="14"/>
        <v>0.87631786069245776</v>
      </c>
      <c r="AD57" s="6">
        <f t="shared" si="15"/>
        <v>1445.9787864786044</v>
      </c>
      <c r="AE57">
        <f t="shared" si="16"/>
        <v>-0.34890730893501132</v>
      </c>
      <c r="AF57" s="5"/>
      <c r="AK57">
        <f t="shared" si="17"/>
        <v>-9.1080990594355482E-4</v>
      </c>
      <c r="AL57">
        <f t="shared" si="18"/>
        <v>7.8796922413359549E-7</v>
      </c>
    </row>
    <row r="58" spans="1:38" x14ac:dyDescent="0.3">
      <c r="A58" s="14">
        <v>298.14999999999998</v>
      </c>
      <c r="B58" s="17">
        <v>2.0314999999999999</v>
      </c>
      <c r="C58" s="9">
        <v>58.44</v>
      </c>
      <c r="D58" s="9">
        <f t="shared" si="0"/>
        <v>118.72085999999999</v>
      </c>
      <c r="E58">
        <f t="shared" si="1"/>
        <v>2.474434813681758</v>
      </c>
      <c r="F58" s="21">
        <v>0.629</v>
      </c>
      <c r="H58">
        <f t="shared" si="2"/>
        <v>-2.2643999999999999E-5</v>
      </c>
      <c r="I58" s="14">
        <v>0.39200000000000002</v>
      </c>
      <c r="J58">
        <v>1.7999999999999999E-2</v>
      </c>
      <c r="K58" s="23">
        <f t="shared" si="3"/>
        <v>2.0314999999999999</v>
      </c>
      <c r="L58">
        <v>0.2</v>
      </c>
      <c r="N58">
        <f t="shared" si="4"/>
        <v>2.8955111389657957</v>
      </c>
      <c r="O58">
        <f t="shared" si="5"/>
        <v>1.4253069844773791</v>
      </c>
      <c r="P58">
        <f t="shared" si="6"/>
        <v>1.2850613968954758</v>
      </c>
      <c r="R58">
        <f t="shared" si="7"/>
        <v>3.179727699532546E-2</v>
      </c>
      <c r="S58" s="5"/>
      <c r="T58">
        <f t="shared" si="8"/>
        <v>0.89387803137951682</v>
      </c>
      <c r="U58">
        <f t="shared" si="9"/>
        <v>-4.8721736139814717E-2</v>
      </c>
      <c r="V58">
        <f t="shared" si="10"/>
        <v>-8.7699125051666485E-4</v>
      </c>
      <c r="W58" s="5"/>
      <c r="X58">
        <f t="shared" si="11"/>
        <v>0.10612196862048322</v>
      </c>
      <c r="Y58">
        <f t="shared" si="12"/>
        <v>1.1261872223886825E-2</v>
      </c>
      <c r="Z58" s="6">
        <f t="shared" si="19"/>
        <v>1114.667160071866</v>
      </c>
      <c r="AA58">
        <f t="shared" si="13"/>
        <v>0.22595830432005878</v>
      </c>
      <c r="AB58" s="5"/>
      <c r="AC58">
        <f t="shared" si="14"/>
        <v>0.89387803137951682</v>
      </c>
      <c r="AD58" s="6">
        <f t="shared" si="15"/>
        <v>1423.0511388620669</v>
      </c>
      <c r="AE58">
        <f t="shared" si="16"/>
        <v>-0.25785874922416485</v>
      </c>
      <c r="AF58" s="5"/>
      <c r="AK58">
        <f t="shared" si="17"/>
        <v>-9.8015915929727804E-4</v>
      </c>
      <c r="AL58">
        <f t="shared" si="18"/>
        <v>9.168352802840916E-7</v>
      </c>
    </row>
    <row r="59" spans="1:38" x14ac:dyDescent="0.3">
      <c r="A59" s="14">
        <v>298.14999999999998</v>
      </c>
      <c r="B59" s="17">
        <v>1.9843</v>
      </c>
      <c r="C59" s="9">
        <v>58.44</v>
      </c>
      <c r="D59" s="9">
        <f t="shared" si="0"/>
        <v>115.962492</v>
      </c>
      <c r="E59">
        <f t="shared" si="1"/>
        <v>2.474434813681758</v>
      </c>
      <c r="F59" s="21">
        <v>0.628</v>
      </c>
      <c r="H59">
        <f t="shared" si="2"/>
        <v>-2.2608000000000001E-5</v>
      </c>
      <c r="I59" s="14">
        <v>0.39200000000000002</v>
      </c>
      <c r="J59">
        <v>1.7999999999999999E-2</v>
      </c>
      <c r="K59" s="23">
        <f t="shared" si="3"/>
        <v>1.9843</v>
      </c>
      <c r="L59">
        <v>0.2</v>
      </c>
      <c r="N59">
        <f t="shared" si="4"/>
        <v>2.7951878416498235</v>
      </c>
      <c r="O59">
        <f t="shared" si="5"/>
        <v>1.4086518377512591</v>
      </c>
      <c r="P59">
        <f t="shared" si="6"/>
        <v>1.2817303675502518</v>
      </c>
      <c r="R59">
        <f t="shared" si="7"/>
        <v>3.0775342318489458E-2</v>
      </c>
      <c r="S59" s="5"/>
      <c r="T59">
        <f t="shared" si="8"/>
        <v>0.89608746455969601</v>
      </c>
      <c r="U59">
        <f t="shared" si="9"/>
        <v>-4.7649598014487204E-2</v>
      </c>
      <c r="V59">
        <f t="shared" si="10"/>
        <v>-8.5769276426076965E-4</v>
      </c>
      <c r="W59" s="5"/>
      <c r="X59">
        <f t="shared" si="11"/>
        <v>0.10391253544030402</v>
      </c>
      <c r="Y59">
        <f t="shared" si="12"/>
        <v>1.0797815021632438E-2</v>
      </c>
      <c r="Z59" s="6">
        <f t="shared" si="19"/>
        <v>1113.9190336223817</v>
      </c>
      <c r="AA59">
        <f t="shared" si="13"/>
        <v>0.21650205013434071</v>
      </c>
      <c r="AB59" s="5"/>
      <c r="AC59">
        <f t="shared" si="14"/>
        <v>0.89608746455969601</v>
      </c>
      <c r="AD59" s="6">
        <f t="shared" si="15"/>
        <v>1420.427464154996</v>
      </c>
      <c r="AE59">
        <f t="shared" si="16"/>
        <v>-0.247387556617501</v>
      </c>
      <c r="AF59" s="5"/>
      <c r="AK59">
        <f t="shared" si="17"/>
        <v>-9.6785692893161523E-4</v>
      </c>
      <c r="AL59">
        <f t="shared" si="18"/>
        <v>8.9349553764636577E-7</v>
      </c>
    </row>
    <row r="60" spans="1:38" x14ac:dyDescent="0.3">
      <c r="A60" s="14">
        <v>298.14999999999998</v>
      </c>
      <c r="B60" s="17">
        <v>1.7736000000000001</v>
      </c>
      <c r="C60" s="9">
        <v>58.44</v>
      </c>
      <c r="D60" s="9">
        <f t="shared" si="0"/>
        <v>103.64918400000001</v>
      </c>
      <c r="E60">
        <f t="shared" si="1"/>
        <v>2.474434813681758</v>
      </c>
      <c r="F60" s="21">
        <v>0.62439999999999996</v>
      </c>
      <c r="H60">
        <f t="shared" si="2"/>
        <v>-2.2478399999999995E-5</v>
      </c>
      <c r="I60" s="14">
        <v>0.39200000000000002</v>
      </c>
      <c r="J60">
        <v>1.7999999999999999E-2</v>
      </c>
      <c r="K60" s="23">
        <f t="shared" si="3"/>
        <v>1.7736000000000001</v>
      </c>
      <c r="L60">
        <v>0.2</v>
      </c>
      <c r="N60">
        <f t="shared" si="4"/>
        <v>2.3620197256280484</v>
      </c>
      <c r="O60">
        <f t="shared" si="5"/>
        <v>1.3317657451669194</v>
      </c>
      <c r="P60">
        <f t="shared" si="6"/>
        <v>1.2663531490333839</v>
      </c>
      <c r="R60">
        <f t="shared" si="7"/>
        <v>2.6321901117003728E-2</v>
      </c>
      <c r="S60" s="5"/>
      <c r="T60">
        <f t="shared" si="8"/>
        <v>0.90608502638099175</v>
      </c>
      <c r="U60">
        <f t="shared" si="9"/>
        <v>-4.2831046522470703E-2</v>
      </c>
      <c r="V60">
        <f t="shared" si="10"/>
        <v>-7.7095883740447256E-4</v>
      </c>
      <c r="W60" s="5"/>
      <c r="X60">
        <f t="shared" si="11"/>
        <v>9.391497361900826E-2</v>
      </c>
      <c r="Y60">
        <f t="shared" si="12"/>
        <v>8.8200222698590174E-3</v>
      </c>
      <c r="Z60" s="6">
        <f t="shared" si="19"/>
        <v>1110.6036142601936</v>
      </c>
      <c r="AA60">
        <f t="shared" si="13"/>
        <v>0.17631987499369475</v>
      </c>
      <c r="AB60" s="5"/>
      <c r="AC60">
        <f t="shared" si="14"/>
        <v>0.90608502638099175</v>
      </c>
      <c r="AD60" s="6">
        <f t="shared" si="15"/>
        <v>1409.2699887778865</v>
      </c>
      <c r="AE60">
        <f t="shared" si="16"/>
        <v>-0.20272408259649352</v>
      </c>
      <c r="AF60" s="5"/>
      <c r="AK60">
        <f t="shared" si="17"/>
        <v>-8.5326532319951465E-4</v>
      </c>
      <c r="AL60">
        <f t="shared" si="18"/>
        <v>6.9020691175931628E-7</v>
      </c>
    </row>
    <row r="61" spans="1:38" x14ac:dyDescent="0.3">
      <c r="A61" s="14">
        <v>298.14999999999998</v>
      </c>
      <c r="B61" s="17">
        <v>1.6417999999999999</v>
      </c>
      <c r="C61" s="9">
        <v>58.44</v>
      </c>
      <c r="D61" s="9">
        <f t="shared" si="0"/>
        <v>95.946791999999988</v>
      </c>
      <c r="E61">
        <f t="shared" si="1"/>
        <v>2.474434813681758</v>
      </c>
      <c r="F61" s="17">
        <v>0.62660000000000005</v>
      </c>
      <c r="H61">
        <f t="shared" si="2"/>
        <v>-2.2557599999999999E-5</v>
      </c>
      <c r="I61" s="14">
        <v>0.39200000000000002</v>
      </c>
      <c r="J61">
        <v>1.7999999999999999E-2</v>
      </c>
      <c r="K61" s="23">
        <f t="shared" si="3"/>
        <v>1.6417999999999999</v>
      </c>
      <c r="L61">
        <v>0.2</v>
      </c>
      <c r="N61">
        <f t="shared" si="4"/>
        <v>2.1036833855483099</v>
      </c>
      <c r="O61">
        <f t="shared" si="5"/>
        <v>1.2813274366843161</v>
      </c>
      <c r="P61">
        <f t="shared" si="6"/>
        <v>1.2562654873368633</v>
      </c>
      <c r="R61">
        <f t="shared" si="7"/>
        <v>2.3631294687392168E-2</v>
      </c>
      <c r="S61" s="5"/>
      <c r="T61">
        <f t="shared" si="8"/>
        <v>0.91245305638889085</v>
      </c>
      <c r="U61">
        <f t="shared" si="9"/>
        <v>-3.9789469748964384E-2</v>
      </c>
      <c r="V61">
        <f t="shared" si="10"/>
        <v>-7.162104554813589E-4</v>
      </c>
      <c r="W61" s="5"/>
      <c r="X61">
        <f t="shared" si="11"/>
        <v>8.7546943611109165E-2</v>
      </c>
      <c r="Y61">
        <f t="shared" si="12"/>
        <v>7.6644673356467278E-3</v>
      </c>
      <c r="Z61" s="6">
        <f t="shared" si="19"/>
        <v>1108.5476953696352</v>
      </c>
      <c r="AA61">
        <f t="shared" si="13"/>
        <v>0.15293569682100649</v>
      </c>
      <c r="AB61" s="5"/>
      <c r="AC61">
        <f t="shared" si="14"/>
        <v>0.91245305638889085</v>
      </c>
      <c r="AD61" s="6">
        <f t="shared" si="15"/>
        <v>1402.7653047062486</v>
      </c>
      <c r="AE61">
        <f t="shared" si="16"/>
        <v>-0.17658346267141795</v>
      </c>
      <c r="AF61" s="5"/>
      <c r="AK61">
        <f t="shared" si="17"/>
        <v>-7.3268161850065239E-4</v>
      </c>
      <c r="AL61">
        <f t="shared" si="18"/>
        <v>5.0427612165151495E-7</v>
      </c>
    </row>
    <row r="62" spans="1:38" x14ac:dyDescent="0.3">
      <c r="A62" s="14">
        <v>298.14999999999998</v>
      </c>
      <c r="B62" s="18">
        <v>1.5936999999999999</v>
      </c>
      <c r="C62" s="9">
        <v>58.44</v>
      </c>
      <c r="D62" s="9">
        <f t="shared" si="0"/>
        <v>93.135827999999989</v>
      </c>
      <c r="E62">
        <f t="shared" si="1"/>
        <v>2.474434813681758</v>
      </c>
      <c r="F62" s="18">
        <v>0.62739999999999996</v>
      </c>
      <c r="H62">
        <f t="shared" si="2"/>
        <v>-2.2586399999999998E-5</v>
      </c>
      <c r="I62" s="14">
        <v>0.39200000000000002</v>
      </c>
      <c r="J62">
        <v>1.7999999999999999E-2</v>
      </c>
      <c r="K62" s="23">
        <f t="shared" si="3"/>
        <v>1.5936999999999999</v>
      </c>
      <c r="L62">
        <v>0.2</v>
      </c>
      <c r="N62">
        <f t="shared" si="4"/>
        <v>2.0119160673231371</v>
      </c>
      <c r="O62">
        <f t="shared" si="5"/>
        <v>1.2624183141890806</v>
      </c>
      <c r="P62">
        <f t="shared" si="6"/>
        <v>1.2524836628378162</v>
      </c>
      <c r="R62">
        <f t="shared" si="7"/>
        <v>2.266868653418963E-2</v>
      </c>
      <c r="S62" s="5"/>
      <c r="T62">
        <f t="shared" si="8"/>
        <v>0.91479940039070784</v>
      </c>
      <c r="U62">
        <f t="shared" si="9"/>
        <v>-3.8674128725424917E-2</v>
      </c>
      <c r="V62">
        <f t="shared" si="10"/>
        <v>-6.9613431705764842E-4</v>
      </c>
      <c r="W62" s="5"/>
      <c r="X62">
        <f t="shared" si="11"/>
        <v>8.5200599609292105E-2</v>
      </c>
      <c r="Y62">
        <f t="shared" si="12"/>
        <v>7.2591421737829061E-3</v>
      </c>
      <c r="Z62" s="6">
        <f t="shared" si="19"/>
        <v>1107.8004056025379</v>
      </c>
      <c r="AA62">
        <f t="shared" si="13"/>
        <v>0.14475025159997745</v>
      </c>
      <c r="AB62" s="5"/>
      <c r="AC62">
        <f t="shared" si="14"/>
        <v>0.91479940039070784</v>
      </c>
      <c r="AD62" s="6">
        <f t="shared" si="15"/>
        <v>1400.4851721077575</v>
      </c>
      <c r="AE62">
        <f t="shared" si="16"/>
        <v>-0.16740259800439969</v>
      </c>
      <c r="AF62" s="5"/>
      <c r="AK62">
        <f t="shared" si="17"/>
        <v>-6.7979418729025021E-4</v>
      </c>
      <c r="AL62">
        <f t="shared" si="18"/>
        <v>4.3192207567494674E-7</v>
      </c>
    </row>
    <row r="63" spans="1:38" x14ac:dyDescent="0.3">
      <c r="A63" s="14">
        <v>298.14999999999998</v>
      </c>
      <c r="B63" s="17">
        <v>0.6321</v>
      </c>
      <c r="C63" s="9">
        <v>58.44</v>
      </c>
      <c r="D63" s="9">
        <f t="shared" si="0"/>
        <v>36.939923999999998</v>
      </c>
      <c r="E63">
        <f t="shared" si="1"/>
        <v>2.474434813681758</v>
      </c>
      <c r="F63" s="21">
        <v>0.68310000000000004</v>
      </c>
      <c r="H63">
        <f t="shared" si="2"/>
        <v>-2.4591599999999997E-5</v>
      </c>
      <c r="I63" s="14">
        <v>0.39200000000000002</v>
      </c>
      <c r="J63">
        <v>1.7999999999999999E-2</v>
      </c>
      <c r="K63" s="23">
        <f t="shared" si="3"/>
        <v>0.6321</v>
      </c>
      <c r="L63">
        <v>0.2</v>
      </c>
      <c r="N63">
        <f t="shared" si="4"/>
        <v>0.50254931515324941</v>
      </c>
      <c r="O63">
        <f t="shared" si="5"/>
        <v>0.79504716841203826</v>
      </c>
      <c r="P63">
        <f t="shared" si="6"/>
        <v>1.1590094336824077</v>
      </c>
      <c r="R63">
        <f t="shared" si="7"/>
        <v>6.1189975934104442E-3</v>
      </c>
      <c r="S63" s="5"/>
      <c r="T63">
        <f t="shared" si="8"/>
        <v>0.96437602300285241</v>
      </c>
      <c r="U63">
        <f t="shared" si="9"/>
        <v>-1.5753595896202954E-2</v>
      </c>
      <c r="V63">
        <f t="shared" si="10"/>
        <v>-2.8356472613165316E-4</v>
      </c>
      <c r="W63" s="5"/>
      <c r="X63">
        <f t="shared" si="11"/>
        <v>3.5623976997147616E-2</v>
      </c>
      <c r="Y63">
        <f t="shared" si="12"/>
        <v>1.2690677370933024E-3</v>
      </c>
      <c r="Z63" s="6">
        <f t="shared" si="19"/>
        <v>1093.0214033588522</v>
      </c>
      <c r="AA63">
        <f t="shared" si="13"/>
        <v>2.4968127581192958E-2</v>
      </c>
      <c r="AB63" s="5"/>
      <c r="AC63">
        <f t="shared" si="14"/>
        <v>0.96437602300285241</v>
      </c>
      <c r="AD63" s="6">
        <f t="shared" si="15"/>
        <v>1366.3626957045376</v>
      </c>
      <c r="AE63">
        <f t="shared" si="16"/>
        <v>-3.0100222717585633E-2</v>
      </c>
      <c r="AF63" s="5"/>
      <c r="AK63">
        <f t="shared" si="17"/>
        <v>7.0333773088611731E-4</v>
      </c>
      <c r="AL63">
        <f t="shared" si="18"/>
        <v>5.2988111076431053E-7</v>
      </c>
    </row>
    <row r="64" spans="1:38" x14ac:dyDescent="0.3">
      <c r="A64" s="14">
        <v>298.14999999999998</v>
      </c>
      <c r="B64" s="17">
        <v>0.60519999999999996</v>
      </c>
      <c r="C64" s="9">
        <v>58.44</v>
      </c>
      <c r="D64" s="9">
        <f t="shared" si="0"/>
        <v>35.367887999999994</v>
      </c>
      <c r="E64">
        <f t="shared" si="1"/>
        <v>2.474434813681758</v>
      </c>
      <c r="F64" s="21">
        <v>0.68720000000000003</v>
      </c>
      <c r="H64">
        <f t="shared" si="2"/>
        <v>-2.4739199999999999E-5</v>
      </c>
      <c r="I64" s="14">
        <v>0.39200000000000002</v>
      </c>
      <c r="J64">
        <v>1.7999999999999999E-2</v>
      </c>
      <c r="K64" s="23">
        <f t="shared" si="3"/>
        <v>0.60519999999999996</v>
      </c>
      <c r="L64">
        <v>0.2</v>
      </c>
      <c r="N64">
        <f t="shared" si="4"/>
        <v>0.47081292740110692</v>
      </c>
      <c r="O64">
        <f t="shared" si="5"/>
        <v>0.77794601355106896</v>
      </c>
      <c r="P64">
        <f t="shared" si="6"/>
        <v>1.1555892027102139</v>
      </c>
      <c r="R64">
        <f t="shared" si="7"/>
        <v>5.7495449212418429E-3</v>
      </c>
      <c r="S64" s="5"/>
      <c r="T64">
        <f t="shared" si="8"/>
        <v>0.96584026952166779</v>
      </c>
      <c r="U64">
        <f t="shared" si="9"/>
        <v>-1.5094691184112554E-2</v>
      </c>
      <c r="V64">
        <f t="shared" si="10"/>
        <v>-2.7170444131402596E-4</v>
      </c>
      <c r="W64" s="5"/>
      <c r="X64">
        <f t="shared" si="11"/>
        <v>3.4159730478332158E-2</v>
      </c>
      <c r="Y64">
        <f t="shared" si="12"/>
        <v>1.1668871863522951E-3</v>
      </c>
      <c r="Z64" s="6">
        <f t="shared" si="19"/>
        <v>1092.6071330371255</v>
      </c>
      <c r="AA64">
        <f t="shared" si="13"/>
        <v>2.2949086738646502E-2</v>
      </c>
      <c r="AB64" s="5"/>
      <c r="AC64">
        <f t="shared" si="14"/>
        <v>0.96584026952166779</v>
      </c>
      <c r="AD64" s="6">
        <f t="shared" si="15"/>
        <v>1365.7464814948719</v>
      </c>
      <c r="AE64">
        <f t="shared" si="16"/>
        <v>-2.7706187892817629E-2</v>
      </c>
      <c r="AF64" s="5"/>
      <c r="AK64">
        <f t="shared" si="17"/>
        <v>7.2073932575669047E-4</v>
      </c>
      <c r="AL64">
        <f t="shared" si="18"/>
        <v>5.5573823236436871E-7</v>
      </c>
    </row>
    <row r="65" spans="1:38" x14ac:dyDescent="0.3">
      <c r="A65" s="14">
        <v>298.14999999999998</v>
      </c>
      <c r="B65" s="17">
        <v>0.56799999999999995</v>
      </c>
      <c r="C65" s="9">
        <v>58.44</v>
      </c>
      <c r="D65" s="9">
        <f t="shared" si="0"/>
        <v>33.193919999999999</v>
      </c>
      <c r="E65">
        <f t="shared" si="1"/>
        <v>2.474434813681758</v>
      </c>
      <c r="F65" s="21">
        <v>0.69169999999999998</v>
      </c>
      <c r="H65">
        <f t="shared" si="2"/>
        <v>-2.4901199999999998E-5</v>
      </c>
      <c r="I65" s="14">
        <v>0.39200000000000002</v>
      </c>
      <c r="J65">
        <v>1.7999999999999999E-2</v>
      </c>
      <c r="K65" s="23">
        <f t="shared" si="3"/>
        <v>0.56799999999999995</v>
      </c>
      <c r="L65">
        <v>0.2</v>
      </c>
      <c r="N65">
        <f t="shared" si="4"/>
        <v>0.428077600441789</v>
      </c>
      <c r="O65">
        <f t="shared" si="5"/>
        <v>0.7536577472566709</v>
      </c>
      <c r="P65">
        <f t="shared" si="6"/>
        <v>1.1507315494513342</v>
      </c>
      <c r="R65">
        <f t="shared" si="7"/>
        <v>5.2497310083441046E-3</v>
      </c>
      <c r="S65" s="5"/>
      <c r="T65">
        <f t="shared" si="8"/>
        <v>0.9678725170972744</v>
      </c>
      <c r="U65">
        <f t="shared" si="9"/>
        <v>-1.4181841831303596E-2</v>
      </c>
      <c r="V65">
        <f t="shared" si="10"/>
        <v>-2.5527315296346468E-4</v>
      </c>
      <c r="W65" s="5"/>
      <c r="X65">
        <f t="shared" si="11"/>
        <v>3.212748290272556E-2</v>
      </c>
      <c r="Y65">
        <f t="shared" si="12"/>
        <v>1.0321751576649232E-3</v>
      </c>
      <c r="Z65" s="6">
        <f t="shared" si="19"/>
        <v>1092.0336239431479</v>
      </c>
      <c r="AA65">
        <f t="shared" si="13"/>
        <v>2.0289059603440487E-2</v>
      </c>
      <c r="AB65" s="5"/>
      <c r="AC65">
        <f t="shared" si="14"/>
        <v>0.9678725170972744</v>
      </c>
      <c r="AD65" s="6">
        <f t="shared" si="15"/>
        <v>1364.9269041688663</v>
      </c>
      <c r="AE65">
        <f t="shared" si="16"/>
        <v>-2.4544458764535423E-2</v>
      </c>
      <c r="AF65" s="5"/>
      <c r="AK65">
        <f t="shared" si="17"/>
        <v>7.3905869428570262E-4</v>
      </c>
      <c r="AL65">
        <f t="shared" si="18"/>
        <v>5.8363472007702194E-7</v>
      </c>
    </row>
    <row r="66" spans="1:38" x14ac:dyDescent="0.3">
      <c r="A66" s="14">
        <v>298.14999999999998</v>
      </c>
      <c r="B66" s="17">
        <v>0.53449999999999998</v>
      </c>
      <c r="C66" s="9">
        <v>58.44</v>
      </c>
      <c r="D66" s="9">
        <f t="shared" si="0"/>
        <v>31.236179999999997</v>
      </c>
      <c r="E66">
        <f t="shared" si="1"/>
        <v>2.474434813681758</v>
      </c>
      <c r="F66" s="21">
        <v>0.69640000000000002</v>
      </c>
      <c r="H66">
        <f t="shared" si="2"/>
        <v>-2.50704E-5</v>
      </c>
      <c r="I66" s="14">
        <v>0.39200000000000002</v>
      </c>
      <c r="J66">
        <v>1.7999999999999999E-2</v>
      </c>
      <c r="K66" s="23">
        <f t="shared" si="3"/>
        <v>0.53449999999999998</v>
      </c>
      <c r="L66">
        <v>0.2</v>
      </c>
      <c r="N66">
        <f t="shared" si="4"/>
        <v>0.390770314411164</v>
      </c>
      <c r="O66">
        <f t="shared" si="5"/>
        <v>0.73109506905736954</v>
      </c>
      <c r="P66">
        <f t="shared" si="6"/>
        <v>1.1462190138114738</v>
      </c>
      <c r="R66">
        <f t="shared" si="7"/>
        <v>4.8110793927881573E-3</v>
      </c>
      <c r="S66" s="5"/>
      <c r="T66">
        <f t="shared" si="8"/>
        <v>0.96970996498590656</v>
      </c>
      <c r="U66">
        <f t="shared" si="9"/>
        <v>-1.3358141446508069E-2</v>
      </c>
      <c r="V66">
        <f t="shared" si="10"/>
        <v>-2.4044654603714522E-4</v>
      </c>
      <c r="W66" s="5"/>
      <c r="X66">
        <f t="shared" si="11"/>
        <v>3.0290035014093469E-2</v>
      </c>
      <c r="Y66">
        <f t="shared" si="12"/>
        <v>9.1748622115500839E-4</v>
      </c>
      <c r="Z66" s="6">
        <f t="shared" si="19"/>
        <v>1091.5164880886175</v>
      </c>
      <c r="AA66">
        <f t="shared" si="13"/>
        <v>1.8026124083726603E-2</v>
      </c>
      <c r="AB66" s="5"/>
      <c r="AC66">
        <f t="shared" si="14"/>
        <v>0.96970996498590656</v>
      </c>
      <c r="AD66" s="6">
        <f t="shared" si="15"/>
        <v>1364.2214282067491</v>
      </c>
      <c r="AE66">
        <f t="shared" si="16"/>
        <v>-2.1847350753067814E-2</v>
      </c>
      <c r="AF66" s="5"/>
      <c r="AK66">
        <f t="shared" si="17"/>
        <v>7.4940617740979973E-4</v>
      </c>
      <c r="AL66">
        <f t="shared" si="18"/>
        <v>5.9981396895639752E-7</v>
      </c>
    </row>
    <row r="67" spans="1:38" x14ac:dyDescent="0.3">
      <c r="A67" s="14">
        <v>298.14999999999998</v>
      </c>
      <c r="B67" s="17">
        <v>0.44569999999999999</v>
      </c>
      <c r="C67" s="9">
        <v>58.44</v>
      </c>
      <c r="D67" s="9">
        <f t="shared" si="0"/>
        <v>26.046707999999999</v>
      </c>
      <c r="E67">
        <f t="shared" si="1"/>
        <v>2.474434813681758</v>
      </c>
      <c r="F67" s="21">
        <v>0.70799999999999996</v>
      </c>
      <c r="H67">
        <f t="shared" si="2"/>
        <v>-2.5487999999999997E-5</v>
      </c>
      <c r="I67" s="14">
        <v>0.39200000000000002</v>
      </c>
      <c r="J67">
        <v>1.7999999999999999E-2</v>
      </c>
      <c r="K67" s="23">
        <f t="shared" si="3"/>
        <v>0.44569999999999999</v>
      </c>
      <c r="L67">
        <v>0.2</v>
      </c>
      <c r="N67">
        <f t="shared" si="4"/>
        <v>0.29755273817089967</v>
      </c>
      <c r="O67">
        <f t="shared" si="5"/>
        <v>0.66760766921898074</v>
      </c>
      <c r="P67">
        <f t="shared" si="6"/>
        <v>1.1335215338437961</v>
      </c>
      <c r="R67">
        <f t="shared" si="7"/>
        <v>3.7044415264248383E-3</v>
      </c>
      <c r="S67" s="5"/>
      <c r="T67">
        <f t="shared" si="8"/>
        <v>0.97461450068801347</v>
      </c>
      <c r="U67">
        <f t="shared" si="9"/>
        <v>-1.1167131306931264E-2</v>
      </c>
      <c r="V67">
        <f t="shared" si="10"/>
        <v>-2.0100836352476273E-4</v>
      </c>
      <c r="W67" s="5"/>
      <c r="X67">
        <f t="shared" si="11"/>
        <v>2.5385499311986484E-2</v>
      </c>
      <c r="Y67">
        <f t="shared" si="12"/>
        <v>6.4442357531886631E-4</v>
      </c>
      <c r="Z67" s="6">
        <f t="shared" si="19"/>
        <v>1090.1421723695025</v>
      </c>
      <c r="AA67">
        <f t="shared" si="13"/>
        <v>1.2645239693836153E-2</v>
      </c>
      <c r="AB67" s="5"/>
      <c r="AC67">
        <f t="shared" si="14"/>
        <v>0.97461450068801347</v>
      </c>
      <c r="AD67" s="6">
        <f t="shared" si="15"/>
        <v>1362.5024491284123</v>
      </c>
      <c r="AE67">
        <f t="shared" si="16"/>
        <v>-1.5403311048550019E-2</v>
      </c>
      <c r="AF67" s="5"/>
      <c r="AK67">
        <f t="shared" si="17"/>
        <v>7.4536180818620713E-4</v>
      </c>
      <c r="AL67">
        <f t="shared" si="18"/>
        <v>5.9420942678071223E-7</v>
      </c>
    </row>
    <row r="68" spans="1:38" x14ac:dyDescent="0.3">
      <c r="A68" s="14">
        <v>298.14999999999998</v>
      </c>
      <c r="B68" s="17">
        <v>0.25409999999999999</v>
      </c>
      <c r="C68" s="9">
        <v>58.44</v>
      </c>
      <c r="D68" s="9">
        <f t="shared" si="0"/>
        <v>14.849603999999999</v>
      </c>
      <c r="E68">
        <f t="shared" si="1"/>
        <v>2.474434813681758</v>
      </c>
      <c r="F68" s="17">
        <v>0.73960000000000004</v>
      </c>
      <c r="H68">
        <f t="shared" si="2"/>
        <v>-2.6625599999999998E-5</v>
      </c>
      <c r="I68" s="14">
        <v>0.39200000000000002</v>
      </c>
      <c r="J68">
        <v>1.7999999999999999E-2</v>
      </c>
      <c r="K68" s="23">
        <f t="shared" si="3"/>
        <v>0.25409999999999999</v>
      </c>
      <c r="L68">
        <v>0.2</v>
      </c>
      <c r="N68">
        <f t="shared" si="4"/>
        <v>0.12808757324971071</v>
      </c>
      <c r="O68">
        <f t="shared" si="5"/>
        <v>0.50408332644514242</v>
      </c>
      <c r="P68">
        <f t="shared" si="6"/>
        <v>1.1008166652890286</v>
      </c>
      <c r="R68">
        <f t="shared" si="7"/>
        <v>1.6420280421766003E-3</v>
      </c>
      <c r="S68" s="5"/>
      <c r="T68">
        <f t="shared" si="8"/>
        <v>0.98536768015529519</v>
      </c>
      <c r="U68">
        <f t="shared" si="9"/>
        <v>-6.4016865916587447E-3</v>
      </c>
      <c r="V68">
        <f t="shared" si="10"/>
        <v>-1.1523035864985739E-4</v>
      </c>
      <c r="W68" s="5"/>
      <c r="X68">
        <f t="shared" si="11"/>
        <v>1.4632319844704792E-2</v>
      </c>
      <c r="Y68">
        <f t="shared" si="12"/>
        <v>2.1410478403774167E-4</v>
      </c>
      <c r="Z68" s="6">
        <f t="shared" si="19"/>
        <v>1087.1548598663396</v>
      </c>
      <c r="AA68">
        <f t="shared" si="13"/>
        <v>4.1897710167707507E-3</v>
      </c>
      <c r="AB68" s="5"/>
      <c r="AC68">
        <f t="shared" si="14"/>
        <v>0.98536768015529519</v>
      </c>
      <c r="AD68" s="6">
        <f t="shared" si="15"/>
        <v>1359.5569352422676</v>
      </c>
      <c r="AE68">
        <f t="shared" si="16"/>
        <v>-5.1629104169479212E-3</v>
      </c>
      <c r="AF68" s="5"/>
      <c r="AK68">
        <f t="shared" si="17"/>
        <v>5.5365828334957238E-4</v>
      </c>
      <c r="AL68">
        <f t="shared" si="18"/>
        <v>3.3672938527526005E-7</v>
      </c>
    </row>
    <row r="69" spans="1:38" x14ac:dyDescent="0.3">
      <c r="A69" s="14">
        <v>298.14999999999998</v>
      </c>
      <c r="B69" s="17">
        <v>0.24390000000000001</v>
      </c>
      <c r="C69" s="9">
        <v>58.44</v>
      </c>
      <c r="D69" s="9">
        <f t="shared" si="0"/>
        <v>14.253515999999999</v>
      </c>
      <c r="E69">
        <f t="shared" si="1"/>
        <v>2.474434813681758</v>
      </c>
      <c r="F69" s="21">
        <v>0.75029999999999997</v>
      </c>
      <c r="H69">
        <f t="shared" si="2"/>
        <v>-2.7010799999999999E-5</v>
      </c>
      <c r="I69" s="14">
        <v>0.39200000000000002</v>
      </c>
      <c r="J69">
        <v>1.7999999999999999E-2</v>
      </c>
      <c r="K69" s="23">
        <f t="shared" si="3"/>
        <v>0.24390000000000001</v>
      </c>
      <c r="L69">
        <v>0.2</v>
      </c>
      <c r="N69">
        <f t="shared" si="4"/>
        <v>0.12045302204179024</v>
      </c>
      <c r="O69">
        <f t="shared" si="5"/>
        <v>0.49386232899462984</v>
      </c>
      <c r="P69">
        <f t="shared" si="6"/>
        <v>1.098772465798926</v>
      </c>
      <c r="R69">
        <f t="shared" si="7"/>
        <v>1.5470291620547499E-3</v>
      </c>
      <c r="S69" s="5"/>
      <c r="T69">
        <f t="shared" si="8"/>
        <v>0.98594679163034815</v>
      </c>
      <c r="U69">
        <f t="shared" si="9"/>
        <v>-6.1465218994120278E-3</v>
      </c>
      <c r="V69">
        <f t="shared" si="10"/>
        <v>-1.1063739418941649E-4</v>
      </c>
      <c r="W69" s="5"/>
      <c r="X69">
        <f t="shared" si="11"/>
        <v>1.4053208369651833E-2</v>
      </c>
      <c r="Y69">
        <f t="shared" si="12"/>
        <v>1.9749266548085232E-4</v>
      </c>
      <c r="Z69" s="6">
        <f t="shared" si="19"/>
        <v>1086.9948141410889</v>
      </c>
      <c r="AA69">
        <f t="shared" si="13"/>
        <v>3.8641230577545716E-3</v>
      </c>
      <c r="AB69" s="5"/>
      <c r="AC69">
        <f t="shared" si="14"/>
        <v>0.98594679163034815</v>
      </c>
      <c r="AD69" s="6">
        <f t="shared" si="15"/>
        <v>1359.429956816123</v>
      </c>
      <c r="AE69">
        <f t="shared" si="16"/>
        <v>-4.7646805719433645E-3</v>
      </c>
      <c r="AF69" s="5"/>
      <c r="AK69">
        <f t="shared" si="17"/>
        <v>5.358342536765405E-4</v>
      </c>
      <c r="AL69">
        <f t="shared" si="18"/>
        <v>3.1679455444814774E-7</v>
      </c>
    </row>
    <row r="70" spans="1:38" x14ac:dyDescent="0.3">
      <c r="A70" s="14">
        <v>298.14999999999998</v>
      </c>
      <c r="B70" s="17">
        <v>1.0529999999999999</v>
      </c>
      <c r="C70" s="9">
        <v>58.44</v>
      </c>
      <c r="D70" s="9">
        <f t="shared" si="0"/>
        <v>61.537319999999994</v>
      </c>
      <c r="E70">
        <f t="shared" si="1"/>
        <v>2.474434813681758</v>
      </c>
      <c r="F70" s="21">
        <v>0.64329999999999998</v>
      </c>
      <c r="H70">
        <f t="shared" si="2"/>
        <v>-2.3158799999999996E-5</v>
      </c>
      <c r="I70" s="14">
        <v>0.39200000000000002</v>
      </c>
      <c r="J70">
        <v>1.7999999999999999E-2</v>
      </c>
      <c r="K70" s="23">
        <f t="shared" si="3"/>
        <v>1.0529999999999999</v>
      </c>
      <c r="L70">
        <v>0.2</v>
      </c>
      <c r="N70">
        <f t="shared" si="4"/>
        <v>1.0805442503664529</v>
      </c>
      <c r="O70">
        <f t="shared" si="5"/>
        <v>1.0261578825892241</v>
      </c>
      <c r="P70">
        <f t="shared" si="6"/>
        <v>1.205231576517845</v>
      </c>
      <c r="R70">
        <f t="shared" si="7"/>
        <v>1.2652041946351715E-2</v>
      </c>
      <c r="S70" s="5"/>
      <c r="T70">
        <f t="shared" si="8"/>
        <v>0.94202999853081004</v>
      </c>
      <c r="U70">
        <f t="shared" si="9"/>
        <v>-2.5935267070227499E-2</v>
      </c>
      <c r="V70">
        <f t="shared" si="10"/>
        <v>-4.6683480726409494E-4</v>
      </c>
      <c r="W70" s="5"/>
      <c r="X70">
        <f t="shared" si="11"/>
        <v>5.7970001469189986E-2</v>
      </c>
      <c r="Y70">
        <f t="shared" si="12"/>
        <v>3.3605210703378892E-3</v>
      </c>
      <c r="Z70" s="6">
        <f t="shared" si="19"/>
        <v>1099.4764728963953</v>
      </c>
      <c r="AA70">
        <f t="shared" si="13"/>
        <v>6.650664936316418E-2</v>
      </c>
      <c r="AB70" s="5"/>
      <c r="AC70">
        <f t="shared" si="14"/>
        <v>0.94202999853081004</v>
      </c>
      <c r="AD70" s="6">
        <f t="shared" si="15"/>
        <v>1378.4948326645936</v>
      </c>
      <c r="AE70">
        <f t="shared" si="16"/>
        <v>-7.8550508944313743E-2</v>
      </c>
      <c r="AF70" s="5"/>
      <c r="AK70">
        <f t="shared" si="17"/>
        <v>1.4134755793805687E-4</v>
      </c>
      <c r="AL70">
        <f t="shared" si="18"/>
        <v>2.706234180204408E-8</v>
      </c>
    </row>
    <row r="71" spans="1:38" x14ac:dyDescent="0.3">
      <c r="A71" s="14">
        <v>298.14999999999998</v>
      </c>
      <c r="B71" s="17">
        <v>0.99299999999999999</v>
      </c>
      <c r="C71" s="9">
        <v>58.44</v>
      </c>
      <c r="D71" s="9">
        <f t="shared" si="0"/>
        <v>58.030919999999995</v>
      </c>
      <c r="E71">
        <f t="shared" si="1"/>
        <v>2.474434813681758</v>
      </c>
      <c r="F71" s="21">
        <v>0.64770000000000005</v>
      </c>
      <c r="H71">
        <f t="shared" si="2"/>
        <v>-2.3317200000000001E-5</v>
      </c>
      <c r="I71" s="14">
        <v>0.39200000000000002</v>
      </c>
      <c r="J71">
        <v>1.7999999999999999E-2</v>
      </c>
      <c r="K71" s="23">
        <f t="shared" si="3"/>
        <v>0.99299999999999999</v>
      </c>
      <c r="L71">
        <v>0.2</v>
      </c>
      <c r="N71">
        <f t="shared" si="4"/>
        <v>0.98951839649397122</v>
      </c>
      <c r="O71">
        <f t="shared" si="5"/>
        <v>0.99649385346824892</v>
      </c>
      <c r="P71">
        <f t="shared" si="6"/>
        <v>1.1992987706936498</v>
      </c>
      <c r="R71">
        <f t="shared" si="7"/>
        <v>1.1643540335863416E-2</v>
      </c>
      <c r="S71" s="5"/>
      <c r="T71">
        <f t="shared" si="8"/>
        <v>0.94515196209955754</v>
      </c>
      <c r="U71">
        <f t="shared" si="9"/>
        <v>-2.4498359749414882E-2</v>
      </c>
      <c r="V71">
        <f t="shared" si="10"/>
        <v>-4.4097047548946784E-4</v>
      </c>
      <c r="W71" s="5"/>
      <c r="X71">
        <f t="shared" si="11"/>
        <v>5.4848037900442452E-2</v>
      </c>
      <c r="Y71">
        <f t="shared" si="12"/>
        <v>3.0083072615283719E-3</v>
      </c>
      <c r="Z71" s="6">
        <f t="shared" si="19"/>
        <v>1098.5575122691964</v>
      </c>
      <c r="AA71">
        <f t="shared" si="13"/>
        <v>5.9486373744587401E-2</v>
      </c>
      <c r="AB71" s="5"/>
      <c r="AC71">
        <f t="shared" si="14"/>
        <v>0.94515196209955754</v>
      </c>
      <c r="AD71" s="6">
        <f t="shared" si="15"/>
        <v>1376.4870045841787</v>
      </c>
      <c r="AE71">
        <f t="shared" si="16"/>
        <v>-7.0447965096540277E-2</v>
      </c>
      <c r="AF71" s="5"/>
      <c r="AK71">
        <f t="shared" si="17"/>
        <v>2.4097850842107194E-4</v>
      </c>
      <c r="AL71">
        <f t="shared" si="18"/>
        <v>6.9852221489796262E-8</v>
      </c>
    </row>
    <row r="72" spans="1:38" x14ac:dyDescent="0.3">
      <c r="A72" s="14">
        <v>298.14999999999998</v>
      </c>
      <c r="B72" s="17">
        <v>2.1514000000000002</v>
      </c>
      <c r="C72" s="9">
        <v>58.44</v>
      </c>
      <c r="D72" s="9">
        <f t="shared" ref="D72:D135" si="20">B72*C72</f>
        <v>125.727816</v>
      </c>
      <c r="E72">
        <f t="shared" ref="E72:E135" si="21">LOG(A72)</f>
        <v>2.474434813681758</v>
      </c>
      <c r="F72" s="21">
        <v>0.63249999999999995</v>
      </c>
      <c r="H72">
        <f t="shared" ref="H72:H135" si="22">-F72*$K$2*$K$3/1000</f>
        <v>-2.2769999999999994E-5</v>
      </c>
      <c r="I72" s="14">
        <v>0.39200000000000002</v>
      </c>
      <c r="J72">
        <v>1.7999999999999999E-2</v>
      </c>
      <c r="K72" s="23">
        <f t="shared" ref="K72:K135" si="23">B72</f>
        <v>2.1514000000000002</v>
      </c>
      <c r="L72">
        <v>0.2</v>
      </c>
      <c r="N72">
        <f t="shared" ref="N72:N135" si="24">K72^(3/2)</f>
        <v>3.1555985398564252</v>
      </c>
      <c r="O72">
        <f t="shared" ref="O72:O135" si="25">K72^(1/2)</f>
        <v>1.4667651482088058</v>
      </c>
      <c r="P72">
        <f t="shared" ref="P72:P135" si="26">1+(L72*O72)</f>
        <v>1.2933530296417612</v>
      </c>
      <c r="R72">
        <f t="shared" ref="R72:R135" si="27">(2*J72*I72*N72)/(P72)</f>
        <v>3.4431284864882165E-2</v>
      </c>
      <c r="S72" s="5"/>
      <c r="T72">
        <f t="shared" ref="T72:T135" si="28">1-X72</f>
        <v>0.88831419619109775</v>
      </c>
      <c r="U72">
        <f t="shared" ref="U72:U135" si="29">LOG(T72)</f>
        <v>-5.1433397354965736E-2</v>
      </c>
      <c r="V72">
        <f t="shared" ref="V72:V135" si="30">J72*U72</f>
        <v>-9.258011523893832E-4</v>
      </c>
      <c r="W72" s="5"/>
      <c r="X72">
        <f t="shared" ref="X72:X135" si="31">D72/(1000+D72)</f>
        <v>0.11168580380890224</v>
      </c>
      <c r="Y72">
        <f t="shared" ref="Y72:Y135" si="32">X72^2</f>
        <v>1.2473718772440601E-2</v>
      </c>
      <c r="Z72" s="6">
        <f t="shared" ref="Z72:Z135" si="33">$AH$8+($AH$9/A72)+($AH$10 *(LOG(A72 )))+(($AH$11+($AH$12/A72)+($AH$13 *(LOG(A72)))*X72))+(($AH$14+($AH$15/A72)+($AH$16 *(LOG(A72)))*(X72^2)))+(($AH$17+($AH$18/A72)+($AH$19 *(LOG(A72)))*(X72^3)))+((($AH$20+($AH$21/A72)+($AH$22 *(LOG(A72)))*(X72^4))))</f>
        <v>1116.5773539511631</v>
      </c>
      <c r="AA72">
        <f t="shared" ref="AA72:AA135" si="34">J72*Z72*Y72</f>
        <v>0.25070169421552813</v>
      </c>
      <c r="AB72" s="5"/>
      <c r="AC72">
        <f t="shared" ref="AC72:AC135" si="35">(1-X72)</f>
        <v>0.88831419619109775</v>
      </c>
      <c r="AD72" s="6">
        <f t="shared" ref="AD72:AD135" si="36">$AH$11+($AH$12/A72)+($AH$13*(LOG(A72)))+(($AH$14+($AH$15/A72)+($AH$16*(LOG(A72)))*X72*2))+($AH$17+($AH$18/A72)+($AH$19*LOG(A72))*3*(X72^2))+(($AH$20+($AH$21/A72)+($AH$22*LOG(A72))*4*(X72^3)))</f>
        <v>1429.9145079151244</v>
      </c>
      <c r="AE72">
        <f t="shared" ref="AE72:AE135" si="37">-1*AC72*Y72*J72*AD72</f>
        <v>-0.28519711546915255</v>
      </c>
      <c r="AF72" s="5"/>
      <c r="AK72">
        <f t="shared" ref="AK72:AK135" si="38">R72+V72+AA72+AE72</f>
        <v>-9.8993754113163579E-4</v>
      </c>
      <c r="AL72">
        <f t="shared" ref="AL72:AL135" si="39">(H72-AK72)^2</f>
        <v>9.3541305261861441E-7</v>
      </c>
    </row>
    <row r="73" spans="1:38" x14ac:dyDescent="0.3">
      <c r="A73" s="14">
        <v>298.14999999999998</v>
      </c>
      <c r="B73" s="17">
        <v>1.8568</v>
      </c>
      <c r="C73" s="9">
        <v>58.44</v>
      </c>
      <c r="D73" s="9">
        <f t="shared" si="20"/>
        <v>108.511392</v>
      </c>
      <c r="E73">
        <f t="shared" si="21"/>
        <v>2.474434813681758</v>
      </c>
      <c r="F73" s="21">
        <v>0.62509999999999999</v>
      </c>
      <c r="H73">
        <f t="shared" si="22"/>
        <v>-2.2503599999999999E-5</v>
      </c>
      <c r="I73" s="14">
        <v>0.39200000000000002</v>
      </c>
      <c r="J73">
        <v>1.7999999999999999E-2</v>
      </c>
      <c r="K73" s="23">
        <f t="shared" si="23"/>
        <v>1.8568</v>
      </c>
      <c r="L73">
        <v>0.2</v>
      </c>
      <c r="N73">
        <f t="shared" si="24"/>
        <v>2.530158284857293</v>
      </c>
      <c r="O73">
        <f t="shared" si="25"/>
        <v>1.3626444877516659</v>
      </c>
      <c r="P73">
        <f t="shared" si="26"/>
        <v>1.2725288975503333</v>
      </c>
      <c r="R73">
        <f t="shared" si="27"/>
        <v>2.8058768476410045E-2</v>
      </c>
      <c r="S73" s="5"/>
      <c r="T73">
        <f t="shared" si="28"/>
        <v>0.90211071101017604</v>
      </c>
      <c r="U73">
        <f t="shared" si="29"/>
        <v>-4.4740160650611184E-2</v>
      </c>
      <c r="V73">
        <f t="shared" si="30"/>
        <v>-8.0532289171100129E-4</v>
      </c>
      <c r="W73" s="5"/>
      <c r="X73">
        <f t="shared" si="31"/>
        <v>9.7889288989823936E-2</v>
      </c>
      <c r="Y73">
        <f t="shared" si="32"/>
        <v>9.5823128989332654E-3</v>
      </c>
      <c r="Z73" s="6">
        <f t="shared" si="33"/>
        <v>1111.9082782311352</v>
      </c>
      <c r="AA73">
        <f t="shared" si="34"/>
        <v>0.19178375466464792</v>
      </c>
      <c r="AB73" s="5"/>
      <c r="AC73">
        <f t="shared" si="35"/>
        <v>0.90211071101017604</v>
      </c>
      <c r="AD73" s="6">
        <f t="shared" si="36"/>
        <v>1413.5660654723708</v>
      </c>
      <c r="AE73">
        <f t="shared" si="37"/>
        <v>-0.21994738522999713</v>
      </c>
      <c r="AF73" s="5"/>
      <c r="AK73">
        <f t="shared" si="38"/>
        <v>-9.1018498065015274E-4</v>
      </c>
      <c r="AL73">
        <f t="shared" si="39"/>
        <v>7.8797823355296136E-7</v>
      </c>
    </row>
    <row r="74" spans="1:38" x14ac:dyDescent="0.3">
      <c r="A74" s="14">
        <v>298.14999999999998</v>
      </c>
      <c r="B74" s="17">
        <v>1.7658</v>
      </c>
      <c r="C74" s="9">
        <v>58.44</v>
      </c>
      <c r="D74" s="9">
        <f t="shared" si="20"/>
        <v>103.193352</v>
      </c>
      <c r="E74">
        <f t="shared" si="21"/>
        <v>2.474434813681758</v>
      </c>
      <c r="F74" s="21">
        <v>0.62390000000000001</v>
      </c>
      <c r="H74">
        <f t="shared" si="22"/>
        <v>-2.2460399999999999E-5</v>
      </c>
      <c r="I74" s="14">
        <v>0.39200000000000002</v>
      </c>
      <c r="J74">
        <v>1.7999999999999999E-2</v>
      </c>
      <c r="K74" s="23">
        <f t="shared" si="23"/>
        <v>1.7658</v>
      </c>
      <c r="L74">
        <v>0.2</v>
      </c>
      <c r="N74">
        <f t="shared" si="24"/>
        <v>2.3464552103784126</v>
      </c>
      <c r="O74">
        <f t="shared" si="25"/>
        <v>1.328834075421006</v>
      </c>
      <c r="P74">
        <f t="shared" si="26"/>
        <v>1.2657668150842012</v>
      </c>
      <c r="R74">
        <f t="shared" si="27"/>
        <v>2.6160565701556497E-2</v>
      </c>
      <c r="S74" s="5"/>
      <c r="T74">
        <f t="shared" si="28"/>
        <v>0.90645941455963375</v>
      </c>
      <c r="U74">
        <f t="shared" si="29"/>
        <v>-4.2651636055379492E-2</v>
      </c>
      <c r="V74">
        <f t="shared" si="30"/>
        <v>-7.677294489968308E-4</v>
      </c>
      <c r="W74" s="5"/>
      <c r="X74">
        <f t="shared" si="31"/>
        <v>9.3540585440366211E-2</v>
      </c>
      <c r="Y74">
        <f t="shared" si="32"/>
        <v>8.7498411245264512E-3</v>
      </c>
      <c r="Z74" s="6">
        <f t="shared" si="33"/>
        <v>1110.4815849386541</v>
      </c>
      <c r="AA74">
        <f t="shared" si="34"/>
        <v>0.17489767391865987</v>
      </c>
      <c r="AB74" s="5"/>
      <c r="AC74">
        <f t="shared" si="35"/>
        <v>0.90645941455963375</v>
      </c>
      <c r="AD74" s="6">
        <f t="shared" si="36"/>
        <v>1408.8746970288914</v>
      </c>
      <c r="AE74">
        <f t="shared" si="37"/>
        <v>-0.20113766579389836</v>
      </c>
      <c r="AF74" s="5"/>
      <c r="AK74">
        <f t="shared" si="38"/>
        <v>-8.471556226788135E-4</v>
      </c>
      <c r="AL74">
        <f t="shared" si="39"/>
        <v>6.8012221030925782E-7</v>
      </c>
    </row>
    <row r="75" spans="1:38" x14ac:dyDescent="0.3">
      <c r="A75" s="14">
        <v>298.14999999999998</v>
      </c>
      <c r="B75" s="17">
        <v>1.7418</v>
      </c>
      <c r="C75" s="9">
        <v>58.44</v>
      </c>
      <c r="D75" s="9">
        <f t="shared" si="20"/>
        <v>101.790792</v>
      </c>
      <c r="E75">
        <f t="shared" si="21"/>
        <v>2.474434813681758</v>
      </c>
      <c r="F75" s="21">
        <v>0.62360000000000004</v>
      </c>
      <c r="H75">
        <f t="shared" si="22"/>
        <v>-2.2449599999999999E-5</v>
      </c>
      <c r="I75" s="14">
        <v>0.39200000000000002</v>
      </c>
      <c r="J75">
        <v>1.7999999999999999E-2</v>
      </c>
      <c r="K75" s="23">
        <f t="shared" si="23"/>
        <v>1.7418</v>
      </c>
      <c r="L75">
        <v>0.2</v>
      </c>
      <c r="N75">
        <f t="shared" si="24"/>
        <v>2.2987801022785979</v>
      </c>
      <c r="O75">
        <f t="shared" si="25"/>
        <v>1.3197727077038683</v>
      </c>
      <c r="P75">
        <f t="shared" si="26"/>
        <v>1.2639545415407736</v>
      </c>
      <c r="R75">
        <f t="shared" si="27"/>
        <v>2.5665784438584641E-2</v>
      </c>
      <c r="S75" s="5"/>
      <c r="T75">
        <f t="shared" si="28"/>
        <v>0.90761332120481186</v>
      </c>
      <c r="U75">
        <f t="shared" si="29"/>
        <v>-4.2099138521692031E-2</v>
      </c>
      <c r="V75">
        <f t="shared" si="30"/>
        <v>-7.5778449339045648E-4</v>
      </c>
      <c r="W75" s="5"/>
      <c r="X75">
        <f t="shared" si="31"/>
        <v>9.2386678795188179E-2</v>
      </c>
      <c r="Y75">
        <f t="shared" si="32"/>
        <v>8.5352984188052736E-3</v>
      </c>
      <c r="Z75" s="6">
        <f t="shared" si="33"/>
        <v>1110.1064032376528</v>
      </c>
      <c r="AA75">
        <f t="shared" si="34"/>
        <v>0.17055160970867903</v>
      </c>
      <c r="AB75" s="5"/>
      <c r="AC75">
        <f t="shared" si="35"/>
        <v>0.90761332120481186</v>
      </c>
      <c r="AD75" s="6">
        <f t="shared" si="36"/>
        <v>1407.6665124835031</v>
      </c>
      <c r="AE75">
        <f t="shared" si="37"/>
        <v>-0.19628714381895143</v>
      </c>
      <c r="AF75" s="5"/>
      <c r="AK75">
        <f t="shared" si="38"/>
        <v>-8.2753416507821975E-4</v>
      </c>
      <c r="AL75">
        <f t="shared" si="39"/>
        <v>6.4816115692718621E-7</v>
      </c>
    </row>
    <row r="76" spans="1:38" x14ac:dyDescent="0.3">
      <c r="A76" s="14">
        <v>298.14999999999998</v>
      </c>
      <c r="B76" s="17">
        <v>1.554</v>
      </c>
      <c r="C76" s="9">
        <v>58.44</v>
      </c>
      <c r="D76" s="9">
        <f t="shared" si="20"/>
        <v>90.815759999999997</v>
      </c>
      <c r="E76">
        <f t="shared" si="21"/>
        <v>2.474434813681758</v>
      </c>
      <c r="F76" s="21">
        <v>0.62390000000000001</v>
      </c>
      <c r="H76">
        <f t="shared" si="22"/>
        <v>-2.2460399999999999E-5</v>
      </c>
      <c r="I76" s="14">
        <v>0.39200000000000002</v>
      </c>
      <c r="J76">
        <v>1.7999999999999999E-2</v>
      </c>
      <c r="K76" s="23">
        <f t="shared" si="23"/>
        <v>1.554</v>
      </c>
      <c r="L76">
        <v>0.2</v>
      </c>
      <c r="N76">
        <f t="shared" si="24"/>
        <v>1.9372091946921994</v>
      </c>
      <c r="O76">
        <f t="shared" si="25"/>
        <v>1.2465953633797937</v>
      </c>
      <c r="P76">
        <f t="shared" si="26"/>
        <v>1.2493190726759589</v>
      </c>
      <c r="R76">
        <f t="shared" si="27"/>
        <v>2.1882237094916313E-2</v>
      </c>
      <c r="S76" s="5"/>
      <c r="T76">
        <f t="shared" si="28"/>
        <v>0.91674509726555475</v>
      </c>
      <c r="U76">
        <f t="shared" si="29"/>
        <v>-3.7751403959352399E-2</v>
      </c>
      <c r="V76">
        <f t="shared" si="30"/>
        <v>-6.7952527126834313E-4</v>
      </c>
      <c r="W76" s="5"/>
      <c r="X76">
        <f t="shared" si="31"/>
        <v>8.3254902734445274E-2</v>
      </c>
      <c r="Y76">
        <f t="shared" si="32"/>
        <v>6.9313788293219429E-3</v>
      </c>
      <c r="Z76" s="6">
        <f t="shared" si="33"/>
        <v>1107.1847269199882</v>
      </c>
      <c r="AA76">
        <f t="shared" si="34"/>
        <v>0.13813770197379244</v>
      </c>
      <c r="AB76" s="5"/>
      <c r="AC76">
        <f t="shared" si="35"/>
        <v>0.91674509726555475</v>
      </c>
      <c r="AD76" s="6">
        <f t="shared" si="36"/>
        <v>1398.641620172928</v>
      </c>
      <c r="AE76">
        <f t="shared" si="37"/>
        <v>-0.15997318235093444</v>
      </c>
      <c r="AF76" s="5"/>
      <c r="AK76">
        <f t="shared" si="38"/>
        <v>-6.3276855349403416E-4</v>
      </c>
      <c r="AL76">
        <f t="shared" si="39"/>
        <v>3.7247604222129757E-7</v>
      </c>
    </row>
    <row r="77" spans="1:38" x14ac:dyDescent="0.3">
      <c r="A77" s="14">
        <v>298.14999999999998</v>
      </c>
      <c r="B77" s="17">
        <v>0.88360000000000005</v>
      </c>
      <c r="C77" s="9">
        <v>58.44</v>
      </c>
      <c r="D77" s="9">
        <f t="shared" si="20"/>
        <v>51.637584000000004</v>
      </c>
      <c r="E77">
        <f t="shared" si="21"/>
        <v>2.474434813681758</v>
      </c>
      <c r="F77" s="21">
        <v>0.65590000000000004</v>
      </c>
      <c r="H77">
        <f t="shared" si="22"/>
        <v>-2.3612399999999998E-5</v>
      </c>
      <c r="I77" s="14">
        <v>0.39200000000000002</v>
      </c>
      <c r="J77">
        <v>1.7999999999999999E-2</v>
      </c>
      <c r="K77" s="23">
        <f t="shared" si="23"/>
        <v>0.88360000000000005</v>
      </c>
      <c r="L77">
        <v>0.2</v>
      </c>
      <c r="N77">
        <f t="shared" si="24"/>
        <v>0.8305840000000001</v>
      </c>
      <c r="O77">
        <f t="shared" si="25"/>
        <v>0.94000000000000006</v>
      </c>
      <c r="P77">
        <f t="shared" si="26"/>
        <v>1.1879999999999999</v>
      </c>
      <c r="R77">
        <f t="shared" si="27"/>
        <v>9.8663311515151519E-3</v>
      </c>
      <c r="S77" s="5"/>
      <c r="T77">
        <f t="shared" si="28"/>
        <v>0.95089792834943032</v>
      </c>
      <c r="U77">
        <f t="shared" si="29"/>
        <v>-2.1866098765756008E-2</v>
      </c>
      <c r="V77">
        <f t="shared" si="30"/>
        <v>-3.935897777836081E-4</v>
      </c>
      <c r="W77" s="5"/>
      <c r="X77">
        <f t="shared" si="31"/>
        <v>4.9102071650569692E-2</v>
      </c>
      <c r="Y77">
        <f t="shared" si="32"/>
        <v>2.4110134403776797E-3</v>
      </c>
      <c r="Z77" s="6">
        <f t="shared" si="33"/>
        <v>1096.8818978836537</v>
      </c>
      <c r="AA77">
        <f t="shared" si="34"/>
        <v>4.7602745969480394E-2</v>
      </c>
      <c r="AB77" s="5"/>
      <c r="AC77">
        <f t="shared" si="35"/>
        <v>0.95089792834943032</v>
      </c>
      <c r="AD77" s="6">
        <f t="shared" si="36"/>
        <v>1373.0600472755091</v>
      </c>
      <c r="AE77">
        <f t="shared" si="37"/>
        <v>-5.6662478612673428E-2</v>
      </c>
      <c r="AF77" s="5"/>
      <c r="AK77">
        <f t="shared" si="38"/>
        <v>4.1300873053851106E-4</v>
      </c>
      <c r="AL77">
        <f t="shared" si="39"/>
        <v>1.906380116327275E-7</v>
      </c>
    </row>
    <row r="78" spans="1:38" x14ac:dyDescent="0.3">
      <c r="A78" s="14">
        <v>298.14999999999998</v>
      </c>
      <c r="B78" s="17">
        <v>0.86719999999999997</v>
      </c>
      <c r="C78" s="9">
        <v>58.44</v>
      </c>
      <c r="D78" s="9">
        <f t="shared" si="20"/>
        <v>50.679167999999997</v>
      </c>
      <c r="E78">
        <f t="shared" si="21"/>
        <v>2.474434813681758</v>
      </c>
      <c r="F78" s="21">
        <v>0.65880000000000005</v>
      </c>
      <c r="H78">
        <f t="shared" si="22"/>
        <v>-2.37168E-5</v>
      </c>
      <c r="I78" s="14">
        <v>0.39200000000000002</v>
      </c>
      <c r="J78">
        <v>1.7999999999999999E-2</v>
      </c>
      <c r="K78" s="23">
        <f t="shared" si="23"/>
        <v>0.86719999999999997</v>
      </c>
      <c r="L78">
        <v>0.2</v>
      </c>
      <c r="N78">
        <f t="shared" si="24"/>
        <v>0.80756763212005955</v>
      </c>
      <c r="O78">
        <f t="shared" si="25"/>
        <v>0.93123573814582528</v>
      </c>
      <c r="P78">
        <f t="shared" si="26"/>
        <v>1.1862471476291652</v>
      </c>
      <c r="R78">
        <f t="shared" si="27"/>
        <v>9.607099538452105E-3</v>
      </c>
      <c r="S78" s="5"/>
      <c r="T78">
        <f t="shared" si="28"/>
        <v>0.951765325188212</v>
      </c>
      <c r="U78">
        <f t="shared" si="29"/>
        <v>-2.1470121510085646E-2</v>
      </c>
      <c r="V78">
        <f t="shared" si="30"/>
        <v>-3.864621871815416E-4</v>
      </c>
      <c r="W78" s="5"/>
      <c r="X78">
        <f t="shared" si="31"/>
        <v>4.8234674811788031E-2</v>
      </c>
      <c r="Y78">
        <f t="shared" si="32"/>
        <v>2.3265838541989387E-3</v>
      </c>
      <c r="Z78" s="6">
        <f t="shared" si="33"/>
        <v>1096.6306244451025</v>
      </c>
      <c r="AA78">
        <f t="shared" si="34"/>
        <v>4.5925255887373354E-2</v>
      </c>
      <c r="AB78" s="5"/>
      <c r="AC78">
        <f t="shared" si="35"/>
        <v>0.951765325188212</v>
      </c>
      <c r="AD78" s="6">
        <f t="shared" si="36"/>
        <v>1372.572712852724</v>
      </c>
      <c r="AE78">
        <f t="shared" si="37"/>
        <v>-5.4708707448046887E-2</v>
      </c>
      <c r="AF78" s="5"/>
      <c r="AK78">
        <f t="shared" si="38"/>
        <v>4.3718579059703194E-4</v>
      </c>
      <c r="AL78">
        <f t="shared" si="39"/>
        <v>2.1243119801905526E-7</v>
      </c>
    </row>
    <row r="79" spans="1:38" x14ac:dyDescent="0.3">
      <c r="A79" s="14">
        <v>298.14999999999998</v>
      </c>
      <c r="B79" s="17">
        <v>0.82789999999999997</v>
      </c>
      <c r="C79" s="9">
        <v>58.44</v>
      </c>
      <c r="D79" s="9">
        <f t="shared" si="20"/>
        <v>48.382475999999997</v>
      </c>
      <c r="E79">
        <f t="shared" si="21"/>
        <v>2.474434813681758</v>
      </c>
      <c r="F79" s="21">
        <v>0.66100000000000003</v>
      </c>
      <c r="H79">
        <f t="shared" si="22"/>
        <v>-2.3795999999999997E-5</v>
      </c>
      <c r="I79" s="14">
        <v>0.39200000000000002</v>
      </c>
      <c r="J79">
        <v>1.7999999999999999E-2</v>
      </c>
      <c r="K79" s="23">
        <f t="shared" si="23"/>
        <v>0.82789999999999997</v>
      </c>
      <c r="L79">
        <v>0.2</v>
      </c>
      <c r="N79">
        <f t="shared" si="24"/>
        <v>0.75329801648417993</v>
      </c>
      <c r="O79">
        <f t="shared" si="25"/>
        <v>0.9098901032542337</v>
      </c>
      <c r="P79">
        <f t="shared" si="26"/>
        <v>1.1819780206508468</v>
      </c>
      <c r="R79">
        <f t="shared" si="27"/>
        <v>8.9938572654431614E-3</v>
      </c>
      <c r="S79" s="5"/>
      <c r="T79">
        <f t="shared" si="28"/>
        <v>0.95385035794894379</v>
      </c>
      <c r="U79">
        <f t="shared" si="29"/>
        <v>-2.0519752984113654E-2</v>
      </c>
      <c r="V79">
        <f t="shared" si="30"/>
        <v>-3.6935555371404573E-4</v>
      </c>
      <c r="W79" s="5"/>
      <c r="X79">
        <f t="shared" si="31"/>
        <v>4.6149642051056178E-2</v>
      </c>
      <c r="Y79">
        <f t="shared" si="32"/>
        <v>2.1297894614406127E-3</v>
      </c>
      <c r="Z79" s="6">
        <f t="shared" si="33"/>
        <v>1096.0283203746706</v>
      </c>
      <c r="AA79">
        <f t="shared" si="34"/>
        <v>4.2017572191139718E-2</v>
      </c>
      <c r="AB79" s="5"/>
      <c r="AC79">
        <f t="shared" si="35"/>
        <v>0.95385035794894379</v>
      </c>
      <c r="AD79" s="6">
        <f t="shared" si="36"/>
        <v>1371.4332299209793</v>
      </c>
      <c r="AE79">
        <f t="shared" si="37"/>
        <v>-5.0149209783999595E-2</v>
      </c>
      <c r="AF79" s="5"/>
      <c r="AK79">
        <f t="shared" si="38"/>
        <v>4.9286411886923648E-4</v>
      </c>
      <c r="AL79">
        <f t="shared" si="39"/>
        <v>2.6693767842997354E-7</v>
      </c>
    </row>
    <row r="80" spans="1:38" x14ac:dyDescent="0.3">
      <c r="A80" s="14">
        <v>298.14999999999998</v>
      </c>
      <c r="B80" s="17">
        <v>0.76859999999999995</v>
      </c>
      <c r="C80" s="9">
        <v>58.44</v>
      </c>
      <c r="D80" s="9">
        <f t="shared" si="20"/>
        <v>44.916983999999992</v>
      </c>
      <c r="E80">
        <f t="shared" si="21"/>
        <v>2.474434813681758</v>
      </c>
      <c r="F80" s="21">
        <v>0.66900000000000004</v>
      </c>
      <c r="H80">
        <f t="shared" si="22"/>
        <v>-2.4084000000000002E-5</v>
      </c>
      <c r="I80" s="14">
        <v>0.39200000000000002</v>
      </c>
      <c r="J80">
        <v>1.7999999999999999E-2</v>
      </c>
      <c r="K80" s="23">
        <f t="shared" si="23"/>
        <v>0.76859999999999995</v>
      </c>
      <c r="L80">
        <v>0.2</v>
      </c>
      <c r="N80">
        <f t="shared" si="24"/>
        <v>0.67383035317207252</v>
      </c>
      <c r="O80">
        <f t="shared" si="25"/>
        <v>0.87669835177214739</v>
      </c>
      <c r="P80">
        <f t="shared" si="26"/>
        <v>1.1753396703544294</v>
      </c>
      <c r="R80">
        <f t="shared" si="27"/>
        <v>8.0905070966393686E-3</v>
      </c>
      <c r="S80" s="5"/>
      <c r="T80">
        <f t="shared" si="28"/>
        <v>0.95701382532030888</v>
      </c>
      <c r="U80">
        <f t="shared" si="29"/>
        <v>-1.9081788224252806E-2</v>
      </c>
      <c r="V80">
        <f t="shared" si="30"/>
        <v>-3.4347218803655046E-4</v>
      </c>
      <c r="W80" s="5"/>
      <c r="X80">
        <f t="shared" si="31"/>
        <v>4.2986174679691104E-2</v>
      </c>
      <c r="Y80">
        <f t="shared" si="32"/>
        <v>1.8478112135929166E-3</v>
      </c>
      <c r="Z80" s="6">
        <f t="shared" si="33"/>
        <v>1095.1189051079393</v>
      </c>
      <c r="AA80">
        <f t="shared" si="34"/>
        <v>3.6424313875368847E-2</v>
      </c>
      <c r="AB80" s="5"/>
      <c r="AC80">
        <f t="shared" si="35"/>
        <v>0.95701382532030888</v>
      </c>
      <c r="AD80" s="6">
        <f t="shared" si="36"/>
        <v>1369.7901651575878</v>
      </c>
      <c r="AE80">
        <f t="shared" si="37"/>
        <v>-4.3601593228629831E-2</v>
      </c>
      <c r="AF80" s="5"/>
      <c r="AK80">
        <f t="shared" si="38"/>
        <v>5.697555553418332E-4</v>
      </c>
      <c r="AL80">
        <f t="shared" si="39"/>
        <v>3.526454174885861E-7</v>
      </c>
    </row>
    <row r="81" spans="1:38" x14ac:dyDescent="0.3">
      <c r="A81" s="14">
        <v>298.14999999999998</v>
      </c>
      <c r="B81" s="17">
        <v>0.70540000000000003</v>
      </c>
      <c r="C81" s="9">
        <v>58.44</v>
      </c>
      <c r="D81" s="9">
        <f t="shared" si="20"/>
        <v>41.223576000000001</v>
      </c>
      <c r="E81">
        <f t="shared" si="21"/>
        <v>2.474434813681758</v>
      </c>
      <c r="F81" s="21">
        <v>0.67369999999999997</v>
      </c>
      <c r="H81">
        <f t="shared" si="22"/>
        <v>-2.4253199999999997E-5</v>
      </c>
      <c r="I81" s="14">
        <v>0.39200000000000002</v>
      </c>
      <c r="J81">
        <v>1.7999999999999999E-2</v>
      </c>
      <c r="K81" s="23">
        <f t="shared" si="23"/>
        <v>0.70540000000000003</v>
      </c>
      <c r="L81">
        <v>0.2</v>
      </c>
      <c r="N81">
        <f t="shared" si="24"/>
        <v>0.59245201785798662</v>
      </c>
      <c r="O81">
        <f t="shared" si="25"/>
        <v>0.83988094394384261</v>
      </c>
      <c r="P81">
        <f t="shared" si="26"/>
        <v>1.1679761887887685</v>
      </c>
      <c r="R81">
        <f t="shared" si="27"/>
        <v>7.1582648313080954E-3</v>
      </c>
      <c r="S81" s="5"/>
      <c r="T81">
        <f t="shared" si="28"/>
        <v>0.96040852613195149</v>
      </c>
      <c r="U81">
        <f t="shared" si="29"/>
        <v>-1.7543993101034626E-2</v>
      </c>
      <c r="V81">
        <f t="shared" si="30"/>
        <v>-3.1579187581862324E-4</v>
      </c>
      <c r="W81" s="5"/>
      <c r="X81">
        <f t="shared" si="31"/>
        <v>3.9591473868048489E-2</v>
      </c>
      <c r="Y81">
        <f t="shared" si="32"/>
        <v>1.5674848030443663E-3</v>
      </c>
      <c r="Z81" s="6">
        <f t="shared" si="33"/>
        <v>1094.1486080110114</v>
      </c>
      <c r="AA81">
        <f t="shared" si="34"/>
        <v>3.0871103675929341E-2</v>
      </c>
      <c r="AB81" s="5"/>
      <c r="AC81">
        <f t="shared" si="35"/>
        <v>0.96040852613195149</v>
      </c>
      <c r="AD81" s="6">
        <f t="shared" si="36"/>
        <v>1368.1412380452261</v>
      </c>
      <c r="AE81">
        <f t="shared" si="37"/>
        <v>-3.7073431367419918E-2</v>
      </c>
      <c r="AF81" s="5"/>
      <c r="AK81">
        <f t="shared" si="38"/>
        <v>6.4014526399889388E-4</v>
      </c>
      <c r="AL81">
        <f t="shared" si="39"/>
        <v>4.4142531896408947E-7</v>
      </c>
    </row>
    <row r="82" spans="1:38" x14ac:dyDescent="0.3">
      <c r="A82" s="14">
        <v>298.14999999999998</v>
      </c>
      <c r="B82" s="17">
        <v>0.68279999999999996</v>
      </c>
      <c r="C82" s="9">
        <v>58.44</v>
      </c>
      <c r="D82" s="9">
        <f t="shared" si="20"/>
        <v>39.902831999999997</v>
      </c>
      <c r="E82">
        <f t="shared" si="21"/>
        <v>2.474434813681758</v>
      </c>
      <c r="F82" s="21">
        <v>0.67869999999999997</v>
      </c>
      <c r="H82">
        <f t="shared" si="22"/>
        <v>-2.4433199999999998E-5</v>
      </c>
      <c r="I82" s="14">
        <v>0.39200000000000002</v>
      </c>
      <c r="J82">
        <v>1.7999999999999999E-2</v>
      </c>
      <c r="K82" s="23">
        <f t="shared" si="23"/>
        <v>0.68279999999999996</v>
      </c>
      <c r="L82">
        <v>0.2</v>
      </c>
      <c r="N82">
        <f t="shared" si="24"/>
        <v>0.56420933664022255</v>
      </c>
      <c r="O82">
        <f t="shared" si="25"/>
        <v>0.82631713040454391</v>
      </c>
      <c r="P82">
        <f t="shared" si="26"/>
        <v>1.1652634260809087</v>
      </c>
      <c r="R82">
        <f t="shared" si="27"/>
        <v>6.8328945888618143E-3</v>
      </c>
      <c r="S82" s="5"/>
      <c r="T82">
        <f t="shared" si="28"/>
        <v>0.9616283072109183</v>
      </c>
      <c r="U82">
        <f t="shared" si="29"/>
        <v>-1.699276093560011E-2</v>
      </c>
      <c r="V82">
        <f t="shared" si="30"/>
        <v>-3.0586969684080198E-4</v>
      </c>
      <c r="W82" s="5"/>
      <c r="X82">
        <f t="shared" si="31"/>
        <v>3.837169278908166E-2</v>
      </c>
      <c r="Y82">
        <f t="shared" si="32"/>
        <v>1.4723868074996615E-3</v>
      </c>
      <c r="Z82" s="6">
        <f t="shared" si="33"/>
        <v>1093.8013007412317</v>
      </c>
      <c r="AA82">
        <f t="shared" si="34"/>
        <v>2.8988974894272462E-2</v>
      </c>
      <c r="AB82" s="5"/>
      <c r="AC82">
        <f t="shared" si="35"/>
        <v>0.9616283072109183</v>
      </c>
      <c r="AD82" s="6">
        <f t="shared" si="36"/>
        <v>1367.5774482887678</v>
      </c>
      <c r="AE82">
        <f t="shared" si="37"/>
        <v>-3.4854077477596265E-2</v>
      </c>
      <c r="AF82" s="5"/>
      <c r="AK82">
        <f t="shared" si="38"/>
        <v>6.6192230869720897E-4</v>
      </c>
      <c r="AL82">
        <f t="shared" si="39"/>
        <v>4.7108388431900448E-7</v>
      </c>
    </row>
    <row r="83" spans="1:38" x14ac:dyDescent="0.3">
      <c r="A83" s="14">
        <v>298.14999999999998</v>
      </c>
      <c r="B83" s="17">
        <v>0.64070000000000005</v>
      </c>
      <c r="C83" s="9">
        <v>58.44</v>
      </c>
      <c r="D83" s="9">
        <f t="shared" si="20"/>
        <v>37.442508000000004</v>
      </c>
      <c r="E83">
        <f t="shared" si="21"/>
        <v>2.474434813681758</v>
      </c>
      <c r="F83" s="21">
        <v>0.68179999999999996</v>
      </c>
      <c r="H83">
        <f t="shared" si="22"/>
        <v>-2.4544799999999996E-5</v>
      </c>
      <c r="I83" s="14">
        <v>0.39200000000000002</v>
      </c>
      <c r="J83">
        <v>1.7999999999999999E-2</v>
      </c>
      <c r="K83" s="23">
        <f t="shared" si="23"/>
        <v>0.64070000000000005</v>
      </c>
      <c r="L83">
        <v>0.2</v>
      </c>
      <c r="N83">
        <f t="shared" si="24"/>
        <v>0.51284022964564713</v>
      </c>
      <c r="O83">
        <f t="shared" si="25"/>
        <v>0.80043738043647117</v>
      </c>
      <c r="P83">
        <f t="shared" si="26"/>
        <v>1.1600874760872943</v>
      </c>
      <c r="R83">
        <f t="shared" si="27"/>
        <v>6.2384962082073078E-3</v>
      </c>
      <c r="S83" s="5"/>
      <c r="T83">
        <f t="shared" si="28"/>
        <v>0.96390883570774222</v>
      </c>
      <c r="U83">
        <f t="shared" si="29"/>
        <v>-1.5964038733354478E-2</v>
      </c>
      <c r="V83">
        <f t="shared" si="30"/>
        <v>-2.8735269720038059E-4</v>
      </c>
      <c r="W83" s="5"/>
      <c r="X83">
        <f t="shared" si="31"/>
        <v>3.6091164292257824E-2</v>
      </c>
      <c r="Y83">
        <f t="shared" si="32"/>
        <v>1.3025721399707463E-3</v>
      </c>
      <c r="Z83" s="6">
        <f t="shared" si="33"/>
        <v>1093.1537734928661</v>
      </c>
      <c r="AA83">
        <f t="shared" si="34"/>
        <v>2.5630409701002579E-2</v>
      </c>
      <c r="AB83" s="5"/>
      <c r="AC83">
        <f t="shared" si="35"/>
        <v>0.96390883570774222</v>
      </c>
      <c r="AD83" s="6">
        <f t="shared" si="36"/>
        <v>1366.5638520455136</v>
      </c>
      <c r="AE83">
        <f t="shared" si="37"/>
        <v>-3.0884471933533532E-2</v>
      </c>
      <c r="AF83" s="5"/>
      <c r="AK83">
        <f t="shared" si="38"/>
        <v>6.9708127847597362E-4</v>
      </c>
      <c r="AL83">
        <f t="shared" si="39"/>
        <v>5.2074419713661198E-7</v>
      </c>
    </row>
    <row r="84" spans="1:38" x14ac:dyDescent="0.3">
      <c r="A84" s="14">
        <v>298.14999999999998</v>
      </c>
      <c r="B84" s="17">
        <v>0.63039999999999996</v>
      </c>
      <c r="C84" s="9">
        <v>58.44</v>
      </c>
      <c r="D84" s="9">
        <f t="shared" si="20"/>
        <v>36.840575999999999</v>
      </c>
      <c r="E84">
        <f t="shared" si="21"/>
        <v>2.474434813681758</v>
      </c>
      <c r="F84" s="21">
        <v>0.68189999999999995</v>
      </c>
      <c r="H84">
        <f t="shared" si="22"/>
        <v>-2.4548399999999997E-5</v>
      </c>
      <c r="I84" s="14">
        <v>0.39200000000000002</v>
      </c>
      <c r="J84">
        <v>1.7999999999999999E-2</v>
      </c>
      <c r="K84" s="23">
        <f t="shared" si="23"/>
        <v>0.63039999999999996</v>
      </c>
      <c r="L84">
        <v>0.2</v>
      </c>
      <c r="N84">
        <f t="shared" si="24"/>
        <v>0.50052330861209648</v>
      </c>
      <c r="O84">
        <f t="shared" si="25"/>
        <v>0.7939773296511683</v>
      </c>
      <c r="P84">
        <f t="shared" si="26"/>
        <v>1.1587954659302337</v>
      </c>
      <c r="R84">
        <f t="shared" si="27"/>
        <v>6.0954544083098462E-3</v>
      </c>
      <c r="S84" s="5"/>
      <c r="T84">
        <f t="shared" si="28"/>
        <v>0.96446842759363616</v>
      </c>
      <c r="U84">
        <f t="shared" si="29"/>
        <v>-1.5711984656998881E-2</v>
      </c>
      <c r="V84">
        <f t="shared" si="30"/>
        <v>-2.8281572382597985E-4</v>
      </c>
      <c r="W84" s="5"/>
      <c r="X84">
        <f t="shared" si="31"/>
        <v>3.553157240636385E-2</v>
      </c>
      <c r="Y84">
        <f t="shared" si="32"/>
        <v>1.262492637668677E-3</v>
      </c>
      <c r="Z84" s="6">
        <f t="shared" si="33"/>
        <v>1092.9952330827114</v>
      </c>
      <c r="AA84">
        <f t="shared" si="34"/>
        <v>2.4838171825929886E-2</v>
      </c>
      <c r="AB84" s="5"/>
      <c r="AC84">
        <f t="shared" si="35"/>
        <v>0.96446842759363616</v>
      </c>
      <c r="AD84" s="6">
        <f t="shared" si="36"/>
        <v>1366.3231699032249</v>
      </c>
      <c r="AE84">
        <f t="shared" si="37"/>
        <v>-2.9946274950008421E-2</v>
      </c>
      <c r="AF84" s="5"/>
      <c r="AK84">
        <f t="shared" si="38"/>
        <v>7.0453556040533244E-4</v>
      </c>
      <c r="AL84">
        <f t="shared" si="39"/>
        <v>5.3156342132032435E-7</v>
      </c>
    </row>
    <row r="85" spans="1:38" x14ac:dyDescent="0.3">
      <c r="A85" s="14">
        <v>298.14999999999998</v>
      </c>
      <c r="B85" s="17">
        <v>0.61499999999999999</v>
      </c>
      <c r="C85" s="9">
        <v>58.44</v>
      </c>
      <c r="D85" s="9">
        <f t="shared" si="20"/>
        <v>35.940599999999996</v>
      </c>
      <c r="E85">
        <f t="shared" si="21"/>
        <v>2.474434813681758</v>
      </c>
      <c r="F85" s="21">
        <v>0.68430000000000002</v>
      </c>
      <c r="H85">
        <f t="shared" si="22"/>
        <v>-2.46348E-5</v>
      </c>
      <c r="I85" s="14">
        <v>0.39200000000000002</v>
      </c>
      <c r="J85">
        <v>1.7999999999999999E-2</v>
      </c>
      <c r="K85" s="23">
        <f t="shared" si="23"/>
        <v>0.61499999999999999</v>
      </c>
      <c r="L85">
        <v>0.2</v>
      </c>
      <c r="N85">
        <f t="shared" si="24"/>
        <v>0.48229490459676227</v>
      </c>
      <c r="O85">
        <f t="shared" si="25"/>
        <v>0.78421935706790613</v>
      </c>
      <c r="P85">
        <f t="shared" si="26"/>
        <v>1.1568438714135811</v>
      </c>
      <c r="R85">
        <f t="shared" si="27"/>
        <v>5.8833744655213344E-3</v>
      </c>
      <c r="S85" s="5"/>
      <c r="T85">
        <f t="shared" si="28"/>
        <v>0.96530631196421879</v>
      </c>
      <c r="U85">
        <f t="shared" si="29"/>
        <v>-1.5334854027164833E-2</v>
      </c>
      <c r="V85">
        <f t="shared" si="30"/>
        <v>-2.7602737248896695E-4</v>
      </c>
      <c r="W85" s="5"/>
      <c r="X85">
        <f t="shared" si="31"/>
        <v>3.4693688035781205E-2</v>
      </c>
      <c r="Y85">
        <f t="shared" si="32"/>
        <v>1.2036519895241079E-3</v>
      </c>
      <c r="Z85" s="6">
        <f t="shared" si="33"/>
        <v>1092.7580980289335</v>
      </c>
      <c r="AA85">
        <f t="shared" si="34"/>
        <v>2.3675408257699905E-2</v>
      </c>
      <c r="AB85" s="5"/>
      <c r="AC85">
        <f t="shared" si="35"/>
        <v>0.96530631196421879</v>
      </c>
      <c r="AD85" s="6">
        <f t="shared" si="36"/>
        <v>1365.9686933061785</v>
      </c>
      <c r="AE85">
        <f t="shared" si="37"/>
        <v>-2.856796696245064E-2</v>
      </c>
      <c r="AF85" s="5"/>
      <c r="AK85">
        <f t="shared" si="38"/>
        <v>7.1478838828163346E-4</v>
      </c>
      <c r="AL85">
        <f t="shared" si="39"/>
        <v>5.4674665136857593E-7</v>
      </c>
    </row>
    <row r="86" spans="1:38" x14ac:dyDescent="0.3">
      <c r="A86" s="14">
        <v>298.14999999999998</v>
      </c>
      <c r="B86" s="17">
        <v>0.59419999999999995</v>
      </c>
      <c r="C86" s="9">
        <v>58.44</v>
      </c>
      <c r="D86" s="9">
        <f t="shared" si="20"/>
        <v>34.725047999999994</v>
      </c>
      <c r="E86">
        <f t="shared" si="21"/>
        <v>2.474434813681758</v>
      </c>
      <c r="F86" s="21">
        <v>0.68669999999999998</v>
      </c>
      <c r="H86">
        <f t="shared" si="22"/>
        <v>-2.47212E-5</v>
      </c>
      <c r="I86" s="14">
        <v>0.39200000000000002</v>
      </c>
      <c r="J86">
        <v>1.7999999999999999E-2</v>
      </c>
      <c r="K86" s="23">
        <f t="shared" si="23"/>
        <v>0.59419999999999995</v>
      </c>
      <c r="L86">
        <v>0.2</v>
      </c>
      <c r="N86">
        <f t="shared" si="24"/>
        <v>0.45803532275142261</v>
      </c>
      <c r="O86">
        <f t="shared" si="25"/>
        <v>0.77084369362407057</v>
      </c>
      <c r="P86">
        <f t="shared" si="26"/>
        <v>1.1541687387248141</v>
      </c>
      <c r="R86">
        <f t="shared" si="27"/>
        <v>5.6003894905433099E-3</v>
      </c>
      <c r="S86" s="5"/>
      <c r="T86">
        <f t="shared" si="28"/>
        <v>0.96644031371704076</v>
      </c>
      <c r="U86">
        <f t="shared" si="29"/>
        <v>-1.4824962353231837E-2</v>
      </c>
      <c r="V86">
        <f t="shared" si="30"/>
        <v>-2.6684932235817303E-4</v>
      </c>
      <c r="W86" s="5"/>
      <c r="X86">
        <f t="shared" si="31"/>
        <v>3.3559686282959293E-2</v>
      </c>
      <c r="Y86">
        <f t="shared" si="32"/>
        <v>1.1262525434106462E-3</v>
      </c>
      <c r="Z86" s="6">
        <f t="shared" si="33"/>
        <v>1092.4376240730564</v>
      </c>
      <c r="AA86">
        <f t="shared" si="34"/>
        <v>2.2146491747335736E-2</v>
      </c>
      <c r="AB86" s="5"/>
      <c r="AC86">
        <f t="shared" si="35"/>
        <v>0.96644031371704076</v>
      </c>
      <c r="AD86" s="6">
        <f t="shared" si="36"/>
        <v>1365.5001847123326</v>
      </c>
      <c r="AE86">
        <f t="shared" si="37"/>
        <v>-2.6753160235741671E-2</v>
      </c>
      <c r="AF86" s="5"/>
      <c r="AK86">
        <f t="shared" si="38"/>
        <v>7.2687167977920214E-4</v>
      </c>
      <c r="AL86">
        <f t="shared" si="39"/>
        <v>5.6489185693479412E-7</v>
      </c>
    </row>
    <row r="87" spans="1:38" x14ac:dyDescent="0.3">
      <c r="A87" s="14">
        <v>298.14999999999998</v>
      </c>
      <c r="B87" s="17">
        <v>0.51759999999999995</v>
      </c>
      <c r="C87" s="9">
        <v>58.44</v>
      </c>
      <c r="D87" s="9">
        <f t="shared" si="20"/>
        <v>30.248543999999995</v>
      </c>
      <c r="E87">
        <f t="shared" si="21"/>
        <v>2.474434813681758</v>
      </c>
      <c r="F87" s="21">
        <v>0.69750000000000001</v>
      </c>
      <c r="H87">
        <f t="shared" si="22"/>
        <v>-2.5109999999999998E-5</v>
      </c>
      <c r="I87" s="14">
        <v>0.39200000000000002</v>
      </c>
      <c r="J87">
        <v>1.7999999999999999E-2</v>
      </c>
      <c r="K87" s="23">
        <f t="shared" si="23"/>
        <v>0.51759999999999995</v>
      </c>
      <c r="L87">
        <v>0.2</v>
      </c>
      <c r="N87">
        <f t="shared" si="24"/>
        <v>0.37238433341911681</v>
      </c>
      <c r="O87">
        <f t="shared" si="25"/>
        <v>0.71944422994419788</v>
      </c>
      <c r="P87">
        <f t="shared" si="26"/>
        <v>1.1438888459888397</v>
      </c>
      <c r="R87">
        <f t="shared" si="27"/>
        <v>4.5940545111861743E-3</v>
      </c>
      <c r="S87" s="5"/>
      <c r="T87">
        <f t="shared" si="28"/>
        <v>0.97063956636855975</v>
      </c>
      <c r="U87">
        <f t="shared" si="29"/>
        <v>-1.2942009429858103E-2</v>
      </c>
      <c r="V87">
        <f t="shared" si="30"/>
        <v>-2.3295616973744584E-4</v>
      </c>
      <c r="W87" s="5"/>
      <c r="X87">
        <f t="shared" si="31"/>
        <v>2.9360433631440294E-2</v>
      </c>
      <c r="Y87">
        <f t="shared" si="32"/>
        <v>8.6203506302621026E-4</v>
      </c>
      <c r="Z87" s="6">
        <f t="shared" si="33"/>
        <v>1091.2553446926115</v>
      </c>
      <c r="AA87">
        <f t="shared" si="34"/>
        <v>1.6932606657116114E-2</v>
      </c>
      <c r="AB87" s="5"/>
      <c r="AC87">
        <f t="shared" si="35"/>
        <v>0.97063956636855975</v>
      </c>
      <c r="AD87" s="6">
        <f t="shared" si="36"/>
        <v>1363.8773204132258</v>
      </c>
      <c r="AE87">
        <f t="shared" si="37"/>
        <v>-2.0541432857898615E-2</v>
      </c>
      <c r="AF87" s="5"/>
      <c r="AK87">
        <f t="shared" si="38"/>
        <v>7.5227214066622694E-4</v>
      </c>
      <c r="AL87">
        <f t="shared" si="39"/>
        <v>6.0432299262680539E-7</v>
      </c>
    </row>
    <row r="88" spans="1:38" x14ac:dyDescent="0.3">
      <c r="A88" s="14">
        <v>298.14999999999998</v>
      </c>
      <c r="B88" s="17">
        <v>0.50460000000000005</v>
      </c>
      <c r="C88" s="9">
        <v>58.44</v>
      </c>
      <c r="D88" s="9">
        <f t="shared" si="20"/>
        <v>29.488824000000001</v>
      </c>
      <c r="E88">
        <f t="shared" si="21"/>
        <v>2.474434813681758</v>
      </c>
      <c r="F88" s="21">
        <v>0.70069999999999999</v>
      </c>
      <c r="H88">
        <f t="shared" si="22"/>
        <v>-2.5225199999999997E-5</v>
      </c>
      <c r="I88" s="14">
        <v>0.39200000000000002</v>
      </c>
      <c r="J88">
        <v>1.7999999999999999E-2</v>
      </c>
      <c r="K88" s="23">
        <f t="shared" si="23"/>
        <v>0.50460000000000005</v>
      </c>
      <c r="L88">
        <v>0.2</v>
      </c>
      <c r="N88">
        <f t="shared" si="24"/>
        <v>0.35844363202043361</v>
      </c>
      <c r="O88">
        <f t="shared" si="25"/>
        <v>0.71035202540712172</v>
      </c>
      <c r="P88">
        <f t="shared" si="26"/>
        <v>1.1420704050814243</v>
      </c>
      <c r="R88">
        <f t="shared" si="27"/>
        <v>4.4291109484723241E-3</v>
      </c>
      <c r="S88" s="5"/>
      <c r="T88">
        <f t="shared" si="28"/>
        <v>0.97135585806029112</v>
      </c>
      <c r="U88">
        <f t="shared" si="29"/>
        <v>-1.2621636333870374E-2</v>
      </c>
      <c r="V88">
        <f t="shared" si="30"/>
        <v>-2.2718945400966673E-4</v>
      </c>
      <c r="W88" s="5"/>
      <c r="X88">
        <f t="shared" si="31"/>
        <v>2.8644141939708906E-2</v>
      </c>
      <c r="Y88">
        <f t="shared" si="32"/>
        <v>8.2048686746219067E-4</v>
      </c>
      <c r="Z88" s="6">
        <f t="shared" si="33"/>
        <v>1091.0543401007644</v>
      </c>
      <c r="AA88">
        <f t="shared" si="34"/>
        <v>1.6113523639325465E-2</v>
      </c>
      <c r="AB88" s="5"/>
      <c r="AC88">
        <f t="shared" si="35"/>
        <v>0.97135585806029112</v>
      </c>
      <c r="AD88" s="6">
        <f t="shared" si="36"/>
        <v>1363.6180254836004</v>
      </c>
      <c r="AE88">
        <f t="shared" si="37"/>
        <v>-1.956208927100728E-2</v>
      </c>
      <c r="AF88" s="5"/>
      <c r="AK88">
        <f t="shared" si="38"/>
        <v>7.5335586278084052E-4</v>
      </c>
      <c r="AL88">
        <f t="shared" si="39"/>
        <v>6.0618847132094313E-7</v>
      </c>
    </row>
    <row r="89" spans="1:38" x14ac:dyDescent="0.3">
      <c r="A89" s="14">
        <v>298.14999999999998</v>
      </c>
      <c r="B89" s="17">
        <v>0.49459999999999998</v>
      </c>
      <c r="C89" s="9">
        <v>58.44</v>
      </c>
      <c r="D89" s="9">
        <f t="shared" si="20"/>
        <v>28.904423999999999</v>
      </c>
      <c r="E89">
        <f t="shared" si="21"/>
        <v>2.474434813681758</v>
      </c>
      <c r="F89" s="21">
        <v>0.70299999999999996</v>
      </c>
      <c r="H89">
        <f t="shared" si="22"/>
        <v>-2.5307999999999996E-5</v>
      </c>
      <c r="I89" s="14">
        <v>0.39200000000000002</v>
      </c>
      <c r="J89">
        <v>1.7999999999999999E-2</v>
      </c>
      <c r="K89" s="23">
        <f t="shared" si="23"/>
        <v>0.49459999999999998</v>
      </c>
      <c r="L89">
        <v>0.2</v>
      </c>
      <c r="N89">
        <f t="shared" si="24"/>
        <v>0.34784131804028112</v>
      </c>
      <c r="O89">
        <f t="shared" si="25"/>
        <v>0.70327803890068963</v>
      </c>
      <c r="P89">
        <f t="shared" si="26"/>
        <v>1.140655607780138</v>
      </c>
      <c r="R89">
        <f t="shared" si="27"/>
        <v>4.3034344868890604E-3</v>
      </c>
      <c r="S89" s="5"/>
      <c r="T89">
        <f t="shared" si="28"/>
        <v>0.97190757146554951</v>
      </c>
      <c r="U89">
        <f t="shared" si="29"/>
        <v>-1.2375034570781488E-2</v>
      </c>
      <c r="V89">
        <f t="shared" si="30"/>
        <v>-2.2275062227406677E-4</v>
      </c>
      <c r="W89" s="5"/>
      <c r="X89">
        <f t="shared" si="31"/>
        <v>2.8092428534450539E-2</v>
      </c>
      <c r="Y89">
        <f t="shared" si="32"/>
        <v>7.8918454096321082E-4</v>
      </c>
      <c r="Z89" s="6">
        <f t="shared" si="33"/>
        <v>1090.8996447661195</v>
      </c>
      <c r="AA89">
        <f t="shared" si="34"/>
        <v>1.5496580437050236E-2</v>
      </c>
      <c r="AB89" s="5"/>
      <c r="AC89">
        <f t="shared" si="35"/>
        <v>0.97190757146554951</v>
      </c>
      <c r="AD89" s="6">
        <f t="shared" si="36"/>
        <v>1363.4217738588864</v>
      </c>
      <c r="AE89">
        <f t="shared" si="37"/>
        <v>-1.8823755160914044E-2</v>
      </c>
      <c r="AF89" s="5"/>
      <c r="AK89">
        <f t="shared" si="38"/>
        <v>7.5350914075118791E-4</v>
      </c>
      <c r="AL89">
        <f t="shared" si="39"/>
        <v>6.065561387278557E-7</v>
      </c>
    </row>
    <row r="90" spans="1:38" x14ac:dyDescent="0.3">
      <c r="A90" s="14">
        <v>298.14999999999998</v>
      </c>
      <c r="B90" s="17">
        <v>0.46300000000000002</v>
      </c>
      <c r="C90" s="9">
        <v>58.44</v>
      </c>
      <c r="D90" s="9">
        <f t="shared" si="20"/>
        <v>27.05772</v>
      </c>
      <c r="E90">
        <f t="shared" si="21"/>
        <v>2.474434813681758</v>
      </c>
      <c r="F90" s="21">
        <v>0.70579999999999998</v>
      </c>
      <c r="H90">
        <f t="shared" si="22"/>
        <v>-2.54088E-5</v>
      </c>
      <c r="I90" s="14">
        <v>0.39200000000000002</v>
      </c>
      <c r="J90">
        <v>1.7999999999999999E-2</v>
      </c>
      <c r="K90" s="23">
        <f t="shared" si="23"/>
        <v>0.46300000000000002</v>
      </c>
      <c r="L90">
        <v>0.2</v>
      </c>
      <c r="N90">
        <f t="shared" si="24"/>
        <v>0.31504419848649806</v>
      </c>
      <c r="O90">
        <f t="shared" si="25"/>
        <v>0.68044103344815998</v>
      </c>
      <c r="P90">
        <f t="shared" si="26"/>
        <v>1.1360882066896321</v>
      </c>
      <c r="R90">
        <f t="shared" si="27"/>
        <v>3.9133437904404168E-3</v>
      </c>
      <c r="S90" s="5"/>
      <c r="T90">
        <f t="shared" si="28"/>
        <v>0.97365511258705106</v>
      </c>
      <c r="U90">
        <f t="shared" si="29"/>
        <v>-1.1594851360758249E-2</v>
      </c>
      <c r="V90">
        <f t="shared" si="30"/>
        <v>-2.0870732449364848E-4</v>
      </c>
      <c r="W90" s="5"/>
      <c r="X90">
        <f t="shared" si="31"/>
        <v>2.6344887412948905E-2</v>
      </c>
      <c r="Y90">
        <f t="shared" si="32"/>
        <v>6.9405309280095369E-4</v>
      </c>
      <c r="Z90" s="6">
        <f t="shared" si="33"/>
        <v>1090.4103516367575</v>
      </c>
      <c r="AA90">
        <f t="shared" si="34"/>
        <v>1.3622448185562004E-2</v>
      </c>
      <c r="AB90" s="5"/>
      <c r="AC90">
        <f t="shared" si="35"/>
        <v>0.97365511258705106</v>
      </c>
      <c r="AD90" s="6">
        <f t="shared" si="36"/>
        <v>1362.8200111941112</v>
      </c>
      <c r="AE90">
        <f t="shared" si="37"/>
        <v>-1.6577111154576062E-2</v>
      </c>
      <c r="AF90" s="5"/>
      <c r="AK90">
        <f t="shared" si="38"/>
        <v>7.4997349693271126E-4</v>
      </c>
      <c r="AL90">
        <f t="shared" si="39"/>
        <v>6.0121770639664723E-7</v>
      </c>
    </row>
    <row r="91" spans="1:38" x14ac:dyDescent="0.3">
      <c r="A91" s="14">
        <v>298.14999999999998</v>
      </c>
      <c r="B91" s="17">
        <v>0.42309999999999998</v>
      </c>
      <c r="C91" s="9">
        <v>58.44</v>
      </c>
      <c r="D91" s="9">
        <f t="shared" si="20"/>
        <v>24.725963999999998</v>
      </c>
      <c r="E91">
        <f t="shared" si="21"/>
        <v>2.474434813681758</v>
      </c>
      <c r="F91" s="21">
        <v>0.71160000000000001</v>
      </c>
      <c r="H91">
        <f t="shared" si="22"/>
        <v>-2.5617599999999997E-5</v>
      </c>
      <c r="I91" s="14">
        <v>0.39200000000000002</v>
      </c>
      <c r="J91">
        <v>1.7999999999999999E-2</v>
      </c>
      <c r="K91" s="23">
        <f t="shared" si="23"/>
        <v>0.42309999999999998</v>
      </c>
      <c r="L91">
        <v>0.2</v>
      </c>
      <c r="N91">
        <f t="shared" si="24"/>
        <v>0.27521020764317589</v>
      </c>
      <c r="O91">
        <f t="shared" si="25"/>
        <v>0.6504613747179766</v>
      </c>
      <c r="P91">
        <f t="shared" si="26"/>
        <v>1.1300922749435953</v>
      </c>
      <c r="R91">
        <f t="shared" si="27"/>
        <v>3.4366808236560532E-3</v>
      </c>
      <c r="S91" s="5"/>
      <c r="T91">
        <f t="shared" si="28"/>
        <v>0.97587065725993449</v>
      </c>
      <c r="U91">
        <f t="shared" si="29"/>
        <v>-1.0607740284864027E-2</v>
      </c>
      <c r="V91">
        <f t="shared" si="30"/>
        <v>-1.9093932512755248E-4</v>
      </c>
      <c r="W91" s="5"/>
      <c r="X91">
        <f t="shared" si="31"/>
        <v>2.4129342740065479E-2</v>
      </c>
      <c r="Y91">
        <f t="shared" si="32"/>
        <v>5.8222518106755062E-4</v>
      </c>
      <c r="Z91" s="6">
        <f t="shared" si="33"/>
        <v>1089.7914896338732</v>
      </c>
      <c r="AA91">
        <f t="shared" si="34"/>
        <v>1.1421072852803235E-2</v>
      </c>
      <c r="AB91" s="5"/>
      <c r="AC91">
        <f t="shared" si="35"/>
        <v>0.97587065725993449</v>
      </c>
      <c r="AD91" s="6">
        <f t="shared" si="36"/>
        <v>1362.1003284832771</v>
      </c>
      <c r="AE91">
        <f t="shared" si="37"/>
        <v>-1.393044041860564E-2</v>
      </c>
      <c r="AF91" s="5"/>
      <c r="AK91">
        <f t="shared" si="38"/>
        <v>7.3637393272609451E-4</v>
      </c>
      <c r="AL91">
        <f t="shared" si="39"/>
        <v>5.8063109594626278E-7</v>
      </c>
    </row>
    <row r="92" spans="1:38" x14ac:dyDescent="0.3">
      <c r="A92" s="14">
        <v>298.14999999999998</v>
      </c>
      <c r="B92" s="17">
        <v>0.41770000000000002</v>
      </c>
      <c r="C92" s="9">
        <v>58.44</v>
      </c>
      <c r="D92" s="9">
        <f t="shared" si="20"/>
        <v>24.410388000000001</v>
      </c>
      <c r="E92">
        <f t="shared" si="21"/>
        <v>2.474434813681758</v>
      </c>
      <c r="F92" s="21">
        <v>0.71419999999999995</v>
      </c>
      <c r="H92">
        <f t="shared" si="22"/>
        <v>-2.5711199999999995E-5</v>
      </c>
      <c r="I92" s="14">
        <v>0.39200000000000002</v>
      </c>
      <c r="J92">
        <v>1.7999999999999999E-2</v>
      </c>
      <c r="K92" s="23">
        <f t="shared" si="23"/>
        <v>0.41770000000000002</v>
      </c>
      <c r="L92">
        <v>0.2</v>
      </c>
      <c r="N92">
        <f t="shared" si="24"/>
        <v>0.26995831758440042</v>
      </c>
      <c r="O92">
        <f t="shared" si="25"/>
        <v>0.64629714528226101</v>
      </c>
      <c r="P92">
        <f t="shared" si="26"/>
        <v>1.1292594290564522</v>
      </c>
      <c r="R92">
        <f t="shared" si="27"/>
        <v>3.3735842090193541E-3</v>
      </c>
      <c r="S92" s="5"/>
      <c r="T92">
        <f t="shared" si="28"/>
        <v>0.97617128029357703</v>
      </c>
      <c r="U92">
        <f t="shared" si="29"/>
        <v>-1.0473973767696093E-2</v>
      </c>
      <c r="V92">
        <f t="shared" si="30"/>
        <v>-1.8853152781852966E-4</v>
      </c>
      <c r="W92" s="5"/>
      <c r="X92">
        <f t="shared" si="31"/>
        <v>2.382871970642297E-2</v>
      </c>
      <c r="Y92">
        <f t="shared" si="32"/>
        <v>5.6780788284727037E-4</v>
      </c>
      <c r="Z92" s="6">
        <f t="shared" si="33"/>
        <v>1089.7076385393293</v>
      </c>
      <c r="AA92">
        <f t="shared" si="34"/>
        <v>1.1137402568907273E-2</v>
      </c>
      <c r="AB92" s="5"/>
      <c r="AC92">
        <f t="shared" si="35"/>
        <v>0.97617128029357703</v>
      </c>
      <c r="AD92" s="6">
        <f t="shared" si="36"/>
        <v>1362.0063875225871</v>
      </c>
      <c r="AE92">
        <f t="shared" si="37"/>
        <v>-1.358873699729201E-2</v>
      </c>
      <c r="AF92" s="5"/>
      <c r="AK92">
        <f t="shared" si="38"/>
        <v>7.3371825281608703E-4</v>
      </c>
      <c r="AL92">
        <f t="shared" si="39"/>
        <v>5.7673309380454133E-7</v>
      </c>
    </row>
    <row r="93" spans="1:38" x14ac:dyDescent="0.3">
      <c r="A93" s="14">
        <v>298.14999999999998</v>
      </c>
      <c r="B93" s="17">
        <v>0.39129999999999998</v>
      </c>
      <c r="C93" s="9">
        <v>58.44</v>
      </c>
      <c r="D93" s="9">
        <f t="shared" si="20"/>
        <v>22.867571999999999</v>
      </c>
      <c r="E93">
        <f t="shared" si="21"/>
        <v>2.474434813681758</v>
      </c>
      <c r="F93" s="21">
        <v>0.71819999999999995</v>
      </c>
      <c r="H93">
        <f t="shared" si="22"/>
        <v>-2.5855199999999996E-5</v>
      </c>
      <c r="I93" s="14">
        <v>0.39200000000000002</v>
      </c>
      <c r="J93">
        <v>1.7999999999999999E-2</v>
      </c>
      <c r="K93" s="23">
        <f t="shared" si="23"/>
        <v>0.39129999999999998</v>
      </c>
      <c r="L93">
        <v>0.2</v>
      </c>
      <c r="N93">
        <f t="shared" si="24"/>
        <v>0.24477371079631891</v>
      </c>
      <c r="O93">
        <f t="shared" si="25"/>
        <v>0.6255397669213365</v>
      </c>
      <c r="P93">
        <f t="shared" si="26"/>
        <v>1.1251079533842674</v>
      </c>
      <c r="R93">
        <f t="shared" si="27"/>
        <v>3.0701468213494131E-3</v>
      </c>
      <c r="S93" s="5"/>
      <c r="T93">
        <f t="shared" si="28"/>
        <v>0.97764366314273965</v>
      </c>
      <c r="U93">
        <f t="shared" si="29"/>
        <v>-9.8194103763813104E-3</v>
      </c>
      <c r="V93">
        <f t="shared" si="30"/>
        <v>-1.7674938677486357E-4</v>
      </c>
      <c r="W93" s="5"/>
      <c r="X93">
        <f t="shared" si="31"/>
        <v>2.2356336857260344E-2</v>
      </c>
      <c r="Y93">
        <f t="shared" si="32"/>
        <v>4.9980579767529732E-4</v>
      </c>
      <c r="Z93" s="6">
        <f t="shared" si="33"/>
        <v>1089.2973560335327</v>
      </c>
      <c r="AA93">
        <f t="shared" si="34"/>
        <v>9.7998684108827772E-3</v>
      </c>
      <c r="AB93" s="5"/>
      <c r="AC93">
        <f t="shared" si="35"/>
        <v>0.97764366314273965</v>
      </c>
      <c r="AD93" s="6">
        <f t="shared" si="36"/>
        <v>1361.5590520021508</v>
      </c>
      <c r="AE93">
        <f t="shared" si="37"/>
        <v>-1.1975423095359617E-2</v>
      </c>
      <c r="AF93" s="5"/>
      <c r="AK93">
        <f t="shared" si="38"/>
        <v>7.1784275009771116E-4</v>
      </c>
      <c r="AL93">
        <f t="shared" si="39"/>
        <v>5.5308664097953778E-7</v>
      </c>
    </row>
    <row r="94" spans="1:38" x14ac:dyDescent="0.3">
      <c r="A94" s="14">
        <v>298.14999999999998</v>
      </c>
      <c r="B94" s="18">
        <v>0.37759999999999999</v>
      </c>
      <c r="C94" s="9">
        <v>58.44</v>
      </c>
      <c r="D94" s="9">
        <f t="shared" si="20"/>
        <v>22.066943999999999</v>
      </c>
      <c r="E94">
        <f t="shared" si="21"/>
        <v>2.474434813681758</v>
      </c>
      <c r="F94" s="18">
        <v>0.72570000000000001</v>
      </c>
      <c r="H94">
        <f t="shared" si="22"/>
        <v>-2.6125199999999998E-5</v>
      </c>
      <c r="I94" s="14">
        <v>0.39200000000000002</v>
      </c>
      <c r="J94">
        <v>1.7999999999999999E-2</v>
      </c>
      <c r="K94" s="23">
        <f t="shared" si="23"/>
        <v>0.37759999999999999</v>
      </c>
      <c r="L94">
        <v>0.2</v>
      </c>
      <c r="N94">
        <f t="shared" si="24"/>
        <v>0.23203205075161493</v>
      </c>
      <c r="O94">
        <f t="shared" si="25"/>
        <v>0.61449165982948861</v>
      </c>
      <c r="P94">
        <f t="shared" si="26"/>
        <v>1.1228983319658976</v>
      </c>
      <c r="R94">
        <f t="shared" si="27"/>
        <v>2.916057675919884E-3</v>
      </c>
      <c r="S94" s="5"/>
      <c r="T94">
        <f t="shared" si="28"/>
        <v>0.97840949251950371</v>
      </c>
      <c r="U94">
        <f t="shared" si="29"/>
        <v>-9.4793424304368441E-3</v>
      </c>
      <c r="V94">
        <f t="shared" si="30"/>
        <v>-1.7062816374786318E-4</v>
      </c>
      <c r="W94" s="5"/>
      <c r="X94">
        <f t="shared" si="31"/>
        <v>2.1590507480496304E-2</v>
      </c>
      <c r="Y94">
        <f t="shared" si="32"/>
        <v>4.6615001326536686E-4</v>
      </c>
      <c r="Z94" s="6">
        <f t="shared" si="33"/>
        <v>1089.0842122993754</v>
      </c>
      <c r="AA94">
        <f t="shared" si="34"/>
        <v>9.1381791601881975E-3</v>
      </c>
      <c r="AB94" s="5"/>
      <c r="AC94">
        <f t="shared" si="35"/>
        <v>0.97840949251950371</v>
      </c>
      <c r="AD94" s="6">
        <f t="shared" si="36"/>
        <v>1361.3347438127682</v>
      </c>
      <c r="AE94">
        <f t="shared" si="37"/>
        <v>-1.1175933070744807E-2</v>
      </c>
      <c r="AF94" s="5"/>
      <c r="AK94">
        <f t="shared" si="38"/>
        <v>7.0767560161541163E-4</v>
      </c>
      <c r="AL94">
        <f t="shared" si="39"/>
        <v>5.3846361645142066E-7</v>
      </c>
    </row>
    <row r="95" spans="1:38" x14ac:dyDescent="0.3">
      <c r="A95" s="14">
        <v>298.14999999999998</v>
      </c>
      <c r="B95" s="17">
        <v>1.4164000000000001</v>
      </c>
      <c r="C95" s="9">
        <v>58.44</v>
      </c>
      <c r="D95" s="9">
        <f t="shared" si="20"/>
        <v>82.774416000000002</v>
      </c>
      <c r="E95">
        <f t="shared" si="21"/>
        <v>2.474434813681758</v>
      </c>
      <c r="F95" s="21">
        <v>0.62719999999999998</v>
      </c>
      <c r="H95">
        <f t="shared" si="22"/>
        <v>-2.2579199999999996E-5</v>
      </c>
      <c r="I95" s="14">
        <v>0.39200000000000002</v>
      </c>
      <c r="J95">
        <v>1.7999999999999999E-2</v>
      </c>
      <c r="K95" s="23">
        <f t="shared" si="23"/>
        <v>1.4164000000000001</v>
      </c>
      <c r="L95">
        <v>0.2</v>
      </c>
      <c r="N95">
        <f t="shared" si="24"/>
        <v>1.6856945283603435</v>
      </c>
      <c r="O95">
        <f t="shared" si="25"/>
        <v>1.1901260437449472</v>
      </c>
      <c r="P95">
        <f t="shared" si="26"/>
        <v>1.2380252087489896</v>
      </c>
      <c r="R95">
        <f t="shared" si="27"/>
        <v>1.9214892407771886E-2</v>
      </c>
      <c r="S95" s="5"/>
      <c r="T95">
        <f t="shared" si="28"/>
        <v>0.92355340616027259</v>
      </c>
      <c r="U95">
        <f t="shared" si="29"/>
        <v>-3.4537985627014933E-2</v>
      </c>
      <c r="V95">
        <f t="shared" si="30"/>
        <v>-6.2168374128626874E-4</v>
      </c>
      <c r="W95" s="5"/>
      <c r="X95">
        <f t="shared" si="31"/>
        <v>7.6446593839727378E-2</v>
      </c>
      <c r="Y95">
        <f t="shared" si="32"/>
        <v>5.8440817096962437E-3</v>
      </c>
      <c r="Z95" s="6">
        <f t="shared" si="33"/>
        <v>1105.0577342544696</v>
      </c>
      <c r="AA95">
        <f t="shared" si="34"/>
        <v>0.1162448584724685</v>
      </c>
      <c r="AB95" s="5"/>
      <c r="AC95">
        <f t="shared" si="35"/>
        <v>0.92355340616027259</v>
      </c>
      <c r="AD95" s="6">
        <f t="shared" si="36"/>
        <v>1392.5251423746968</v>
      </c>
      <c r="AE95">
        <f t="shared" si="37"/>
        <v>-0.13528630775036174</v>
      </c>
      <c r="AF95" s="5"/>
      <c r="AK95">
        <f t="shared" si="38"/>
        <v>-4.4824061140760763E-4</v>
      </c>
      <c r="AL95">
        <f t="shared" si="39"/>
        <v>1.8118763716151658E-7</v>
      </c>
    </row>
    <row r="96" spans="1:38" x14ac:dyDescent="0.3">
      <c r="A96" s="14">
        <v>298.14999999999998</v>
      </c>
      <c r="B96" s="17">
        <v>1.3439000000000001</v>
      </c>
      <c r="C96" s="9">
        <v>58.44</v>
      </c>
      <c r="D96" s="9">
        <f t="shared" si="20"/>
        <v>78.537515999999997</v>
      </c>
      <c r="E96">
        <f t="shared" si="21"/>
        <v>2.474434813681758</v>
      </c>
      <c r="F96" s="21">
        <v>0.62860000000000005</v>
      </c>
      <c r="H96">
        <f t="shared" si="22"/>
        <v>-2.2629600000000001E-5</v>
      </c>
      <c r="I96" s="14">
        <v>0.39200000000000002</v>
      </c>
      <c r="J96">
        <v>1.7999999999999999E-2</v>
      </c>
      <c r="K96" s="23">
        <f t="shared" si="23"/>
        <v>1.3439000000000001</v>
      </c>
      <c r="L96">
        <v>0.2</v>
      </c>
      <c r="N96">
        <f t="shared" si="24"/>
        <v>1.5579389344640568</v>
      </c>
      <c r="O96">
        <f t="shared" si="25"/>
        <v>1.1592670097954139</v>
      </c>
      <c r="P96">
        <f t="shared" si="26"/>
        <v>1.2318534019590828</v>
      </c>
      <c r="R96">
        <f t="shared" si="27"/>
        <v>1.784760606107174E-2</v>
      </c>
      <c r="S96" s="5"/>
      <c r="T96">
        <f t="shared" si="28"/>
        <v>0.92718147043111299</v>
      </c>
      <c r="U96">
        <f t="shared" si="29"/>
        <v>-3.2835256261383429E-2</v>
      </c>
      <c r="V96">
        <f t="shared" si="30"/>
        <v>-5.9103461270490173E-4</v>
      </c>
      <c r="W96" s="5"/>
      <c r="X96">
        <f t="shared" si="31"/>
        <v>7.2818529568887055E-2</v>
      </c>
      <c r="Y96">
        <f t="shared" si="32"/>
        <v>5.3025382485748784E-3</v>
      </c>
      <c r="Z96" s="6">
        <f t="shared" si="33"/>
        <v>1103.9407995394913</v>
      </c>
      <c r="AA96">
        <f t="shared" si="34"/>
        <v>0.10536638964696873</v>
      </c>
      <c r="AB96" s="5"/>
      <c r="AC96">
        <f t="shared" si="35"/>
        <v>0.92718147043111299</v>
      </c>
      <c r="AD96" s="6">
        <f t="shared" si="36"/>
        <v>1389.4762608985586</v>
      </c>
      <c r="AE96">
        <f t="shared" si="37"/>
        <v>-0.12296236002255619</v>
      </c>
      <c r="AF96" s="5"/>
      <c r="AK96">
        <f t="shared" si="38"/>
        <v>-3.3939892722061049E-4</v>
      </c>
      <c r="AL96">
        <f t="shared" si="39"/>
        <v>1.0034280666779819E-7</v>
      </c>
    </row>
    <row r="97" spans="1:38" x14ac:dyDescent="0.3">
      <c r="A97" s="14">
        <v>298.14999999999998</v>
      </c>
      <c r="B97" s="17">
        <v>1.3167</v>
      </c>
      <c r="C97" s="9">
        <v>58.44</v>
      </c>
      <c r="D97" s="9">
        <f t="shared" si="20"/>
        <v>76.947947999999997</v>
      </c>
      <c r="E97">
        <f t="shared" si="21"/>
        <v>2.474434813681758</v>
      </c>
      <c r="F97" s="17">
        <v>0.62790000000000001</v>
      </c>
      <c r="H97">
        <f t="shared" si="22"/>
        <v>-2.26044E-5</v>
      </c>
      <c r="I97" s="14">
        <v>0.39200000000000002</v>
      </c>
      <c r="J97">
        <v>1.7999999999999999E-2</v>
      </c>
      <c r="K97" s="23">
        <f t="shared" si="23"/>
        <v>1.3167</v>
      </c>
      <c r="L97">
        <v>0.2</v>
      </c>
      <c r="N97">
        <f t="shared" si="24"/>
        <v>1.5108809775965146</v>
      </c>
      <c r="O97">
        <f t="shared" si="25"/>
        <v>1.1474754899343167</v>
      </c>
      <c r="P97">
        <f t="shared" si="26"/>
        <v>1.2294950979868633</v>
      </c>
      <c r="R97">
        <f t="shared" si="27"/>
        <v>1.7341714001750191E-2</v>
      </c>
      <c r="S97" s="5"/>
      <c r="T97">
        <f t="shared" si="28"/>
        <v>0.92854998410749556</v>
      </c>
      <c r="U97">
        <f t="shared" si="29"/>
        <v>-3.2194713100518919E-2</v>
      </c>
      <c r="V97">
        <f t="shared" si="30"/>
        <v>-5.7950483580934047E-4</v>
      </c>
      <c r="W97" s="5"/>
      <c r="X97">
        <f t="shared" si="31"/>
        <v>7.1450015892504395E-2</v>
      </c>
      <c r="Y97">
        <f t="shared" si="32"/>
        <v>5.105104771039131E-3</v>
      </c>
      <c r="Z97" s="6">
        <f t="shared" si="33"/>
        <v>1103.5223224734145</v>
      </c>
      <c r="AA97">
        <f t="shared" si="34"/>
        <v>0.10140474732132979</v>
      </c>
      <c r="AB97" s="5"/>
      <c r="AC97">
        <f t="shared" si="35"/>
        <v>0.92854998410749556</v>
      </c>
      <c r="AD97" s="6">
        <f t="shared" si="36"/>
        <v>1388.363900083961</v>
      </c>
      <c r="AE97">
        <f t="shared" si="37"/>
        <v>-0.11846382854580474</v>
      </c>
      <c r="AF97" s="5"/>
      <c r="AK97">
        <f t="shared" si="38"/>
        <v>-2.9687205853411169E-4</v>
      </c>
      <c r="AL97">
        <f t="shared" si="39"/>
        <v>7.5222748517784091E-8</v>
      </c>
    </row>
    <row r="98" spans="1:38" x14ac:dyDescent="0.3">
      <c r="A98" s="14">
        <v>298.14999999999998</v>
      </c>
      <c r="B98" s="17">
        <v>1.2454000000000001</v>
      </c>
      <c r="C98" s="9">
        <v>58.44</v>
      </c>
      <c r="D98" s="9">
        <f t="shared" si="20"/>
        <v>72.781176000000002</v>
      </c>
      <c r="E98">
        <f t="shared" si="21"/>
        <v>2.474434813681758</v>
      </c>
      <c r="F98" s="17">
        <v>0.63619999999999999</v>
      </c>
      <c r="H98">
        <f t="shared" si="22"/>
        <v>-2.2903199999999998E-5</v>
      </c>
      <c r="I98" s="14">
        <v>0.39200000000000002</v>
      </c>
      <c r="J98">
        <v>1.7999999999999999E-2</v>
      </c>
      <c r="K98" s="23">
        <f t="shared" si="23"/>
        <v>1.2454000000000001</v>
      </c>
      <c r="L98">
        <v>0.2</v>
      </c>
      <c r="N98">
        <f t="shared" si="24"/>
        <v>1.3898351530537714</v>
      </c>
      <c r="O98">
        <f t="shared" si="25"/>
        <v>1.11597491011223</v>
      </c>
      <c r="P98">
        <f t="shared" si="26"/>
        <v>1.2231949820224459</v>
      </c>
      <c r="R98">
        <f t="shared" si="27"/>
        <v>1.6034527584037221E-2</v>
      </c>
      <c r="S98" s="5"/>
      <c r="T98">
        <f t="shared" si="28"/>
        <v>0.9321565500698159</v>
      </c>
      <c r="U98">
        <f t="shared" si="29"/>
        <v>-3.0511144382085253E-2</v>
      </c>
      <c r="V98">
        <f t="shared" si="30"/>
        <v>-5.4920059887753449E-4</v>
      </c>
      <c r="W98" s="5"/>
      <c r="X98">
        <f t="shared" si="31"/>
        <v>6.7843449930184083E-2</v>
      </c>
      <c r="Y98">
        <f t="shared" si="32"/>
        <v>4.6027336984293945E-3</v>
      </c>
      <c r="Z98" s="6">
        <f t="shared" si="33"/>
        <v>1102.4266241835344</v>
      </c>
      <c r="AA98">
        <f t="shared" si="34"/>
        <v>9.1335171117155597E-2</v>
      </c>
      <c r="AB98" s="5"/>
      <c r="AC98">
        <f t="shared" si="35"/>
        <v>0.9321565500698159</v>
      </c>
      <c r="AD98" s="6">
        <f t="shared" si="36"/>
        <v>1385.5306435941804</v>
      </c>
      <c r="AE98">
        <f t="shared" si="37"/>
        <v>-0.10700235711685811</v>
      </c>
      <c r="AF98" s="5"/>
      <c r="AK98">
        <f t="shared" si="38"/>
        <v>-1.8185901454283171E-4</v>
      </c>
      <c r="AL98">
        <f t="shared" si="39"/>
        <v>2.5266950976975111E-8</v>
      </c>
    </row>
    <row r="99" spans="1:38" x14ac:dyDescent="0.3">
      <c r="A99" s="14">
        <v>298.14999999999998</v>
      </c>
      <c r="B99" s="17">
        <v>1.2399</v>
      </c>
      <c r="C99" s="9">
        <v>58.44</v>
      </c>
      <c r="D99" s="9">
        <f t="shared" si="20"/>
        <v>72.459755999999999</v>
      </c>
      <c r="E99">
        <f t="shared" si="21"/>
        <v>2.474434813681758</v>
      </c>
      <c r="F99" s="21">
        <v>0.63290000000000002</v>
      </c>
      <c r="H99">
        <f t="shared" si="22"/>
        <v>-2.2784399999999998E-5</v>
      </c>
      <c r="I99" s="14">
        <v>0.39200000000000002</v>
      </c>
      <c r="J99">
        <v>1.7999999999999999E-2</v>
      </c>
      <c r="K99" s="23">
        <f t="shared" si="23"/>
        <v>1.2399</v>
      </c>
      <c r="L99">
        <v>0.2</v>
      </c>
      <c r="N99">
        <f t="shared" si="24"/>
        <v>1.3806385324186052</v>
      </c>
      <c r="O99">
        <f t="shared" si="25"/>
        <v>1.1135079703351924</v>
      </c>
      <c r="P99">
        <f t="shared" si="26"/>
        <v>1.2227015940670385</v>
      </c>
      <c r="R99">
        <f t="shared" si="27"/>
        <v>1.5934853658515071E-2</v>
      </c>
      <c r="S99" s="5"/>
      <c r="T99">
        <f t="shared" si="28"/>
        <v>0.9324359207004127</v>
      </c>
      <c r="U99">
        <f t="shared" si="29"/>
        <v>-3.0381004283287362E-2</v>
      </c>
      <c r="V99">
        <f t="shared" si="30"/>
        <v>-5.4685807709917243E-4</v>
      </c>
      <c r="W99" s="5"/>
      <c r="X99">
        <f t="shared" si="31"/>
        <v>6.7564079299587257E-2</v>
      </c>
      <c r="Y99">
        <f t="shared" si="32"/>
        <v>4.5649048116009157E-3</v>
      </c>
      <c r="Z99" s="6">
        <f t="shared" si="33"/>
        <v>1102.3421718670231</v>
      </c>
      <c r="AA99">
        <f t="shared" si="34"/>
        <v>9.0577567518954794E-2</v>
      </c>
      <c r="AB99" s="5"/>
      <c r="AC99">
        <f t="shared" si="35"/>
        <v>0.9324359207004127</v>
      </c>
      <c r="AD99" s="6">
        <f t="shared" si="36"/>
        <v>1385.3170955745868</v>
      </c>
      <c r="AE99">
        <f t="shared" si="37"/>
        <v>-0.10613837164185941</v>
      </c>
      <c r="AF99" s="5"/>
      <c r="AK99">
        <f t="shared" si="38"/>
        <v>-1.728085414887115E-4</v>
      </c>
      <c r="AL99">
        <f t="shared" si="39"/>
        <v>2.2507243029424924E-8</v>
      </c>
    </row>
    <row r="100" spans="1:38" x14ac:dyDescent="0.3">
      <c r="A100" s="14">
        <v>298.14999999999998</v>
      </c>
      <c r="B100" s="17">
        <v>1.208</v>
      </c>
      <c r="C100" s="9">
        <v>58.44</v>
      </c>
      <c r="D100" s="9">
        <f t="shared" si="20"/>
        <v>70.595519999999993</v>
      </c>
      <c r="E100">
        <f t="shared" si="21"/>
        <v>2.474434813681758</v>
      </c>
      <c r="F100" s="17">
        <v>0.63749999999999996</v>
      </c>
      <c r="H100">
        <f t="shared" si="22"/>
        <v>-2.2949999999999999E-5</v>
      </c>
      <c r="I100" s="14">
        <v>0.39200000000000002</v>
      </c>
      <c r="J100">
        <v>1.7999999999999999E-2</v>
      </c>
      <c r="K100" s="23">
        <f t="shared" si="23"/>
        <v>1.208</v>
      </c>
      <c r="L100">
        <v>0.2</v>
      </c>
      <c r="N100">
        <f t="shared" si="24"/>
        <v>1.3277013640122539</v>
      </c>
      <c r="O100">
        <f t="shared" si="25"/>
        <v>1.099090533122727</v>
      </c>
      <c r="P100">
        <f t="shared" si="26"/>
        <v>1.2198181066245455</v>
      </c>
      <c r="R100">
        <f t="shared" si="27"/>
        <v>1.536009471181587E-2</v>
      </c>
      <c r="S100" s="5"/>
      <c r="T100">
        <f t="shared" si="28"/>
        <v>0.93405957835504483</v>
      </c>
      <c r="U100">
        <f t="shared" si="29"/>
        <v>-2.9625421708210732E-2</v>
      </c>
      <c r="V100">
        <f t="shared" si="30"/>
        <v>-5.3325759074779311E-4</v>
      </c>
      <c r="W100" s="5"/>
      <c r="X100">
        <f t="shared" si="31"/>
        <v>6.594042164495513E-2</v>
      </c>
      <c r="Y100">
        <f t="shared" si="32"/>
        <v>4.3481392067144667E-3</v>
      </c>
      <c r="Z100" s="6">
        <f t="shared" si="33"/>
        <v>1101.8525195044513</v>
      </c>
      <c r="AA100">
        <f t="shared" si="34"/>
        <v>8.6238146521339584E-2</v>
      </c>
      <c r="AB100" s="5"/>
      <c r="AC100">
        <f t="shared" si="35"/>
        <v>0.93405957835504483</v>
      </c>
      <c r="AD100" s="6">
        <f t="shared" si="36"/>
        <v>1384.0927697779723</v>
      </c>
      <c r="AE100">
        <f t="shared" si="37"/>
        <v>-0.10118490378516544</v>
      </c>
      <c r="AF100" s="5"/>
      <c r="AK100">
        <f t="shared" si="38"/>
        <v>-1.1992014275777341E-4</v>
      </c>
      <c r="AL100">
        <f t="shared" si="39"/>
        <v>9.4032085864629546E-9</v>
      </c>
    </row>
    <row r="101" spans="1:38" x14ac:dyDescent="0.3">
      <c r="A101" s="14">
        <v>298.14999999999998</v>
      </c>
      <c r="B101" s="17">
        <v>1.2016</v>
      </c>
      <c r="C101" s="9">
        <v>58.44</v>
      </c>
      <c r="D101" s="9">
        <f t="shared" si="20"/>
        <v>70.221503999999996</v>
      </c>
      <c r="E101">
        <f t="shared" si="21"/>
        <v>2.474434813681758</v>
      </c>
      <c r="F101" s="17">
        <v>0.63870000000000005</v>
      </c>
      <c r="H101">
        <f t="shared" si="22"/>
        <v>-2.2993199999999999E-5</v>
      </c>
      <c r="I101" s="14">
        <v>0.39200000000000002</v>
      </c>
      <c r="J101">
        <v>1.7999999999999999E-2</v>
      </c>
      <c r="K101" s="23">
        <f t="shared" si="23"/>
        <v>1.2016</v>
      </c>
      <c r="L101">
        <v>0.2</v>
      </c>
      <c r="N101">
        <f t="shared" si="24"/>
        <v>1.3171640824498669</v>
      </c>
      <c r="O101">
        <f t="shared" si="25"/>
        <v>1.0961751684835777</v>
      </c>
      <c r="P101">
        <f t="shared" si="26"/>
        <v>1.2192350336967155</v>
      </c>
      <c r="R101">
        <f t="shared" si="27"/>
        <v>1.5245476891501658E-2</v>
      </c>
      <c r="S101" s="5"/>
      <c r="T101">
        <f t="shared" si="28"/>
        <v>0.93438600912283665</v>
      </c>
      <c r="U101">
        <f t="shared" si="29"/>
        <v>-2.9473673020886999E-2</v>
      </c>
      <c r="V101">
        <f t="shared" si="30"/>
        <v>-5.3052611437596597E-4</v>
      </c>
      <c r="W101" s="5"/>
      <c r="X101">
        <f t="shared" si="31"/>
        <v>6.5613990877163297E-2</v>
      </c>
      <c r="Y101">
        <f t="shared" si="32"/>
        <v>4.3051957988284682E-3</v>
      </c>
      <c r="Z101" s="6">
        <f t="shared" si="33"/>
        <v>1101.7543152803269</v>
      </c>
      <c r="AA101">
        <f t="shared" si="34"/>
        <v>8.5378824890747967E-2</v>
      </c>
      <c r="AB101" s="5"/>
      <c r="AC101">
        <f t="shared" si="35"/>
        <v>0.93438600912283665</v>
      </c>
      <c r="AD101" s="6">
        <f t="shared" si="36"/>
        <v>1383.8500746999709</v>
      </c>
      <c r="AE101">
        <f t="shared" si="37"/>
        <v>-0.10020301320774243</v>
      </c>
      <c r="AF101" s="5"/>
      <c r="AK101">
        <f t="shared" si="38"/>
        <v>-1.0923753986877283E-4</v>
      </c>
      <c r="AL101">
        <f t="shared" si="39"/>
        <v>7.4380861594003976E-9</v>
      </c>
    </row>
    <row r="102" spans="1:38" x14ac:dyDescent="0.3">
      <c r="A102" s="14">
        <v>298.14999999999998</v>
      </c>
      <c r="B102" s="17">
        <v>1.1942999999999999</v>
      </c>
      <c r="C102" s="9">
        <v>58.44</v>
      </c>
      <c r="D102" s="9">
        <f t="shared" si="20"/>
        <v>69.79489199999999</v>
      </c>
      <c r="E102">
        <f t="shared" si="21"/>
        <v>2.474434813681758</v>
      </c>
      <c r="F102" s="21">
        <v>0.63470000000000004</v>
      </c>
      <c r="H102">
        <f t="shared" si="22"/>
        <v>-2.2849200000000001E-5</v>
      </c>
      <c r="I102" s="14">
        <v>0.39200000000000002</v>
      </c>
      <c r="J102">
        <v>1.7999999999999999E-2</v>
      </c>
      <c r="K102" s="23">
        <f t="shared" si="23"/>
        <v>1.1942999999999999</v>
      </c>
      <c r="L102">
        <v>0.2</v>
      </c>
      <c r="N102">
        <f t="shared" si="24"/>
        <v>1.3051792132910329</v>
      </c>
      <c r="O102">
        <f t="shared" si="25"/>
        <v>1.092840336005219</v>
      </c>
      <c r="P102">
        <f t="shared" si="26"/>
        <v>1.2185680672010437</v>
      </c>
      <c r="R102">
        <f t="shared" si="27"/>
        <v>1.5115026853009004E-2</v>
      </c>
      <c r="S102" s="5"/>
      <c r="T102">
        <f t="shared" si="28"/>
        <v>0.93475862287067268</v>
      </c>
      <c r="U102">
        <f t="shared" si="29"/>
        <v>-2.9300519917654384E-2</v>
      </c>
      <c r="V102">
        <f t="shared" si="30"/>
        <v>-5.2740935851777889E-4</v>
      </c>
      <c r="W102" s="5"/>
      <c r="X102">
        <f t="shared" si="31"/>
        <v>6.524137712932733E-2</v>
      </c>
      <c r="Y102">
        <f t="shared" si="32"/>
        <v>4.256437289731115E-3</v>
      </c>
      <c r="Z102" s="6">
        <f t="shared" si="33"/>
        <v>1101.6423138332004</v>
      </c>
      <c r="AA102">
        <f t="shared" si="34"/>
        <v>8.4403285641815443E-2</v>
      </c>
      <c r="AB102" s="5"/>
      <c r="AC102">
        <f t="shared" si="35"/>
        <v>0.93475862287067268</v>
      </c>
      <c r="AD102" s="6">
        <f t="shared" si="36"/>
        <v>1383.5744532111194</v>
      </c>
      <c r="AE102">
        <f t="shared" si="37"/>
        <v>-9.9087930701961716E-2</v>
      </c>
      <c r="AF102" s="5"/>
      <c r="AK102">
        <f t="shared" si="38"/>
        <v>-9.7027565655050108E-5</v>
      </c>
      <c r="AL102">
        <f t="shared" si="39"/>
        <v>5.502429931254318E-9</v>
      </c>
    </row>
    <row r="103" spans="1:38" x14ac:dyDescent="0.3">
      <c r="A103" s="14">
        <v>298.14999999999998</v>
      </c>
      <c r="B103" s="17">
        <v>1.1854</v>
      </c>
      <c r="C103" s="9">
        <v>58.44</v>
      </c>
      <c r="D103" s="9">
        <f t="shared" si="20"/>
        <v>69.274776000000003</v>
      </c>
      <c r="E103">
        <f t="shared" si="21"/>
        <v>2.474434813681758</v>
      </c>
      <c r="F103" s="17">
        <v>0.63280000000000003</v>
      </c>
      <c r="H103">
        <f t="shared" si="22"/>
        <v>-2.27808E-5</v>
      </c>
      <c r="I103" s="14">
        <v>0.39200000000000002</v>
      </c>
      <c r="J103">
        <v>1.7999999999999999E-2</v>
      </c>
      <c r="K103" s="23">
        <f t="shared" si="23"/>
        <v>1.1854</v>
      </c>
      <c r="L103">
        <v>0.2</v>
      </c>
      <c r="N103">
        <f t="shared" si="24"/>
        <v>1.2906170089782638</v>
      </c>
      <c r="O103">
        <f t="shared" si="25"/>
        <v>1.0887607634370371</v>
      </c>
      <c r="P103">
        <f t="shared" si="26"/>
        <v>1.2177521526874076</v>
      </c>
      <c r="R103">
        <f t="shared" si="27"/>
        <v>1.4956399124819709E-2</v>
      </c>
      <c r="S103" s="5"/>
      <c r="T103">
        <f t="shared" si="28"/>
        <v>0.93521330760354526</v>
      </c>
      <c r="U103">
        <f t="shared" si="29"/>
        <v>-2.9089322015519347E-2</v>
      </c>
      <c r="V103">
        <f t="shared" si="30"/>
        <v>-5.2360779627934817E-4</v>
      </c>
      <c r="W103" s="5"/>
      <c r="X103">
        <f t="shared" si="31"/>
        <v>6.4786692396454695E-2</v>
      </c>
      <c r="Y103">
        <f t="shared" si="32"/>
        <v>4.1973155116728405E-3</v>
      </c>
      <c r="Z103" s="6">
        <f t="shared" si="33"/>
        <v>1101.5057819112228</v>
      </c>
      <c r="AA103">
        <f t="shared" si="34"/>
        <v>8.3220611483039331E-2</v>
      </c>
      <c r="AB103" s="5"/>
      <c r="AC103">
        <f t="shared" si="35"/>
        <v>0.93521330760354526</v>
      </c>
      <c r="AD103" s="6">
        <f t="shared" si="36"/>
        <v>1383.2401581071547</v>
      </c>
      <c r="AE103">
        <f t="shared" si="37"/>
        <v>-9.7735511059932778E-2</v>
      </c>
      <c r="AF103" s="5"/>
      <c r="AK103">
        <f t="shared" si="38"/>
        <v>-8.21082483530855E-5</v>
      </c>
      <c r="AL103">
        <f t="shared" si="39"/>
        <v>3.5197461280880277E-9</v>
      </c>
    </row>
    <row r="104" spans="1:38" x14ac:dyDescent="0.3">
      <c r="A104" s="14">
        <v>298.14999999999998</v>
      </c>
      <c r="B104" s="17">
        <v>1.0871999999999999</v>
      </c>
      <c r="C104" s="9">
        <v>58.44</v>
      </c>
      <c r="D104" s="9">
        <f t="shared" si="20"/>
        <v>63.535967999999997</v>
      </c>
      <c r="E104">
        <f t="shared" si="21"/>
        <v>2.474434813681758</v>
      </c>
      <c r="F104" s="21">
        <v>0.64070000000000005</v>
      </c>
      <c r="H104">
        <f t="shared" si="22"/>
        <v>-2.3065200000000001E-5</v>
      </c>
      <c r="I104" s="14">
        <v>0.39200000000000002</v>
      </c>
      <c r="J104">
        <v>1.7999999999999999E-2</v>
      </c>
      <c r="K104" s="23">
        <f t="shared" si="23"/>
        <v>1.0871999999999999</v>
      </c>
      <c r="L104">
        <v>0.2</v>
      </c>
      <c r="N104">
        <f t="shared" si="24"/>
        <v>1.1336112979535797</v>
      </c>
      <c r="O104">
        <f t="shared" si="25"/>
        <v>1.042688831818966</v>
      </c>
      <c r="P104">
        <f t="shared" si="26"/>
        <v>1.2085377663637933</v>
      </c>
      <c r="R104">
        <f t="shared" si="27"/>
        <v>1.3237089549012366E-2</v>
      </c>
      <c r="S104" s="5"/>
      <c r="T104">
        <f t="shared" si="28"/>
        <v>0.94025969039911206</v>
      </c>
      <c r="U104">
        <f t="shared" si="29"/>
        <v>-2.6752182005350338E-2</v>
      </c>
      <c r="V104">
        <f t="shared" si="30"/>
        <v>-4.8153927609630604E-4</v>
      </c>
      <c r="W104" s="5"/>
      <c r="X104">
        <f t="shared" si="31"/>
        <v>5.9740309600887893E-2</v>
      </c>
      <c r="Y104">
        <f t="shared" si="32"/>
        <v>3.5689045912099381E-3</v>
      </c>
      <c r="Z104" s="6">
        <f t="shared" si="33"/>
        <v>1100.0004051873227</v>
      </c>
      <c r="AA104">
        <f t="shared" si="34"/>
        <v>7.0664336935304897E-2</v>
      </c>
      <c r="AB104" s="5"/>
      <c r="AC104">
        <f t="shared" si="35"/>
        <v>0.94025969039911206</v>
      </c>
      <c r="AD104" s="6">
        <f t="shared" si="36"/>
        <v>1379.6793789705118</v>
      </c>
      <c r="AE104">
        <f t="shared" si="37"/>
        <v>-8.3336150282507071E-2</v>
      </c>
      <c r="AF104" s="5"/>
      <c r="AK104">
        <f t="shared" si="38"/>
        <v>8.3736925713881472E-5</v>
      </c>
      <c r="AL104">
        <f t="shared" si="39"/>
        <v>1.1406694057003742E-8</v>
      </c>
    </row>
    <row r="105" spans="1:38" x14ac:dyDescent="0.3">
      <c r="A105" s="14">
        <v>298.14999999999998</v>
      </c>
      <c r="B105" s="17">
        <v>1.0843</v>
      </c>
      <c r="C105" s="9">
        <v>58.44</v>
      </c>
      <c r="D105" s="9">
        <f t="shared" si="20"/>
        <v>63.366492000000001</v>
      </c>
      <c r="E105">
        <f t="shared" si="21"/>
        <v>2.474434813681758</v>
      </c>
      <c r="F105" s="17">
        <v>0.64400000000000002</v>
      </c>
      <c r="H105">
        <f t="shared" si="22"/>
        <v>-2.3184E-5</v>
      </c>
      <c r="I105" s="14">
        <v>0.39200000000000002</v>
      </c>
      <c r="J105">
        <v>1.7999999999999999E-2</v>
      </c>
      <c r="K105" s="23">
        <f t="shared" si="23"/>
        <v>1.0843</v>
      </c>
      <c r="L105">
        <v>0.2</v>
      </c>
      <c r="N105">
        <f t="shared" si="24"/>
        <v>1.1290786275131597</v>
      </c>
      <c r="O105">
        <f t="shared" si="25"/>
        <v>1.0412972678346948</v>
      </c>
      <c r="P105">
        <f t="shared" si="26"/>
        <v>1.2082594535669391</v>
      </c>
      <c r="R105">
        <f t="shared" si="27"/>
        <v>1.3187198779556637E-2</v>
      </c>
      <c r="S105" s="5"/>
      <c r="T105">
        <f t="shared" si="28"/>
        <v>0.9404095460250782</v>
      </c>
      <c r="U105">
        <f t="shared" si="29"/>
        <v>-2.668297103479101E-2</v>
      </c>
      <c r="V105">
        <f t="shared" si="30"/>
        <v>-4.8029347862623816E-4</v>
      </c>
      <c r="W105" s="5"/>
      <c r="X105">
        <f t="shared" si="31"/>
        <v>5.9590453974921749E-2</v>
      </c>
      <c r="Y105">
        <f t="shared" si="32"/>
        <v>3.5510222049372673E-3</v>
      </c>
      <c r="Z105" s="6">
        <f t="shared" si="33"/>
        <v>1099.9559730427773</v>
      </c>
      <c r="AA105">
        <f t="shared" si="34"/>
        <v>7.0307425525109032E-2</v>
      </c>
      <c r="AB105" s="5"/>
      <c r="AC105">
        <f t="shared" si="35"/>
        <v>0.9404095460250782</v>
      </c>
      <c r="AD105" s="6">
        <f t="shared" si="36"/>
        <v>1379.5778130242622</v>
      </c>
      <c r="AE105">
        <f t="shared" si="37"/>
        <v>-8.29256956262856E-2</v>
      </c>
      <c r="AF105" s="5"/>
      <c r="AK105">
        <f t="shared" si="38"/>
        <v>8.8635199753828164E-5</v>
      </c>
      <c r="AL105">
        <f t="shared" si="39"/>
        <v>1.2503533433586525E-8</v>
      </c>
    </row>
    <row r="106" spans="1:38" x14ac:dyDescent="0.3">
      <c r="A106" s="14">
        <v>298.14999999999998</v>
      </c>
      <c r="B106" s="17">
        <v>1.0457000000000001</v>
      </c>
      <c r="C106" s="9">
        <v>58.44</v>
      </c>
      <c r="D106" s="9">
        <f t="shared" si="20"/>
        <v>61.110708000000002</v>
      </c>
      <c r="E106">
        <f t="shared" si="21"/>
        <v>2.474434813681758</v>
      </c>
      <c r="F106" s="21">
        <v>0.64300000000000002</v>
      </c>
      <c r="H106">
        <f t="shared" si="22"/>
        <v>-2.3147999999999999E-5</v>
      </c>
      <c r="I106" s="14">
        <v>0.39200000000000002</v>
      </c>
      <c r="J106">
        <v>1.7999999999999999E-2</v>
      </c>
      <c r="K106" s="23">
        <f t="shared" si="23"/>
        <v>1.0457000000000001</v>
      </c>
      <c r="L106">
        <v>0.2</v>
      </c>
      <c r="N106">
        <f t="shared" si="24"/>
        <v>1.0693273184544572</v>
      </c>
      <c r="O106">
        <f t="shared" si="25"/>
        <v>1.0225947388873073</v>
      </c>
      <c r="P106">
        <f t="shared" si="26"/>
        <v>1.2045189477774616</v>
      </c>
      <c r="R106">
        <f t="shared" si="27"/>
        <v>1.2528111032104149E-2</v>
      </c>
      <c r="S106" s="5"/>
      <c r="T106">
        <f t="shared" si="28"/>
        <v>0.94240873497998856</v>
      </c>
      <c r="U106">
        <f t="shared" si="29"/>
        <v>-2.5760697157962857E-2</v>
      </c>
      <c r="V106">
        <f t="shared" si="30"/>
        <v>-4.6369254884333138E-4</v>
      </c>
      <c r="W106" s="5"/>
      <c r="X106">
        <f t="shared" si="31"/>
        <v>5.7591265020011474E-2</v>
      </c>
      <c r="Y106">
        <f t="shared" si="32"/>
        <v>3.3167538066051971E-3</v>
      </c>
      <c r="Z106" s="6">
        <f t="shared" si="33"/>
        <v>1099.3646542690899</v>
      </c>
      <c r="AA106">
        <f t="shared" si="34"/>
        <v>6.563379423409578E-2</v>
      </c>
      <c r="AB106" s="5"/>
      <c r="AC106">
        <f t="shared" si="35"/>
        <v>0.94240873497998856</v>
      </c>
      <c r="AD106" s="6">
        <f t="shared" si="36"/>
        <v>1378.2457459668381</v>
      </c>
      <c r="AE106">
        <f t="shared" si="37"/>
        <v>-7.75446258513421E-2</v>
      </c>
      <c r="AF106" s="5"/>
      <c r="AK106">
        <f t="shared" si="38"/>
        <v>1.5358686601449345E-4</v>
      </c>
      <c r="AL106">
        <f t="shared" si="39"/>
        <v>3.1235212865160951E-8</v>
      </c>
    </row>
    <row r="107" spans="1:38" x14ac:dyDescent="0.3">
      <c r="A107" s="14">
        <v>298.14999999999998</v>
      </c>
      <c r="B107" s="17">
        <v>1.0377000000000001</v>
      </c>
      <c r="C107" s="9">
        <v>58.44</v>
      </c>
      <c r="D107" s="9">
        <f t="shared" si="20"/>
        <v>60.643188000000002</v>
      </c>
      <c r="E107">
        <f t="shared" si="21"/>
        <v>2.474434813681758</v>
      </c>
      <c r="F107" s="17">
        <v>0.64780000000000004</v>
      </c>
      <c r="H107">
        <f t="shared" si="22"/>
        <v>-2.3320799999999999E-5</v>
      </c>
      <c r="I107" s="14">
        <v>0.39200000000000002</v>
      </c>
      <c r="J107">
        <v>1.7999999999999999E-2</v>
      </c>
      <c r="K107" s="23">
        <f t="shared" si="23"/>
        <v>1.0377000000000001</v>
      </c>
      <c r="L107">
        <v>0.2</v>
      </c>
      <c r="N107">
        <f t="shared" si="24"/>
        <v>1.0570796813074217</v>
      </c>
      <c r="O107">
        <f t="shared" si="25"/>
        <v>1.0186756107809787</v>
      </c>
      <c r="P107">
        <f t="shared" si="26"/>
        <v>1.2037351221561958</v>
      </c>
      <c r="R107">
        <f t="shared" si="27"/>
        <v>1.2392683563049388E-2</v>
      </c>
      <c r="S107" s="5"/>
      <c r="T107">
        <f t="shared" si="28"/>
        <v>0.94282413851697688</v>
      </c>
      <c r="U107">
        <f t="shared" si="29"/>
        <v>-2.5569307044483437E-2</v>
      </c>
      <c r="V107">
        <f t="shared" si="30"/>
        <v>-4.6024752680070186E-4</v>
      </c>
      <c r="W107" s="5"/>
      <c r="X107">
        <f t="shared" si="31"/>
        <v>5.7175861483023074E-2</v>
      </c>
      <c r="Y107">
        <f t="shared" si="32"/>
        <v>3.2690791363258415E-3</v>
      </c>
      <c r="Z107" s="6">
        <f t="shared" si="33"/>
        <v>1099.2421181313721</v>
      </c>
      <c r="AA107">
        <f t="shared" si="34"/>
        <v>6.4683170534770101E-2</v>
      </c>
      <c r="AB107" s="5"/>
      <c r="AC107">
        <f t="shared" si="35"/>
        <v>0.94282413851697688</v>
      </c>
      <c r="AD107" s="6">
        <f t="shared" si="36"/>
        <v>1377.9742968100495</v>
      </c>
      <c r="AE107">
        <f t="shared" si="37"/>
        <v>-7.6448637346747464E-2</v>
      </c>
      <c r="AF107" s="5"/>
      <c r="AK107">
        <f t="shared" si="38"/>
        <v>1.6696922427132666E-4</v>
      </c>
      <c r="AL107">
        <f t="shared" si="39"/>
        <v>3.621029333718208E-8</v>
      </c>
    </row>
    <row r="108" spans="1:38" x14ac:dyDescent="0.3">
      <c r="A108" s="14">
        <v>298.14999999999998</v>
      </c>
      <c r="B108" s="17">
        <v>1.0286</v>
      </c>
      <c r="C108" s="9">
        <v>58.44</v>
      </c>
      <c r="D108" s="9">
        <f t="shared" si="20"/>
        <v>60.111383999999994</v>
      </c>
      <c r="E108">
        <f t="shared" si="21"/>
        <v>2.474434813681758</v>
      </c>
      <c r="F108" s="21">
        <v>0.64439999999999997</v>
      </c>
      <c r="H108">
        <f t="shared" si="22"/>
        <v>-2.3198399999999998E-5</v>
      </c>
      <c r="I108" s="14">
        <v>0.39200000000000002</v>
      </c>
      <c r="J108">
        <v>1.7999999999999999E-2</v>
      </c>
      <c r="K108" s="23">
        <f t="shared" si="23"/>
        <v>1.0286</v>
      </c>
      <c r="L108">
        <v>0.2</v>
      </c>
      <c r="N108">
        <f t="shared" si="24"/>
        <v>1.0432052883569944</v>
      </c>
      <c r="O108">
        <f t="shared" si="25"/>
        <v>1.0141991914806479</v>
      </c>
      <c r="P108">
        <f t="shared" si="26"/>
        <v>1.2028398382961296</v>
      </c>
      <c r="R108">
        <f t="shared" si="27"/>
        <v>1.2239129899578148E-2</v>
      </c>
      <c r="S108" s="5"/>
      <c r="T108">
        <f t="shared" si="28"/>
        <v>0.94329710546717416</v>
      </c>
      <c r="U108">
        <f t="shared" si="29"/>
        <v>-2.5351498203663829E-2</v>
      </c>
      <c r="V108">
        <f t="shared" si="30"/>
        <v>-4.563269676659489E-4</v>
      </c>
      <c r="W108" s="5"/>
      <c r="X108">
        <f t="shared" si="31"/>
        <v>5.6702894532825801E-2</v>
      </c>
      <c r="Y108">
        <f t="shared" si="32"/>
        <v>3.2152182484007663E-3</v>
      </c>
      <c r="Z108" s="6">
        <f t="shared" si="33"/>
        <v>1099.1027386580677</v>
      </c>
      <c r="AA108">
        <f t="shared" si="34"/>
        <v>6.3609393279612181E-2</v>
      </c>
      <c r="AB108" s="5"/>
      <c r="AC108">
        <f t="shared" si="35"/>
        <v>0.94329710546717416</v>
      </c>
      <c r="AD108" s="6">
        <f t="shared" si="36"/>
        <v>1377.6674624734105</v>
      </c>
      <c r="AE108">
        <f t="shared" si="37"/>
        <v>-7.5210048098403176E-2</v>
      </c>
      <c r="AF108" s="5"/>
      <c r="AK108">
        <f t="shared" si="38"/>
        <v>1.8214811312119994E-4</v>
      </c>
      <c r="AL108">
        <f t="shared" si="39"/>
        <v>4.2167190451035135E-8</v>
      </c>
    </row>
    <row r="109" spans="1:38" x14ac:dyDescent="0.3">
      <c r="A109" s="14">
        <v>298.14999999999998</v>
      </c>
      <c r="B109" s="17">
        <v>0.95</v>
      </c>
      <c r="C109" s="9">
        <v>58.44</v>
      </c>
      <c r="D109" s="9">
        <f t="shared" si="20"/>
        <v>55.517999999999994</v>
      </c>
      <c r="E109">
        <f t="shared" si="21"/>
        <v>2.474434813681758</v>
      </c>
      <c r="F109" s="21">
        <v>0.65080000000000005</v>
      </c>
      <c r="H109">
        <f t="shared" si="22"/>
        <v>-2.3428799999999998E-5</v>
      </c>
      <c r="I109" s="14">
        <v>0.39200000000000002</v>
      </c>
      <c r="J109">
        <v>1.7999999999999999E-2</v>
      </c>
      <c r="K109" s="23">
        <f t="shared" si="23"/>
        <v>0.95</v>
      </c>
      <c r="L109">
        <v>0.2</v>
      </c>
      <c r="N109">
        <f t="shared" si="24"/>
        <v>0.92594546275685152</v>
      </c>
      <c r="O109">
        <f t="shared" si="25"/>
        <v>0.97467943448089633</v>
      </c>
      <c r="P109">
        <f t="shared" si="26"/>
        <v>1.1949358868961792</v>
      </c>
      <c r="R109">
        <f t="shared" si="27"/>
        <v>1.0935266497322961E-2</v>
      </c>
      <c r="S109" s="5"/>
      <c r="T109">
        <f t="shared" si="28"/>
        <v>0.94740212862310258</v>
      </c>
      <c r="U109">
        <f t="shared" si="29"/>
        <v>-2.3465643834124014E-2</v>
      </c>
      <c r="V109">
        <f t="shared" si="30"/>
        <v>-4.2238158901423224E-4</v>
      </c>
      <c r="W109" s="5"/>
      <c r="X109">
        <f t="shared" si="31"/>
        <v>5.25978713768974E-2</v>
      </c>
      <c r="Y109">
        <f t="shared" si="32"/>
        <v>2.7665360733806427E-3</v>
      </c>
      <c r="Z109" s="6">
        <f t="shared" si="33"/>
        <v>1097.8989739979449</v>
      </c>
      <c r="AA109">
        <f t="shared" si="34"/>
        <v>5.4672788096872399E-2</v>
      </c>
      <c r="AB109" s="5"/>
      <c r="AC109">
        <f t="shared" si="35"/>
        <v>0.94740212862310258</v>
      </c>
      <c r="AD109" s="6">
        <f t="shared" si="36"/>
        <v>1375.1037139056486</v>
      </c>
      <c r="AE109">
        <f t="shared" si="37"/>
        <v>-6.4875191635646284E-2</v>
      </c>
      <c r="AF109" s="5"/>
      <c r="AK109">
        <f t="shared" si="38"/>
        <v>3.1048136953484851E-4</v>
      </c>
      <c r="AL109">
        <f t="shared" si="39"/>
        <v>1.1149600131879126E-7</v>
      </c>
    </row>
    <row r="110" spans="1:38" x14ac:dyDescent="0.3">
      <c r="A110" s="14">
        <v>298.14999999999998</v>
      </c>
      <c r="B110" s="17">
        <v>0.30470000000000003</v>
      </c>
      <c r="C110" s="9">
        <v>58.44</v>
      </c>
      <c r="D110" s="9">
        <f t="shared" si="20"/>
        <v>17.806668000000002</v>
      </c>
      <c r="E110">
        <f t="shared" si="21"/>
        <v>2.474434813681758</v>
      </c>
      <c r="F110" s="21">
        <v>0.73570000000000002</v>
      </c>
      <c r="H110">
        <f t="shared" si="22"/>
        <v>-2.6485200000000002E-5</v>
      </c>
      <c r="I110" s="14">
        <v>0.39200000000000002</v>
      </c>
      <c r="J110">
        <v>1.7999999999999999E-2</v>
      </c>
      <c r="K110" s="23">
        <f t="shared" si="23"/>
        <v>0.30470000000000003</v>
      </c>
      <c r="L110">
        <v>0.2</v>
      </c>
      <c r="N110">
        <f t="shared" si="24"/>
        <v>0.16819329601086963</v>
      </c>
      <c r="O110">
        <f t="shared" si="25"/>
        <v>0.55199637679970326</v>
      </c>
      <c r="P110">
        <f t="shared" si="26"/>
        <v>1.1103992753599408</v>
      </c>
      <c r="R110">
        <f t="shared" si="27"/>
        <v>2.1375588457007932E-3</v>
      </c>
      <c r="S110" s="5"/>
      <c r="T110">
        <f t="shared" si="28"/>
        <v>0.98250486211198607</v>
      </c>
      <c r="U110">
        <f t="shared" si="29"/>
        <v>-7.6652917584581993E-3</v>
      </c>
      <c r="V110">
        <f t="shared" si="30"/>
        <v>-1.3797525165224758E-4</v>
      </c>
      <c r="W110" s="5"/>
      <c r="X110">
        <f t="shared" si="31"/>
        <v>1.7495137888013917E-2</v>
      </c>
      <c r="Y110">
        <f t="shared" si="32"/>
        <v>3.0607984972062005E-4</v>
      </c>
      <c r="Z110" s="6">
        <f t="shared" si="33"/>
        <v>1087.9471703499971</v>
      </c>
      <c r="AA110">
        <f t="shared" si="34"/>
        <v>5.9939767152846161E-3</v>
      </c>
      <c r="AB110" s="5"/>
      <c r="AC110">
        <f t="shared" si="35"/>
        <v>0.98250486211198607</v>
      </c>
      <c r="AD110" s="6">
        <f t="shared" si="36"/>
        <v>1360.2318521786899</v>
      </c>
      <c r="AE110">
        <f t="shared" si="37"/>
        <v>-7.3630015717297036E-3</v>
      </c>
      <c r="AF110" s="5"/>
      <c r="AK110">
        <f t="shared" si="38"/>
        <v>6.3055873760345816E-4</v>
      </c>
      <c r="AL110">
        <f t="shared" si="39"/>
        <v>4.3170673594145701E-7</v>
      </c>
    </row>
    <row r="111" spans="1:38" x14ac:dyDescent="0.3">
      <c r="A111" s="14">
        <v>298.14999999999998</v>
      </c>
      <c r="B111" s="17">
        <v>0.2959</v>
      </c>
      <c r="C111" s="9">
        <v>58.44</v>
      </c>
      <c r="D111" s="9">
        <f t="shared" si="20"/>
        <v>17.292396</v>
      </c>
      <c r="E111">
        <f t="shared" si="21"/>
        <v>2.474434813681758</v>
      </c>
      <c r="F111" s="21">
        <v>0.73960000000000004</v>
      </c>
      <c r="H111">
        <f t="shared" si="22"/>
        <v>-2.6625599999999998E-5</v>
      </c>
      <c r="I111" s="14">
        <v>0.39200000000000002</v>
      </c>
      <c r="J111">
        <v>1.7999999999999999E-2</v>
      </c>
      <c r="K111" s="23">
        <f t="shared" si="23"/>
        <v>0.2959</v>
      </c>
      <c r="L111">
        <v>0.2</v>
      </c>
      <c r="N111">
        <f t="shared" si="24"/>
        <v>0.16095980889340042</v>
      </c>
      <c r="O111">
        <f t="shared" si="25"/>
        <v>0.5439669107583659</v>
      </c>
      <c r="P111">
        <f t="shared" si="26"/>
        <v>1.1087933821516731</v>
      </c>
      <c r="R111">
        <f t="shared" si="27"/>
        <v>2.0485916128898311E-3</v>
      </c>
      <c r="S111" s="5"/>
      <c r="T111">
        <f t="shared" si="28"/>
        <v>0.98300154796399364</v>
      </c>
      <c r="U111">
        <f t="shared" si="29"/>
        <v>-7.4457982699078183E-3</v>
      </c>
      <c r="V111">
        <f t="shared" si="30"/>
        <v>-1.3402436885834071E-4</v>
      </c>
      <c r="W111" s="5"/>
      <c r="X111">
        <f t="shared" si="31"/>
        <v>1.6998452036006372E-2</v>
      </c>
      <c r="Y111">
        <f t="shared" si="32"/>
        <v>2.8894737162040921E-4</v>
      </c>
      <c r="Z111" s="6">
        <f t="shared" si="33"/>
        <v>1087.8095678138093</v>
      </c>
      <c r="AA111">
        <f t="shared" si="34"/>
        <v>5.6577548779800022E-3</v>
      </c>
      <c r="AB111" s="5"/>
      <c r="AC111">
        <f t="shared" si="35"/>
        <v>0.98300154796399364</v>
      </c>
      <c r="AD111" s="6">
        <f t="shared" si="36"/>
        <v>1360.1091130169025</v>
      </c>
      <c r="AE111">
        <f t="shared" si="37"/>
        <v>-6.9537521243966923E-3</v>
      </c>
      <c r="AF111" s="5"/>
      <c r="AK111">
        <f t="shared" si="38"/>
        <v>6.1856999761480003E-4</v>
      </c>
      <c r="AL111">
        <f t="shared" si="39"/>
        <v>4.1627735918151886E-7</v>
      </c>
    </row>
    <row r="112" spans="1:38" x14ac:dyDescent="0.3">
      <c r="A112" s="14">
        <v>298.14999999999998</v>
      </c>
      <c r="B112" s="17">
        <v>0.29310000000000003</v>
      </c>
      <c r="C112" s="9">
        <v>58.44</v>
      </c>
      <c r="D112" s="9">
        <f t="shared" si="20"/>
        <v>17.128764</v>
      </c>
      <c r="E112">
        <f t="shared" si="21"/>
        <v>2.474434813681758</v>
      </c>
      <c r="F112" s="21">
        <v>0.73750000000000004</v>
      </c>
      <c r="H112">
        <f t="shared" si="22"/>
        <v>-2.6550000000000002E-5</v>
      </c>
      <c r="I112" s="14">
        <v>0.39200000000000002</v>
      </c>
      <c r="J112">
        <v>1.7999999999999999E-2</v>
      </c>
      <c r="K112" s="23">
        <f t="shared" si="23"/>
        <v>0.29310000000000003</v>
      </c>
      <c r="L112">
        <v>0.2</v>
      </c>
      <c r="N112">
        <f t="shared" si="24"/>
        <v>0.15868056116298559</v>
      </c>
      <c r="O112">
        <f t="shared" si="25"/>
        <v>0.54138710734556661</v>
      </c>
      <c r="P112">
        <f t="shared" si="26"/>
        <v>1.1082774214691133</v>
      </c>
      <c r="R112">
        <f t="shared" si="27"/>
        <v>2.0205230529407297E-3</v>
      </c>
      <c r="S112" s="5"/>
      <c r="T112">
        <f t="shared" si="28"/>
        <v>0.9831596897008017</v>
      </c>
      <c r="U112">
        <f t="shared" si="29"/>
        <v>-7.3759361624806466E-3</v>
      </c>
      <c r="V112">
        <f t="shared" si="30"/>
        <v>-1.3276685092465163E-4</v>
      </c>
      <c r="W112" s="5"/>
      <c r="X112">
        <f t="shared" si="31"/>
        <v>1.6840310299198264E-2</v>
      </c>
      <c r="Y112">
        <f t="shared" si="32"/>
        <v>2.835960509732831E-4</v>
      </c>
      <c r="Z112" s="6">
        <f t="shared" si="33"/>
        <v>1087.7657687356766</v>
      </c>
      <c r="AA112">
        <f t="shared" si="34"/>
        <v>5.5527493751523979E-3</v>
      </c>
      <c r="AB112" s="5"/>
      <c r="AC112">
        <f t="shared" si="35"/>
        <v>0.9831596897008017</v>
      </c>
      <c r="AD112" s="6">
        <f t="shared" si="36"/>
        <v>1360.0705319007484</v>
      </c>
      <c r="AE112">
        <f t="shared" si="37"/>
        <v>-6.8258726129775717E-3</v>
      </c>
      <c r="AF112" s="5"/>
      <c r="AK112">
        <f t="shared" si="38"/>
        <v>6.1463296419090457E-4</v>
      </c>
      <c r="AL112">
        <f t="shared" si="39"/>
        <v>4.1111559356863476E-7</v>
      </c>
    </row>
    <row r="113" spans="1:38" x14ac:dyDescent="0.3">
      <c r="A113" s="14">
        <v>298.14999999999998</v>
      </c>
      <c r="B113" s="17">
        <v>0.28760000000000002</v>
      </c>
      <c r="C113" s="9">
        <v>58.44</v>
      </c>
      <c r="D113" s="9">
        <f t="shared" si="20"/>
        <v>16.807344000000001</v>
      </c>
      <c r="E113">
        <f t="shared" si="21"/>
        <v>2.474434813681758</v>
      </c>
      <c r="F113" s="17">
        <v>0.73109999999999997</v>
      </c>
      <c r="H113">
        <f t="shared" si="22"/>
        <v>-2.6319599999999998E-5</v>
      </c>
      <c r="I113" s="14">
        <v>0.39200000000000002</v>
      </c>
      <c r="J113">
        <v>1.7999999999999999E-2</v>
      </c>
      <c r="K113" s="23">
        <f t="shared" si="23"/>
        <v>0.28760000000000002</v>
      </c>
      <c r="L113">
        <v>0.2</v>
      </c>
      <c r="N113">
        <f t="shared" si="24"/>
        <v>0.15423513664531829</v>
      </c>
      <c r="O113">
        <f t="shared" si="25"/>
        <v>0.53628350711167694</v>
      </c>
      <c r="P113">
        <f t="shared" si="26"/>
        <v>1.1072567014223353</v>
      </c>
      <c r="R113">
        <f t="shared" si="27"/>
        <v>1.9657286747895102E-3</v>
      </c>
      <c r="S113" s="5"/>
      <c r="T113">
        <f t="shared" si="28"/>
        <v>0.98347047343906679</v>
      </c>
      <c r="U113">
        <f t="shared" si="29"/>
        <v>-7.2386742957127187E-3</v>
      </c>
      <c r="V113">
        <f t="shared" si="30"/>
        <v>-1.3029613732282893E-4</v>
      </c>
      <c r="W113" s="5"/>
      <c r="X113">
        <f t="shared" si="31"/>
        <v>1.6529526560933257E-2</v>
      </c>
      <c r="Y113">
        <f t="shared" si="32"/>
        <v>2.7322524832859801E-4</v>
      </c>
      <c r="Z113" s="6">
        <f t="shared" si="33"/>
        <v>1087.6797114770957</v>
      </c>
      <c r="AA113">
        <f t="shared" si="34"/>
        <v>5.3492680668655304E-3</v>
      </c>
      <c r="AB113" s="5"/>
      <c r="AC113">
        <f t="shared" si="35"/>
        <v>0.98347047343906679</v>
      </c>
      <c r="AD113" s="6">
        <f t="shared" si="36"/>
        <v>1359.9954120682892</v>
      </c>
      <c r="AE113">
        <f t="shared" si="37"/>
        <v>-6.5779732560488089E-3</v>
      </c>
      <c r="AF113" s="5"/>
      <c r="AK113">
        <f t="shared" si="38"/>
        <v>6.067273482834026E-4</v>
      </c>
      <c r="AL113">
        <f t="shared" si="39"/>
        <v>4.0074843873092901E-7</v>
      </c>
    </row>
    <row r="114" spans="1:38" x14ac:dyDescent="0.3">
      <c r="A114" s="14">
        <v>298.14999999999998</v>
      </c>
      <c r="B114" s="17">
        <v>0.27310000000000001</v>
      </c>
      <c r="C114" s="9">
        <v>58.44</v>
      </c>
      <c r="D114" s="9">
        <f t="shared" si="20"/>
        <v>15.959963999999999</v>
      </c>
      <c r="E114">
        <f t="shared" si="21"/>
        <v>2.474434813681758</v>
      </c>
      <c r="F114" s="17">
        <v>0.74739999999999995</v>
      </c>
      <c r="H114">
        <f t="shared" si="22"/>
        <v>-2.6906399999999997E-5</v>
      </c>
      <c r="I114" s="14">
        <v>0.39200000000000002</v>
      </c>
      <c r="J114">
        <v>1.7999999999999999E-2</v>
      </c>
      <c r="K114" s="23">
        <f t="shared" si="23"/>
        <v>0.27310000000000001</v>
      </c>
      <c r="L114">
        <v>0.2</v>
      </c>
      <c r="N114">
        <f t="shared" si="24"/>
        <v>0.14271924849507861</v>
      </c>
      <c r="O114">
        <f t="shared" si="25"/>
        <v>0.52258970521815684</v>
      </c>
      <c r="P114">
        <f t="shared" si="26"/>
        <v>1.1045179410436314</v>
      </c>
      <c r="R114">
        <f t="shared" si="27"/>
        <v>1.8234688273687249E-3</v>
      </c>
      <c r="S114" s="5"/>
      <c r="T114">
        <f t="shared" si="28"/>
        <v>0.98429075498490803</v>
      </c>
      <c r="U114">
        <f t="shared" si="29"/>
        <v>-6.8765940143704855E-3</v>
      </c>
      <c r="V114">
        <f t="shared" si="30"/>
        <v>-1.2377869225866872E-4</v>
      </c>
      <c r="W114" s="5"/>
      <c r="X114">
        <f t="shared" si="31"/>
        <v>1.5709245015091952E-2</v>
      </c>
      <c r="Y114">
        <f t="shared" si="32"/>
        <v>2.4678037894419134E-4</v>
      </c>
      <c r="Z114" s="6">
        <f t="shared" si="33"/>
        <v>1087.452682919685</v>
      </c>
      <c r="AA114">
        <f t="shared" si="34"/>
        <v>4.8305157331463532E-3</v>
      </c>
      <c r="AB114" s="5"/>
      <c r="AC114">
        <f t="shared" si="35"/>
        <v>0.98429075498490803</v>
      </c>
      <c r="AD114" s="6">
        <f t="shared" si="36"/>
        <v>1359.8015966903274</v>
      </c>
      <c r="AE114">
        <f t="shared" si="37"/>
        <v>-5.9454137700280458E-3</v>
      </c>
      <c r="AF114" s="5"/>
      <c r="AK114">
        <f t="shared" si="38"/>
        <v>5.8479209822836359E-4</v>
      </c>
      <c r="AL114">
        <f t="shared" si="39"/>
        <v>3.7417505273483531E-7</v>
      </c>
    </row>
    <row r="115" spans="1:38" x14ac:dyDescent="0.3">
      <c r="A115" s="14">
        <v>298.14999999999998</v>
      </c>
      <c r="B115" s="17">
        <v>0.25640000000000002</v>
      </c>
      <c r="C115" s="9">
        <v>58.44</v>
      </c>
      <c r="D115" s="9">
        <f t="shared" si="20"/>
        <v>14.984016</v>
      </c>
      <c r="E115">
        <f t="shared" si="21"/>
        <v>2.474434813681758</v>
      </c>
      <c r="F115" s="21">
        <v>0.74690000000000001</v>
      </c>
      <c r="H115">
        <f t="shared" si="22"/>
        <v>-2.6888399999999998E-5</v>
      </c>
      <c r="I115" s="14">
        <v>0.39200000000000002</v>
      </c>
      <c r="J115">
        <v>1.7999999999999999E-2</v>
      </c>
      <c r="K115" s="23">
        <f t="shared" si="23"/>
        <v>0.25640000000000002</v>
      </c>
      <c r="L115">
        <v>0.2</v>
      </c>
      <c r="N115">
        <f t="shared" si="24"/>
        <v>0.1298305901704217</v>
      </c>
      <c r="O115">
        <f t="shared" si="25"/>
        <v>0.50635955604688654</v>
      </c>
      <c r="P115">
        <f t="shared" si="26"/>
        <v>1.1012719112093774</v>
      </c>
      <c r="R115">
        <f t="shared" si="27"/>
        <v>1.663684753816129E-3</v>
      </c>
      <c r="S115" s="5"/>
      <c r="T115">
        <f t="shared" si="28"/>
        <v>0.98523719017856926</v>
      </c>
      <c r="U115">
        <f t="shared" si="29"/>
        <v>-6.4592030200120226E-3</v>
      </c>
      <c r="V115">
        <f t="shared" si="30"/>
        <v>-1.162656543602164E-4</v>
      </c>
      <c r="W115" s="5"/>
      <c r="X115">
        <f t="shared" si="31"/>
        <v>1.4762809821430726E-2</v>
      </c>
      <c r="Y115">
        <f t="shared" si="32"/>
        <v>2.1794055382373149E-4</v>
      </c>
      <c r="Z115" s="6">
        <f t="shared" si="33"/>
        <v>1087.1909328481001</v>
      </c>
      <c r="AA115">
        <f t="shared" si="34"/>
        <v>4.2649738923069757E-3</v>
      </c>
      <c r="AB115" s="5"/>
      <c r="AC115">
        <f t="shared" si="35"/>
        <v>0.98523719017856926</v>
      </c>
      <c r="AD115" s="6">
        <f t="shared" si="36"/>
        <v>1359.5859895576664</v>
      </c>
      <c r="AE115">
        <f t="shared" si="37"/>
        <v>-5.2548222824755379E-3</v>
      </c>
      <c r="AF115" s="5"/>
      <c r="AK115">
        <f t="shared" si="38"/>
        <v>5.575707092873505E-4</v>
      </c>
      <c r="AL115">
        <f t="shared" si="39"/>
        <v>3.4159245042896313E-7</v>
      </c>
    </row>
    <row r="116" spans="1:38" x14ac:dyDescent="0.3">
      <c r="A116" s="14">
        <v>298.14999999999998</v>
      </c>
      <c r="B116" s="17">
        <v>0.25219999999999998</v>
      </c>
      <c r="C116" s="9">
        <v>58.44</v>
      </c>
      <c r="D116" s="9">
        <f t="shared" si="20"/>
        <v>14.738567999999999</v>
      </c>
      <c r="E116">
        <f t="shared" si="21"/>
        <v>2.474434813681758</v>
      </c>
      <c r="F116" s="21">
        <v>0.74819999999999998</v>
      </c>
      <c r="H116">
        <f t="shared" si="22"/>
        <v>-2.6935199999999996E-5</v>
      </c>
      <c r="I116" s="14">
        <v>0.39200000000000002</v>
      </c>
      <c r="J116">
        <v>1.7999999999999999E-2</v>
      </c>
      <c r="K116" s="23">
        <f t="shared" si="23"/>
        <v>0.25219999999999998</v>
      </c>
      <c r="L116">
        <v>0.2</v>
      </c>
      <c r="N116">
        <f t="shared" si="24"/>
        <v>0.12665362469349228</v>
      </c>
      <c r="O116">
        <f t="shared" si="25"/>
        <v>0.50219518117958872</v>
      </c>
      <c r="P116">
        <f t="shared" si="26"/>
        <v>1.1004390362359178</v>
      </c>
      <c r="R116">
        <f t="shared" si="27"/>
        <v>1.624202607159589E-3</v>
      </c>
      <c r="S116" s="5"/>
      <c r="T116">
        <f t="shared" si="28"/>
        <v>0.9854755022970606</v>
      </c>
      <c r="U116">
        <f t="shared" si="29"/>
        <v>-6.3541672743844405E-3</v>
      </c>
      <c r="V116">
        <f t="shared" si="30"/>
        <v>-1.1437501093891992E-4</v>
      </c>
      <c r="W116" s="5"/>
      <c r="X116">
        <f t="shared" si="31"/>
        <v>1.4524497702939383E-2</v>
      </c>
      <c r="Y116">
        <f t="shared" si="32"/>
        <v>2.1096103352269142E-4</v>
      </c>
      <c r="Z116" s="6">
        <f t="shared" si="33"/>
        <v>1087.1250560921669</v>
      </c>
      <c r="AA116">
        <f t="shared" si="34"/>
        <v>4.128138457229113E-3</v>
      </c>
      <c r="AB116" s="5"/>
      <c r="AC116">
        <f t="shared" si="35"/>
        <v>0.9854755022970606</v>
      </c>
      <c r="AD116" s="6">
        <f t="shared" si="36"/>
        <v>1359.5330508983309</v>
      </c>
      <c r="AE116">
        <f t="shared" si="37"/>
        <v>-5.087569466920917E-3</v>
      </c>
      <c r="AF116" s="5"/>
      <c r="AK116">
        <f t="shared" si="38"/>
        <v>5.5039658652886528E-4</v>
      </c>
      <c r="AL116">
        <f t="shared" si="39"/>
        <v>3.3331199173661128E-7</v>
      </c>
    </row>
    <row r="117" spans="1:38" x14ac:dyDescent="0.3">
      <c r="A117" s="14">
        <v>298.14999999999998</v>
      </c>
      <c r="B117" s="17">
        <v>0.252</v>
      </c>
      <c r="C117" s="9">
        <v>58.44</v>
      </c>
      <c r="D117" s="9">
        <f t="shared" si="20"/>
        <v>14.72688</v>
      </c>
      <c r="E117">
        <f t="shared" si="21"/>
        <v>2.474434813681758</v>
      </c>
      <c r="F117" s="21">
        <v>0.748</v>
      </c>
      <c r="H117">
        <f t="shared" si="22"/>
        <v>-2.6927999999999997E-5</v>
      </c>
      <c r="I117" s="14">
        <v>0.39200000000000002</v>
      </c>
      <c r="J117">
        <v>1.7999999999999999E-2</v>
      </c>
      <c r="K117" s="23">
        <f t="shared" si="23"/>
        <v>0.252</v>
      </c>
      <c r="L117">
        <v>0.2</v>
      </c>
      <c r="N117">
        <f t="shared" si="24"/>
        <v>0.12650299601195222</v>
      </c>
      <c r="O117">
        <f t="shared" si="25"/>
        <v>0.50199601592044529</v>
      </c>
      <c r="P117">
        <f t="shared" si="26"/>
        <v>1.100399203184089</v>
      </c>
      <c r="R117">
        <f t="shared" si="27"/>
        <v>1.622329673226796E-3</v>
      </c>
      <c r="S117" s="5"/>
      <c r="T117">
        <f t="shared" si="28"/>
        <v>0.98548685336885922</v>
      </c>
      <c r="U117">
        <f t="shared" si="29"/>
        <v>-6.3491649385136323E-3</v>
      </c>
      <c r="V117">
        <f t="shared" si="30"/>
        <v>-1.1428496889324537E-4</v>
      </c>
      <c r="W117" s="5"/>
      <c r="X117">
        <f t="shared" si="31"/>
        <v>1.4513146631140785E-2</v>
      </c>
      <c r="Y117">
        <f t="shared" si="32"/>
        <v>2.1063142513699312E-4</v>
      </c>
      <c r="Z117" s="6">
        <f t="shared" si="33"/>
        <v>1087.1219186230398</v>
      </c>
      <c r="AA117">
        <f t="shared" si="34"/>
        <v>4.1216767023101964E-3</v>
      </c>
      <c r="AB117" s="5"/>
      <c r="AC117">
        <f t="shared" si="35"/>
        <v>0.98548685336885922</v>
      </c>
      <c r="AD117" s="6">
        <f t="shared" si="36"/>
        <v>1359.5305429190398</v>
      </c>
      <c r="AE117">
        <f t="shared" si="37"/>
        <v>-5.0796697175318067E-3</v>
      </c>
      <c r="AF117" s="5"/>
      <c r="AK117">
        <f t="shared" si="38"/>
        <v>5.5005168911194044E-4</v>
      </c>
      <c r="AL117">
        <f t="shared" si="39"/>
        <v>3.329055616477114E-7</v>
      </c>
    </row>
    <row r="118" spans="1:38" x14ac:dyDescent="0.3">
      <c r="A118" s="14">
        <v>298.14999999999998</v>
      </c>
      <c r="B118" s="17">
        <v>0.25</v>
      </c>
      <c r="C118" s="9">
        <v>58.44</v>
      </c>
      <c r="D118" s="9">
        <f t="shared" si="20"/>
        <v>14.61</v>
      </c>
      <c r="E118">
        <f t="shared" si="21"/>
        <v>2.474434813681758</v>
      </c>
      <c r="F118" s="21">
        <v>0.74929999999999997</v>
      </c>
      <c r="H118">
        <f t="shared" si="22"/>
        <v>-2.6974799999999998E-5</v>
      </c>
      <c r="I118" s="14">
        <v>0.39200000000000002</v>
      </c>
      <c r="J118">
        <v>1.7999999999999999E-2</v>
      </c>
      <c r="K118" s="23">
        <f t="shared" si="23"/>
        <v>0.25</v>
      </c>
      <c r="L118">
        <v>0.2</v>
      </c>
      <c r="N118">
        <f t="shared" si="24"/>
        <v>0.12500000000000003</v>
      </c>
      <c r="O118">
        <f t="shared" si="25"/>
        <v>0.5</v>
      </c>
      <c r="P118">
        <f t="shared" si="26"/>
        <v>1.1000000000000001</v>
      </c>
      <c r="R118">
        <f t="shared" si="27"/>
        <v>1.6036363636363639E-3</v>
      </c>
      <c r="S118" s="5"/>
      <c r="T118">
        <f t="shared" si="28"/>
        <v>0.98560037847054538</v>
      </c>
      <c r="U118">
        <f t="shared" si="29"/>
        <v>-6.2991384105366708E-3</v>
      </c>
      <c r="V118">
        <f t="shared" si="30"/>
        <v>-1.1338449138966007E-4</v>
      </c>
      <c r="W118" s="5"/>
      <c r="X118">
        <f t="shared" si="31"/>
        <v>1.4399621529454667E-2</v>
      </c>
      <c r="Y118">
        <f t="shared" si="32"/>
        <v>2.0734910019153436E-4</v>
      </c>
      <c r="Z118" s="6">
        <f t="shared" si="33"/>
        <v>1087.0905415195164</v>
      </c>
      <c r="AA118">
        <f t="shared" si="34"/>
        <v>4.0573304209943917E-3</v>
      </c>
      <c r="AB118" s="5"/>
      <c r="AC118">
        <f t="shared" si="35"/>
        <v>0.98560037847054538</v>
      </c>
      <c r="AD118" s="6">
        <f t="shared" si="36"/>
        <v>1359.5055276998846</v>
      </c>
      <c r="AE118">
        <f t="shared" si="37"/>
        <v>-5.0009959114652794E-3</v>
      </c>
      <c r="AF118" s="5"/>
      <c r="AK118">
        <f t="shared" si="38"/>
        <v>5.4658638177581577E-4</v>
      </c>
      <c r="AL118">
        <f t="shared" si="39"/>
        <v>3.2897242924007035E-7</v>
      </c>
    </row>
    <row r="119" spans="1:38" x14ac:dyDescent="0.3">
      <c r="A119" s="14">
        <v>298.14999999999998</v>
      </c>
      <c r="B119" s="17">
        <v>0.23</v>
      </c>
      <c r="C119" s="9">
        <v>58.44</v>
      </c>
      <c r="D119" s="9">
        <f t="shared" si="20"/>
        <v>13.4412</v>
      </c>
      <c r="E119">
        <f t="shared" si="21"/>
        <v>2.474434813681758</v>
      </c>
      <c r="F119" s="21">
        <v>0.75419999999999998</v>
      </c>
      <c r="H119">
        <f t="shared" si="22"/>
        <v>-2.7151199999999998E-5</v>
      </c>
      <c r="I119" s="14">
        <v>0.39200000000000002</v>
      </c>
      <c r="J119">
        <v>1.7999999999999999E-2</v>
      </c>
      <c r="K119" s="23">
        <f t="shared" si="23"/>
        <v>0.23</v>
      </c>
      <c r="L119">
        <v>0.2</v>
      </c>
      <c r="N119">
        <f t="shared" si="24"/>
        <v>0.11030412503619258</v>
      </c>
      <c r="O119">
        <f t="shared" si="25"/>
        <v>0.47958315233127197</v>
      </c>
      <c r="P119">
        <f t="shared" si="26"/>
        <v>1.0959166304662544</v>
      </c>
      <c r="R119">
        <f t="shared" si="27"/>
        <v>1.4203742960342649E-3</v>
      </c>
      <c r="S119" s="5"/>
      <c r="T119">
        <f t="shared" si="28"/>
        <v>0.98673706969876496</v>
      </c>
      <c r="U119">
        <f t="shared" si="29"/>
        <v>-5.7985559334797271E-3</v>
      </c>
      <c r="V119">
        <f t="shared" si="30"/>
        <v>-1.0437400680263508E-4</v>
      </c>
      <c r="W119" s="5"/>
      <c r="X119">
        <f t="shared" si="31"/>
        <v>1.326293030123504E-2</v>
      </c>
      <c r="Y119">
        <f t="shared" si="32"/>
        <v>1.7590532017541858E-4</v>
      </c>
      <c r="Z119" s="6">
        <f t="shared" si="33"/>
        <v>1086.7765262964697</v>
      </c>
      <c r="AA119">
        <f t="shared" si="34"/>
        <v>3.4410559107115745E-3</v>
      </c>
      <c r="AB119" s="5"/>
      <c r="AC119">
        <f t="shared" si="35"/>
        <v>0.98673706969876496</v>
      </c>
      <c r="AD119" s="6">
        <f t="shared" si="36"/>
        <v>1359.2618424317659</v>
      </c>
      <c r="AE119">
        <f t="shared" si="37"/>
        <v>-4.2467436815410743E-3</v>
      </c>
      <c r="AF119" s="5"/>
      <c r="AK119">
        <f t="shared" si="38"/>
        <v>5.1031251840213E-4</v>
      </c>
      <c r="AL119">
        <f t="shared" si="39"/>
        <v>2.8886724859864402E-7</v>
      </c>
    </row>
    <row r="120" spans="1:38" x14ac:dyDescent="0.3">
      <c r="A120" s="14">
        <v>298.14999999999998</v>
      </c>
      <c r="B120" s="17">
        <v>0.2104</v>
      </c>
      <c r="C120" s="9">
        <v>58.44</v>
      </c>
      <c r="D120" s="9">
        <f t="shared" si="20"/>
        <v>12.295776</v>
      </c>
      <c r="E120">
        <f t="shared" si="21"/>
        <v>2.474434813681758</v>
      </c>
      <c r="F120" s="21">
        <v>0.75890000000000002</v>
      </c>
      <c r="H120">
        <f t="shared" si="22"/>
        <v>-2.7320399999999997E-5</v>
      </c>
      <c r="I120" s="14">
        <v>0.39200000000000002</v>
      </c>
      <c r="J120">
        <v>1.7999999999999999E-2</v>
      </c>
      <c r="K120" s="23">
        <f t="shared" si="23"/>
        <v>0.2104</v>
      </c>
      <c r="L120">
        <v>0.2</v>
      </c>
      <c r="N120">
        <f t="shared" si="24"/>
        <v>9.650917502496846E-2</v>
      </c>
      <c r="O120">
        <f t="shared" si="25"/>
        <v>0.45869379764718859</v>
      </c>
      <c r="P120">
        <f t="shared" si="26"/>
        <v>1.0917387595294377</v>
      </c>
      <c r="R120">
        <f t="shared" si="27"/>
        <v>1.2474939321009163E-3</v>
      </c>
      <c r="S120" s="5"/>
      <c r="T120">
        <f t="shared" si="28"/>
        <v>0.98785357373653604</v>
      </c>
      <c r="U120">
        <f t="shared" si="29"/>
        <v>-5.3074246745376643E-3</v>
      </c>
      <c r="V120">
        <f t="shared" si="30"/>
        <v>-9.5533644141677953E-5</v>
      </c>
      <c r="W120" s="5"/>
      <c r="X120">
        <f t="shared" si="31"/>
        <v>1.214642626346393E-2</v>
      </c>
      <c r="Y120">
        <f t="shared" si="32"/>
        <v>1.4753567097376631E-4</v>
      </c>
      <c r="Z120" s="6">
        <f t="shared" si="33"/>
        <v>1086.4683507858706</v>
      </c>
      <c r="AA120">
        <f t="shared" si="34"/>
        <v>2.8852710682491845E-3</v>
      </c>
      <c r="AB120" s="5"/>
      <c r="AC120">
        <f t="shared" si="35"/>
        <v>0.98785357373653604</v>
      </c>
      <c r="AD120" s="6">
        <f t="shared" si="36"/>
        <v>1359.034470110136</v>
      </c>
      <c r="AE120">
        <f t="shared" si="37"/>
        <v>-3.5652713457881356E-3</v>
      </c>
      <c r="AF120" s="5"/>
      <c r="AK120">
        <f t="shared" si="38"/>
        <v>4.7196001042028703E-4</v>
      </c>
      <c r="AL120">
        <f t="shared" si="39"/>
        <v>2.4928092822945026E-7</v>
      </c>
    </row>
    <row r="121" spans="1:38" x14ac:dyDescent="0.3">
      <c r="A121" s="14">
        <v>298.14999999999998</v>
      </c>
      <c r="B121" s="17">
        <v>0.2021</v>
      </c>
      <c r="C121" s="9">
        <v>58.44</v>
      </c>
      <c r="D121" s="9">
        <f t="shared" si="20"/>
        <v>11.810724</v>
      </c>
      <c r="E121">
        <f t="shared" si="21"/>
        <v>2.474434813681758</v>
      </c>
      <c r="F121" s="21">
        <v>0.76139999999999997</v>
      </c>
      <c r="H121">
        <f t="shared" si="22"/>
        <v>-2.7410399999999998E-5</v>
      </c>
      <c r="I121" s="14">
        <v>0.39200000000000002</v>
      </c>
      <c r="J121">
        <v>1.7999999999999999E-2</v>
      </c>
      <c r="K121" s="23">
        <f t="shared" si="23"/>
        <v>0.2021</v>
      </c>
      <c r="L121">
        <v>0.2</v>
      </c>
      <c r="N121">
        <f t="shared" si="24"/>
        <v>9.0855133377261629E-2</v>
      </c>
      <c r="O121">
        <f t="shared" si="25"/>
        <v>0.44955533585978047</v>
      </c>
      <c r="P121">
        <f t="shared" si="26"/>
        <v>1.0899110671719561</v>
      </c>
      <c r="R121">
        <f t="shared" si="27"/>
        <v>1.1763782209742721E-3</v>
      </c>
      <c r="S121" s="5"/>
      <c r="T121">
        <f t="shared" si="28"/>
        <v>0.98832714091692109</v>
      </c>
      <c r="U121">
        <f t="shared" si="29"/>
        <v>-5.0992781060952373E-3</v>
      </c>
      <c r="V121">
        <f t="shared" si="30"/>
        <v>-9.1787005909714267E-5</v>
      </c>
      <c r="W121" s="5"/>
      <c r="X121">
        <f t="shared" si="31"/>
        <v>1.1672859083078862E-2</v>
      </c>
      <c r="Y121">
        <f t="shared" si="32"/>
        <v>1.362556391734167E-4</v>
      </c>
      <c r="Z121" s="6">
        <f t="shared" si="33"/>
        <v>1086.3377130350798</v>
      </c>
      <c r="AA121">
        <f t="shared" si="34"/>
        <v>2.6643535100600848E-3</v>
      </c>
      <c r="AB121" s="5"/>
      <c r="AC121">
        <f t="shared" si="35"/>
        <v>0.98832714091692109</v>
      </c>
      <c r="AD121" s="6">
        <f t="shared" si="36"/>
        <v>1358.9416086919266</v>
      </c>
      <c r="AE121">
        <f t="shared" si="37"/>
        <v>-3.2940372698106054E-3</v>
      </c>
      <c r="AF121" s="5"/>
      <c r="AK121">
        <f t="shared" si="38"/>
        <v>4.549074553140374E-4</v>
      </c>
      <c r="AL121">
        <f t="shared" si="39"/>
        <v>2.326305135547327E-7</v>
      </c>
    </row>
    <row r="122" spans="1:38" x14ac:dyDescent="0.3">
      <c r="A122" s="14">
        <v>298.14999999999998</v>
      </c>
      <c r="B122" s="17">
        <v>0.2006</v>
      </c>
      <c r="C122" s="9">
        <v>58.44</v>
      </c>
      <c r="D122" s="9">
        <f t="shared" si="20"/>
        <v>11.723063999999999</v>
      </c>
      <c r="E122">
        <f t="shared" si="21"/>
        <v>2.474434813681758</v>
      </c>
      <c r="F122" s="21">
        <v>0.76180000000000003</v>
      </c>
      <c r="H122">
        <f t="shared" si="22"/>
        <v>-2.7424799999999999E-5</v>
      </c>
      <c r="I122" s="14">
        <v>0.39200000000000002</v>
      </c>
      <c r="J122">
        <v>1.7999999999999999E-2</v>
      </c>
      <c r="K122" s="23">
        <f t="shared" si="23"/>
        <v>0.2006</v>
      </c>
      <c r="L122">
        <v>0.2</v>
      </c>
      <c r="N122">
        <f t="shared" si="24"/>
        <v>8.9845513054353496E-2</v>
      </c>
      <c r="O122">
        <f t="shared" si="25"/>
        <v>0.44788391353117385</v>
      </c>
      <c r="P122">
        <f t="shared" si="26"/>
        <v>1.0895767827062348</v>
      </c>
      <c r="R122">
        <f t="shared" si="27"/>
        <v>1.1636627178067175E-3</v>
      </c>
      <c r="S122" s="5"/>
      <c r="T122">
        <f t="shared" si="28"/>
        <v>0.98841277379439085</v>
      </c>
      <c r="U122">
        <f t="shared" si="29"/>
        <v>-5.0616506105394428E-3</v>
      </c>
      <c r="V122">
        <f t="shared" si="30"/>
        <v>-9.1109710989709962E-5</v>
      </c>
      <c r="W122" s="5"/>
      <c r="X122">
        <f t="shared" si="31"/>
        <v>1.1587226205609166E-2</v>
      </c>
      <c r="Y122">
        <f t="shared" si="32"/>
        <v>1.3426381113995579E-4</v>
      </c>
      <c r="Z122" s="6">
        <f t="shared" si="33"/>
        <v>1086.3140951089188</v>
      </c>
      <c r="AA122">
        <f t="shared" si="34"/>
        <v>2.6253480690787648E-3</v>
      </c>
      <c r="AB122" s="5"/>
      <c r="AC122">
        <f t="shared" si="35"/>
        <v>0.98841277379439085</v>
      </c>
      <c r="AD122" s="6">
        <f t="shared" si="36"/>
        <v>1358.9250442734365</v>
      </c>
      <c r="AE122">
        <f t="shared" si="37"/>
        <v>-3.2461256600930122E-3</v>
      </c>
      <c r="AF122" s="5"/>
      <c r="AK122">
        <f t="shared" si="38"/>
        <v>4.5177541580276002E-4</v>
      </c>
      <c r="AL122">
        <f t="shared" si="39"/>
        <v>2.296328468254118E-7</v>
      </c>
    </row>
    <row r="123" spans="1:38" x14ac:dyDescent="0.3">
      <c r="A123" s="14">
        <v>298.14999999999998</v>
      </c>
      <c r="B123" s="17">
        <v>0.13950000000000001</v>
      </c>
      <c r="C123" s="9">
        <v>58.44</v>
      </c>
      <c r="D123" s="9">
        <f t="shared" si="20"/>
        <v>8.1523800000000008</v>
      </c>
      <c r="E123">
        <f t="shared" si="21"/>
        <v>2.474434813681758</v>
      </c>
      <c r="F123" s="21">
        <v>0.78200000000000003</v>
      </c>
      <c r="H123">
        <f t="shared" si="22"/>
        <v>-2.8152000000000001E-5</v>
      </c>
      <c r="I123" s="14">
        <v>0.39200000000000002</v>
      </c>
      <c r="J123">
        <v>1.7999999999999999E-2</v>
      </c>
      <c r="K123" s="23">
        <f t="shared" si="23"/>
        <v>0.13950000000000001</v>
      </c>
      <c r="L123">
        <v>0.2</v>
      </c>
      <c r="N123">
        <f t="shared" si="24"/>
        <v>5.2102829817582859E-2</v>
      </c>
      <c r="O123">
        <f t="shared" si="25"/>
        <v>0.37349698793966196</v>
      </c>
      <c r="P123">
        <f t="shared" si="26"/>
        <v>1.0746993975879324</v>
      </c>
      <c r="R123">
        <f t="shared" si="27"/>
        <v>6.8416818324825454E-4</v>
      </c>
      <c r="S123" s="5"/>
      <c r="T123">
        <f t="shared" si="28"/>
        <v>0.9919135438632799</v>
      </c>
      <c r="U123">
        <f t="shared" si="29"/>
        <v>-3.5261797202078308E-3</v>
      </c>
      <c r="V123">
        <f t="shared" si="30"/>
        <v>-6.3471234963740944E-5</v>
      </c>
      <c r="W123" s="5"/>
      <c r="X123">
        <f t="shared" si="31"/>
        <v>8.0864561367201271E-3</v>
      </c>
      <c r="Y123">
        <f t="shared" si="32"/>
        <v>6.5390772851098598E-5</v>
      </c>
      <c r="Z123" s="6">
        <f t="shared" si="33"/>
        <v>1085.3497113656197</v>
      </c>
      <c r="AA123">
        <f t="shared" si="34"/>
        <v>1.2774934159184639E-3</v>
      </c>
      <c r="AB123" s="5"/>
      <c r="AC123">
        <f t="shared" si="35"/>
        <v>0.9919135438632799</v>
      </c>
      <c r="AD123" s="6">
        <f t="shared" si="36"/>
        <v>1358.3072480131505</v>
      </c>
      <c r="AE123">
        <f t="shared" si="37"/>
        <v>-1.5858452795627163E-3</v>
      </c>
      <c r="AF123" s="5"/>
      <c r="AK123">
        <f t="shared" si="38"/>
        <v>3.1234508464026128E-4</v>
      </c>
      <c r="AL123">
        <f t="shared" si="39"/>
        <v>1.1593826464851724E-7</v>
      </c>
    </row>
    <row r="124" spans="1:38" x14ac:dyDescent="0.3">
      <c r="A124" s="14">
        <v>298.14999999999998</v>
      </c>
      <c r="B124" s="17">
        <v>0.1394</v>
      </c>
      <c r="C124" s="9">
        <v>58.44</v>
      </c>
      <c r="D124" s="9">
        <f t="shared" si="20"/>
        <v>8.1465359999999993</v>
      </c>
      <c r="E124">
        <f t="shared" si="21"/>
        <v>2.474434813681758</v>
      </c>
      <c r="F124" s="21">
        <v>0.78500000000000003</v>
      </c>
      <c r="H124">
        <f t="shared" si="22"/>
        <v>-2.826E-5</v>
      </c>
      <c r="I124" s="14">
        <v>0.39200000000000002</v>
      </c>
      <c r="J124">
        <v>1.7999999999999999E-2</v>
      </c>
      <c r="K124" s="23">
        <f t="shared" si="23"/>
        <v>0.1394</v>
      </c>
      <c r="L124">
        <v>0.2</v>
      </c>
      <c r="N124">
        <f t="shared" si="24"/>
        <v>5.2046815310833383E-2</v>
      </c>
      <c r="O124">
        <f t="shared" si="25"/>
        <v>0.37336309405188939</v>
      </c>
      <c r="P124">
        <f t="shared" si="26"/>
        <v>1.0746726188103779</v>
      </c>
      <c r="R124">
        <f t="shared" si="27"/>
        <v>6.83449680219384E-4</v>
      </c>
      <c r="S124" s="5"/>
      <c r="T124">
        <f t="shared" si="28"/>
        <v>0.99191929376425492</v>
      </c>
      <c r="U124">
        <f t="shared" si="29"/>
        <v>-3.5236622195217011E-3</v>
      </c>
      <c r="V124">
        <f t="shared" si="30"/>
        <v>-6.3425919951390616E-5</v>
      </c>
      <c r="W124" s="5"/>
      <c r="X124">
        <f t="shared" si="31"/>
        <v>8.080706235745078E-3</v>
      </c>
      <c r="Y124">
        <f t="shared" si="32"/>
        <v>6.5297813268409385E-5</v>
      </c>
      <c r="Z124" s="6">
        <f t="shared" si="33"/>
        <v>1085.3481291200128</v>
      </c>
      <c r="AA124">
        <f t="shared" si="34"/>
        <v>1.2756754703969293E-3</v>
      </c>
      <c r="AB124" s="5"/>
      <c r="AC124">
        <f t="shared" si="35"/>
        <v>0.99191929376425492</v>
      </c>
      <c r="AD124" s="6">
        <f t="shared" si="36"/>
        <v>1358.3063283550173</v>
      </c>
      <c r="AE124">
        <f t="shared" si="37"/>
        <v>-1.5835989479847244E-3</v>
      </c>
      <c r="AF124" s="5"/>
      <c r="AK124">
        <f t="shared" si="38"/>
        <v>3.1210028268019831E-4</v>
      </c>
      <c r="AL124">
        <f t="shared" si="39"/>
        <v>1.158451220261445E-7</v>
      </c>
    </row>
    <row r="125" spans="1:38" x14ac:dyDescent="0.3">
      <c r="A125" s="14">
        <v>323.14999999999998</v>
      </c>
      <c r="B125" s="17">
        <v>3.4727000000000001</v>
      </c>
      <c r="C125" s="9">
        <v>58.44</v>
      </c>
      <c r="D125" s="9">
        <f t="shared" si="20"/>
        <v>202.94458800000001</v>
      </c>
      <c r="E125">
        <f t="shared" si="21"/>
        <v>2.5094041602586916</v>
      </c>
      <c r="F125" s="21">
        <v>0.70860000000000001</v>
      </c>
      <c r="H125">
        <f t="shared" si="22"/>
        <v>-2.5509599999999997E-5</v>
      </c>
      <c r="I125" s="14">
        <v>0.41181201694887049</v>
      </c>
      <c r="J125">
        <v>1.7999999999999999E-2</v>
      </c>
      <c r="K125" s="23">
        <f t="shared" si="23"/>
        <v>3.4727000000000001</v>
      </c>
      <c r="L125">
        <v>0.2</v>
      </c>
      <c r="N125">
        <f t="shared" si="24"/>
        <v>6.4714395769861763</v>
      </c>
      <c r="O125">
        <f t="shared" si="25"/>
        <v>1.8635181780707157</v>
      </c>
      <c r="P125">
        <f t="shared" si="26"/>
        <v>1.3727036356141431</v>
      </c>
      <c r="R125">
        <f t="shared" si="27"/>
        <v>6.9891704634764587E-2</v>
      </c>
      <c r="S125" s="5"/>
      <c r="T125">
        <f t="shared" si="28"/>
        <v>0.83129348598058617</v>
      </c>
      <c r="U125">
        <f t="shared" si="29"/>
        <v>-8.0245622618243501E-2</v>
      </c>
      <c r="V125">
        <f t="shared" si="30"/>
        <v>-1.444421207128383E-3</v>
      </c>
      <c r="W125" s="5"/>
      <c r="X125">
        <f t="shared" si="31"/>
        <v>0.16870651401941383</v>
      </c>
      <c r="Y125">
        <f t="shared" si="32"/>
        <v>2.8461887872582678E-2</v>
      </c>
      <c r="Z125" s="6">
        <f t="shared" si="33"/>
        <v>1139.1697223452029</v>
      </c>
      <c r="AA125">
        <f t="shared" si="34"/>
        <v>0.58361257629414554</v>
      </c>
      <c r="AB125" s="5"/>
      <c r="AC125">
        <f t="shared" si="35"/>
        <v>0.83129348598058617</v>
      </c>
      <c r="AD125" s="6">
        <f t="shared" si="36"/>
        <v>1528.1621703790829</v>
      </c>
      <c r="AE125">
        <f t="shared" si="37"/>
        <v>-0.65081871102789046</v>
      </c>
      <c r="AF125" s="5"/>
      <c r="AK125">
        <f t="shared" si="38"/>
        <v>1.2411486938912475E-3</v>
      </c>
      <c r="AL125">
        <f t="shared" si="39"/>
        <v>1.6044232334834857E-6</v>
      </c>
    </row>
    <row r="126" spans="1:38" x14ac:dyDescent="0.3">
      <c r="A126" s="14">
        <v>323.14999999999998</v>
      </c>
      <c r="B126" s="17">
        <v>2.8607999999999998</v>
      </c>
      <c r="C126" s="9">
        <v>58.44</v>
      </c>
      <c r="D126" s="9">
        <f t="shared" si="20"/>
        <v>167.18515199999999</v>
      </c>
      <c r="E126">
        <f t="shared" si="21"/>
        <v>2.5094041602586916</v>
      </c>
      <c r="F126" s="21">
        <v>0.67920000000000003</v>
      </c>
      <c r="H126">
        <f t="shared" si="22"/>
        <v>-2.4451200000000001E-5</v>
      </c>
      <c r="I126" s="14">
        <v>0.41181201694887049</v>
      </c>
      <c r="J126">
        <v>1.7999999999999999E-2</v>
      </c>
      <c r="K126" s="23">
        <f t="shared" si="23"/>
        <v>2.8607999999999998</v>
      </c>
      <c r="L126">
        <v>0.2</v>
      </c>
      <c r="N126">
        <f t="shared" si="24"/>
        <v>4.8387284002836948</v>
      </c>
      <c r="O126">
        <f t="shared" si="25"/>
        <v>1.691389960949278</v>
      </c>
      <c r="P126">
        <f t="shared" si="26"/>
        <v>1.3382779921898555</v>
      </c>
      <c r="R126">
        <f t="shared" si="27"/>
        <v>5.3602670364628693E-2</v>
      </c>
      <c r="S126" s="5"/>
      <c r="T126">
        <f t="shared" si="28"/>
        <v>0.8567620983581532</v>
      </c>
      <c r="U126">
        <f t="shared" si="29"/>
        <v>-6.7139754171993166E-2</v>
      </c>
      <c r="V126">
        <f t="shared" si="30"/>
        <v>-1.2085155750958768E-3</v>
      </c>
      <c r="W126" s="5"/>
      <c r="X126">
        <f t="shared" si="31"/>
        <v>0.14323790164184677</v>
      </c>
      <c r="Y126">
        <f t="shared" si="32"/>
        <v>2.0517096466759369E-2</v>
      </c>
      <c r="Z126" s="6">
        <f t="shared" si="33"/>
        <v>1128.4423350412183</v>
      </c>
      <c r="AA126">
        <f t="shared" si="34"/>
        <v>0.41674248441388567</v>
      </c>
      <c r="AB126" s="5"/>
      <c r="AC126">
        <f t="shared" si="35"/>
        <v>0.8567620983581532</v>
      </c>
      <c r="AD126" s="6">
        <f t="shared" si="36"/>
        <v>1481.1120806162553</v>
      </c>
      <c r="AE126">
        <f t="shared" si="37"/>
        <v>-0.46863700151795196</v>
      </c>
      <c r="AF126" s="5"/>
      <c r="AK126">
        <f t="shared" si="38"/>
        <v>4.996376854665141E-4</v>
      </c>
      <c r="AL126">
        <f t="shared" si="39"/>
        <v>2.7466915986953298E-7</v>
      </c>
    </row>
    <row r="127" spans="1:38" x14ac:dyDescent="0.3">
      <c r="A127" s="14">
        <v>323.14999999999998</v>
      </c>
      <c r="B127" s="17">
        <v>2.5396000000000001</v>
      </c>
      <c r="C127" s="9">
        <v>58.44</v>
      </c>
      <c r="D127" s="9">
        <f t="shared" si="20"/>
        <v>148.41422399999999</v>
      </c>
      <c r="E127">
        <f t="shared" si="21"/>
        <v>2.5094041602586916</v>
      </c>
      <c r="F127" s="21">
        <v>0.66700000000000004</v>
      </c>
      <c r="H127">
        <f t="shared" si="22"/>
        <v>-2.4012E-5</v>
      </c>
      <c r="I127" s="14">
        <v>0.41181201694887049</v>
      </c>
      <c r="J127">
        <v>1.7999999999999999E-2</v>
      </c>
      <c r="K127" s="23">
        <f t="shared" si="23"/>
        <v>2.5396000000000001</v>
      </c>
      <c r="L127">
        <v>0.2</v>
      </c>
      <c r="N127">
        <f t="shared" si="24"/>
        <v>4.0471376674306505</v>
      </c>
      <c r="O127">
        <f t="shared" si="25"/>
        <v>1.5936122489489091</v>
      </c>
      <c r="P127">
        <f t="shared" si="26"/>
        <v>1.3187224497897818</v>
      </c>
      <c r="R127">
        <f t="shared" si="27"/>
        <v>4.5498396826839232E-2</v>
      </c>
      <c r="S127" s="5"/>
      <c r="T127">
        <f t="shared" si="28"/>
        <v>0.87076594760115056</v>
      </c>
      <c r="U127">
        <f t="shared" si="29"/>
        <v>-6.0098562931447212E-2</v>
      </c>
      <c r="V127">
        <f t="shared" si="30"/>
        <v>-1.0817741327660496E-3</v>
      </c>
      <c r="W127" s="5"/>
      <c r="X127">
        <f t="shared" si="31"/>
        <v>0.12923405239884941</v>
      </c>
      <c r="Y127">
        <f t="shared" si="32"/>
        <v>1.6701440299428556E-2</v>
      </c>
      <c r="Z127" s="6">
        <f t="shared" si="33"/>
        <v>1123.0221790093065</v>
      </c>
      <c r="AA127">
        <f t="shared" si="34"/>
        <v>0.33760958179784578</v>
      </c>
      <c r="AB127" s="5"/>
      <c r="AC127">
        <f t="shared" si="35"/>
        <v>0.87076594760115056</v>
      </c>
      <c r="AD127" s="6">
        <f t="shared" si="36"/>
        <v>1458.8413208862394</v>
      </c>
      <c r="AE127">
        <f t="shared" si="37"/>
        <v>-0.38188792242630598</v>
      </c>
      <c r="AF127" s="5"/>
      <c r="AK127">
        <f t="shared" si="38"/>
        <v>1.382820656130046E-4</v>
      </c>
      <c r="AL127">
        <f t="shared" si="39"/>
        <v>2.6339363733198246E-8</v>
      </c>
    </row>
    <row r="128" spans="1:38" x14ac:dyDescent="0.3">
      <c r="A128" s="14">
        <v>323.14999999999998</v>
      </c>
      <c r="B128" s="17">
        <v>2.2917000000000001</v>
      </c>
      <c r="C128" s="9">
        <v>58.44</v>
      </c>
      <c r="D128" s="9">
        <f t="shared" si="20"/>
        <v>133.92694800000001</v>
      </c>
      <c r="E128">
        <f t="shared" si="21"/>
        <v>2.5094041602586916</v>
      </c>
      <c r="F128" s="21">
        <v>0.65910000000000002</v>
      </c>
      <c r="H128">
        <f t="shared" si="22"/>
        <v>-2.37276E-5</v>
      </c>
      <c r="I128" s="14">
        <v>0.41181201694887049</v>
      </c>
      <c r="J128">
        <v>1.7999999999999999E-2</v>
      </c>
      <c r="K128" s="23">
        <f t="shared" si="23"/>
        <v>2.2917000000000001</v>
      </c>
      <c r="L128">
        <v>0.2</v>
      </c>
      <c r="N128">
        <f t="shared" si="24"/>
        <v>3.469258388937468</v>
      </c>
      <c r="O128">
        <f t="shared" si="25"/>
        <v>1.5138361866463623</v>
      </c>
      <c r="P128">
        <f t="shared" si="26"/>
        <v>1.3027672373292725</v>
      </c>
      <c r="R128">
        <f t="shared" si="27"/>
        <v>3.9479471947869604E-2</v>
      </c>
      <c r="S128" s="5"/>
      <c r="T128">
        <f t="shared" si="28"/>
        <v>0.88189102636971639</v>
      </c>
      <c r="U128">
        <f t="shared" si="29"/>
        <v>-5.458507651241773E-2</v>
      </c>
      <c r="V128">
        <f t="shared" si="30"/>
        <v>-9.8253137722351916E-4</v>
      </c>
      <c r="W128" s="5"/>
      <c r="X128">
        <f t="shared" si="31"/>
        <v>0.11810897363028364</v>
      </c>
      <c r="Y128">
        <f t="shared" si="32"/>
        <v>1.3949729651999036E-2</v>
      </c>
      <c r="Z128" s="6">
        <f t="shared" si="33"/>
        <v>1118.9278530717156</v>
      </c>
      <c r="AA128">
        <f t="shared" si="34"/>
        <v>0.28095733890795832</v>
      </c>
      <c r="AB128" s="5"/>
      <c r="AC128">
        <f t="shared" si="35"/>
        <v>0.88189102636971639</v>
      </c>
      <c r="AD128" s="6">
        <f t="shared" si="36"/>
        <v>1442.9100350766746</v>
      </c>
      <c r="AE128">
        <f t="shared" si="37"/>
        <v>-0.31951589903176814</v>
      </c>
      <c r="AF128" s="5"/>
      <c r="AK128">
        <f t="shared" si="38"/>
        <v>-6.1619553163749785E-5</v>
      </c>
      <c r="AL128">
        <f t="shared" si="39"/>
        <v>1.4358001145638073E-9</v>
      </c>
    </row>
    <row r="129" spans="1:38" x14ac:dyDescent="0.3">
      <c r="A129" s="14">
        <v>323.14999999999998</v>
      </c>
      <c r="B129" s="17">
        <v>1.1793</v>
      </c>
      <c r="C129" s="9">
        <v>58.44</v>
      </c>
      <c r="D129" s="9">
        <f t="shared" si="20"/>
        <v>68.918291999999994</v>
      </c>
      <c r="E129">
        <f t="shared" si="21"/>
        <v>2.5094041602586916</v>
      </c>
      <c r="F129" s="21">
        <v>0.66549999999999998</v>
      </c>
      <c r="H129">
        <f t="shared" si="22"/>
        <v>-2.3957999999999997E-5</v>
      </c>
      <c r="I129" s="14">
        <v>0.41181201694887049</v>
      </c>
      <c r="J129">
        <v>1.7999999999999999E-2</v>
      </c>
      <c r="K129" s="23">
        <f t="shared" si="23"/>
        <v>1.1793</v>
      </c>
      <c r="L129">
        <v>0.2</v>
      </c>
      <c r="N129">
        <f t="shared" si="24"/>
        <v>1.2806676751823636</v>
      </c>
      <c r="O129">
        <f t="shared" si="25"/>
        <v>1.0859558002055147</v>
      </c>
      <c r="P129">
        <f t="shared" si="26"/>
        <v>1.2171911600411029</v>
      </c>
      <c r="R129">
        <f t="shared" si="27"/>
        <v>1.5598368443827166E-2</v>
      </c>
      <c r="S129" s="5"/>
      <c r="T129">
        <f t="shared" si="28"/>
        <v>0.93552520102256798</v>
      </c>
      <c r="U129">
        <f t="shared" si="29"/>
        <v>-2.8944509053735593E-2</v>
      </c>
      <c r="V129">
        <f t="shared" si="30"/>
        <v>-5.2100116296724061E-4</v>
      </c>
      <c r="W129" s="5"/>
      <c r="X129">
        <f t="shared" si="31"/>
        <v>6.4474798977432024E-2</v>
      </c>
      <c r="Y129">
        <f t="shared" si="32"/>
        <v>4.1569997031802699E-3</v>
      </c>
      <c r="Z129" s="6">
        <f t="shared" si="33"/>
        <v>1101.2624164906792</v>
      </c>
      <c r="AA129">
        <f t="shared" si="34"/>
        <v>8.2403055692556126E-2</v>
      </c>
      <c r="AB129" s="5"/>
      <c r="AC129">
        <f t="shared" si="35"/>
        <v>0.93552520102256798</v>
      </c>
      <c r="AD129" s="6">
        <f t="shared" si="36"/>
        <v>1386.841982328099</v>
      </c>
      <c r="AE129">
        <f t="shared" si="37"/>
        <v>-9.7081162832346024E-2</v>
      </c>
      <c r="AF129" s="5"/>
      <c r="AK129">
        <f t="shared" si="38"/>
        <v>3.9926014107002916E-4</v>
      </c>
      <c r="AL129">
        <f t="shared" si="39"/>
        <v>1.7911359493077108E-7</v>
      </c>
    </row>
    <row r="130" spans="1:38" x14ac:dyDescent="0.3">
      <c r="A130" s="14">
        <v>323.14999999999998</v>
      </c>
      <c r="B130" s="17">
        <v>1.1464000000000001</v>
      </c>
      <c r="C130" s="9">
        <v>58.44</v>
      </c>
      <c r="D130" s="9">
        <f t="shared" si="20"/>
        <v>66.995615999999998</v>
      </c>
      <c r="E130">
        <f t="shared" si="21"/>
        <v>2.5094041602586916</v>
      </c>
      <c r="F130" s="21">
        <v>0.66690000000000005</v>
      </c>
      <c r="H130">
        <f t="shared" si="22"/>
        <v>-2.4008399999999999E-5</v>
      </c>
      <c r="I130" s="14">
        <v>0.41181201694887049</v>
      </c>
      <c r="J130">
        <v>1.7999999999999999E-2</v>
      </c>
      <c r="K130" s="23">
        <f t="shared" si="23"/>
        <v>1.1464000000000001</v>
      </c>
      <c r="L130">
        <v>0.2</v>
      </c>
      <c r="N130">
        <f t="shared" si="24"/>
        <v>1.2274512883792987</v>
      </c>
      <c r="O130">
        <f t="shared" si="25"/>
        <v>1.0707007051459339</v>
      </c>
      <c r="P130">
        <f t="shared" si="26"/>
        <v>1.2141401410291868</v>
      </c>
      <c r="R130">
        <f t="shared" si="27"/>
        <v>1.4987768094412612E-2</v>
      </c>
      <c r="S130" s="5"/>
      <c r="T130">
        <f t="shared" si="28"/>
        <v>0.93721097350787996</v>
      </c>
      <c r="U130">
        <f t="shared" si="29"/>
        <v>-2.8162635028106169E-2</v>
      </c>
      <c r="V130">
        <f t="shared" si="30"/>
        <v>-5.0692743050591098E-4</v>
      </c>
      <c r="W130" s="5"/>
      <c r="X130">
        <f t="shared" si="31"/>
        <v>6.2789026492120092E-2</v>
      </c>
      <c r="Y130">
        <f t="shared" si="32"/>
        <v>3.9424618478281588E-3</v>
      </c>
      <c r="Z130" s="6">
        <f t="shared" si="33"/>
        <v>1100.7507795550212</v>
      </c>
      <c r="AA130">
        <f t="shared" si="34"/>
        <v>7.8114023142529951E-2</v>
      </c>
      <c r="AB130" s="5"/>
      <c r="AC130">
        <f t="shared" si="35"/>
        <v>0.93721097350787996</v>
      </c>
      <c r="AD130" s="6">
        <f t="shared" si="36"/>
        <v>1385.6105439779096</v>
      </c>
      <c r="AE130">
        <f t="shared" si="37"/>
        <v>-9.2154924749441453E-2</v>
      </c>
      <c r="AF130" s="5"/>
      <c r="AK130">
        <f t="shared" si="38"/>
        <v>4.3993905699520053E-4</v>
      </c>
      <c r="AL130">
        <f t="shared" si="39"/>
        <v>2.1524724285231343E-7</v>
      </c>
    </row>
    <row r="131" spans="1:38" x14ac:dyDescent="0.3">
      <c r="A131" s="14">
        <v>323.14999999999998</v>
      </c>
      <c r="B131" s="17">
        <v>0.9325</v>
      </c>
      <c r="C131" s="9">
        <v>58.44</v>
      </c>
      <c r="D131" s="9">
        <f t="shared" si="20"/>
        <v>54.4953</v>
      </c>
      <c r="E131">
        <f t="shared" si="21"/>
        <v>2.5094041602586916</v>
      </c>
      <c r="F131" s="22">
        <v>0.67830000000000001</v>
      </c>
      <c r="H131">
        <f t="shared" si="22"/>
        <v>-2.4418799999999997E-5</v>
      </c>
      <c r="I131" s="14">
        <v>0.41181201694887049</v>
      </c>
      <c r="J131">
        <v>1.7999999999999999E-2</v>
      </c>
      <c r="K131" s="23">
        <f t="shared" si="23"/>
        <v>0.9325</v>
      </c>
      <c r="L131">
        <v>0.2</v>
      </c>
      <c r="N131">
        <f t="shared" si="24"/>
        <v>0.90047831907547893</v>
      </c>
      <c r="O131">
        <f t="shared" si="25"/>
        <v>0.96566039579139828</v>
      </c>
      <c r="P131">
        <f t="shared" si="26"/>
        <v>1.1931320791582798</v>
      </c>
      <c r="R131">
        <f t="shared" si="27"/>
        <v>1.1188870682378395E-2</v>
      </c>
      <c r="S131" s="5"/>
      <c r="T131">
        <f t="shared" si="28"/>
        <v>0.94832096454104631</v>
      </c>
      <c r="U131">
        <f t="shared" si="29"/>
        <v>-2.3044648382177724E-2</v>
      </c>
      <c r="V131">
        <f t="shared" si="30"/>
        <v>-4.1480367087919903E-4</v>
      </c>
      <c r="W131" s="5"/>
      <c r="X131">
        <f t="shared" si="31"/>
        <v>5.1679035458953679E-2</v>
      </c>
      <c r="Y131">
        <f t="shared" si="32"/>
        <v>2.6707227059677915E-3</v>
      </c>
      <c r="Z131" s="6">
        <f t="shared" si="33"/>
        <v>1097.4277141224677</v>
      </c>
      <c r="AA131">
        <f t="shared" si="34"/>
        <v>5.2756652056773677E-2</v>
      </c>
      <c r="AB131" s="5"/>
      <c r="AC131">
        <f t="shared" si="35"/>
        <v>0.94832096454104631</v>
      </c>
      <c r="AD131" s="6">
        <f t="shared" si="36"/>
        <v>1378.2644795268684</v>
      </c>
      <c r="AE131">
        <f t="shared" si="37"/>
        <v>-6.2833205918910381E-2</v>
      </c>
      <c r="AF131" s="5"/>
      <c r="AK131">
        <f t="shared" si="38"/>
        <v>6.9751314936249142E-4</v>
      </c>
      <c r="AL131">
        <f t="shared" si="39"/>
        <v>5.2118573951032679E-7</v>
      </c>
    </row>
    <row r="132" spans="1:38" x14ac:dyDescent="0.3">
      <c r="A132" s="14">
        <v>323.14999999999998</v>
      </c>
      <c r="B132" s="17">
        <v>0.86080000000000001</v>
      </c>
      <c r="C132" s="9">
        <v>58.44</v>
      </c>
      <c r="D132" s="9">
        <f t="shared" si="20"/>
        <v>50.305152</v>
      </c>
      <c r="E132">
        <f t="shared" si="21"/>
        <v>2.5094041602586916</v>
      </c>
      <c r="F132" s="17">
        <v>0.68340000000000001</v>
      </c>
      <c r="H132">
        <f t="shared" si="22"/>
        <v>-2.46024E-5</v>
      </c>
      <c r="I132" s="14">
        <v>0.41181201694887049</v>
      </c>
      <c r="J132">
        <v>1.7999999999999999E-2</v>
      </c>
      <c r="K132" s="23">
        <f t="shared" si="23"/>
        <v>0.86080000000000001</v>
      </c>
      <c r="L132">
        <v>0.2</v>
      </c>
      <c r="N132">
        <f t="shared" si="24"/>
        <v>0.79864428359063588</v>
      </c>
      <c r="O132">
        <f t="shared" si="25"/>
        <v>0.92779308037945618</v>
      </c>
      <c r="P132">
        <f t="shared" si="26"/>
        <v>1.1855586160758913</v>
      </c>
      <c r="R132">
        <f t="shared" si="27"/>
        <v>9.9869269359241161E-3</v>
      </c>
      <c r="S132" s="5"/>
      <c r="T132">
        <f t="shared" si="28"/>
        <v>0.9521042509367792</v>
      </c>
      <c r="U132">
        <f t="shared" si="29"/>
        <v>-2.1315495809062418E-2</v>
      </c>
      <c r="V132">
        <f t="shared" si="30"/>
        <v>-3.8367892456312347E-4</v>
      </c>
      <c r="W132" s="5"/>
      <c r="X132">
        <f t="shared" si="31"/>
        <v>4.7895749063220826E-2</v>
      </c>
      <c r="Y132">
        <f t="shared" si="32"/>
        <v>2.2940027783270186E-3</v>
      </c>
      <c r="Z132" s="6">
        <f t="shared" si="33"/>
        <v>1096.3137975648685</v>
      </c>
      <c r="AA132">
        <f t="shared" si="34"/>
        <v>4.5269044155576948E-2</v>
      </c>
      <c r="AB132" s="5"/>
      <c r="AC132">
        <f t="shared" si="35"/>
        <v>0.9521042509367792</v>
      </c>
      <c r="AD132" s="6">
        <f t="shared" si="36"/>
        <v>1376.0640684002524</v>
      </c>
      <c r="AE132">
        <f t="shared" si="37"/>
        <v>-5.4099045616402788E-2</v>
      </c>
      <c r="AF132" s="5"/>
      <c r="AK132">
        <f t="shared" si="38"/>
        <v>7.7324655053515046E-4</v>
      </c>
      <c r="AL132">
        <f t="shared" si="39"/>
        <v>6.3656294787004093E-7</v>
      </c>
    </row>
    <row r="133" spans="1:38" x14ac:dyDescent="0.3">
      <c r="A133" s="14">
        <v>323.14999999999998</v>
      </c>
      <c r="B133" s="17">
        <v>0.74229999999999996</v>
      </c>
      <c r="C133" s="9">
        <v>58.44</v>
      </c>
      <c r="D133" s="9">
        <f t="shared" si="20"/>
        <v>43.380011999999994</v>
      </c>
      <c r="E133">
        <f t="shared" si="21"/>
        <v>2.5094041602586916</v>
      </c>
      <c r="F133" s="17">
        <v>0.68989999999999996</v>
      </c>
      <c r="H133">
        <f t="shared" si="22"/>
        <v>-2.4836399999999998E-5</v>
      </c>
      <c r="I133" s="14">
        <v>0.41181201694887049</v>
      </c>
      <c r="J133">
        <v>1.7999999999999999E-2</v>
      </c>
      <c r="K133" s="23">
        <f t="shared" si="23"/>
        <v>0.74229999999999996</v>
      </c>
      <c r="L133">
        <v>0.2</v>
      </c>
      <c r="N133">
        <f t="shared" si="24"/>
        <v>0.63954217684762582</v>
      </c>
      <c r="O133">
        <f t="shared" si="25"/>
        <v>0.86156833739408045</v>
      </c>
      <c r="P133">
        <f t="shared" si="26"/>
        <v>1.1723136674788162</v>
      </c>
      <c r="R133">
        <f t="shared" si="27"/>
        <v>8.0877343656364405E-3</v>
      </c>
      <c r="S133" s="5"/>
      <c r="T133">
        <f t="shared" si="28"/>
        <v>0.95842357386466781</v>
      </c>
      <c r="U133">
        <f t="shared" si="29"/>
        <v>-1.8442512699513566E-2</v>
      </c>
      <c r="V133">
        <f t="shared" si="30"/>
        <v>-3.3196522859124417E-4</v>
      </c>
      <c r="W133" s="5"/>
      <c r="X133">
        <f t="shared" si="31"/>
        <v>4.1576426135332169E-2</v>
      </c>
      <c r="Y133">
        <f t="shared" si="32"/>
        <v>1.7285992101867319E-3</v>
      </c>
      <c r="Z133" s="6">
        <f t="shared" si="33"/>
        <v>1094.4708388777258</v>
      </c>
      <c r="AA133">
        <f t="shared" si="34"/>
        <v>3.4054225697816042E-2</v>
      </c>
      <c r="AB133" s="5"/>
      <c r="AC133">
        <f t="shared" si="35"/>
        <v>0.95842357386466781</v>
      </c>
      <c r="AD133" s="6">
        <f t="shared" si="36"/>
        <v>1372.7242023865595</v>
      </c>
      <c r="AE133">
        <f t="shared" si="37"/>
        <v>-4.0936206373189676E-2</v>
      </c>
      <c r="AF133" s="5"/>
      <c r="AK133">
        <f t="shared" si="38"/>
        <v>8.7378846167156243E-4</v>
      </c>
      <c r="AL133">
        <f t="shared" si="39"/>
        <v>8.0752664201423468E-7</v>
      </c>
    </row>
    <row r="134" spans="1:38" x14ac:dyDescent="0.3">
      <c r="A134" s="14">
        <v>323.14999999999998</v>
      </c>
      <c r="B134" s="17">
        <v>0.63880000000000003</v>
      </c>
      <c r="C134" s="9">
        <v>58.44</v>
      </c>
      <c r="D134" s="9">
        <f t="shared" si="20"/>
        <v>37.331471999999998</v>
      </c>
      <c r="E134">
        <f t="shared" si="21"/>
        <v>2.5094041602586916</v>
      </c>
      <c r="F134" s="22">
        <v>0.70169999999999999</v>
      </c>
      <c r="H134">
        <f t="shared" si="22"/>
        <v>-2.5261199999999998E-5</v>
      </c>
      <c r="I134" s="14">
        <v>0.41181201694887049</v>
      </c>
      <c r="J134">
        <v>1.7999999999999999E-2</v>
      </c>
      <c r="K134" s="23">
        <f t="shared" si="23"/>
        <v>0.63880000000000003</v>
      </c>
      <c r="L134">
        <v>0.2</v>
      </c>
      <c r="N134">
        <f t="shared" si="24"/>
        <v>0.51056067521108606</v>
      </c>
      <c r="O134">
        <f t="shared" si="25"/>
        <v>0.79924964810752341</v>
      </c>
      <c r="P134">
        <f t="shared" si="26"/>
        <v>1.1598499296215046</v>
      </c>
      <c r="R134">
        <f t="shared" si="27"/>
        <v>6.5260001128546212E-3</v>
      </c>
      <c r="S134" s="5"/>
      <c r="T134">
        <f t="shared" si="28"/>
        <v>0.96401201254597624</v>
      </c>
      <c r="U134">
        <f t="shared" si="29"/>
        <v>-1.5917554323386481E-2</v>
      </c>
      <c r="V134">
        <f t="shared" si="30"/>
        <v>-2.8651597782095663E-4</v>
      </c>
      <c r="W134" s="5"/>
      <c r="X134">
        <f t="shared" si="31"/>
        <v>3.5987987454023755E-2</v>
      </c>
      <c r="Y134">
        <f t="shared" si="32"/>
        <v>1.2951352409909711E-3</v>
      </c>
      <c r="Z134" s="6">
        <f t="shared" si="33"/>
        <v>1092.8576099352817</v>
      </c>
      <c r="AA134">
        <f t="shared" si="34"/>
        <v>2.5477171272222262E-2</v>
      </c>
      <c r="AB134" s="5"/>
      <c r="AC134">
        <f t="shared" si="35"/>
        <v>0.96401201254597624</v>
      </c>
      <c r="AD134" s="6">
        <f t="shared" si="36"/>
        <v>1370.115999918936</v>
      </c>
      <c r="AE134">
        <f t="shared" si="37"/>
        <v>-3.0791256358729986E-2</v>
      </c>
      <c r="AF134" s="5"/>
      <c r="AK134">
        <f t="shared" si="38"/>
        <v>9.2539904852594057E-4</v>
      </c>
      <c r="AL134">
        <f t="shared" si="39"/>
        <v>9.0375490812740312E-7</v>
      </c>
    </row>
    <row r="135" spans="1:38" x14ac:dyDescent="0.3">
      <c r="A135" s="14">
        <v>323.14999999999998</v>
      </c>
      <c r="B135" s="17">
        <v>0.57989999999999997</v>
      </c>
      <c r="C135" s="9">
        <v>58.44</v>
      </c>
      <c r="D135" s="9">
        <f t="shared" si="20"/>
        <v>33.889355999999999</v>
      </c>
      <c r="E135">
        <f t="shared" si="21"/>
        <v>2.5094041602586916</v>
      </c>
      <c r="F135" s="17">
        <v>0.70750000000000002</v>
      </c>
      <c r="H135">
        <f t="shared" si="22"/>
        <v>-2.5469999999999998E-5</v>
      </c>
      <c r="I135" s="14">
        <v>0.41181201694887049</v>
      </c>
      <c r="J135">
        <v>1.7999999999999999E-2</v>
      </c>
      <c r="K135" s="23">
        <f t="shared" si="23"/>
        <v>0.57989999999999997</v>
      </c>
      <c r="L135">
        <v>0.2</v>
      </c>
      <c r="N135">
        <f t="shared" si="24"/>
        <v>0.44160060846765137</v>
      </c>
      <c r="O135">
        <f t="shared" si="25"/>
        <v>0.76151165453983694</v>
      </c>
      <c r="P135">
        <f t="shared" si="26"/>
        <v>1.1523023309079674</v>
      </c>
      <c r="R135">
        <f t="shared" si="27"/>
        <v>5.6815226054105026E-3</v>
      </c>
      <c r="S135" s="5"/>
      <c r="T135">
        <f t="shared" si="28"/>
        <v>0.96722148670616548</v>
      </c>
      <c r="U135">
        <f t="shared" si="29"/>
        <v>-1.447406424171022E-2</v>
      </c>
      <c r="V135">
        <f t="shared" si="30"/>
        <v>-2.6053315635078396E-4</v>
      </c>
      <c r="W135" s="5"/>
      <c r="X135">
        <f t="shared" si="31"/>
        <v>3.2778513293834514E-2</v>
      </c>
      <c r="Y135">
        <f t="shared" si="32"/>
        <v>1.0744309337540859E-3</v>
      </c>
      <c r="Z135" s="6">
        <f t="shared" si="33"/>
        <v>1091.9374217225388</v>
      </c>
      <c r="AA135">
        <f t="shared" si="34"/>
        <v>2.1117804185202774E-2</v>
      </c>
      <c r="AB135" s="5"/>
      <c r="AC135">
        <f t="shared" si="35"/>
        <v>0.96722148670616548</v>
      </c>
      <c r="AD135" s="6">
        <f t="shared" si="36"/>
        <v>1368.7628573310196</v>
      </c>
      <c r="AE135">
        <f t="shared" si="37"/>
        <v>-2.5603843036392963E-2</v>
      </c>
      <c r="AF135" s="5"/>
      <c r="AK135">
        <f t="shared" si="38"/>
        <v>9.3495059786952855E-4</v>
      </c>
      <c r="AL135">
        <f t="shared" si="39"/>
        <v>9.2240772481206268E-7</v>
      </c>
    </row>
    <row r="136" spans="1:38" x14ac:dyDescent="0.3">
      <c r="A136" s="14">
        <v>323.14999999999998</v>
      </c>
      <c r="B136" s="17">
        <v>0.50409999999999999</v>
      </c>
      <c r="C136" s="9">
        <v>58.44</v>
      </c>
      <c r="D136" s="9">
        <f t="shared" ref="D136:D190" si="40">B136*C136</f>
        <v>29.459603999999999</v>
      </c>
      <c r="E136">
        <f t="shared" ref="E136:E190" si="41">LOG(A136)</f>
        <v>2.5094041602586916</v>
      </c>
      <c r="F136" s="17">
        <v>0.71589999999999998</v>
      </c>
      <c r="H136">
        <f t="shared" ref="H136:H190" si="42">-F136*$K$2*$K$3/1000</f>
        <v>-2.5772399999999997E-5</v>
      </c>
      <c r="I136" s="14">
        <v>0.41181201694887049</v>
      </c>
      <c r="J136">
        <v>1.7999999999999999E-2</v>
      </c>
      <c r="K136" s="23">
        <f t="shared" ref="K136:K190" si="43">B136</f>
        <v>0.50409999999999999</v>
      </c>
      <c r="L136">
        <v>0.2</v>
      </c>
      <c r="N136">
        <f t="shared" ref="N136:N190" si="44">K136^(3/2)</f>
        <v>0.35791099999999998</v>
      </c>
      <c r="O136">
        <f t="shared" ref="O136:O190" si="45">K136^(1/2)</f>
        <v>0.71</v>
      </c>
      <c r="P136">
        <f t="shared" ref="P136:P190" si="46">1+(L136*O136)</f>
        <v>1.1419999999999999</v>
      </c>
      <c r="R136">
        <f t="shared" ref="R136:R190" si="47">(2*J136*I136*N136)/(P136)</f>
        <v>4.6463343509060761E-3</v>
      </c>
      <c r="S136" s="5"/>
      <c r="T136">
        <f t="shared" ref="T136:T190" si="48">1-X136</f>
        <v>0.97138342885380469</v>
      </c>
      <c r="U136">
        <f t="shared" ref="U136:U190" si="49">LOG(T136)</f>
        <v>-1.2609309570762126E-2</v>
      </c>
      <c r="V136">
        <f t="shared" ref="V136:V190" si="50">J136*U136</f>
        <v>-2.2696757227371825E-4</v>
      </c>
      <c r="W136" s="5"/>
      <c r="X136">
        <f t="shared" ref="X136:X190" si="51">D136/(1000+D136)</f>
        <v>2.8616571146195265E-2</v>
      </c>
      <c r="Y136">
        <f t="shared" ref="Y136:Y190" si="52">X136^2</f>
        <v>8.1890814416525539E-4</v>
      </c>
      <c r="Z136" s="6">
        <f t="shared" ref="Z136:Z189" si="53">$AH$8+($AH$9/A136)+($AH$10 *(LOG(A136 )))+(($AH$11+($AH$12/A136)+($AH$13 *(LOG(A136)))*X136))+(($AH$14+($AH$15/A136)+($AH$16 *(LOG(A136)))*(X136^2)))+(($AH$17+($AH$18/A136)+($AH$19 *(LOG(A136)))*(X136^3)))+((($AH$20+($AH$21/A136)+($AH$22 *(LOG(A136)))*(X136^4))))</f>
        <v>1090.7503192237782</v>
      </c>
      <c r="AA136">
        <f t="shared" ref="AA136:AA190" si="54">J136*Z136*Y136</f>
        <v>1.6078037753937673E-2</v>
      </c>
      <c r="AB136" s="5"/>
      <c r="AC136">
        <f t="shared" ref="AC136:AC190" si="55">(1-X136)</f>
        <v>0.97138342885380469</v>
      </c>
      <c r="AD136" s="6">
        <f t="shared" ref="AD136:AD190" si="56">$AH$11+($AH$12/A136)+($AH$13*(LOG(A136)))+(($AH$14+($AH$15/A136)+($AH$16*(LOG(A136)))*X136*2))+($AH$17+($AH$18/A136)+($AH$19*LOG(A136))*3*(X136^2))+(($AH$20+($AH$21/A136)+($AH$22*LOG(A136))*4*(X136^3)))</f>
        <v>1367.163768416264</v>
      </c>
      <c r="AE136">
        <f t="shared" ref="AE136:AE190" si="57">-1*AC136*Y136*J136*AD136</f>
        <v>-1.9575773270018776E-2</v>
      </c>
      <c r="AF136" s="5"/>
      <c r="AK136">
        <f t="shared" ref="AK136:AK190" si="58">R136+V136+AA136+AE136</f>
        <v>9.2163126255125419E-4</v>
      </c>
      <c r="AL136">
        <f t="shared" ref="AL136:AL190" si="59">(H136-AK136)^2</f>
        <v>8.9757369981553071E-7</v>
      </c>
    </row>
    <row r="137" spans="1:38" x14ac:dyDescent="0.3">
      <c r="A137" s="14">
        <v>323.14999999999998</v>
      </c>
      <c r="B137" s="17">
        <v>3.4601000000000002</v>
      </c>
      <c r="C137" s="9">
        <v>58.44</v>
      </c>
      <c r="D137" s="9">
        <f t="shared" si="40"/>
        <v>202.20824400000001</v>
      </c>
      <c r="E137">
        <f t="shared" si="41"/>
        <v>2.5094041602586916</v>
      </c>
      <c r="F137" s="21">
        <v>0.70920000000000005</v>
      </c>
      <c r="H137">
        <f t="shared" si="42"/>
        <v>-2.55312E-5</v>
      </c>
      <c r="I137" s="14">
        <v>0.41181201694887049</v>
      </c>
      <c r="J137">
        <v>1.7999999999999999E-2</v>
      </c>
      <c r="K137" s="23">
        <f t="shared" si="43"/>
        <v>3.4601000000000002</v>
      </c>
      <c r="L137">
        <v>0.2</v>
      </c>
      <c r="N137">
        <f t="shared" si="44"/>
        <v>6.4362510504020118</v>
      </c>
      <c r="O137">
        <f t="shared" si="45"/>
        <v>1.860134403746138</v>
      </c>
      <c r="P137">
        <f t="shared" si="46"/>
        <v>1.3720268807492277</v>
      </c>
      <c r="R137">
        <f t="shared" si="47"/>
        <v>6.9545954454978631E-2</v>
      </c>
      <c r="S137" s="5"/>
      <c r="T137">
        <f t="shared" si="48"/>
        <v>0.83180264732904297</v>
      </c>
      <c r="U137">
        <f t="shared" si="49"/>
        <v>-7.9979701765548319E-2</v>
      </c>
      <c r="V137">
        <f t="shared" si="50"/>
        <v>-1.4396346317798697E-3</v>
      </c>
      <c r="W137" s="5"/>
      <c r="X137">
        <f t="shared" si="51"/>
        <v>0.16819735267095709</v>
      </c>
      <c r="Y137">
        <f t="shared" si="52"/>
        <v>2.8290349445518316E-2</v>
      </c>
      <c r="Z137" s="6">
        <f t="shared" si="53"/>
        <v>1138.9431819812198</v>
      </c>
      <c r="AA137">
        <f t="shared" si="54"/>
        <v>0.57997981110310681</v>
      </c>
      <c r="AB137" s="5"/>
      <c r="AC137">
        <f t="shared" si="55"/>
        <v>0.83180264732904297</v>
      </c>
      <c r="AD137" s="6">
        <f t="shared" si="56"/>
        <v>1527.1367281312521</v>
      </c>
      <c r="AE137">
        <f t="shared" si="57"/>
        <v>-0.64685812487119765</v>
      </c>
      <c r="AF137" s="5"/>
      <c r="AK137">
        <f t="shared" si="58"/>
        <v>1.2280060551078664E-3</v>
      </c>
      <c r="AL137">
        <f t="shared" si="59"/>
        <v>1.5713556499433639E-6</v>
      </c>
    </row>
    <row r="138" spans="1:38" x14ac:dyDescent="0.3">
      <c r="A138" s="14">
        <v>323.14999999999998</v>
      </c>
      <c r="B138" s="17">
        <v>2.9849000000000001</v>
      </c>
      <c r="C138" s="9">
        <v>58.44</v>
      </c>
      <c r="D138" s="9">
        <f t="shared" si="40"/>
        <v>174.437556</v>
      </c>
      <c r="E138">
        <f t="shared" si="41"/>
        <v>2.5094041602586916</v>
      </c>
      <c r="F138" s="21">
        <v>0.68469999999999998</v>
      </c>
      <c r="H138">
        <f t="shared" si="42"/>
        <v>-2.4649199999999998E-5</v>
      </c>
      <c r="I138" s="14">
        <v>0.41181201694887049</v>
      </c>
      <c r="J138">
        <v>1.7999999999999999E-2</v>
      </c>
      <c r="K138" s="23">
        <f t="shared" si="43"/>
        <v>2.9849000000000001</v>
      </c>
      <c r="L138">
        <v>0.2</v>
      </c>
      <c r="N138">
        <f t="shared" si="44"/>
        <v>5.1569708790189051</v>
      </c>
      <c r="O138">
        <f t="shared" si="45"/>
        <v>1.7276863141207086</v>
      </c>
      <c r="P138">
        <f t="shared" si="46"/>
        <v>1.3455372628241418</v>
      </c>
      <c r="R138">
        <f t="shared" si="47"/>
        <v>5.6819900093146199E-2</v>
      </c>
      <c r="S138" s="5"/>
      <c r="T138">
        <f t="shared" si="48"/>
        <v>0.85147140849777114</v>
      </c>
      <c r="U138">
        <f t="shared" si="49"/>
        <v>-6.9829930602286802E-2</v>
      </c>
      <c r="V138">
        <f t="shared" si="50"/>
        <v>-1.2569387508411624E-3</v>
      </c>
      <c r="W138" s="5"/>
      <c r="X138">
        <f t="shared" si="51"/>
        <v>0.14852859150222883</v>
      </c>
      <c r="Y138">
        <f t="shared" si="52"/>
        <v>2.2060742493635963E-2</v>
      </c>
      <c r="Z138" s="6">
        <f t="shared" si="53"/>
        <v>1130.5739333076256</v>
      </c>
      <c r="AA138">
        <f t="shared" si="54"/>
        <v>0.44894340742890032</v>
      </c>
      <c r="AB138" s="5"/>
      <c r="AC138">
        <f t="shared" si="55"/>
        <v>0.85147140849777114</v>
      </c>
      <c r="AD138" s="6">
        <f t="shared" si="56"/>
        <v>1490.1821590282379</v>
      </c>
      <c r="AE138">
        <f t="shared" si="57"/>
        <v>-0.50385092404247311</v>
      </c>
      <c r="AF138" s="5"/>
      <c r="AK138">
        <f t="shared" si="58"/>
        <v>6.5544472873224624E-4</v>
      </c>
      <c r="AL138">
        <f t="shared" si="59"/>
        <v>4.6252775189846166E-7</v>
      </c>
    </row>
    <row r="139" spans="1:38" x14ac:dyDescent="0.3">
      <c r="A139" s="14">
        <v>323.14999999999998</v>
      </c>
      <c r="B139" s="17">
        <v>2.7751000000000001</v>
      </c>
      <c r="C139" s="9">
        <v>58.44</v>
      </c>
      <c r="D139" s="9">
        <f t="shared" si="40"/>
        <v>162.17684399999999</v>
      </c>
      <c r="E139">
        <f t="shared" si="41"/>
        <v>2.5094041602586916</v>
      </c>
      <c r="F139" s="21">
        <v>0.67579999999999996</v>
      </c>
      <c r="H139">
        <f t="shared" si="42"/>
        <v>-2.4328799999999997E-5</v>
      </c>
      <c r="I139" s="14">
        <v>0.41181201694887049</v>
      </c>
      <c r="J139">
        <v>1.7999999999999999E-2</v>
      </c>
      <c r="K139" s="23">
        <f t="shared" si="43"/>
        <v>2.7751000000000001</v>
      </c>
      <c r="L139">
        <v>0.2</v>
      </c>
      <c r="N139">
        <f t="shared" si="44"/>
        <v>4.6229367988056032</v>
      </c>
      <c r="O139">
        <f t="shared" si="45"/>
        <v>1.665863139636627</v>
      </c>
      <c r="P139">
        <f t="shared" si="46"/>
        <v>1.3331726279273255</v>
      </c>
      <c r="R139">
        <f t="shared" si="47"/>
        <v>5.1408281229799235E-2</v>
      </c>
      <c r="S139" s="5"/>
      <c r="T139">
        <f t="shared" si="48"/>
        <v>0.86045424598048525</v>
      </c>
      <c r="U139">
        <f t="shared" si="49"/>
        <v>-6.5272218011024272E-2</v>
      </c>
      <c r="V139">
        <f t="shared" si="50"/>
        <v>-1.1748999241984368E-3</v>
      </c>
      <c r="W139" s="5"/>
      <c r="X139">
        <f t="shared" si="51"/>
        <v>0.13954575401951477</v>
      </c>
      <c r="Y139">
        <f t="shared" si="52"/>
        <v>1.9473017464874922E-2</v>
      </c>
      <c r="Z139" s="6">
        <f t="shared" si="53"/>
        <v>1126.98275811595</v>
      </c>
      <c r="AA139">
        <f t="shared" si="54"/>
        <v>0.39502358876528648</v>
      </c>
      <c r="AB139" s="5"/>
      <c r="AC139">
        <f t="shared" si="55"/>
        <v>0.86045424598048525</v>
      </c>
      <c r="AD139" s="6">
        <f t="shared" si="56"/>
        <v>1474.9970646012091</v>
      </c>
      <c r="AE139">
        <f t="shared" si="57"/>
        <v>-0.44486137153936844</v>
      </c>
      <c r="AF139" s="5"/>
      <c r="AK139">
        <f t="shared" si="58"/>
        <v>3.9559853151882596E-4</v>
      </c>
      <c r="AL139">
        <f t="shared" si="59"/>
        <v>1.7633896375652197E-7</v>
      </c>
    </row>
    <row r="140" spans="1:38" x14ac:dyDescent="0.3">
      <c r="A140" s="14">
        <v>323.14999999999998</v>
      </c>
      <c r="B140" s="17">
        <v>2.4413999999999998</v>
      </c>
      <c r="C140" s="9">
        <v>58.44</v>
      </c>
      <c r="D140" s="9">
        <f t="shared" si="40"/>
        <v>142.67541599999998</v>
      </c>
      <c r="E140">
        <f t="shared" si="41"/>
        <v>2.5094041602586916</v>
      </c>
      <c r="F140" s="21">
        <v>0.66369999999999996</v>
      </c>
      <c r="H140">
        <f t="shared" si="42"/>
        <v>-2.3893199999999997E-5</v>
      </c>
      <c r="I140" s="14">
        <v>0.41181201694887049</v>
      </c>
      <c r="J140">
        <v>1.7999999999999999E-2</v>
      </c>
      <c r="K140" s="23">
        <f t="shared" si="43"/>
        <v>2.4413999999999998</v>
      </c>
      <c r="L140">
        <v>0.2</v>
      </c>
      <c r="N140">
        <f t="shared" si="44"/>
        <v>3.8146826171968748</v>
      </c>
      <c r="O140">
        <f t="shared" si="45"/>
        <v>1.5624979999987199</v>
      </c>
      <c r="P140">
        <f t="shared" si="46"/>
        <v>1.312499599999744</v>
      </c>
      <c r="R140">
        <f t="shared" si="47"/>
        <v>4.3088437614675165E-2</v>
      </c>
      <c r="S140" s="5"/>
      <c r="T140">
        <f t="shared" si="48"/>
        <v>0.87513915675245435</v>
      </c>
      <c r="U140">
        <f t="shared" si="49"/>
        <v>-5.7922883886783738E-2</v>
      </c>
      <c r="V140">
        <f t="shared" si="50"/>
        <v>-1.0426119099621071E-3</v>
      </c>
      <c r="W140" s="5"/>
      <c r="X140">
        <f t="shared" si="51"/>
        <v>0.12486084324754562</v>
      </c>
      <c r="Y140">
        <f t="shared" si="52"/>
        <v>1.5590230176488159E-2</v>
      </c>
      <c r="Z140" s="6">
        <f t="shared" si="53"/>
        <v>1121.3915076309352</v>
      </c>
      <c r="AA140">
        <f t="shared" si="54"/>
        <v>0.31468953099465641</v>
      </c>
      <c r="AB140" s="5"/>
      <c r="AC140">
        <f t="shared" si="55"/>
        <v>0.87513915675245435</v>
      </c>
      <c r="AD140" s="6">
        <f t="shared" si="56"/>
        <v>1452.3950629637447</v>
      </c>
      <c r="AE140">
        <f t="shared" si="57"/>
        <v>-0.3566866971945043</v>
      </c>
      <c r="AF140" s="5"/>
      <c r="AK140">
        <f t="shared" si="58"/>
        <v>4.8659504865156133E-5</v>
      </c>
      <c r="AL140">
        <f t="shared" si="59"/>
        <v>5.26389498325045E-9</v>
      </c>
    </row>
    <row r="141" spans="1:38" x14ac:dyDescent="0.3">
      <c r="A141" s="14">
        <v>323.14999999999998</v>
      </c>
      <c r="B141" s="17">
        <v>2.3691</v>
      </c>
      <c r="C141" s="9">
        <v>58.44</v>
      </c>
      <c r="D141" s="9">
        <f t="shared" si="40"/>
        <v>138.45020399999999</v>
      </c>
      <c r="E141">
        <f t="shared" si="41"/>
        <v>2.5094041602586916</v>
      </c>
      <c r="F141" s="21">
        <v>0.66169999999999995</v>
      </c>
      <c r="H141">
        <f t="shared" si="42"/>
        <v>-2.3821199999999998E-5</v>
      </c>
      <c r="I141" s="14">
        <v>0.41181201694887049</v>
      </c>
      <c r="J141">
        <v>1.7999999999999999E-2</v>
      </c>
      <c r="K141" s="23">
        <f t="shared" si="43"/>
        <v>2.3691</v>
      </c>
      <c r="L141">
        <v>0.2</v>
      </c>
      <c r="N141">
        <f t="shared" si="44"/>
        <v>3.6464905221830755</v>
      </c>
      <c r="O141">
        <f t="shared" si="45"/>
        <v>1.5391880976670784</v>
      </c>
      <c r="P141">
        <f t="shared" si="46"/>
        <v>1.3078376195334158</v>
      </c>
      <c r="R141">
        <f t="shared" si="47"/>
        <v>4.1335460453715923E-2</v>
      </c>
      <c r="S141" s="5"/>
      <c r="T141">
        <f t="shared" si="48"/>
        <v>0.87838712355310011</v>
      </c>
      <c r="U141">
        <f t="shared" si="49"/>
        <v>-5.6314039254210191E-2</v>
      </c>
      <c r="V141">
        <f t="shared" si="50"/>
        <v>-1.0136527065757834E-3</v>
      </c>
      <c r="W141" s="5"/>
      <c r="X141">
        <f t="shared" si="51"/>
        <v>0.1216128764468999</v>
      </c>
      <c r="Y141">
        <f t="shared" si="52"/>
        <v>1.478969171768894E-2</v>
      </c>
      <c r="Z141" s="6">
        <f t="shared" si="53"/>
        <v>1120.1983773553436</v>
      </c>
      <c r="AA141">
        <f t="shared" si="54"/>
        <v>0.29821299594733641</v>
      </c>
      <c r="AB141" s="5"/>
      <c r="AC141">
        <f t="shared" si="55"/>
        <v>0.87838712355310011</v>
      </c>
      <c r="AD141" s="6">
        <f t="shared" si="56"/>
        <v>1447.7618581970912</v>
      </c>
      <c r="AE141">
        <f t="shared" si="57"/>
        <v>-0.33854368578122052</v>
      </c>
      <c r="AF141" s="5"/>
      <c r="AK141">
        <f t="shared" si="58"/>
        <v>-8.8820867439887152E-6</v>
      </c>
      <c r="AL141">
        <f t="shared" si="59"/>
        <v>2.2317710487593203E-10</v>
      </c>
    </row>
    <row r="142" spans="1:38" x14ac:dyDescent="0.3">
      <c r="A142" s="14">
        <v>323.14999999999998</v>
      </c>
      <c r="B142" s="17">
        <v>2.3321999999999998</v>
      </c>
      <c r="C142" s="9">
        <v>58.44</v>
      </c>
      <c r="D142" s="9">
        <f t="shared" si="40"/>
        <v>136.29376799999997</v>
      </c>
      <c r="E142">
        <f t="shared" si="41"/>
        <v>2.5094041602586916</v>
      </c>
      <c r="F142" s="21">
        <v>0.66149999999999998</v>
      </c>
      <c r="H142">
        <f t="shared" si="42"/>
        <v>-2.3813999999999999E-5</v>
      </c>
      <c r="I142" s="14">
        <v>0.41181201694887049</v>
      </c>
      <c r="J142">
        <v>1.7999999999999999E-2</v>
      </c>
      <c r="K142" s="23">
        <f t="shared" si="43"/>
        <v>2.3321999999999998</v>
      </c>
      <c r="L142">
        <v>0.2</v>
      </c>
      <c r="N142">
        <f t="shared" si="44"/>
        <v>3.5616290629777829</v>
      </c>
      <c r="O142">
        <f t="shared" si="45"/>
        <v>1.5271542161811948</v>
      </c>
      <c r="P142">
        <f t="shared" si="46"/>
        <v>1.3054308432362389</v>
      </c>
      <c r="R142">
        <f t="shared" si="47"/>
        <v>4.0447933035541193E-2</v>
      </c>
      <c r="S142" s="5"/>
      <c r="T142">
        <f t="shared" si="48"/>
        <v>0.88005410938767026</v>
      </c>
      <c r="U142">
        <f t="shared" si="49"/>
        <v>-5.5490624797503128E-2</v>
      </c>
      <c r="V142">
        <f t="shared" si="50"/>
        <v>-9.988312463550563E-4</v>
      </c>
      <c r="W142" s="5"/>
      <c r="X142">
        <f t="shared" si="51"/>
        <v>0.11994589061232973</v>
      </c>
      <c r="Y142">
        <f t="shared" si="52"/>
        <v>1.4387016674784968E-2</v>
      </c>
      <c r="Z142" s="6">
        <f t="shared" si="53"/>
        <v>1119.5918033850237</v>
      </c>
      <c r="AA142">
        <f t="shared" si="54"/>
        <v>0.28993654699655236</v>
      </c>
      <c r="AB142" s="5"/>
      <c r="AC142">
        <f t="shared" si="55"/>
        <v>0.88005410938767026</v>
      </c>
      <c r="AD142" s="6">
        <f t="shared" si="56"/>
        <v>1445.4347022974559</v>
      </c>
      <c r="AE142">
        <f t="shared" si="57"/>
        <v>-0.32942086588720443</v>
      </c>
      <c r="AF142" s="5"/>
      <c r="AK142">
        <f t="shared" si="58"/>
        <v>-3.5217101465923051E-5</v>
      </c>
      <c r="AL142">
        <f t="shared" si="59"/>
        <v>1.3003072304213645E-10</v>
      </c>
    </row>
    <row r="143" spans="1:38" x14ac:dyDescent="0.3">
      <c r="A143" s="14">
        <v>323.14999999999998</v>
      </c>
      <c r="B143" s="17">
        <v>2.3159999999999998</v>
      </c>
      <c r="C143" s="9">
        <v>58.44</v>
      </c>
      <c r="D143" s="9">
        <f t="shared" si="40"/>
        <v>135.34703999999999</v>
      </c>
      <c r="E143">
        <f t="shared" si="41"/>
        <v>2.5094041602586916</v>
      </c>
      <c r="F143" s="21">
        <v>0.66090000000000004</v>
      </c>
      <c r="H143">
        <f t="shared" si="42"/>
        <v>-2.3792399999999999E-5</v>
      </c>
      <c r="I143" s="14">
        <v>0.41181201694887049</v>
      </c>
      <c r="J143">
        <v>1.7999999999999999E-2</v>
      </c>
      <c r="K143" s="23">
        <f t="shared" si="43"/>
        <v>2.3159999999999998</v>
      </c>
      <c r="L143">
        <v>0.2</v>
      </c>
      <c r="N143">
        <f t="shared" si="44"/>
        <v>3.5245837337194863</v>
      </c>
      <c r="O143">
        <f t="shared" si="45"/>
        <v>1.5218409903797439</v>
      </c>
      <c r="P143">
        <f t="shared" si="46"/>
        <v>1.3043681980759487</v>
      </c>
      <c r="R143">
        <f t="shared" si="47"/>
        <v>4.0059834166037207E-2</v>
      </c>
      <c r="S143" s="5"/>
      <c r="T143">
        <f t="shared" si="48"/>
        <v>0.88078795713423452</v>
      </c>
      <c r="U143">
        <f t="shared" si="49"/>
        <v>-5.5128632031199699E-2</v>
      </c>
      <c r="V143">
        <f t="shared" si="50"/>
        <v>-9.9231537656159453E-4</v>
      </c>
      <c r="W143" s="5"/>
      <c r="X143">
        <f t="shared" si="51"/>
        <v>0.11921204286576551</v>
      </c>
      <c r="Y143">
        <f t="shared" si="52"/>
        <v>1.4211511164229113E-2</v>
      </c>
      <c r="Z143" s="6">
        <f t="shared" si="53"/>
        <v>1119.3259988612633</v>
      </c>
      <c r="AA143">
        <f t="shared" si="54"/>
        <v>0.28633165072611744</v>
      </c>
      <c r="AB143" s="5"/>
      <c r="AC143">
        <f t="shared" si="55"/>
        <v>0.88078795713423452</v>
      </c>
      <c r="AD143" s="6">
        <f t="shared" si="56"/>
        <v>1444.4211115928263</v>
      </c>
      <c r="AE143">
        <f t="shared" si="57"/>
        <v>-0.32544526787024886</v>
      </c>
      <c r="AF143" s="5"/>
      <c r="AK143">
        <f t="shared" si="58"/>
        <v>-4.6098354655799145E-5</v>
      </c>
      <c r="AL143">
        <f t="shared" si="59"/>
        <v>4.9755561310656755E-10</v>
      </c>
    </row>
    <row r="144" spans="1:38" x14ac:dyDescent="0.3">
      <c r="A144" s="14">
        <v>323.14999999999998</v>
      </c>
      <c r="B144" s="17">
        <v>2.2597</v>
      </c>
      <c r="C144" s="9">
        <v>58.44</v>
      </c>
      <c r="D144" s="9">
        <f t="shared" si="40"/>
        <v>132.05686800000001</v>
      </c>
      <c r="E144">
        <f t="shared" si="41"/>
        <v>2.5094041602586916</v>
      </c>
      <c r="F144" s="21">
        <v>0.65880000000000005</v>
      </c>
      <c r="H144">
        <f t="shared" si="42"/>
        <v>-2.37168E-5</v>
      </c>
      <c r="I144" s="14">
        <v>0.41181201694887049</v>
      </c>
      <c r="J144">
        <v>1.7999999999999999E-2</v>
      </c>
      <c r="K144" s="23">
        <f t="shared" si="43"/>
        <v>2.2597</v>
      </c>
      <c r="L144">
        <v>0.2</v>
      </c>
      <c r="N144">
        <f t="shared" si="44"/>
        <v>3.3968485056259139</v>
      </c>
      <c r="O144">
        <f t="shared" si="45"/>
        <v>1.5032298560100514</v>
      </c>
      <c r="P144">
        <f t="shared" si="46"/>
        <v>1.3006459712020102</v>
      </c>
      <c r="R144">
        <f t="shared" si="47"/>
        <v>3.8718506305629251E-2</v>
      </c>
      <c r="S144" s="5"/>
      <c r="T144">
        <f t="shared" si="48"/>
        <v>0.88334784962410562</v>
      </c>
      <c r="U144">
        <f t="shared" si="49"/>
        <v>-5.3868243847179871E-2</v>
      </c>
      <c r="V144">
        <f t="shared" si="50"/>
        <v>-9.696283892492376E-4</v>
      </c>
      <c r="W144" s="5"/>
      <c r="X144">
        <f t="shared" si="51"/>
        <v>0.11665215037589437</v>
      </c>
      <c r="Y144">
        <f t="shared" si="52"/>
        <v>1.3607724187320272E-2</v>
      </c>
      <c r="Z144" s="6">
        <f t="shared" si="53"/>
        <v>1118.4045610386449</v>
      </c>
      <c r="AA144">
        <f t="shared" si="54"/>
        <v>0.27394093433618782</v>
      </c>
      <c r="AB144" s="5"/>
      <c r="AC144">
        <f t="shared" si="55"/>
        <v>0.88334784962410562</v>
      </c>
      <c r="AD144" s="6">
        <f t="shared" si="56"/>
        <v>1440.9372802837008</v>
      </c>
      <c r="AE144">
        <f t="shared" si="57"/>
        <v>-0.31177036899872779</v>
      </c>
      <c r="AF144" s="5"/>
      <c r="AK144">
        <f t="shared" si="58"/>
        <v>-8.0556746159921033E-5</v>
      </c>
      <c r="AL144">
        <f t="shared" si="59"/>
        <v>3.2307794794627214E-9</v>
      </c>
    </row>
    <row r="145" spans="1:38" x14ac:dyDescent="0.3">
      <c r="A145" s="14">
        <v>323.14999999999998</v>
      </c>
      <c r="B145" s="17">
        <v>1.9897</v>
      </c>
      <c r="C145" s="9">
        <v>58.44</v>
      </c>
      <c r="D145" s="9">
        <f t="shared" si="40"/>
        <v>116.27806799999999</v>
      </c>
      <c r="E145">
        <f t="shared" si="41"/>
        <v>2.5094041602586916</v>
      </c>
      <c r="F145" s="21">
        <v>0.65380000000000005</v>
      </c>
      <c r="H145">
        <f t="shared" si="42"/>
        <v>-2.3536800000000001E-5</v>
      </c>
      <c r="I145" s="14">
        <v>0.41181201694887049</v>
      </c>
      <c r="J145">
        <v>1.7999999999999999E-2</v>
      </c>
      <c r="K145" s="23">
        <f t="shared" si="43"/>
        <v>1.9897</v>
      </c>
      <c r="L145">
        <v>0.2</v>
      </c>
      <c r="N145">
        <f t="shared" si="44"/>
        <v>2.8066056807597675</v>
      </c>
      <c r="O145">
        <f t="shared" si="45"/>
        <v>1.4105672617780409</v>
      </c>
      <c r="P145">
        <f t="shared" si="46"/>
        <v>1.2821134523556081</v>
      </c>
      <c r="R145">
        <f t="shared" si="47"/>
        <v>3.2453120264678073E-2</v>
      </c>
      <c r="S145" s="5"/>
      <c r="T145">
        <f t="shared" si="48"/>
        <v>0.89583413726981864</v>
      </c>
      <c r="U145">
        <f t="shared" si="49"/>
        <v>-4.7772392052719534E-2</v>
      </c>
      <c r="V145">
        <f t="shared" si="50"/>
        <v>-8.5990305694895149E-4</v>
      </c>
      <c r="W145" s="5"/>
      <c r="X145">
        <f t="shared" si="51"/>
        <v>0.1041658627301813</v>
      </c>
      <c r="Y145">
        <f t="shared" si="52"/>
        <v>1.0850526958322974E-2</v>
      </c>
      <c r="Z145" s="6">
        <f t="shared" si="53"/>
        <v>1114.0326776487525</v>
      </c>
      <c r="AA145">
        <f t="shared" si="54"/>
        <v>0.2175811488230493</v>
      </c>
      <c r="AB145" s="5"/>
      <c r="AC145">
        <f t="shared" si="55"/>
        <v>0.89583413726981864</v>
      </c>
      <c r="AD145" s="6">
        <f t="shared" si="56"/>
        <v>1425.0881819693248</v>
      </c>
      <c r="AE145">
        <f t="shared" si="57"/>
        <v>-0.24934041726243197</v>
      </c>
      <c r="AF145" s="5"/>
      <c r="AK145">
        <f t="shared" si="58"/>
        <v>-1.6605123165355784E-4</v>
      </c>
      <c r="AL145">
        <f t="shared" si="59"/>
        <v>2.0310363229536609E-8</v>
      </c>
    </row>
    <row r="146" spans="1:38" x14ac:dyDescent="0.3">
      <c r="A146" s="14">
        <v>323.14999999999998</v>
      </c>
      <c r="B146" s="17">
        <v>1.7695000000000001</v>
      </c>
      <c r="C146" s="9">
        <v>58.44</v>
      </c>
      <c r="D146" s="9">
        <f t="shared" si="40"/>
        <v>103.40958000000001</v>
      </c>
      <c r="E146">
        <f t="shared" si="41"/>
        <v>2.5094041602586916</v>
      </c>
      <c r="F146" s="21">
        <v>0.65269999999999995</v>
      </c>
      <c r="H146">
        <f t="shared" si="42"/>
        <v>-2.3497199999999996E-5</v>
      </c>
      <c r="I146" s="14">
        <v>0.41181201694887049</v>
      </c>
      <c r="J146">
        <v>1.7999999999999999E-2</v>
      </c>
      <c r="K146" s="23">
        <f t="shared" si="43"/>
        <v>1.7695000000000001</v>
      </c>
      <c r="L146">
        <v>0.2</v>
      </c>
      <c r="N146">
        <f t="shared" si="44"/>
        <v>2.353834101498022</v>
      </c>
      <c r="O146">
        <f t="shared" si="45"/>
        <v>1.3302255447855451</v>
      </c>
      <c r="P146">
        <f t="shared" si="46"/>
        <v>1.266045108957109</v>
      </c>
      <c r="R146">
        <f t="shared" si="47"/>
        <v>2.756310800740654E-2</v>
      </c>
      <c r="S146" s="5"/>
      <c r="T146">
        <f t="shared" si="48"/>
        <v>0.90628178160280248</v>
      </c>
      <c r="U146">
        <f t="shared" si="49"/>
        <v>-4.2736750260723544E-2</v>
      </c>
      <c r="V146">
        <f t="shared" si="50"/>
        <v>-7.6926150469302373E-4</v>
      </c>
      <c r="W146" s="5"/>
      <c r="X146">
        <f t="shared" si="51"/>
        <v>9.3718218397197531E-2</v>
      </c>
      <c r="Y146">
        <f t="shared" si="52"/>
        <v>8.7831044595448136E-3</v>
      </c>
      <c r="Z146" s="6">
        <f t="shared" si="53"/>
        <v>1110.5186551163783</v>
      </c>
      <c r="AA146">
        <f t="shared" si="54"/>
        <v>0.17556842433888667</v>
      </c>
      <c r="AB146" s="5"/>
      <c r="AC146">
        <f t="shared" si="55"/>
        <v>0.90628178160280248</v>
      </c>
      <c r="AD146" s="6">
        <f t="shared" si="56"/>
        <v>1413.2600345421843</v>
      </c>
      <c r="AE146">
        <f t="shared" si="57"/>
        <v>-0.20249107245734665</v>
      </c>
      <c r="AF146" s="5"/>
      <c r="AK146">
        <f t="shared" si="58"/>
        <v>-1.2880161574646554E-4</v>
      </c>
      <c r="AL146">
        <f t="shared" si="59"/>
        <v>1.108901997570446E-8</v>
      </c>
    </row>
    <row r="147" spans="1:38" x14ac:dyDescent="0.3">
      <c r="A147" s="14">
        <v>323.14999999999998</v>
      </c>
      <c r="B147" s="17">
        <v>1.6459999999999999</v>
      </c>
      <c r="C147" s="9">
        <v>58.44</v>
      </c>
      <c r="D147" s="9">
        <f t="shared" si="40"/>
        <v>96.192239999999984</v>
      </c>
      <c r="E147">
        <f t="shared" si="41"/>
        <v>2.5094041602586916</v>
      </c>
      <c r="F147" s="21">
        <v>0.6532</v>
      </c>
      <c r="H147">
        <f t="shared" si="42"/>
        <v>-2.3515200000000001E-5</v>
      </c>
      <c r="I147" s="14">
        <v>0.41181201694887049</v>
      </c>
      <c r="J147">
        <v>1.7999999999999999E-2</v>
      </c>
      <c r="K147" s="23">
        <f t="shared" si="43"/>
        <v>1.6459999999999999</v>
      </c>
      <c r="L147">
        <v>0.2</v>
      </c>
      <c r="N147">
        <f t="shared" si="44"/>
        <v>2.1117609088152003</v>
      </c>
      <c r="O147">
        <f t="shared" si="45"/>
        <v>1.28296531519757</v>
      </c>
      <c r="P147">
        <f t="shared" si="46"/>
        <v>1.2565930630395141</v>
      </c>
      <c r="R147">
        <f t="shared" si="47"/>
        <v>2.491446722974815E-2</v>
      </c>
      <c r="S147" s="5"/>
      <c r="T147">
        <f t="shared" si="48"/>
        <v>0.91224874936169953</v>
      </c>
      <c r="U147">
        <f t="shared" si="49"/>
        <v>-3.9886723354583022E-2</v>
      </c>
      <c r="V147">
        <f t="shared" si="50"/>
        <v>-7.1796102038249434E-4</v>
      </c>
      <c r="W147" s="5"/>
      <c r="X147">
        <f t="shared" si="51"/>
        <v>8.7751250638300429E-2</v>
      </c>
      <c r="Y147">
        <f t="shared" si="52"/>
        <v>7.7002819885858215E-3</v>
      </c>
      <c r="Z147" s="6">
        <f t="shared" si="53"/>
        <v>1108.5649852512099</v>
      </c>
      <c r="AA147">
        <f t="shared" si="54"/>
        <v>0.15365273380392236</v>
      </c>
      <c r="AB147" s="5"/>
      <c r="AC147">
        <f t="shared" si="55"/>
        <v>0.91224874936169953</v>
      </c>
      <c r="AD147" s="6">
        <f t="shared" si="56"/>
        <v>1407.0786522961102</v>
      </c>
      <c r="AE147">
        <f t="shared" si="57"/>
        <v>-0.17791427099537602</v>
      </c>
      <c r="AF147" s="5"/>
      <c r="AK147">
        <f t="shared" si="58"/>
        <v>-6.5030982088015721E-5</v>
      </c>
      <c r="AL147">
        <f t="shared" si="59"/>
        <v>1.7235601623796068E-9</v>
      </c>
    </row>
    <row r="148" spans="1:38" x14ac:dyDescent="0.3">
      <c r="A148" s="14">
        <v>323.14999999999998</v>
      </c>
      <c r="B148" s="17">
        <v>1.4902</v>
      </c>
      <c r="C148" s="9">
        <v>58.44</v>
      </c>
      <c r="D148" s="9">
        <f t="shared" si="40"/>
        <v>87.087288000000001</v>
      </c>
      <c r="E148">
        <f t="shared" si="41"/>
        <v>2.5094041602586916</v>
      </c>
      <c r="F148" s="21">
        <v>0.65559999999999996</v>
      </c>
      <c r="H148">
        <f t="shared" si="42"/>
        <v>-2.3601599999999998E-5</v>
      </c>
      <c r="I148" s="14">
        <v>0.41181201694887049</v>
      </c>
      <c r="J148">
        <v>1.7999999999999999E-2</v>
      </c>
      <c r="K148" s="23">
        <f t="shared" si="43"/>
        <v>1.4902</v>
      </c>
      <c r="L148">
        <v>0.2</v>
      </c>
      <c r="N148">
        <f t="shared" si="44"/>
        <v>1.8191429957009977</v>
      </c>
      <c r="O148">
        <f t="shared" si="45"/>
        <v>1.2207374820165062</v>
      </c>
      <c r="P148">
        <f t="shared" si="46"/>
        <v>1.2441474964033012</v>
      </c>
      <c r="R148">
        <f t="shared" si="47"/>
        <v>2.1676865597024895E-2</v>
      </c>
      <c r="S148" s="5"/>
      <c r="T148">
        <f t="shared" si="48"/>
        <v>0.91988933275061902</v>
      </c>
      <c r="U148">
        <f t="shared" si="49"/>
        <v>-3.6264417292136808E-2</v>
      </c>
      <c r="V148">
        <f t="shared" si="50"/>
        <v>-6.5275951125846248E-4</v>
      </c>
      <c r="W148" s="5"/>
      <c r="X148">
        <f t="shared" si="51"/>
        <v>8.0110667249380998E-2</v>
      </c>
      <c r="Y148">
        <f t="shared" si="52"/>
        <v>6.4177190071410452E-3</v>
      </c>
      <c r="Z148" s="6">
        <f t="shared" si="53"/>
        <v>1106.1150768434741</v>
      </c>
      <c r="AA148">
        <f t="shared" si="54"/>
        <v>0.12777724354938555</v>
      </c>
      <c r="AB148" s="5"/>
      <c r="AC148">
        <f t="shared" si="55"/>
        <v>0.91988933275061902</v>
      </c>
      <c r="AD148" s="6">
        <f t="shared" si="56"/>
        <v>1399.7623828242397</v>
      </c>
      <c r="AE148">
        <f t="shared" si="57"/>
        <v>-0.14874524932829397</v>
      </c>
      <c r="AF148" s="5"/>
      <c r="AK148">
        <f t="shared" si="58"/>
        <v>5.6100306858014592E-5</v>
      </c>
      <c r="AL148">
        <f t="shared" si="59"/>
        <v>6.3523939568036328E-9</v>
      </c>
    </row>
    <row r="149" spans="1:38" x14ac:dyDescent="0.3">
      <c r="A149" s="14">
        <v>323.14999999999998</v>
      </c>
      <c r="B149" s="17">
        <v>1.4685999999999999</v>
      </c>
      <c r="C149" s="9">
        <v>58.44</v>
      </c>
      <c r="D149" s="9">
        <f t="shared" si="40"/>
        <v>85.824983999999986</v>
      </c>
      <c r="E149">
        <f t="shared" si="41"/>
        <v>2.5094041602586916</v>
      </c>
      <c r="F149" s="21">
        <v>0.65559999999999996</v>
      </c>
      <c r="H149">
        <f t="shared" si="42"/>
        <v>-2.3601599999999998E-5</v>
      </c>
      <c r="I149" s="14">
        <v>0.41181201694887049</v>
      </c>
      <c r="J149">
        <v>1.7999999999999999E-2</v>
      </c>
      <c r="K149" s="23">
        <f t="shared" si="43"/>
        <v>1.4685999999999999</v>
      </c>
      <c r="L149">
        <v>0.2</v>
      </c>
      <c r="N149">
        <f t="shared" si="44"/>
        <v>1.7797347726152903</v>
      </c>
      <c r="O149">
        <f t="shared" si="45"/>
        <v>1.2118580774991765</v>
      </c>
      <c r="P149">
        <f t="shared" si="46"/>
        <v>1.2423716154998354</v>
      </c>
      <c r="R149">
        <f t="shared" si="47"/>
        <v>2.1237592407321232E-2</v>
      </c>
      <c r="S149" s="5"/>
      <c r="T149">
        <f t="shared" si="48"/>
        <v>0.92095873159610409</v>
      </c>
      <c r="U149">
        <f t="shared" si="49"/>
        <v>-3.5759830217529001E-2</v>
      </c>
      <c r="V149">
        <f t="shared" si="50"/>
        <v>-6.4367694391552195E-4</v>
      </c>
      <c r="W149" s="5"/>
      <c r="X149">
        <f t="shared" si="51"/>
        <v>7.9041268403895915E-2</v>
      </c>
      <c r="Y149">
        <f t="shared" si="52"/>
        <v>6.2475221108967147E-3</v>
      </c>
      <c r="Z149" s="6">
        <f t="shared" si="53"/>
        <v>1105.776553161473</v>
      </c>
      <c r="AA149">
        <f t="shared" si="54"/>
        <v>0.12435054238057425</v>
      </c>
      <c r="AB149" s="5"/>
      <c r="AC149">
        <f t="shared" si="55"/>
        <v>0.92095873159610409</v>
      </c>
      <c r="AD149" s="6">
        <f t="shared" si="56"/>
        <v>1398.7914549492441</v>
      </c>
      <c r="AE149">
        <f t="shared" si="57"/>
        <v>-0.14486832785928805</v>
      </c>
      <c r="AF149" s="5"/>
      <c r="AK149">
        <f t="shared" si="58"/>
        <v>7.612998469191945E-5</v>
      </c>
      <c r="AL149">
        <f t="shared" si="59"/>
        <v>9.9463889851615016E-9</v>
      </c>
    </row>
    <row r="150" spans="1:38" x14ac:dyDescent="0.3">
      <c r="A150" s="14">
        <v>323.14999999999998</v>
      </c>
      <c r="B150" s="17">
        <v>1.4466000000000001</v>
      </c>
      <c r="C150" s="9">
        <v>58.44</v>
      </c>
      <c r="D150" s="9">
        <f t="shared" si="40"/>
        <v>84.539304000000001</v>
      </c>
      <c r="E150">
        <f t="shared" si="41"/>
        <v>2.5094041602586916</v>
      </c>
      <c r="F150" s="17">
        <v>0.65800000000000003</v>
      </c>
      <c r="H150">
        <f t="shared" si="42"/>
        <v>-2.3688000000000001E-5</v>
      </c>
      <c r="I150" s="14">
        <v>0.41181201694887049</v>
      </c>
      <c r="J150">
        <v>1.7999999999999999E-2</v>
      </c>
      <c r="K150" s="23">
        <f t="shared" si="43"/>
        <v>1.4466000000000001</v>
      </c>
      <c r="L150">
        <v>0.2</v>
      </c>
      <c r="N150">
        <f t="shared" si="44"/>
        <v>1.7398936021193943</v>
      </c>
      <c r="O150">
        <f t="shared" si="45"/>
        <v>1.202746856158851</v>
      </c>
      <c r="P150">
        <f t="shared" si="46"/>
        <v>1.2405493712317703</v>
      </c>
      <c r="R150">
        <f t="shared" si="47"/>
        <v>2.0792664900338671E-2</v>
      </c>
      <c r="S150" s="5"/>
      <c r="T150">
        <f t="shared" si="48"/>
        <v>0.92205049306355058</v>
      </c>
      <c r="U150">
        <f t="shared" si="49"/>
        <v>-3.5245295585814782E-2</v>
      </c>
      <c r="V150">
        <f t="shared" si="50"/>
        <v>-6.3441532054466605E-4</v>
      </c>
      <c r="W150" s="5"/>
      <c r="X150">
        <f t="shared" si="51"/>
        <v>7.7949506936449406E-2</v>
      </c>
      <c r="Y150">
        <f t="shared" si="52"/>
        <v>6.0761256316355736E-3</v>
      </c>
      <c r="Z150" s="6">
        <f t="shared" si="53"/>
        <v>1105.4320143418795</v>
      </c>
      <c r="AA150">
        <f t="shared" si="54"/>
        <v>0.12090138833471825</v>
      </c>
      <c r="AB150" s="5"/>
      <c r="AC150">
        <f t="shared" si="55"/>
        <v>0.92205049306355058</v>
      </c>
      <c r="AD150" s="6">
        <f t="shared" si="56"/>
        <v>1397.8135724034007</v>
      </c>
      <c r="AE150">
        <f t="shared" si="57"/>
        <v>-0.14096237471123593</v>
      </c>
      <c r="AF150" s="5"/>
      <c r="AK150">
        <f t="shared" si="58"/>
        <v>9.7263203276326538E-5</v>
      </c>
      <c r="AL150">
        <f t="shared" si="59"/>
        <v>1.4629193573991265E-8</v>
      </c>
    </row>
    <row r="151" spans="1:38" x14ac:dyDescent="0.3">
      <c r="A151" s="14">
        <v>323.14999999999998</v>
      </c>
      <c r="B151" s="17">
        <v>1.4074</v>
      </c>
      <c r="C151" s="9">
        <v>58.44</v>
      </c>
      <c r="D151" s="9">
        <f t="shared" si="40"/>
        <v>82.24845599999999</v>
      </c>
      <c r="E151">
        <f t="shared" si="41"/>
        <v>2.5094041602586916</v>
      </c>
      <c r="F151" s="21">
        <v>0.6573</v>
      </c>
      <c r="H151">
        <f t="shared" si="42"/>
        <v>-2.3662799999999996E-5</v>
      </c>
      <c r="I151" s="14">
        <v>0.41181201694887049</v>
      </c>
      <c r="J151">
        <v>1.7999999999999999E-2</v>
      </c>
      <c r="K151" s="23">
        <f t="shared" si="43"/>
        <v>1.4074</v>
      </c>
      <c r="L151">
        <v>0.2</v>
      </c>
      <c r="N151">
        <f t="shared" si="44"/>
        <v>1.6696533763700776</v>
      </c>
      <c r="O151">
        <f t="shared" si="45"/>
        <v>1.1863389060466658</v>
      </c>
      <c r="P151">
        <f t="shared" si="46"/>
        <v>1.2372677812093331</v>
      </c>
      <c r="R151">
        <f t="shared" si="47"/>
        <v>2.0006178176586949E-2</v>
      </c>
      <c r="S151" s="5"/>
      <c r="T151">
        <f t="shared" si="48"/>
        <v>0.92400224223558514</v>
      </c>
      <c r="U151">
        <f t="shared" si="49"/>
        <v>-3.4326974895304313E-2</v>
      </c>
      <c r="V151">
        <f t="shared" si="50"/>
        <v>-6.1788554811547758E-4</v>
      </c>
      <c r="W151" s="5"/>
      <c r="X151">
        <f t="shared" si="51"/>
        <v>7.599775776441485E-2</v>
      </c>
      <c r="Y151">
        <f t="shared" si="52"/>
        <v>5.7756591852186779E-3</v>
      </c>
      <c r="Z151" s="6">
        <f t="shared" si="53"/>
        <v>1104.8187123968521</v>
      </c>
      <c r="AA151">
        <f t="shared" si="54"/>
        <v>0.11485901419661433</v>
      </c>
      <c r="AB151" s="5"/>
      <c r="AC151">
        <f t="shared" si="55"/>
        <v>0.92400224223558514</v>
      </c>
      <c r="AD151" s="6">
        <f t="shared" si="56"/>
        <v>1396.0989097358615</v>
      </c>
      <c r="AE151">
        <f t="shared" si="57"/>
        <v>-0.13411065272687697</v>
      </c>
      <c r="AF151" s="5"/>
      <c r="AK151">
        <f t="shared" si="58"/>
        <v>1.3665409820881602E-4</v>
      </c>
      <c r="AL151">
        <f t="shared" si="59"/>
        <v>2.5701507851295881E-8</v>
      </c>
    </row>
    <row r="152" spans="1:38" x14ac:dyDescent="0.3">
      <c r="A152" s="14">
        <v>323.14999999999998</v>
      </c>
      <c r="B152" s="17">
        <v>1.3759999999999999</v>
      </c>
      <c r="C152" s="9">
        <v>58.44</v>
      </c>
      <c r="D152" s="9">
        <f t="shared" si="40"/>
        <v>80.413439999999994</v>
      </c>
      <c r="E152">
        <f t="shared" si="41"/>
        <v>2.5094041602586916</v>
      </c>
      <c r="F152" s="21">
        <v>0.65800000000000003</v>
      </c>
      <c r="H152">
        <f t="shared" si="42"/>
        <v>-2.3688000000000001E-5</v>
      </c>
      <c r="I152" s="14">
        <v>0.41181201694887049</v>
      </c>
      <c r="J152">
        <v>1.7999999999999999E-2</v>
      </c>
      <c r="K152" s="23">
        <f t="shared" si="43"/>
        <v>1.3759999999999999</v>
      </c>
      <c r="L152">
        <v>0.2</v>
      </c>
      <c r="N152">
        <f t="shared" si="44"/>
        <v>1.6140896431115588</v>
      </c>
      <c r="O152">
        <f t="shared" si="45"/>
        <v>1.1730302638892143</v>
      </c>
      <c r="P152">
        <f t="shared" si="46"/>
        <v>1.2346060527778429</v>
      </c>
      <c r="R152">
        <f t="shared" si="47"/>
        <v>1.9382097114247501E-2</v>
      </c>
      <c r="S152" s="5"/>
      <c r="T152">
        <f t="shared" si="48"/>
        <v>0.92557160340397093</v>
      </c>
      <c r="U152">
        <f t="shared" si="49"/>
        <v>-3.3589978034417316E-2</v>
      </c>
      <c r="V152">
        <f t="shared" si="50"/>
        <v>-6.0461960461951161E-4</v>
      </c>
      <c r="W152" s="5"/>
      <c r="X152">
        <f t="shared" si="51"/>
        <v>7.4428396596029012E-2</v>
      </c>
      <c r="Y152">
        <f t="shared" si="52"/>
        <v>5.5395862198557829E-3</v>
      </c>
      <c r="Z152" s="6">
        <f t="shared" si="53"/>
        <v>1104.3279699297793</v>
      </c>
      <c r="AA152">
        <f t="shared" si="54"/>
        <v>0.11011536007963769</v>
      </c>
      <c r="AB152" s="5"/>
      <c r="AC152">
        <f t="shared" si="55"/>
        <v>0.92557160340397093</v>
      </c>
      <c r="AD152" s="6">
        <f t="shared" si="56"/>
        <v>1394.7512459622487</v>
      </c>
      <c r="AE152">
        <f t="shared" si="57"/>
        <v>-0.12872313591421522</v>
      </c>
      <c r="AF152" s="5"/>
      <c r="AK152">
        <f t="shared" si="58"/>
        <v>1.697016750504543E-4</v>
      </c>
      <c r="AL152">
        <f t="shared" si="59"/>
        <v>3.7399566416120312E-8</v>
      </c>
    </row>
    <row r="153" spans="1:38" x14ac:dyDescent="0.3">
      <c r="A153" s="14">
        <v>323.14999999999998</v>
      </c>
      <c r="B153" s="17">
        <v>1.3349</v>
      </c>
      <c r="C153" s="9">
        <v>58.44</v>
      </c>
      <c r="D153" s="9">
        <f t="shared" si="40"/>
        <v>78.011555999999999</v>
      </c>
      <c r="E153">
        <f t="shared" si="41"/>
        <v>2.5094041602586916</v>
      </c>
      <c r="F153" s="21">
        <v>0.66</v>
      </c>
      <c r="H153">
        <f t="shared" si="42"/>
        <v>-2.376E-5</v>
      </c>
      <c r="I153" s="14">
        <v>0.41181201694887049</v>
      </c>
      <c r="J153">
        <v>1.7999999999999999E-2</v>
      </c>
      <c r="K153" s="23">
        <f t="shared" si="43"/>
        <v>1.3349</v>
      </c>
      <c r="L153">
        <v>0.2</v>
      </c>
      <c r="N153">
        <f t="shared" si="44"/>
        <v>1.5423150610523777</v>
      </c>
      <c r="O153">
        <f t="shared" si="45"/>
        <v>1.1553787257864843</v>
      </c>
      <c r="P153">
        <f t="shared" si="46"/>
        <v>1.2310757451572969</v>
      </c>
      <c r="R153">
        <f t="shared" si="47"/>
        <v>1.857333281741496E-2</v>
      </c>
      <c r="S153" s="5"/>
      <c r="T153">
        <f t="shared" si="48"/>
        <v>0.9276338406895519</v>
      </c>
      <c r="U153">
        <f t="shared" si="49"/>
        <v>-3.2623416398153283E-2</v>
      </c>
      <c r="V153">
        <f t="shared" si="50"/>
        <v>-5.8722149516675902E-4</v>
      </c>
      <c r="W153" s="5"/>
      <c r="X153">
        <f t="shared" si="51"/>
        <v>7.2366159310448069E-2</v>
      </c>
      <c r="Y153">
        <f t="shared" si="52"/>
        <v>5.2368610133451494E-3</v>
      </c>
      <c r="Z153" s="6">
        <f t="shared" si="53"/>
        <v>1103.6862799007877</v>
      </c>
      <c r="AA153">
        <f t="shared" si="54"/>
        <v>0.10403732970317477</v>
      </c>
      <c r="AB153" s="5"/>
      <c r="AC153">
        <f t="shared" si="55"/>
        <v>0.9276338406895519</v>
      </c>
      <c r="AD153" s="6">
        <f t="shared" si="56"/>
        <v>1393.02225451546</v>
      </c>
      <c r="AE153">
        <f t="shared" si="57"/>
        <v>-0.12180866717637966</v>
      </c>
      <c r="AF153" s="5"/>
      <c r="AK153">
        <f t="shared" si="58"/>
        <v>2.1477384904330932E-4</v>
      </c>
      <c r="AL153">
        <f t="shared" si="59"/>
        <v>5.6898397139416278E-8</v>
      </c>
    </row>
    <row r="154" spans="1:38" x14ac:dyDescent="0.3">
      <c r="A154" s="14">
        <v>323.14999999999998</v>
      </c>
      <c r="B154" s="17">
        <v>1.2808999999999999</v>
      </c>
      <c r="C154" s="9">
        <v>58.44</v>
      </c>
      <c r="D154" s="9">
        <f t="shared" si="40"/>
        <v>74.855795999999998</v>
      </c>
      <c r="E154">
        <f t="shared" si="41"/>
        <v>2.5094041602586916</v>
      </c>
      <c r="F154" s="17">
        <v>0.65490000000000004</v>
      </c>
      <c r="H154">
        <f t="shared" si="42"/>
        <v>-2.35764E-5</v>
      </c>
      <c r="I154" s="14">
        <v>0.41181201694887049</v>
      </c>
      <c r="J154">
        <v>1.7999999999999999E-2</v>
      </c>
      <c r="K154" s="23">
        <f t="shared" si="43"/>
        <v>1.2808999999999999</v>
      </c>
      <c r="L154">
        <v>0.2</v>
      </c>
      <c r="N154">
        <f t="shared" si="44"/>
        <v>1.449682306965564</v>
      </c>
      <c r="O154">
        <f t="shared" si="45"/>
        <v>1.1317685275708986</v>
      </c>
      <c r="P154">
        <f t="shared" si="46"/>
        <v>1.2263537055141798</v>
      </c>
      <c r="R154">
        <f t="shared" si="47"/>
        <v>1.7525023421025084E-2</v>
      </c>
      <c r="S154" s="5"/>
      <c r="T154">
        <f t="shared" si="48"/>
        <v>0.93035735930478247</v>
      </c>
      <c r="U154">
        <f t="shared" si="49"/>
        <v>-3.1350202668052989E-2</v>
      </c>
      <c r="V154">
        <f t="shared" si="50"/>
        <v>-5.6430364802495373E-4</v>
      </c>
      <c r="W154" s="5"/>
      <c r="X154">
        <f t="shared" si="51"/>
        <v>6.96426406952175E-2</v>
      </c>
      <c r="Y154">
        <f t="shared" si="52"/>
        <v>4.850097403003165E-3</v>
      </c>
      <c r="Z154" s="6">
        <f t="shared" si="53"/>
        <v>1102.844197174863</v>
      </c>
      <c r="AA154">
        <f t="shared" si="54"/>
        <v>9.6280231979428435E-2</v>
      </c>
      <c r="AB154" s="5"/>
      <c r="AC154">
        <f t="shared" si="55"/>
        <v>0.93035735930478247</v>
      </c>
      <c r="AD154" s="6">
        <f t="shared" si="56"/>
        <v>1390.811454153006</v>
      </c>
      <c r="AE154">
        <f t="shared" si="57"/>
        <v>-0.1129642495721183</v>
      </c>
      <c r="AF154" s="5"/>
      <c r="AK154">
        <f t="shared" si="58"/>
        <v>2.7670218031027038E-4</v>
      </c>
      <c r="AL154">
        <f t="shared" si="59"/>
        <v>9.0167225793151499E-8</v>
      </c>
    </row>
    <row r="155" spans="1:38" x14ac:dyDescent="0.3">
      <c r="A155" s="14">
        <v>323.14999999999998</v>
      </c>
      <c r="B155" s="17">
        <v>1.2019</v>
      </c>
      <c r="C155" s="9">
        <v>58.44</v>
      </c>
      <c r="D155" s="9">
        <f t="shared" si="40"/>
        <v>70.239035999999999</v>
      </c>
      <c r="E155">
        <f t="shared" si="41"/>
        <v>2.5094041602586916</v>
      </c>
      <c r="F155" s="17">
        <v>0.65790000000000004</v>
      </c>
      <c r="H155">
        <f t="shared" si="42"/>
        <v>-2.36844E-5</v>
      </c>
      <c r="I155" s="14">
        <v>0.41181201694887049</v>
      </c>
      <c r="J155">
        <v>1.7999999999999999E-2</v>
      </c>
      <c r="K155" s="23">
        <f t="shared" si="43"/>
        <v>1.2019</v>
      </c>
      <c r="L155">
        <v>0.2</v>
      </c>
      <c r="N155">
        <f t="shared" si="44"/>
        <v>1.3176573920632784</v>
      </c>
      <c r="O155">
        <f t="shared" si="45"/>
        <v>1.0963119993870358</v>
      </c>
      <c r="P155">
        <f t="shared" si="46"/>
        <v>1.2192623998774073</v>
      </c>
      <c r="R155">
        <f t="shared" si="47"/>
        <v>1.6021635162208035E-2</v>
      </c>
      <c r="S155" s="5"/>
      <c r="T155">
        <f t="shared" si="48"/>
        <v>0.93437070258386656</v>
      </c>
      <c r="U155">
        <f t="shared" si="49"/>
        <v>-2.9480787425207527E-2</v>
      </c>
      <c r="V155">
        <f t="shared" si="50"/>
        <v>-5.3065417365373547E-4</v>
      </c>
      <c r="W155" s="5"/>
      <c r="X155">
        <f t="shared" si="51"/>
        <v>6.5629297416133492E-2</v>
      </c>
      <c r="Y155">
        <f t="shared" si="52"/>
        <v>4.3072046793353061E-3</v>
      </c>
      <c r="Z155" s="6">
        <f t="shared" si="53"/>
        <v>1101.6140197912225</v>
      </c>
      <c r="AA155">
        <f t="shared" si="54"/>
        <v>8.540778709559034E-2</v>
      </c>
      <c r="AB155" s="5"/>
      <c r="AC155">
        <f t="shared" si="55"/>
        <v>0.93437070258386656</v>
      </c>
      <c r="AD155" s="6">
        <f t="shared" si="56"/>
        <v>1387.703275399688</v>
      </c>
      <c r="AE155">
        <f t="shared" si="57"/>
        <v>-0.10052725898137434</v>
      </c>
      <c r="AF155" s="5"/>
      <c r="AK155">
        <f t="shared" si="58"/>
        <v>3.7150910277029825E-4</v>
      </c>
      <c r="AL155">
        <f t="shared" si="59"/>
        <v>1.5617790463185771E-7</v>
      </c>
    </row>
    <row r="156" spans="1:38" x14ac:dyDescent="0.3">
      <c r="A156" s="14">
        <v>323.14999999999998</v>
      </c>
      <c r="B156" s="17">
        <v>1.1761999999999999</v>
      </c>
      <c r="C156" s="9">
        <v>58.44</v>
      </c>
      <c r="D156" s="9">
        <f t="shared" si="40"/>
        <v>68.737127999999998</v>
      </c>
      <c r="E156">
        <f t="shared" si="41"/>
        <v>2.5094041602586916</v>
      </c>
      <c r="F156" s="21">
        <v>0.66510000000000002</v>
      </c>
      <c r="H156">
        <f t="shared" si="42"/>
        <v>-2.3943599999999999E-5</v>
      </c>
      <c r="I156" s="14">
        <v>0.41181201694887049</v>
      </c>
      <c r="J156">
        <v>1.7999999999999999E-2</v>
      </c>
      <c r="K156" s="23">
        <f t="shared" si="43"/>
        <v>1.1761999999999999</v>
      </c>
      <c r="L156">
        <v>0.2</v>
      </c>
      <c r="N156">
        <f t="shared" si="44"/>
        <v>1.2756213006719508</v>
      </c>
      <c r="O156">
        <f t="shared" si="45"/>
        <v>1.0845275469069469</v>
      </c>
      <c r="P156">
        <f t="shared" si="46"/>
        <v>1.2169055093813894</v>
      </c>
      <c r="R156">
        <f t="shared" si="47"/>
        <v>1.5540551307512137E-2</v>
      </c>
      <c r="S156" s="5"/>
      <c r="T156">
        <f t="shared" si="48"/>
        <v>0.93568378397348984</v>
      </c>
      <c r="U156">
        <f t="shared" si="49"/>
        <v>-2.8870897072148908E-2</v>
      </c>
      <c r="V156">
        <f t="shared" si="50"/>
        <v>-5.1967614729868025E-4</v>
      </c>
      <c r="W156" s="5"/>
      <c r="X156">
        <f t="shared" si="51"/>
        <v>6.4316216026510123E-2</v>
      </c>
      <c r="Y156">
        <f t="shared" si="52"/>
        <v>4.1365756439687177E-3</v>
      </c>
      <c r="Z156" s="6">
        <f t="shared" si="53"/>
        <v>1101.2141973370174</v>
      </c>
      <c r="AA156">
        <f t="shared" si="54"/>
        <v>8.1994604894943604E-2</v>
      </c>
      <c r="AB156" s="5"/>
      <c r="AC156">
        <f t="shared" si="55"/>
        <v>0.93568378397348984</v>
      </c>
      <c r="AD156" s="6">
        <f t="shared" si="56"/>
        <v>1386.7248152012241</v>
      </c>
      <c r="AE156">
        <f t="shared" si="57"/>
        <v>-9.6612398889234896E-2</v>
      </c>
      <c r="AK156">
        <f t="shared" si="58"/>
        <v>4.0308116592216447E-4</v>
      </c>
      <c r="AL156">
        <f t="shared" si="59"/>
        <v>1.8235015071087937E-7</v>
      </c>
    </row>
    <row r="157" spans="1:38" x14ac:dyDescent="0.3">
      <c r="A157" s="14">
        <v>323.14999999999998</v>
      </c>
      <c r="B157" s="17">
        <v>1.1080000000000001</v>
      </c>
      <c r="C157" s="9">
        <v>58.44</v>
      </c>
      <c r="D157" s="9">
        <f t="shared" si="40"/>
        <v>64.751519999999999</v>
      </c>
      <c r="E157">
        <f t="shared" si="41"/>
        <v>2.5094041602586916</v>
      </c>
      <c r="F157" s="17">
        <v>0.66210000000000002</v>
      </c>
      <c r="H157">
        <f t="shared" si="42"/>
        <v>-2.3835599999999999E-5</v>
      </c>
      <c r="I157" s="14">
        <v>0.41181201694887049</v>
      </c>
      <c r="J157">
        <v>1.7999999999999999E-2</v>
      </c>
      <c r="K157" s="23">
        <f t="shared" si="43"/>
        <v>1.1080000000000001</v>
      </c>
      <c r="L157">
        <v>0.2</v>
      </c>
      <c r="N157">
        <f t="shared" si="44"/>
        <v>1.1662982946056297</v>
      </c>
      <c r="O157">
        <f t="shared" si="45"/>
        <v>1.0526157893552615</v>
      </c>
      <c r="P157">
        <f t="shared" si="46"/>
        <v>1.2105231578710522</v>
      </c>
      <c r="R157">
        <f t="shared" si="47"/>
        <v>1.4283612335653013E-2</v>
      </c>
      <c r="S157" s="5"/>
      <c r="T157">
        <f t="shared" si="48"/>
        <v>0.9391862619740613</v>
      </c>
      <c r="U157">
        <f t="shared" si="49"/>
        <v>-2.7248268729013814E-2</v>
      </c>
      <c r="V157">
        <f t="shared" si="50"/>
        <v>-4.9046883712224856E-4</v>
      </c>
      <c r="W157" s="5"/>
      <c r="X157">
        <f t="shared" si="51"/>
        <v>6.0813738025938667E-2</v>
      </c>
      <c r="Y157">
        <f t="shared" si="52"/>
        <v>3.6983107326874986E-3</v>
      </c>
      <c r="Z157" s="6">
        <f t="shared" si="53"/>
        <v>1100.1538779193054</v>
      </c>
      <c r="AA157">
        <f t="shared" si="54"/>
        <v>7.3236796097701298E-2</v>
      </c>
      <c r="AB157" s="5"/>
      <c r="AC157">
        <f t="shared" si="55"/>
        <v>0.9391862619740613</v>
      </c>
      <c r="AD157" s="6">
        <f t="shared" si="56"/>
        <v>1384.2070463075008</v>
      </c>
      <c r="AE157">
        <f t="shared" si="57"/>
        <v>-8.6542351178021754E-2</v>
      </c>
      <c r="AK157">
        <f t="shared" si="58"/>
        <v>4.8758841821031074E-4</v>
      </c>
      <c r="AL157">
        <f t="shared" si="59"/>
        <v>2.6155452640238026E-7</v>
      </c>
    </row>
    <row r="158" spans="1:38" x14ac:dyDescent="0.3">
      <c r="A158" s="14">
        <v>323.14999999999998</v>
      </c>
      <c r="B158" s="17">
        <v>1.1079000000000001</v>
      </c>
      <c r="C158" s="9">
        <v>58.44</v>
      </c>
      <c r="D158" s="9">
        <f t="shared" si="40"/>
        <v>64.745676000000003</v>
      </c>
      <c r="E158">
        <f t="shared" si="41"/>
        <v>2.5094041602586916</v>
      </c>
      <c r="F158" s="17">
        <v>0.66210000000000002</v>
      </c>
      <c r="H158">
        <f t="shared" si="42"/>
        <v>-2.3835599999999999E-5</v>
      </c>
      <c r="I158" s="14">
        <v>0.41181201694887049</v>
      </c>
      <c r="J158">
        <v>1.7999999999999999E-2</v>
      </c>
      <c r="K158" s="23">
        <f t="shared" si="43"/>
        <v>1.1079000000000001</v>
      </c>
      <c r="L158">
        <v>0.2</v>
      </c>
      <c r="N158">
        <f t="shared" si="44"/>
        <v>1.1661404057998335</v>
      </c>
      <c r="O158">
        <f t="shared" si="45"/>
        <v>1.0525682875709301</v>
      </c>
      <c r="P158">
        <f t="shared" si="46"/>
        <v>1.2105136575141859</v>
      </c>
      <c r="R158">
        <f t="shared" si="47"/>
        <v>1.4281790762765957E-2</v>
      </c>
      <c r="S158" s="5"/>
      <c r="T158">
        <f t="shared" si="48"/>
        <v>0.93919141682431218</v>
      </c>
      <c r="U158">
        <f t="shared" si="49"/>
        <v>-2.724588505181804E-2</v>
      </c>
      <c r="V158">
        <f t="shared" si="50"/>
        <v>-4.9042593093272474E-4</v>
      </c>
      <c r="W158" s="5"/>
      <c r="X158">
        <f t="shared" si="51"/>
        <v>6.0808583175687866E-2</v>
      </c>
      <c r="Y158">
        <f t="shared" si="52"/>
        <v>3.6976837878345496E-3</v>
      </c>
      <c r="Z158" s="6">
        <f t="shared" si="53"/>
        <v>1100.1523238117236</v>
      </c>
      <c r="AA158">
        <f t="shared" si="54"/>
        <v>7.3224277414328076E-2</v>
      </c>
      <c r="AB158" s="5"/>
      <c r="AC158">
        <f t="shared" si="55"/>
        <v>0.93919141682431218</v>
      </c>
      <c r="AD158" s="6">
        <f t="shared" si="56"/>
        <v>1384.20343914724</v>
      </c>
      <c r="AE158">
        <f t="shared" si="57"/>
        <v>-8.6527929781414173E-2</v>
      </c>
      <c r="AK158">
        <f t="shared" si="58"/>
        <v>4.8771246474713092E-4</v>
      </c>
      <c r="AL158">
        <f t="shared" si="59"/>
        <v>2.616814225465349E-7</v>
      </c>
    </row>
    <row r="159" spans="1:38" x14ac:dyDescent="0.3">
      <c r="A159" s="14">
        <v>323.14999999999998</v>
      </c>
      <c r="B159" s="17">
        <v>2.0164</v>
      </c>
      <c r="C159" s="9">
        <v>58.44</v>
      </c>
      <c r="D159" s="9">
        <f t="shared" si="40"/>
        <v>117.838416</v>
      </c>
      <c r="E159">
        <f t="shared" si="41"/>
        <v>2.5094041602586916</v>
      </c>
      <c r="F159" s="21">
        <v>0.65349999999999997</v>
      </c>
      <c r="H159">
        <f t="shared" si="42"/>
        <v>-2.3525999999999998E-5</v>
      </c>
      <c r="I159" s="14">
        <v>0.41181201694887049</v>
      </c>
      <c r="J159">
        <v>1.7999999999999999E-2</v>
      </c>
      <c r="K159" s="23">
        <f t="shared" si="43"/>
        <v>2.0164</v>
      </c>
      <c r="L159">
        <v>0.2</v>
      </c>
      <c r="N159">
        <f t="shared" si="44"/>
        <v>2.8632879999999998</v>
      </c>
      <c r="O159">
        <f t="shared" si="45"/>
        <v>1.42</v>
      </c>
      <c r="P159">
        <f t="shared" si="46"/>
        <v>1.284</v>
      </c>
      <c r="R159">
        <f t="shared" si="47"/>
        <v>3.3059899244453197E-2</v>
      </c>
      <c r="S159" s="5"/>
      <c r="T159">
        <f t="shared" si="48"/>
        <v>0.89458367657316229</v>
      </c>
      <c r="U159">
        <f t="shared" si="49"/>
        <v>-4.837903064232324E-2</v>
      </c>
      <c r="V159">
        <f t="shared" si="50"/>
        <v>-8.7082255156181829E-4</v>
      </c>
      <c r="W159" s="5"/>
      <c r="X159">
        <f t="shared" si="51"/>
        <v>0.10541632342683774</v>
      </c>
      <c r="Y159">
        <f t="shared" si="52"/>
        <v>1.1112601244831658E-2</v>
      </c>
      <c r="Z159" s="6">
        <f t="shared" si="53"/>
        <v>1114.4617321689959</v>
      </c>
      <c r="AA159">
        <f t="shared" si="54"/>
        <v>0.22292223897993171</v>
      </c>
      <c r="AB159" s="5"/>
      <c r="AC159">
        <f t="shared" si="55"/>
        <v>0.89458367657316229</v>
      </c>
      <c r="AD159" s="6">
        <f t="shared" si="56"/>
        <v>1426.5906856670215</v>
      </c>
      <c r="AE159">
        <f t="shared" si="57"/>
        <v>-0.25527517899273433</v>
      </c>
      <c r="AK159">
        <f t="shared" si="58"/>
        <v>-1.6386331991125047E-4</v>
      </c>
      <c r="AL159">
        <f t="shared" si="59"/>
        <v>1.9694563359872656E-8</v>
      </c>
    </row>
    <row r="160" spans="1:38" x14ac:dyDescent="0.3">
      <c r="A160" s="14">
        <v>323.14999999999998</v>
      </c>
      <c r="B160" s="17">
        <v>1.6892</v>
      </c>
      <c r="C160" s="9">
        <v>58.44</v>
      </c>
      <c r="D160" s="9">
        <f t="shared" si="40"/>
        <v>98.716847999999999</v>
      </c>
      <c r="E160">
        <f t="shared" si="41"/>
        <v>2.5094041602586916</v>
      </c>
      <c r="F160" s="21">
        <v>0.65380000000000005</v>
      </c>
      <c r="H160">
        <f t="shared" si="42"/>
        <v>-2.3536800000000001E-5</v>
      </c>
      <c r="I160" s="14">
        <v>0.41181201694887049</v>
      </c>
      <c r="J160">
        <v>1.7999999999999999E-2</v>
      </c>
      <c r="K160" s="23">
        <f t="shared" si="43"/>
        <v>1.6892</v>
      </c>
      <c r="L160">
        <v>0.2</v>
      </c>
      <c r="N160">
        <f t="shared" si="44"/>
        <v>2.1954401846299523</v>
      </c>
      <c r="O160">
        <f t="shared" si="45"/>
        <v>1.2996922712703958</v>
      </c>
      <c r="P160">
        <f t="shared" si="46"/>
        <v>1.2599384542540792</v>
      </c>
      <c r="R160">
        <f t="shared" si="47"/>
        <v>2.5832937560509278E-2</v>
      </c>
      <c r="T160">
        <f t="shared" si="48"/>
        <v>0.91015260375801577</v>
      </c>
      <c r="U160">
        <f t="shared" si="49"/>
        <v>-4.088578414747019E-2</v>
      </c>
      <c r="V160">
        <f t="shared" si="50"/>
        <v>-7.3594411465446332E-4</v>
      </c>
      <c r="X160">
        <f t="shared" si="51"/>
        <v>8.9847396241984262E-2</v>
      </c>
      <c r="Y160">
        <f t="shared" si="52"/>
        <v>8.0725546114641285E-3</v>
      </c>
      <c r="Z160" s="6">
        <f t="shared" si="53"/>
        <v>1109.2471043651256</v>
      </c>
      <c r="AA160">
        <f t="shared" si="54"/>
        <v>0.16118024089672664</v>
      </c>
      <c r="AC160">
        <f t="shared" si="55"/>
        <v>0.91015260375801577</v>
      </c>
      <c r="AD160" s="6">
        <f t="shared" si="56"/>
        <v>1409.2030534215428</v>
      </c>
      <c r="AE160">
        <f t="shared" si="57"/>
        <v>-0.18636797579440895</v>
      </c>
      <c r="AK160">
        <f t="shared" si="58"/>
        <v>-9.0741451827497377E-5</v>
      </c>
      <c r="AL160">
        <f t="shared" si="59"/>
        <v>4.5164652272551462E-9</v>
      </c>
    </row>
    <row r="161" spans="1:38" x14ac:dyDescent="0.3">
      <c r="A161" s="14">
        <v>323.14999999999998</v>
      </c>
      <c r="B161" s="17">
        <v>1.4471000000000001</v>
      </c>
      <c r="C161" s="9">
        <v>58.44</v>
      </c>
      <c r="D161" s="9">
        <f t="shared" si="40"/>
        <v>84.568523999999996</v>
      </c>
      <c r="E161">
        <f t="shared" si="41"/>
        <v>2.5094041602586916</v>
      </c>
      <c r="F161" s="21">
        <v>0.65590000000000004</v>
      </c>
      <c r="H161">
        <f t="shared" si="42"/>
        <v>-2.3612399999999998E-5</v>
      </c>
      <c r="I161" s="14">
        <v>0.41181201694887049</v>
      </c>
      <c r="J161">
        <v>1.7999999999999999E-2</v>
      </c>
      <c r="K161" s="23">
        <f t="shared" si="43"/>
        <v>1.4471000000000001</v>
      </c>
      <c r="L161">
        <v>0.2</v>
      </c>
      <c r="N161">
        <f t="shared" si="44"/>
        <v>1.7407957402036003</v>
      </c>
      <c r="O161">
        <f t="shared" si="45"/>
        <v>1.202954695738788</v>
      </c>
      <c r="P161">
        <f t="shared" si="46"/>
        <v>1.2405909391477576</v>
      </c>
      <c r="R161">
        <f t="shared" si="47"/>
        <v>2.0802748884351727E-2</v>
      </c>
      <c r="T161">
        <f t="shared" si="48"/>
        <v>0.92202565155763272</v>
      </c>
      <c r="U161">
        <f t="shared" si="49"/>
        <v>-3.525699632710403E-2</v>
      </c>
      <c r="V161">
        <f t="shared" si="50"/>
        <v>-6.3462593388787251E-4</v>
      </c>
      <c r="X161">
        <f t="shared" si="51"/>
        <v>7.7974348442367294E-2</v>
      </c>
      <c r="Y161">
        <f t="shared" si="52"/>
        <v>6.0799990150117071E-3</v>
      </c>
      <c r="Z161" s="6">
        <f t="shared" si="53"/>
        <v>1105.4398419973975</v>
      </c>
      <c r="AA161">
        <f t="shared" si="54"/>
        <v>0.12097931670897971</v>
      </c>
      <c r="AC161">
        <f t="shared" si="55"/>
        <v>0.92202565155763272</v>
      </c>
      <c r="AD161" s="6">
        <f t="shared" si="56"/>
        <v>1397.8356730440732</v>
      </c>
      <c r="AE161">
        <f t="shared" si="57"/>
        <v>-0.14105066474768121</v>
      </c>
      <c r="AK161">
        <f t="shared" si="58"/>
        <v>9.6774911762353977E-5</v>
      </c>
      <c r="AL161">
        <f t="shared" si="59"/>
        <v>1.4493104833366212E-8</v>
      </c>
    </row>
    <row r="162" spans="1:38" x14ac:dyDescent="0.3">
      <c r="A162" s="14">
        <v>323.14999999999998</v>
      </c>
      <c r="B162" s="17">
        <v>1.2614000000000001</v>
      </c>
      <c r="C162" s="9">
        <v>58.44</v>
      </c>
      <c r="D162" s="9">
        <f t="shared" si="40"/>
        <v>73.716216000000003</v>
      </c>
      <c r="E162">
        <f t="shared" si="41"/>
        <v>2.5094041602586916</v>
      </c>
      <c r="F162" s="17">
        <v>0.67</v>
      </c>
      <c r="H162">
        <f t="shared" si="42"/>
        <v>-2.4119999999999999E-5</v>
      </c>
      <c r="I162" s="14">
        <v>0.41181201694887049</v>
      </c>
      <c r="J162">
        <v>1.7999999999999999E-2</v>
      </c>
      <c r="K162" s="23">
        <f t="shared" si="43"/>
        <v>1.2614000000000001</v>
      </c>
      <c r="L162">
        <v>0.2</v>
      </c>
      <c r="N162">
        <f t="shared" si="44"/>
        <v>1.4167043910230532</v>
      </c>
      <c r="O162">
        <f t="shared" si="45"/>
        <v>1.1231206524679351</v>
      </c>
      <c r="P162">
        <f t="shared" si="46"/>
        <v>1.224624130493587</v>
      </c>
      <c r="R162">
        <f t="shared" si="47"/>
        <v>1.7150545717473008E-2</v>
      </c>
      <c r="T162">
        <f t="shared" si="48"/>
        <v>0.93134478654460406</v>
      </c>
      <c r="U162">
        <f t="shared" si="49"/>
        <v>-3.0889512172848081E-2</v>
      </c>
      <c r="V162">
        <f t="shared" si="50"/>
        <v>-5.560112191112654E-4</v>
      </c>
      <c r="X162">
        <f t="shared" si="51"/>
        <v>6.8655213455395922E-2</v>
      </c>
      <c r="Y162">
        <f t="shared" si="52"/>
        <v>4.7135383346059772E-3</v>
      </c>
      <c r="Z162" s="6">
        <f t="shared" si="53"/>
        <v>1102.5403665723231</v>
      </c>
      <c r="AA162">
        <f t="shared" si="54"/>
        <v>9.3543593099205083E-2</v>
      </c>
      <c r="AC162">
        <f t="shared" si="55"/>
        <v>0.93134478654460406</v>
      </c>
      <c r="AD162" s="6">
        <f t="shared" si="56"/>
        <v>1390.0302410724612</v>
      </c>
      <c r="AE162">
        <f t="shared" si="57"/>
        <v>-0.10983842205100812</v>
      </c>
      <c r="AK162">
        <f t="shared" si="58"/>
        <v>2.9970554655871229E-4</v>
      </c>
      <c r="AL162">
        <f t="shared" si="59"/>
        <v>1.0486298460404872E-7</v>
      </c>
    </row>
    <row r="163" spans="1:38" x14ac:dyDescent="0.3">
      <c r="A163" s="14">
        <v>323.14999999999998</v>
      </c>
      <c r="B163" s="17">
        <v>0.436</v>
      </c>
      <c r="C163" s="9">
        <v>58.44</v>
      </c>
      <c r="D163" s="9">
        <f t="shared" si="40"/>
        <v>25.479839999999999</v>
      </c>
      <c r="E163">
        <f t="shared" si="41"/>
        <v>2.5094041602586916</v>
      </c>
      <c r="F163" s="22">
        <v>0.72419999999999995</v>
      </c>
      <c r="H163">
        <f t="shared" si="42"/>
        <v>-2.6071199999999995E-5</v>
      </c>
      <c r="I163" s="14">
        <v>0.41181201694887049</v>
      </c>
      <c r="J163">
        <v>1.7999999999999999E-2</v>
      </c>
      <c r="K163" s="23">
        <f t="shared" si="43"/>
        <v>0.436</v>
      </c>
      <c r="L163">
        <v>0.2</v>
      </c>
      <c r="N163">
        <f t="shared" si="44"/>
        <v>0.28789209089518247</v>
      </c>
      <c r="O163">
        <f t="shared" si="45"/>
        <v>0.66030296076876716</v>
      </c>
      <c r="P163">
        <f t="shared" si="46"/>
        <v>1.1320605921537534</v>
      </c>
      <c r="R163">
        <f t="shared" si="47"/>
        <v>3.7701755928330537E-3</v>
      </c>
      <c r="T163">
        <f t="shared" si="48"/>
        <v>0.97515325118434315</v>
      </c>
      <c r="U163">
        <f t="shared" si="49"/>
        <v>-1.0927126954198856E-2</v>
      </c>
      <c r="V163">
        <f t="shared" si="50"/>
        <v>-1.966882851755794E-4</v>
      </c>
      <c r="X163">
        <f t="shared" si="51"/>
        <v>2.4846748815656874E-2</v>
      </c>
      <c r="Y163">
        <f t="shared" si="52"/>
        <v>6.173609267083463E-4</v>
      </c>
      <c r="Z163" s="6">
        <f t="shared" si="53"/>
        <v>1089.6805110039863</v>
      </c>
      <c r="AA163">
        <f t="shared" si="54"/>
        <v>1.2109071061610016E-2</v>
      </c>
      <c r="AC163">
        <f t="shared" si="55"/>
        <v>0.97515325118434315</v>
      </c>
      <c r="AD163" s="6">
        <f t="shared" si="56"/>
        <v>1365.8656195770022</v>
      </c>
      <c r="AE163">
        <f t="shared" si="57"/>
        <v>-1.4801048808429328E-2</v>
      </c>
      <c r="AK163">
        <f t="shared" si="58"/>
        <v>8.8150956083816318E-4</v>
      </c>
      <c r="AL163">
        <f t="shared" si="59"/>
        <v>8.2370283744357905E-7</v>
      </c>
    </row>
    <row r="164" spans="1:38" x14ac:dyDescent="0.3">
      <c r="A164" s="14">
        <v>323.14999999999998</v>
      </c>
      <c r="B164" s="17">
        <v>0.38519999999999999</v>
      </c>
      <c r="C164" s="9">
        <v>58.44</v>
      </c>
      <c r="D164" s="9">
        <f t="shared" si="40"/>
        <v>22.511087999999997</v>
      </c>
      <c r="E164">
        <f t="shared" si="41"/>
        <v>2.5094041602586916</v>
      </c>
      <c r="F164" s="22">
        <v>0.73109999999999997</v>
      </c>
      <c r="H164">
        <f t="shared" si="42"/>
        <v>-2.6319599999999998E-5</v>
      </c>
      <c r="I164" s="14">
        <v>0.41181201694887049</v>
      </c>
      <c r="J164">
        <v>1.7999999999999999E-2</v>
      </c>
      <c r="K164" s="23">
        <f t="shared" si="43"/>
        <v>0.38519999999999999</v>
      </c>
      <c r="L164">
        <v>0.2</v>
      </c>
      <c r="N164">
        <f t="shared" si="44"/>
        <v>0.23907238696261013</v>
      </c>
      <c r="O164">
        <f t="shared" si="45"/>
        <v>0.62064482596731607</v>
      </c>
      <c r="P164">
        <f t="shared" si="46"/>
        <v>1.1241289651934632</v>
      </c>
      <c r="R164">
        <f t="shared" si="47"/>
        <v>3.1529333885429623E-3</v>
      </c>
      <c r="T164">
        <f t="shared" si="48"/>
        <v>0.9779845047509157</v>
      </c>
      <c r="U164">
        <f t="shared" si="49"/>
        <v>-9.6680261474538474E-3</v>
      </c>
      <c r="V164">
        <f t="shared" si="50"/>
        <v>-1.7402447065416923E-4</v>
      </c>
      <c r="X164">
        <f t="shared" si="51"/>
        <v>2.201549524908428E-2</v>
      </c>
      <c r="Y164">
        <f t="shared" si="52"/>
        <v>4.8468203106245253E-4</v>
      </c>
      <c r="Z164" s="6">
        <f t="shared" si="53"/>
        <v>1088.8801231346461</v>
      </c>
      <c r="AA164">
        <f t="shared" si="54"/>
        <v>9.4996913339598053E-3</v>
      </c>
      <c r="AC164">
        <f t="shared" si="55"/>
        <v>0.9779845047509157</v>
      </c>
      <c r="AD164" s="6">
        <f t="shared" si="56"/>
        <v>1364.9837578337635</v>
      </c>
      <c r="AE164">
        <f t="shared" si="57"/>
        <v>-1.1646324369300425E-2</v>
      </c>
      <c r="AK164">
        <f t="shared" si="58"/>
        <v>8.3227588254817381E-4</v>
      </c>
      <c r="AL164">
        <f t="shared" si="59"/>
        <v>7.3718620265213145E-7</v>
      </c>
    </row>
    <row r="165" spans="1:38" x14ac:dyDescent="0.3">
      <c r="A165" s="14">
        <v>323.14999999999998</v>
      </c>
      <c r="B165" s="17">
        <v>0.33460000000000001</v>
      </c>
      <c r="C165" s="9">
        <v>58.44</v>
      </c>
      <c r="D165" s="9">
        <f t="shared" si="40"/>
        <v>19.554023999999998</v>
      </c>
      <c r="E165">
        <f t="shared" si="41"/>
        <v>2.5094041602586916</v>
      </c>
      <c r="F165" s="22">
        <v>0.73699999999999999</v>
      </c>
      <c r="H165">
        <f t="shared" si="42"/>
        <v>-2.6531999999999996E-5</v>
      </c>
      <c r="I165" s="14">
        <v>0.41181201694887049</v>
      </c>
      <c r="J165">
        <v>1.7999999999999999E-2</v>
      </c>
      <c r="K165" s="23">
        <f t="shared" si="43"/>
        <v>0.33460000000000001</v>
      </c>
      <c r="L165">
        <v>0.2</v>
      </c>
      <c r="N165">
        <f t="shared" si="44"/>
        <v>0.19354809669950257</v>
      </c>
      <c r="O165">
        <f t="shared" si="45"/>
        <v>0.57844619455918289</v>
      </c>
      <c r="P165">
        <f t="shared" si="46"/>
        <v>1.1156892389118367</v>
      </c>
      <c r="R165">
        <f t="shared" si="47"/>
        <v>2.5718591295389214E-3</v>
      </c>
      <c r="T165">
        <f t="shared" si="48"/>
        <v>0.9808210025759263</v>
      </c>
      <c r="U165">
        <f t="shared" si="49"/>
        <v>-8.4102430650857193E-3</v>
      </c>
      <c r="V165">
        <f t="shared" si="50"/>
        <v>-1.5138437517154293E-4</v>
      </c>
      <c r="X165">
        <f t="shared" si="51"/>
        <v>1.9178997424073724E-2</v>
      </c>
      <c r="Y165">
        <f t="shared" si="52"/>
        <v>3.6783394219262652E-4</v>
      </c>
      <c r="Z165" s="6">
        <f t="shared" si="53"/>
        <v>1088.0806437123983</v>
      </c>
      <c r="AA165">
        <f t="shared" si="54"/>
        <v>7.2041938668039986E-3</v>
      </c>
      <c r="AC165">
        <f t="shared" si="55"/>
        <v>0.9808210025759263</v>
      </c>
      <c r="AD165" s="6">
        <f t="shared" si="56"/>
        <v>1364.1797020182314</v>
      </c>
      <c r="AE165">
        <f t="shared" si="57"/>
        <v>-8.8590192820871185E-3</v>
      </c>
      <c r="AK165">
        <f t="shared" si="58"/>
        <v>7.6564933908425913E-4</v>
      </c>
      <c r="AL165">
        <f t="shared" si="59"/>
        <v>6.2755127399332993E-7</v>
      </c>
    </row>
    <row r="166" spans="1:38" x14ac:dyDescent="0.3">
      <c r="A166" s="14">
        <v>323.14999999999998</v>
      </c>
      <c r="B166" s="17">
        <v>0.2429</v>
      </c>
      <c r="C166" s="9">
        <v>58.44</v>
      </c>
      <c r="D166" s="9">
        <f t="shared" si="40"/>
        <v>14.195076</v>
      </c>
      <c r="E166">
        <f t="shared" si="41"/>
        <v>2.5094041602586916</v>
      </c>
      <c r="F166" s="17">
        <v>0.75700000000000001</v>
      </c>
      <c r="H166">
        <f t="shared" si="42"/>
        <v>-2.7251999999999999E-5</v>
      </c>
      <c r="I166" s="14">
        <v>0.41181201694887049</v>
      </c>
      <c r="J166">
        <v>1.7999999999999999E-2</v>
      </c>
      <c r="K166" s="23">
        <f t="shared" si="43"/>
        <v>0.2429</v>
      </c>
      <c r="L166">
        <v>0.2</v>
      </c>
      <c r="N166">
        <f t="shared" si="44"/>
        <v>0.11971298838889621</v>
      </c>
      <c r="O166">
        <f t="shared" si="45"/>
        <v>0.49284886121406429</v>
      </c>
      <c r="P166">
        <f t="shared" si="46"/>
        <v>1.0985697722428129</v>
      </c>
      <c r="R166">
        <f t="shared" si="47"/>
        <v>1.6155304325362583E-3</v>
      </c>
      <c r="T166">
        <f t="shared" si="48"/>
        <v>0.9860036039062765</v>
      </c>
      <c r="U166">
        <f t="shared" si="49"/>
        <v>-6.121497681761603E-3</v>
      </c>
      <c r="V166">
        <f t="shared" si="50"/>
        <v>-1.1018695827170884E-4</v>
      </c>
      <c r="X166">
        <f t="shared" si="51"/>
        <v>1.3996396093723492E-2</v>
      </c>
      <c r="Y166">
        <f t="shared" si="52"/>
        <v>1.9589910361239823E-4</v>
      </c>
      <c r="Z166" s="6">
        <f t="shared" si="53"/>
        <v>1086.6253466861765</v>
      </c>
      <c r="AA166">
        <f t="shared" si="54"/>
        <v>3.8316407648100017E-3</v>
      </c>
      <c r="AC166">
        <f t="shared" si="55"/>
        <v>0.9860036039062765</v>
      </c>
      <c r="AD166" s="6">
        <f t="shared" si="56"/>
        <v>1362.9140733979764</v>
      </c>
      <c r="AE166">
        <f t="shared" si="57"/>
        <v>-4.7386205363798726E-3</v>
      </c>
      <c r="AK166">
        <f t="shared" si="58"/>
        <v>5.9836370269467868E-4</v>
      </c>
      <c r="AL166">
        <f t="shared" si="59"/>
        <v>3.9139500745815654E-7</v>
      </c>
    </row>
    <row r="167" spans="1:38" x14ac:dyDescent="0.3">
      <c r="A167" s="14">
        <v>323.14999999999998</v>
      </c>
      <c r="B167" s="17">
        <v>0.17030000000000001</v>
      </c>
      <c r="C167" s="9">
        <v>58.44</v>
      </c>
      <c r="D167" s="9">
        <f t="shared" si="40"/>
        <v>9.9523320000000002</v>
      </c>
      <c r="E167">
        <f t="shared" si="41"/>
        <v>2.5094041602586916</v>
      </c>
      <c r="F167" s="17">
        <v>0.75700000000000001</v>
      </c>
      <c r="H167">
        <f t="shared" si="42"/>
        <v>-2.7251999999999999E-5</v>
      </c>
      <c r="I167" s="14">
        <v>0.41181201694887049</v>
      </c>
      <c r="J167">
        <v>1.7999999999999999E-2</v>
      </c>
      <c r="K167" s="23">
        <f t="shared" si="43"/>
        <v>0.17030000000000001</v>
      </c>
      <c r="L167">
        <v>0.2</v>
      </c>
      <c r="N167">
        <f t="shared" si="44"/>
        <v>7.0278417220367179E-2</v>
      </c>
      <c r="O167">
        <f t="shared" si="45"/>
        <v>0.41267420563926699</v>
      </c>
      <c r="P167">
        <f t="shared" si="46"/>
        <v>1.0825348411278535</v>
      </c>
      <c r="R167">
        <f t="shared" si="47"/>
        <v>9.6245759783607503E-4</v>
      </c>
      <c r="T167">
        <f t="shared" si="48"/>
        <v>0.99014574085858931</v>
      </c>
      <c r="U167">
        <f t="shared" si="49"/>
        <v>-4.3008763193715582E-3</v>
      </c>
      <c r="V167">
        <f t="shared" si="50"/>
        <v>-7.7415773748688036E-5</v>
      </c>
      <c r="X167">
        <f t="shared" si="51"/>
        <v>9.8542591414106477E-3</v>
      </c>
      <c r="Y167">
        <f t="shared" si="52"/>
        <v>9.7106423226075322E-5</v>
      </c>
      <c r="Z167" s="6">
        <f t="shared" si="53"/>
        <v>1085.4665118604014</v>
      </c>
      <c r="AA167">
        <f t="shared" si="54"/>
        <v>1.8973038689720609E-3</v>
      </c>
      <c r="AC167">
        <f t="shared" si="55"/>
        <v>0.99014574085858931</v>
      </c>
      <c r="AD167" s="6">
        <f t="shared" si="56"/>
        <v>1362.0896673764348</v>
      </c>
      <c r="AE167">
        <f t="shared" si="57"/>
        <v>-2.35735660722071E-3</v>
      </c>
      <c r="AK167">
        <f t="shared" si="58"/>
        <v>4.2498908583873778E-4</v>
      </c>
      <c r="AL167">
        <f t="shared" si="59"/>
        <v>2.0452199972060061E-7</v>
      </c>
    </row>
    <row r="168" spans="1:38" x14ac:dyDescent="0.3">
      <c r="A168" s="14">
        <v>323.14999999999998</v>
      </c>
      <c r="B168" s="17">
        <v>0.16439999999999999</v>
      </c>
      <c r="C168" s="9">
        <v>58.44</v>
      </c>
      <c r="D168" s="9">
        <f t="shared" si="40"/>
        <v>9.6075359999999996</v>
      </c>
      <c r="E168">
        <f t="shared" si="41"/>
        <v>2.5094041602586916</v>
      </c>
      <c r="F168" s="17">
        <v>0.76829999999999998</v>
      </c>
      <c r="H168">
        <f t="shared" si="42"/>
        <v>-2.7658799999999997E-5</v>
      </c>
      <c r="I168" s="14">
        <v>0.41181201694887049</v>
      </c>
      <c r="J168">
        <v>1.7999999999999999E-2</v>
      </c>
      <c r="K168" s="23">
        <f t="shared" si="43"/>
        <v>0.16439999999999999</v>
      </c>
      <c r="L168">
        <v>0.2</v>
      </c>
      <c r="N168">
        <f t="shared" si="44"/>
        <v>6.6658067658761311E-2</v>
      </c>
      <c r="O168">
        <f t="shared" si="45"/>
        <v>0.40546269865426582</v>
      </c>
      <c r="P168">
        <f t="shared" si="46"/>
        <v>1.0810925397308533</v>
      </c>
      <c r="R168">
        <f t="shared" si="47"/>
        <v>9.1409506778291282E-4</v>
      </c>
      <c r="T168">
        <f t="shared" si="48"/>
        <v>0.99048389036588969</v>
      </c>
      <c r="U168">
        <f t="shared" si="49"/>
        <v>-4.1525836106383945E-3</v>
      </c>
      <c r="V168">
        <f t="shared" si="50"/>
        <v>-7.4746504991491094E-5</v>
      </c>
      <c r="X168">
        <f t="shared" si="51"/>
        <v>9.5161096341103372E-3</v>
      </c>
      <c r="Y168">
        <f t="shared" si="52"/>
        <v>9.0556342568407579E-5</v>
      </c>
      <c r="Z168" s="6">
        <f t="shared" si="53"/>
        <v>1085.3720535667371</v>
      </c>
      <c r="AA168">
        <f t="shared" si="54"/>
        <v>1.7691718229453782E-3</v>
      </c>
      <c r="AC168">
        <f t="shared" si="55"/>
        <v>0.99048389036588969</v>
      </c>
      <c r="AD168" s="6">
        <f t="shared" si="56"/>
        <v>1362.0296446298887</v>
      </c>
      <c r="AE168">
        <f t="shared" si="57"/>
        <v>-2.1990006377822354E-3</v>
      </c>
      <c r="AK168">
        <f t="shared" si="58"/>
        <v>4.0951974795456429E-4</v>
      </c>
      <c r="AL168">
        <f t="shared" si="59"/>
        <v>1.9112508279166128E-7</v>
      </c>
    </row>
    <row r="169" spans="1:38" x14ac:dyDescent="0.3">
      <c r="A169" s="14">
        <v>323.14999999999998</v>
      </c>
      <c r="B169" s="17">
        <v>0.15840000000000001</v>
      </c>
      <c r="C169" s="9">
        <v>58.44</v>
      </c>
      <c r="D169" s="9">
        <f t="shared" si="40"/>
        <v>9.2568960000000011</v>
      </c>
      <c r="E169">
        <f t="shared" si="41"/>
        <v>2.5094041602586916</v>
      </c>
      <c r="F169" s="17">
        <v>0.76729999999999998</v>
      </c>
      <c r="H169">
        <f t="shared" si="42"/>
        <v>-2.7622799999999996E-5</v>
      </c>
      <c r="I169" s="14">
        <v>0.41181201694887049</v>
      </c>
      <c r="J169">
        <v>1.7999999999999999E-2</v>
      </c>
      <c r="K169" s="23">
        <f t="shared" si="43"/>
        <v>0.15840000000000001</v>
      </c>
      <c r="L169">
        <v>0.2</v>
      </c>
      <c r="N169">
        <f t="shared" si="44"/>
        <v>6.3042404015075437E-2</v>
      </c>
      <c r="O169">
        <f t="shared" si="45"/>
        <v>0.39799497484264801</v>
      </c>
      <c r="P169">
        <f t="shared" si="46"/>
        <v>1.0795989949685296</v>
      </c>
      <c r="R169">
        <f t="shared" si="47"/>
        <v>8.6570875684668501E-4</v>
      </c>
      <c r="T169">
        <f t="shared" si="48"/>
        <v>0.99082800817444205</v>
      </c>
      <c r="U169">
        <f t="shared" si="49"/>
        <v>-4.0017255180869321E-3</v>
      </c>
      <c r="V169">
        <f t="shared" si="50"/>
        <v>-7.2031059325564767E-5</v>
      </c>
      <c r="X169">
        <f t="shared" si="51"/>
        <v>9.1719918255579614E-3</v>
      </c>
      <c r="Y169">
        <f t="shared" si="52"/>
        <v>8.4125434048102065E-5</v>
      </c>
      <c r="Z169" s="6">
        <f t="shared" si="53"/>
        <v>1085.2759487396752</v>
      </c>
      <c r="AA169">
        <f t="shared" si="54"/>
        <v>1.6433875844944369E-3</v>
      </c>
      <c r="AC169">
        <f t="shared" si="55"/>
        <v>0.99082800817444205</v>
      </c>
      <c r="AD169" s="6">
        <f t="shared" si="56"/>
        <v>1361.9696857505396</v>
      </c>
      <c r="AE169">
        <f t="shared" si="57"/>
        <v>-2.0434571670582703E-3</v>
      </c>
      <c r="AK169">
        <f t="shared" si="58"/>
        <v>3.936081149572869E-4</v>
      </c>
      <c r="AL169">
        <f t="shared" si="59"/>
        <v>1.7743548371575306E-7</v>
      </c>
    </row>
    <row r="170" spans="1:38" x14ac:dyDescent="0.3">
      <c r="A170" s="14">
        <v>323.14999999999998</v>
      </c>
      <c r="B170" s="17">
        <v>1.1035999999999999</v>
      </c>
      <c r="C170" s="9">
        <v>58.44</v>
      </c>
      <c r="D170" s="9">
        <f t="shared" si="40"/>
        <v>64.494383999999997</v>
      </c>
      <c r="E170">
        <f t="shared" si="41"/>
        <v>2.5094041602586916</v>
      </c>
      <c r="F170" s="21">
        <v>0.66759999999999997</v>
      </c>
      <c r="H170">
        <f t="shared" si="42"/>
        <v>-2.40336E-5</v>
      </c>
      <c r="I170" s="14">
        <v>0.41181201694887049</v>
      </c>
      <c r="J170">
        <v>1.7999999999999999E-2</v>
      </c>
      <c r="K170" s="23">
        <f t="shared" si="43"/>
        <v>1.1035999999999999</v>
      </c>
      <c r="L170">
        <v>0.2</v>
      </c>
      <c r="N170">
        <f t="shared" si="44"/>
        <v>1.1593579320710234</v>
      </c>
      <c r="O170">
        <f t="shared" si="45"/>
        <v>1.0505236789335117</v>
      </c>
      <c r="P170">
        <f t="shared" si="46"/>
        <v>1.2101047357867023</v>
      </c>
      <c r="R170">
        <f t="shared" si="47"/>
        <v>1.4203523474529902E-2</v>
      </c>
      <c r="T170">
        <f t="shared" si="48"/>
        <v>0.93941312892825934</v>
      </c>
      <c r="U170">
        <f t="shared" si="49"/>
        <v>-2.714337455382082E-2</v>
      </c>
      <c r="V170">
        <f t="shared" si="50"/>
        <v>-4.8858074196877468E-4</v>
      </c>
      <c r="X170">
        <f t="shared" si="51"/>
        <v>6.0586871071740656E-2</v>
      </c>
      <c r="Y170">
        <f t="shared" si="52"/>
        <v>3.6707689462637245E-3</v>
      </c>
      <c r="Z170" s="6">
        <f t="shared" si="53"/>
        <v>1100.0854986215431</v>
      </c>
      <c r="AA170">
        <f t="shared" si="54"/>
        <v>7.2686874358350098E-2</v>
      </c>
      <c r="AC170">
        <f t="shared" si="55"/>
        <v>0.93941312892825934</v>
      </c>
      <c r="AD170" s="6">
        <f t="shared" si="56"/>
        <v>1384.0485667974513</v>
      </c>
      <c r="AE170">
        <f t="shared" si="57"/>
        <v>-8.5908771674812492E-2</v>
      </c>
      <c r="AK170">
        <f t="shared" si="58"/>
        <v>4.9304541609873631E-4</v>
      </c>
      <c r="AL170">
        <f t="shared" si="59"/>
        <v>2.6737070888963719E-7</v>
      </c>
    </row>
    <row r="171" spans="1:38" x14ac:dyDescent="0.3">
      <c r="A171" s="14">
        <v>323.14999999999998</v>
      </c>
      <c r="B171" s="17">
        <v>1.0740000000000001</v>
      </c>
      <c r="C171" s="9">
        <v>58.44</v>
      </c>
      <c r="D171" s="9">
        <f t="shared" si="40"/>
        <v>62.764560000000003</v>
      </c>
      <c r="E171">
        <f t="shared" si="41"/>
        <v>2.5094041602586916</v>
      </c>
      <c r="F171" s="21">
        <v>0.67030000000000001</v>
      </c>
      <c r="H171">
        <f t="shared" si="42"/>
        <v>-2.4130799999999996E-5</v>
      </c>
      <c r="I171" s="14">
        <v>0.41181201694887049</v>
      </c>
      <c r="J171">
        <v>1.7999999999999999E-2</v>
      </c>
      <c r="K171" s="23">
        <f t="shared" si="43"/>
        <v>1.0740000000000001</v>
      </c>
      <c r="L171">
        <v>0.2</v>
      </c>
      <c r="N171">
        <f t="shared" si="44"/>
        <v>1.1130288513780764</v>
      </c>
      <c r="O171">
        <f t="shared" si="45"/>
        <v>1.0363397126425293</v>
      </c>
      <c r="P171">
        <f t="shared" si="46"/>
        <v>1.2072679425285058</v>
      </c>
      <c r="R171">
        <f t="shared" si="47"/>
        <v>1.3667977954370995E-2</v>
      </c>
      <c r="T171">
        <f t="shared" si="48"/>
        <v>0.94094217819984516</v>
      </c>
      <c r="U171">
        <f t="shared" si="49"/>
        <v>-2.6437063565616467E-2</v>
      </c>
      <c r="V171">
        <f t="shared" si="50"/>
        <v>-4.7586714418109636E-4</v>
      </c>
      <c r="X171">
        <f t="shared" si="51"/>
        <v>5.9057821800154869E-2</v>
      </c>
      <c r="Y171">
        <f t="shared" si="52"/>
        <v>3.4878263157788478E-3</v>
      </c>
      <c r="Z171" s="6">
        <f t="shared" si="53"/>
        <v>1099.6255622038693</v>
      </c>
      <c r="AA171">
        <f t="shared" si="54"/>
        <v>6.9035453520439785E-2</v>
      </c>
      <c r="AC171">
        <f t="shared" si="55"/>
        <v>0.94094217819984516</v>
      </c>
      <c r="AD171" s="6">
        <f t="shared" si="56"/>
        <v>1382.9949917115719</v>
      </c>
      <c r="AE171">
        <f t="shared" si="57"/>
        <v>-8.1697901066888651E-2</v>
      </c>
      <c r="AK171">
        <f t="shared" si="58"/>
        <v>5.2966326374102868E-4</v>
      </c>
      <c r="AL171">
        <f t="shared" si="59"/>
        <v>3.0668786503480251E-7</v>
      </c>
    </row>
    <row r="172" spans="1:38" x14ac:dyDescent="0.3">
      <c r="A172" s="14">
        <v>323.14999999999998</v>
      </c>
      <c r="B172" s="17">
        <v>1.0531999999999999</v>
      </c>
      <c r="C172" s="9">
        <v>58.44</v>
      </c>
      <c r="D172" s="9">
        <f t="shared" si="40"/>
        <v>61.549007999999994</v>
      </c>
      <c r="E172">
        <f t="shared" si="41"/>
        <v>2.5094041602586916</v>
      </c>
      <c r="F172" s="22">
        <v>0.6704</v>
      </c>
      <c r="H172">
        <f t="shared" si="42"/>
        <v>-2.4134399999999997E-5</v>
      </c>
      <c r="I172" s="14">
        <v>0.41181201694887049</v>
      </c>
      <c r="J172">
        <v>1.7999999999999999E-2</v>
      </c>
      <c r="K172" s="23">
        <f t="shared" si="43"/>
        <v>1.0531999999999999</v>
      </c>
      <c r="L172">
        <v>0.2</v>
      </c>
      <c r="N172">
        <f t="shared" si="44"/>
        <v>1.0808521123484007</v>
      </c>
      <c r="O172">
        <f t="shared" si="45"/>
        <v>1.0262553288533998</v>
      </c>
      <c r="P172">
        <f t="shared" si="46"/>
        <v>1.2052510657706801</v>
      </c>
      <c r="R172">
        <f t="shared" si="47"/>
        <v>1.329505896142965E-2</v>
      </c>
      <c r="T172">
        <f t="shared" si="48"/>
        <v>0.94201962647399506</v>
      </c>
      <c r="U172">
        <f t="shared" si="49"/>
        <v>-2.5940048820114546E-2</v>
      </c>
      <c r="V172">
        <f t="shared" si="50"/>
        <v>-4.6692087876206177E-4</v>
      </c>
      <c r="X172">
        <f t="shared" si="51"/>
        <v>5.7980373526004929E-2</v>
      </c>
      <c r="Y172">
        <f t="shared" si="52"/>
        <v>3.361723714215053E-3</v>
      </c>
      <c r="Z172" s="6">
        <f t="shared" si="53"/>
        <v>1099.3024250991311</v>
      </c>
      <c r="AA172">
        <f t="shared" si="54"/>
        <v>6.6519918567897587E-2</v>
      </c>
      <c r="AC172">
        <f t="shared" si="55"/>
        <v>0.94201962647399506</v>
      </c>
      <c r="AD172" s="6">
        <f t="shared" si="56"/>
        <v>1382.2677765481062</v>
      </c>
      <c r="AE172">
        <f t="shared" si="57"/>
        <v>-7.8792822487106007E-2</v>
      </c>
      <c r="AK172">
        <f t="shared" si="58"/>
        <v>5.5523416345916454E-4</v>
      </c>
      <c r="AL172">
        <f t="shared" si="59"/>
        <v>3.3566793232473597E-7</v>
      </c>
    </row>
    <row r="173" spans="1:38" x14ac:dyDescent="0.3">
      <c r="A173" s="14">
        <v>323.14999999999998</v>
      </c>
      <c r="B173" s="17">
        <v>0.9032</v>
      </c>
      <c r="C173" s="9">
        <v>58.44</v>
      </c>
      <c r="D173" s="9">
        <f t="shared" si="40"/>
        <v>52.783007999999995</v>
      </c>
      <c r="E173">
        <f t="shared" si="41"/>
        <v>2.5094041602586916</v>
      </c>
      <c r="F173" s="17">
        <v>0.67879999999999996</v>
      </c>
      <c r="H173">
        <f t="shared" si="42"/>
        <v>-2.44368E-5</v>
      </c>
      <c r="I173" s="14">
        <v>0.41181201694887049</v>
      </c>
      <c r="J173">
        <v>1.7999999999999999E-2</v>
      </c>
      <c r="K173" s="23">
        <f t="shared" si="43"/>
        <v>0.9032</v>
      </c>
      <c r="L173">
        <v>0.2</v>
      </c>
      <c r="N173">
        <f t="shared" si="44"/>
        <v>0.85837269339605626</v>
      </c>
      <c r="O173">
        <f t="shared" si="45"/>
        <v>0.95036834964133776</v>
      </c>
      <c r="P173">
        <f t="shared" si="46"/>
        <v>1.1900736699282675</v>
      </c>
      <c r="R173">
        <f t="shared" si="47"/>
        <v>1.0693098391608445E-2</v>
      </c>
      <c r="T173">
        <f t="shared" si="48"/>
        <v>0.94986335493743079</v>
      </c>
      <c r="U173">
        <f t="shared" si="49"/>
        <v>-2.2338866779578876E-2</v>
      </c>
      <c r="V173">
        <f t="shared" si="50"/>
        <v>-4.0209960203241974E-4</v>
      </c>
      <c r="X173">
        <f t="shared" si="51"/>
        <v>5.0136645062569249E-2</v>
      </c>
      <c r="Y173">
        <f t="shared" si="52"/>
        <v>2.5136831781300494E-3</v>
      </c>
      <c r="Z173" s="6">
        <f t="shared" si="53"/>
        <v>1096.972579430746</v>
      </c>
      <c r="AA173">
        <f t="shared" si="54"/>
        <v>4.9633947356129915E-2</v>
      </c>
      <c r="AC173">
        <f t="shared" si="55"/>
        <v>0.94986335493743079</v>
      </c>
      <c r="AD173" s="6">
        <f t="shared" si="56"/>
        <v>1377.3491144950578</v>
      </c>
      <c r="AE173">
        <f t="shared" si="57"/>
        <v>-5.9195434308656536E-2</v>
      </c>
      <c r="AK173">
        <f t="shared" si="58"/>
        <v>7.2951183704940414E-4</v>
      </c>
      <c r="AL173">
        <f t="shared" si="59"/>
        <v>5.6843854730865414E-7</v>
      </c>
    </row>
    <row r="174" spans="1:38" x14ac:dyDescent="0.3">
      <c r="A174" s="14">
        <v>323.14999999999998</v>
      </c>
      <c r="B174" s="17">
        <v>0.90100000000000002</v>
      </c>
      <c r="C174" s="9">
        <v>58.44</v>
      </c>
      <c r="D174" s="9">
        <f t="shared" si="40"/>
        <v>52.654440000000001</v>
      </c>
      <c r="E174">
        <f t="shared" si="41"/>
        <v>2.5094041602586916</v>
      </c>
      <c r="F174" s="22">
        <v>0.68059999999999998</v>
      </c>
      <c r="H174">
        <f t="shared" si="42"/>
        <v>-2.4501599999999999E-5</v>
      </c>
      <c r="I174" s="14">
        <v>0.41181201694887049</v>
      </c>
      <c r="J174">
        <v>1.7999999999999999E-2</v>
      </c>
      <c r="K174" s="23">
        <f t="shared" si="43"/>
        <v>0.90100000000000002</v>
      </c>
      <c r="L174">
        <v>0.2</v>
      </c>
      <c r="N174">
        <f t="shared" si="44"/>
        <v>0.8552383884040754</v>
      </c>
      <c r="O174">
        <f t="shared" si="45"/>
        <v>0.94921019800674289</v>
      </c>
      <c r="P174">
        <f t="shared" si="46"/>
        <v>1.1898420396013485</v>
      </c>
      <c r="R174">
        <f t="shared" si="47"/>
        <v>1.0656127135561874E-2</v>
      </c>
      <c r="T174">
        <f t="shared" si="48"/>
        <v>0.94997936834807817</v>
      </c>
      <c r="U174">
        <f t="shared" si="49"/>
        <v>-2.2285826616289542E-2</v>
      </c>
      <c r="V174">
        <f t="shared" si="50"/>
        <v>-4.0114487909321173E-4</v>
      </c>
      <c r="X174">
        <f t="shared" si="51"/>
        <v>5.0020631651921783E-2</v>
      </c>
      <c r="Y174">
        <f t="shared" si="52"/>
        <v>2.5020635908572396E-3</v>
      </c>
      <c r="Z174" s="6">
        <f t="shared" si="53"/>
        <v>1096.9384025215304</v>
      </c>
      <c r="AA174">
        <f t="shared" si="54"/>
        <v>4.9402973490520037E-2</v>
      </c>
      <c r="AC174">
        <f t="shared" si="55"/>
        <v>0.94997936834807817</v>
      </c>
      <c r="AD174" s="6">
        <f t="shared" si="56"/>
        <v>1377.2812836275418</v>
      </c>
      <c r="AE174">
        <f t="shared" si="57"/>
        <v>-5.8926095798735922E-2</v>
      </c>
      <c r="AK174">
        <f t="shared" si="58"/>
        <v>7.3185994825277628E-4</v>
      </c>
      <c r="AL174">
        <f t="shared" si="59"/>
        <v>5.7208279167533687E-7</v>
      </c>
    </row>
    <row r="175" spans="1:38" x14ac:dyDescent="0.3">
      <c r="A175" s="14">
        <v>323.14999999999998</v>
      </c>
      <c r="B175" s="17">
        <v>0.71899999999999997</v>
      </c>
      <c r="C175" s="9">
        <v>58.44</v>
      </c>
      <c r="D175" s="9">
        <f t="shared" si="40"/>
        <v>42.018359999999994</v>
      </c>
      <c r="E175">
        <f t="shared" si="41"/>
        <v>2.5094041602586916</v>
      </c>
      <c r="F175" s="22">
        <v>0.69269999999999998</v>
      </c>
      <c r="H175">
        <f t="shared" si="42"/>
        <v>-2.4937199999999996E-5</v>
      </c>
      <c r="I175" s="14">
        <v>0.41181201694887049</v>
      </c>
      <c r="J175">
        <v>1.7999999999999999E-2</v>
      </c>
      <c r="K175" s="23">
        <f t="shared" si="43"/>
        <v>0.71899999999999997</v>
      </c>
      <c r="L175">
        <v>0.2</v>
      </c>
      <c r="N175">
        <f t="shared" si="44"/>
        <v>0.60966790878313415</v>
      </c>
      <c r="O175">
        <f t="shared" si="45"/>
        <v>0.84793867702800296</v>
      </c>
      <c r="P175">
        <f t="shared" si="46"/>
        <v>1.1695877354056006</v>
      </c>
      <c r="R175">
        <f t="shared" si="47"/>
        <v>7.7279098344212056E-3</v>
      </c>
      <c r="T175">
        <f t="shared" si="48"/>
        <v>0.95967598881846961</v>
      </c>
      <c r="U175">
        <f t="shared" si="49"/>
        <v>-1.7875371148189812E-2</v>
      </c>
      <c r="V175">
        <f t="shared" si="50"/>
        <v>-3.2175668066741661E-4</v>
      </c>
      <c r="X175">
        <f t="shared" si="51"/>
        <v>4.0324011181530423E-2</v>
      </c>
      <c r="Y175">
        <f t="shared" si="52"/>
        <v>1.6260258777681905E-3</v>
      </c>
      <c r="Z175" s="6">
        <f t="shared" si="53"/>
        <v>1094.1080194442734</v>
      </c>
      <c r="AA175">
        <f t="shared" si="54"/>
        <v>3.2022863148421635E-2</v>
      </c>
      <c r="AC175">
        <f t="shared" si="55"/>
        <v>0.95967598881846961</v>
      </c>
      <c r="AD175" s="6">
        <f t="shared" si="56"/>
        <v>1372.1116701433198</v>
      </c>
      <c r="AE175">
        <f t="shared" si="57"/>
        <v>-3.8540207190911537E-2</v>
      </c>
      <c r="AK175">
        <f t="shared" si="58"/>
        <v>8.8880911126388434E-4</v>
      </c>
      <c r="AL175">
        <f t="shared" si="59"/>
        <v>8.349323213483554E-7</v>
      </c>
    </row>
    <row r="176" spans="1:38" x14ac:dyDescent="0.3">
      <c r="A176" s="14">
        <v>323.14999999999998</v>
      </c>
      <c r="B176" s="17">
        <v>0.66669999999999996</v>
      </c>
      <c r="C176" s="9">
        <v>58.44</v>
      </c>
      <c r="D176" s="9">
        <f t="shared" si="40"/>
        <v>38.961948</v>
      </c>
      <c r="E176">
        <f t="shared" si="41"/>
        <v>2.5094041602586916</v>
      </c>
      <c r="F176" s="22">
        <v>0.6996</v>
      </c>
      <c r="H176">
        <f t="shared" si="42"/>
        <v>-2.5185599999999998E-5</v>
      </c>
      <c r="I176" s="14">
        <v>0.41181201694887049</v>
      </c>
      <c r="J176">
        <v>1.7999999999999999E-2</v>
      </c>
      <c r="K176" s="23">
        <f t="shared" si="43"/>
        <v>0.66669999999999996</v>
      </c>
      <c r="L176">
        <v>0.2</v>
      </c>
      <c r="N176">
        <f t="shared" si="44"/>
        <v>0.54437187929116981</v>
      </c>
      <c r="O176">
        <f t="shared" si="45"/>
        <v>0.81651699308710035</v>
      </c>
      <c r="P176">
        <f t="shared" si="46"/>
        <v>1.1633033986174202</v>
      </c>
      <c r="R176">
        <f t="shared" si="47"/>
        <v>6.9375192632574155E-3</v>
      </c>
      <c r="T176">
        <f t="shared" si="48"/>
        <v>0.96249915786136186</v>
      </c>
      <c r="U176">
        <f t="shared" si="49"/>
        <v>-1.6599641805252405E-2</v>
      </c>
      <c r="V176">
        <f t="shared" si="50"/>
        <v>-2.9879355249454328E-4</v>
      </c>
      <c r="X176">
        <f t="shared" si="51"/>
        <v>3.7500842138638177E-2</v>
      </c>
      <c r="Y176">
        <f t="shared" si="52"/>
        <v>1.4063131611070608E-3</v>
      </c>
      <c r="Z176" s="6">
        <f t="shared" si="53"/>
        <v>1093.2929043642546</v>
      </c>
      <c r="AA176">
        <f t="shared" si="54"/>
        <v>2.7675219606343459E-2</v>
      </c>
      <c r="AC176">
        <f t="shared" si="55"/>
        <v>0.96249915786136186</v>
      </c>
      <c r="AD176" s="6">
        <f t="shared" si="56"/>
        <v>1370.7903377706261</v>
      </c>
      <c r="AE176">
        <f t="shared" si="57"/>
        <v>-3.3398421321445784E-2</v>
      </c>
      <c r="AK176">
        <f t="shared" si="58"/>
        <v>9.1552399566054848E-4</v>
      </c>
      <c r="AL176">
        <f t="shared" si="59"/>
        <v>8.8493454336783267E-7</v>
      </c>
    </row>
    <row r="177" spans="1:38" x14ac:dyDescent="0.3">
      <c r="A177" s="14">
        <v>323.14999999999998</v>
      </c>
      <c r="B177" s="17">
        <v>0.58960000000000001</v>
      </c>
      <c r="C177" s="9">
        <v>58.44</v>
      </c>
      <c r="D177" s="9">
        <f t="shared" si="40"/>
        <v>34.456223999999999</v>
      </c>
      <c r="E177">
        <f t="shared" si="41"/>
        <v>2.5094041602586916</v>
      </c>
      <c r="F177" s="22">
        <v>0.70509999999999995</v>
      </c>
      <c r="H177">
        <f t="shared" si="42"/>
        <v>-2.5383599999999995E-5</v>
      </c>
      <c r="I177" s="14">
        <v>0.41181201694887049</v>
      </c>
      <c r="J177">
        <v>1.7999999999999999E-2</v>
      </c>
      <c r="K177" s="23">
        <f t="shared" si="43"/>
        <v>0.58960000000000001</v>
      </c>
      <c r="L177">
        <v>0.2</v>
      </c>
      <c r="N177">
        <f t="shared" si="44"/>
        <v>0.452726808501551</v>
      </c>
      <c r="O177">
        <f t="shared" si="45"/>
        <v>0.76785415281809866</v>
      </c>
      <c r="P177">
        <f t="shared" si="46"/>
        <v>1.1535708305636199</v>
      </c>
      <c r="R177">
        <f t="shared" si="47"/>
        <v>5.8182645287686982E-3</v>
      </c>
      <c r="T177">
        <f t="shared" si="48"/>
        <v>0.96669146243157023</v>
      </c>
      <c r="U177">
        <f t="shared" si="49"/>
        <v>-1.4712116966469619E-2</v>
      </c>
      <c r="V177">
        <f t="shared" si="50"/>
        <v>-2.6481810539645312E-4</v>
      </c>
      <c r="X177">
        <f t="shared" si="51"/>
        <v>3.3308537568429768E-2</v>
      </c>
      <c r="Y177">
        <f t="shared" si="52"/>
        <v>1.1094586749474972E-3</v>
      </c>
      <c r="Z177" s="6">
        <f t="shared" si="53"/>
        <v>1092.0890881781474</v>
      </c>
      <c r="AA177">
        <f t="shared" si="54"/>
        <v>2.180929882850546E-2</v>
      </c>
      <c r="AC177">
        <f t="shared" si="55"/>
        <v>0.96669146243157023</v>
      </c>
      <c r="AD177" s="6">
        <f t="shared" si="56"/>
        <v>1368.9790884477352</v>
      </c>
      <c r="AE177">
        <f t="shared" si="57"/>
        <v>-2.6428245511722129E-2</v>
      </c>
      <c r="AK177">
        <f t="shared" si="58"/>
        <v>9.3449974015557755E-4</v>
      </c>
      <c r="AL177">
        <f t="shared" si="59"/>
        <v>9.2137602670822822E-7</v>
      </c>
    </row>
    <row r="178" spans="1:38" x14ac:dyDescent="0.3">
      <c r="A178" s="14">
        <v>323.14999999999998</v>
      </c>
      <c r="B178" s="17">
        <v>0.52900000000000003</v>
      </c>
      <c r="C178" s="9">
        <v>58.44</v>
      </c>
      <c r="D178" s="9">
        <f t="shared" si="40"/>
        <v>30.914760000000001</v>
      </c>
      <c r="E178">
        <f t="shared" si="41"/>
        <v>2.5094041602586916</v>
      </c>
      <c r="F178" s="17">
        <v>0.71889999999999998</v>
      </c>
      <c r="H178">
        <f t="shared" si="42"/>
        <v>-2.5880399999999997E-5</v>
      </c>
      <c r="I178" s="14">
        <v>0.41181201694887049</v>
      </c>
      <c r="J178">
        <v>1.7999999999999999E-2</v>
      </c>
      <c r="K178" s="23">
        <f t="shared" si="43"/>
        <v>0.52900000000000003</v>
      </c>
      <c r="L178">
        <v>0.2</v>
      </c>
      <c r="N178">
        <f t="shared" si="44"/>
        <v>0.38475432291268674</v>
      </c>
      <c r="O178">
        <f t="shared" si="45"/>
        <v>0.72732386183872721</v>
      </c>
      <c r="P178">
        <f t="shared" si="46"/>
        <v>1.1454647723677454</v>
      </c>
      <c r="R178">
        <f t="shared" si="47"/>
        <v>4.9797012291825215E-3</v>
      </c>
      <c r="T178">
        <f t="shared" si="48"/>
        <v>0.97001230247202974</v>
      </c>
      <c r="U178">
        <f t="shared" si="49"/>
        <v>-1.3222757628770917E-2</v>
      </c>
      <c r="V178">
        <f t="shared" si="50"/>
        <v>-2.380096373178765E-4</v>
      </c>
      <c r="X178">
        <f t="shared" si="51"/>
        <v>2.9987697527970206E-2</v>
      </c>
      <c r="Y178">
        <f t="shared" si="52"/>
        <v>8.9926200302903043E-4</v>
      </c>
      <c r="Z178" s="6">
        <f t="shared" si="53"/>
        <v>1091.1406723535881</v>
      </c>
      <c r="AA178">
        <f t="shared" si="54"/>
        <v>1.7661984238928351E-2</v>
      </c>
      <c r="AC178">
        <f t="shared" si="55"/>
        <v>0.97001230247202974</v>
      </c>
      <c r="AD178" s="6">
        <f t="shared" si="56"/>
        <v>1367.6712642214522</v>
      </c>
      <c r="AE178">
        <f t="shared" si="57"/>
        <v>-2.1474235571020951E-2</v>
      </c>
      <c r="AK178">
        <f t="shared" si="58"/>
        <v>9.2944025977204428E-4</v>
      </c>
      <c r="AL178">
        <f t="shared" si="59"/>
        <v>9.1263756298729392E-7</v>
      </c>
    </row>
    <row r="179" spans="1:38" x14ac:dyDescent="0.3">
      <c r="A179" s="14">
        <v>323.14999999999998</v>
      </c>
      <c r="B179" s="17">
        <v>0.5222</v>
      </c>
      <c r="C179" s="9">
        <v>58.44</v>
      </c>
      <c r="D179" s="9">
        <f t="shared" si="40"/>
        <v>30.517367999999998</v>
      </c>
      <c r="E179">
        <f t="shared" si="41"/>
        <v>2.5094041602586916</v>
      </c>
      <c r="F179" s="17">
        <v>0.70779999999999998</v>
      </c>
      <c r="H179">
        <f t="shared" si="42"/>
        <v>-2.5480799999999998E-5</v>
      </c>
      <c r="I179" s="14">
        <v>0.41181201694887049</v>
      </c>
      <c r="J179">
        <v>1.7999999999999999E-2</v>
      </c>
      <c r="K179" s="23">
        <f t="shared" si="43"/>
        <v>0.5222</v>
      </c>
      <c r="L179">
        <v>0.2</v>
      </c>
      <c r="N179">
        <f t="shared" si="44"/>
        <v>0.37735951167023735</v>
      </c>
      <c r="O179">
        <f t="shared" si="45"/>
        <v>0.72263407060558671</v>
      </c>
      <c r="P179">
        <f t="shared" si="46"/>
        <v>1.1445268141211173</v>
      </c>
      <c r="R179">
        <f t="shared" si="47"/>
        <v>4.8879960426819538E-3</v>
      </c>
      <c r="T179">
        <f t="shared" si="48"/>
        <v>0.97038636228011632</v>
      </c>
      <c r="U179">
        <f t="shared" si="49"/>
        <v>-1.3055315632940752E-2</v>
      </c>
      <c r="V179">
        <f t="shared" si="50"/>
        <v>-2.349956813929335E-4</v>
      </c>
      <c r="X179">
        <f t="shared" si="51"/>
        <v>2.9613637719883627E-2</v>
      </c>
      <c r="Y179">
        <f t="shared" si="52"/>
        <v>8.7696753900451429E-4</v>
      </c>
      <c r="Z179" s="6">
        <f t="shared" si="53"/>
        <v>1091.0341100962617</v>
      </c>
      <c r="AA179">
        <f t="shared" si="54"/>
        <v>1.7222426973019778E-2</v>
      </c>
      <c r="AC179">
        <f t="shared" si="55"/>
        <v>0.97038636228011632</v>
      </c>
      <c r="AD179" s="6">
        <f t="shared" si="56"/>
        <v>1367.5309356912344</v>
      </c>
      <c r="AE179">
        <f t="shared" si="57"/>
        <v>-2.0947773395840801E-2</v>
      </c>
      <c r="AK179">
        <f t="shared" si="58"/>
        <v>9.2765393846799826E-4</v>
      </c>
      <c r="AL179">
        <f t="shared" si="59"/>
        <v>9.084658296744594E-7</v>
      </c>
    </row>
    <row r="180" spans="1:38" x14ac:dyDescent="0.3">
      <c r="A180" s="14">
        <v>323.14999999999998</v>
      </c>
      <c r="B180" s="17">
        <v>0.51859999999999995</v>
      </c>
      <c r="C180" s="9">
        <v>58.44</v>
      </c>
      <c r="D180" s="9">
        <f t="shared" si="40"/>
        <v>30.306983999999996</v>
      </c>
      <c r="E180">
        <f t="shared" si="41"/>
        <v>2.5094041602586916</v>
      </c>
      <c r="F180" s="17">
        <v>0.70979999999999999</v>
      </c>
      <c r="H180">
        <f t="shared" si="42"/>
        <v>-2.5552799999999997E-5</v>
      </c>
      <c r="I180" s="14">
        <v>0.41181201694887049</v>
      </c>
      <c r="J180">
        <v>1.7999999999999999E-2</v>
      </c>
      <c r="K180" s="23">
        <f t="shared" si="43"/>
        <v>0.51859999999999995</v>
      </c>
      <c r="L180">
        <v>0.2</v>
      </c>
      <c r="N180">
        <f t="shared" si="44"/>
        <v>0.37346402083199387</v>
      </c>
      <c r="O180">
        <f t="shared" si="45"/>
        <v>0.72013887549555322</v>
      </c>
      <c r="P180">
        <f t="shared" si="46"/>
        <v>1.1440277750991106</v>
      </c>
      <c r="R180">
        <f t="shared" si="47"/>
        <v>4.8396473414992411E-3</v>
      </c>
      <c r="T180">
        <f t="shared" si="48"/>
        <v>0.97058451076169738</v>
      </c>
      <c r="U180">
        <f t="shared" si="49"/>
        <v>-1.2966643727924216E-2</v>
      </c>
      <c r="V180">
        <f t="shared" si="50"/>
        <v>-2.3339958710263587E-4</v>
      </c>
      <c r="X180">
        <f t="shared" si="51"/>
        <v>2.9415489238302586E-2</v>
      </c>
      <c r="Y180">
        <f t="shared" si="52"/>
        <v>8.6527100712869523E-4</v>
      </c>
      <c r="Z180" s="6">
        <f t="shared" si="53"/>
        <v>1090.9776826986033</v>
      </c>
      <c r="AA180">
        <f t="shared" si="54"/>
        <v>1.6991844448743909E-2</v>
      </c>
      <c r="AC180">
        <f t="shared" si="55"/>
        <v>0.97058451076169738</v>
      </c>
      <c r="AD180" s="6">
        <f t="shared" si="56"/>
        <v>1367.4571714562428</v>
      </c>
      <c r="AE180">
        <f t="shared" si="57"/>
        <v>-2.0671488325195511E-2</v>
      </c>
      <c r="AK180">
        <f t="shared" si="58"/>
        <v>9.2660387794500296E-4</v>
      </c>
      <c r="AL180">
        <f t="shared" si="59"/>
        <v>9.0660233935526409E-7</v>
      </c>
    </row>
    <row r="181" spans="1:38" x14ac:dyDescent="0.3">
      <c r="A181" s="14">
        <v>323.14999999999998</v>
      </c>
      <c r="B181" s="17">
        <v>0.49590000000000001</v>
      </c>
      <c r="C181" s="9">
        <v>58.44</v>
      </c>
      <c r="D181" s="9">
        <f t="shared" si="40"/>
        <v>28.980395999999999</v>
      </c>
      <c r="E181">
        <f t="shared" si="41"/>
        <v>2.5094041602586916</v>
      </c>
      <c r="F181" s="22">
        <v>0.71740000000000004</v>
      </c>
      <c r="H181">
        <f t="shared" si="42"/>
        <v>-2.5826400000000001E-5</v>
      </c>
      <c r="I181" s="14">
        <v>0.41181201694887049</v>
      </c>
      <c r="J181">
        <v>1.7999999999999999E-2</v>
      </c>
      <c r="K181" s="23">
        <f t="shared" si="43"/>
        <v>0.49590000000000001</v>
      </c>
      <c r="L181">
        <v>0.2</v>
      </c>
      <c r="N181">
        <f t="shared" si="44"/>
        <v>0.34921361095896591</v>
      </c>
      <c r="O181">
        <f t="shared" si="45"/>
        <v>0.70420167565833014</v>
      </c>
      <c r="P181">
        <f t="shared" si="46"/>
        <v>1.1408403351316661</v>
      </c>
      <c r="R181">
        <f t="shared" si="47"/>
        <v>4.5380346869510471E-3</v>
      </c>
      <c r="T181">
        <f t="shared" si="48"/>
        <v>0.97183581328404622</v>
      </c>
      <c r="U181">
        <f t="shared" si="49"/>
        <v>-1.2407100719550876E-2</v>
      </c>
      <c r="V181">
        <f t="shared" si="50"/>
        <v>-2.2332781295191574E-4</v>
      </c>
      <c r="X181">
        <f t="shared" si="51"/>
        <v>2.8164186715953724E-2</v>
      </c>
      <c r="Y181">
        <f t="shared" si="52"/>
        <v>7.9322141337110426E-4</v>
      </c>
      <c r="Z181" s="6">
        <f t="shared" si="53"/>
        <v>1090.6216786293378</v>
      </c>
      <c r="AA181">
        <f t="shared" si="54"/>
        <v>1.5571880448759531E-2</v>
      </c>
      <c r="AC181">
        <f t="shared" si="55"/>
        <v>0.97183581328404622</v>
      </c>
      <c r="AD181" s="6">
        <f t="shared" si="56"/>
        <v>1367.0004749229845</v>
      </c>
      <c r="AE181">
        <f t="shared" si="57"/>
        <v>-1.896830391932253E-2</v>
      </c>
      <c r="AK181">
        <f t="shared" si="58"/>
        <v>9.182834034361341E-4</v>
      </c>
      <c r="AL181">
        <f t="shared" si="59"/>
        <v>8.9134332094421575E-7</v>
      </c>
    </row>
    <row r="182" spans="1:38" x14ac:dyDescent="0.3">
      <c r="A182" s="14">
        <v>323.14999999999998</v>
      </c>
      <c r="B182" s="17">
        <v>0.47510000000000002</v>
      </c>
      <c r="C182" s="9">
        <v>58.44</v>
      </c>
      <c r="D182" s="9">
        <f t="shared" si="40"/>
        <v>27.764844</v>
      </c>
      <c r="E182">
        <f t="shared" si="41"/>
        <v>2.5094041602586916</v>
      </c>
      <c r="F182" s="22">
        <v>0.71779999999999999</v>
      </c>
      <c r="H182">
        <f t="shared" si="42"/>
        <v>-2.5840799999999998E-5</v>
      </c>
      <c r="I182" s="14">
        <v>0.41181201694887049</v>
      </c>
      <c r="J182">
        <v>1.7999999999999999E-2</v>
      </c>
      <c r="K182" s="23">
        <f t="shared" si="43"/>
        <v>0.47510000000000002</v>
      </c>
      <c r="L182">
        <v>0.2</v>
      </c>
      <c r="N182">
        <f t="shared" si="44"/>
        <v>0.32747454366866441</v>
      </c>
      <c r="O182">
        <f t="shared" si="45"/>
        <v>0.68927498141162791</v>
      </c>
      <c r="P182">
        <f t="shared" si="46"/>
        <v>1.1378549962823257</v>
      </c>
      <c r="R182">
        <f t="shared" si="47"/>
        <v>4.2667003261891313E-3</v>
      </c>
      <c r="T182">
        <f t="shared" si="48"/>
        <v>0.97298521722932174</v>
      </c>
      <c r="U182">
        <f t="shared" si="49"/>
        <v>-1.1893758009657696E-2</v>
      </c>
      <c r="V182">
        <f t="shared" si="50"/>
        <v>-2.140876441738385E-4</v>
      </c>
      <c r="X182">
        <f t="shared" si="51"/>
        <v>2.7014782770678231E-2</v>
      </c>
      <c r="Y182">
        <f t="shared" si="52"/>
        <v>7.2979848814693339E-4</v>
      </c>
      <c r="Z182" s="6">
        <f t="shared" si="53"/>
        <v>1090.2951607542398</v>
      </c>
      <c r="AA182">
        <f t="shared" si="54"/>
        <v>1.4322523679142513E-2</v>
      </c>
      <c r="AC182">
        <f t="shared" si="55"/>
        <v>0.97298521722932174</v>
      </c>
      <c r="AD182" s="6">
        <f t="shared" si="56"/>
        <v>1366.5948183438747</v>
      </c>
      <c r="AE182">
        <f t="shared" si="57"/>
        <v>-1.7467126927784144E-2</v>
      </c>
      <c r="AK182">
        <f t="shared" si="58"/>
        <v>9.0800943337366116E-4</v>
      </c>
      <c r="AL182">
        <f t="shared" si="59"/>
        <v>8.7207625837204148E-7</v>
      </c>
    </row>
    <row r="183" spans="1:38" x14ac:dyDescent="0.3">
      <c r="A183" s="14">
        <v>323.14999999999998</v>
      </c>
      <c r="B183" s="17">
        <v>0.44679999999999997</v>
      </c>
      <c r="C183" s="9">
        <v>58.44</v>
      </c>
      <c r="D183" s="9">
        <f t="shared" si="40"/>
        <v>26.110991999999996</v>
      </c>
      <c r="E183">
        <f t="shared" si="41"/>
        <v>2.5094041602586916</v>
      </c>
      <c r="F183" s="17">
        <v>0.72430000000000005</v>
      </c>
      <c r="H183">
        <f t="shared" si="42"/>
        <v>-2.60748E-5</v>
      </c>
      <c r="I183" s="14">
        <v>0.41181201694887049</v>
      </c>
      <c r="J183">
        <v>1.7999999999999999E-2</v>
      </c>
      <c r="K183" s="23">
        <f t="shared" si="43"/>
        <v>0.44679999999999997</v>
      </c>
      <c r="L183">
        <v>0.2</v>
      </c>
      <c r="N183">
        <f t="shared" si="44"/>
        <v>0.29865497021144649</v>
      </c>
      <c r="O183">
        <f t="shared" si="45"/>
        <v>0.66843099868273614</v>
      </c>
      <c r="P183">
        <f t="shared" si="46"/>
        <v>1.1336861997365473</v>
      </c>
      <c r="R183">
        <f t="shared" si="47"/>
        <v>3.9055158337411361E-3</v>
      </c>
      <c r="T183">
        <f t="shared" si="48"/>
        <v>0.97455344285016687</v>
      </c>
      <c r="U183">
        <f t="shared" si="49"/>
        <v>-1.1194339923972504E-2</v>
      </c>
      <c r="V183">
        <f t="shared" si="50"/>
        <v>-2.0149811863150505E-4</v>
      </c>
      <c r="X183">
        <f t="shared" si="51"/>
        <v>2.5446557149833161E-2</v>
      </c>
      <c r="Y183">
        <f t="shared" si="52"/>
        <v>6.475272707797252E-4</v>
      </c>
      <c r="Z183" s="6">
        <f t="shared" si="53"/>
        <v>1089.8504025925083</v>
      </c>
      <c r="AA183">
        <f t="shared" si="54"/>
        <v>1.270274142148041E-2</v>
      </c>
      <c r="AC183">
        <f t="shared" si="55"/>
        <v>0.97455344285016687</v>
      </c>
      <c r="AD183" s="6">
        <f t="shared" si="56"/>
        <v>1366.062667381769</v>
      </c>
      <c r="AE183">
        <f t="shared" si="57"/>
        <v>-1.5516967537784832E-2</v>
      </c>
      <c r="AK183">
        <f t="shared" si="58"/>
        <v>8.8979159880520943E-4</v>
      </c>
      <c r="AL183">
        <f t="shared" si="59"/>
        <v>8.3881126046042297E-7</v>
      </c>
    </row>
    <row r="184" spans="1:38" x14ac:dyDescent="0.3">
      <c r="A184" s="14">
        <v>323.14999999999998</v>
      </c>
      <c r="B184" s="17">
        <v>0.42009999999999997</v>
      </c>
      <c r="C184" s="9">
        <v>58.44</v>
      </c>
      <c r="D184" s="9">
        <f t="shared" si="40"/>
        <v>24.550643999999998</v>
      </c>
      <c r="E184">
        <f t="shared" si="41"/>
        <v>2.5094041602586916</v>
      </c>
      <c r="F184" s="22">
        <v>0.72809999999999997</v>
      </c>
      <c r="H184">
        <f t="shared" si="42"/>
        <v>-2.6211599999999998E-5</v>
      </c>
      <c r="I184" s="14">
        <v>0.41181201694887049</v>
      </c>
      <c r="J184">
        <v>1.7999999999999999E-2</v>
      </c>
      <c r="K184" s="23">
        <f t="shared" si="43"/>
        <v>0.42009999999999997</v>
      </c>
      <c r="L184">
        <v>0.2</v>
      </c>
      <c r="N184">
        <f t="shared" si="44"/>
        <v>0.27228832622975219</v>
      </c>
      <c r="O184">
        <f t="shared" si="45"/>
        <v>0.64815121692395206</v>
      </c>
      <c r="P184">
        <f t="shared" si="46"/>
        <v>1.1296302433847905</v>
      </c>
      <c r="R184">
        <f t="shared" si="47"/>
        <v>3.5735036283124511E-3</v>
      </c>
      <c r="T184">
        <f t="shared" si="48"/>
        <v>0.9760376471931631</v>
      </c>
      <c r="U184">
        <f t="shared" si="49"/>
        <v>-1.0533430639737705E-2</v>
      </c>
      <c r="V184">
        <f t="shared" si="50"/>
        <v>-1.8960175151527868E-4</v>
      </c>
      <c r="X184">
        <f t="shared" si="51"/>
        <v>2.3962352806836947E-2</v>
      </c>
      <c r="Y184">
        <f t="shared" si="52"/>
        <v>5.7419435203932649E-4</v>
      </c>
      <c r="Z184" s="6">
        <f t="shared" si="53"/>
        <v>1089.4302249436853</v>
      </c>
      <c r="AA184">
        <f t="shared" si="54"/>
        <v>1.1259804277864745E-2</v>
      </c>
      <c r="AC184">
        <f t="shared" si="55"/>
        <v>0.9760376471931631</v>
      </c>
      <c r="AD184" s="6">
        <f t="shared" si="56"/>
        <v>1365.5816108491647</v>
      </c>
      <c r="AE184">
        <f t="shared" si="57"/>
        <v>-1.3775762623570616E-2</v>
      </c>
      <c r="AK184">
        <f t="shared" si="58"/>
        <v>8.6794353109130237E-4</v>
      </c>
      <c r="AL184">
        <f t="shared" si="59"/>
        <v>7.9951339845690422E-7</v>
      </c>
    </row>
    <row r="185" spans="1:38" x14ac:dyDescent="0.3">
      <c r="A185" s="14">
        <v>323.14999999999998</v>
      </c>
      <c r="B185" s="17">
        <v>0.41770000000000002</v>
      </c>
      <c r="C185" s="9">
        <v>58.44</v>
      </c>
      <c r="D185" s="9">
        <f t="shared" si="40"/>
        <v>24.410388000000001</v>
      </c>
      <c r="E185">
        <f t="shared" si="41"/>
        <v>2.5094041602586916</v>
      </c>
      <c r="F185" s="17">
        <v>0.73550000000000004</v>
      </c>
      <c r="H185">
        <f t="shared" si="42"/>
        <v>-2.6478E-5</v>
      </c>
      <c r="I185" s="14">
        <v>0.41181201694887049</v>
      </c>
      <c r="J185">
        <v>1.7999999999999999E-2</v>
      </c>
      <c r="K185" s="23">
        <f t="shared" si="43"/>
        <v>0.41770000000000002</v>
      </c>
      <c r="L185">
        <v>0.2</v>
      </c>
      <c r="N185">
        <f t="shared" si="44"/>
        <v>0.26995831758440042</v>
      </c>
      <c r="O185">
        <f t="shared" si="45"/>
        <v>0.64629714528226101</v>
      </c>
      <c r="P185">
        <f t="shared" si="46"/>
        <v>1.1292594290564522</v>
      </c>
      <c r="R185">
        <f t="shared" si="47"/>
        <v>3.5440880547528576E-3</v>
      </c>
      <c r="T185">
        <f t="shared" si="48"/>
        <v>0.97617128029357703</v>
      </c>
      <c r="U185">
        <f t="shared" si="49"/>
        <v>-1.0473973767696093E-2</v>
      </c>
      <c r="V185">
        <f t="shared" si="50"/>
        <v>-1.8853152781852966E-4</v>
      </c>
      <c r="X185">
        <f t="shared" si="51"/>
        <v>2.382871970642297E-2</v>
      </c>
      <c r="Y185">
        <f t="shared" si="52"/>
        <v>5.6780788284727037E-4</v>
      </c>
      <c r="Z185" s="6">
        <f t="shared" si="53"/>
        <v>1089.3924281896602</v>
      </c>
      <c r="AA185">
        <f t="shared" si="54"/>
        <v>1.1134180948323922E-2</v>
      </c>
      <c r="AC185">
        <f t="shared" si="55"/>
        <v>0.97617128029357703</v>
      </c>
      <c r="AD185" s="6">
        <f t="shared" si="56"/>
        <v>1365.5393728388578</v>
      </c>
      <c r="AE185">
        <f t="shared" si="57"/>
        <v>-1.3623985589896206E-2</v>
      </c>
      <c r="AK185">
        <f t="shared" si="58"/>
        <v>8.6575188536204203E-4</v>
      </c>
      <c r="AL185">
        <f t="shared" si="59"/>
        <v>7.9607416833316271E-7</v>
      </c>
    </row>
    <row r="186" spans="1:38" x14ac:dyDescent="0.3">
      <c r="A186" s="14">
        <v>323.14999999999998</v>
      </c>
      <c r="B186" s="17">
        <v>0.36909999999999998</v>
      </c>
      <c r="C186" s="9">
        <v>58.44</v>
      </c>
      <c r="D186" s="9">
        <f t="shared" si="40"/>
        <v>21.570203999999997</v>
      </c>
      <c r="E186">
        <f t="shared" si="41"/>
        <v>2.5094041602586916</v>
      </c>
      <c r="F186" s="17">
        <v>0.7349</v>
      </c>
      <c r="H186">
        <f t="shared" si="42"/>
        <v>-2.64564E-5</v>
      </c>
      <c r="I186" s="14">
        <v>0.41181201694887049</v>
      </c>
      <c r="J186">
        <v>1.7999999999999999E-2</v>
      </c>
      <c r="K186" s="23">
        <f t="shared" si="43"/>
        <v>0.36909999999999998</v>
      </c>
      <c r="L186">
        <v>0.2</v>
      </c>
      <c r="N186">
        <f t="shared" si="44"/>
        <v>0.22424154024399673</v>
      </c>
      <c r="O186">
        <f t="shared" si="45"/>
        <v>0.60753600716336142</v>
      </c>
      <c r="P186">
        <f t="shared" si="46"/>
        <v>1.1215072014326724</v>
      </c>
      <c r="R186">
        <f t="shared" si="47"/>
        <v>2.9642547018252328E-3</v>
      </c>
      <c r="T186">
        <f t="shared" si="48"/>
        <v>0.97888524556066636</v>
      </c>
      <c r="U186">
        <f t="shared" si="49"/>
        <v>-9.2682174316567785E-3</v>
      </c>
      <c r="V186">
        <f t="shared" si="50"/>
        <v>-1.66827913769822E-4</v>
      </c>
      <c r="X186">
        <f t="shared" si="51"/>
        <v>2.1114754439333663E-2</v>
      </c>
      <c r="Y186">
        <f t="shared" si="52"/>
        <v>4.4583285503336064E-4</v>
      </c>
      <c r="Z186" s="6">
        <f t="shared" si="53"/>
        <v>1088.6259967576191</v>
      </c>
      <c r="AA186">
        <f t="shared" si="54"/>
        <v>8.7362142515637724E-3</v>
      </c>
      <c r="AC186">
        <f t="shared" si="55"/>
        <v>0.97888524556066636</v>
      </c>
      <c r="AD186" s="6">
        <f t="shared" si="56"/>
        <v>1364.719838304002</v>
      </c>
      <c r="AE186">
        <f t="shared" si="57"/>
        <v>-1.0720619013836577E-2</v>
      </c>
      <c r="AK186">
        <f t="shared" si="58"/>
        <v>8.13022025782607E-4</v>
      </c>
      <c r="AL186">
        <f t="shared" si="59"/>
        <v>7.0472402735444403E-7</v>
      </c>
    </row>
    <row r="187" spans="1:38" x14ac:dyDescent="0.3">
      <c r="A187" s="14">
        <v>323.14999999999998</v>
      </c>
      <c r="B187" s="17">
        <v>0.27750000000000002</v>
      </c>
      <c r="C187" s="9">
        <v>58.44</v>
      </c>
      <c r="D187" s="9">
        <f t="shared" si="40"/>
        <v>16.217100000000002</v>
      </c>
      <c r="E187">
        <f t="shared" si="41"/>
        <v>2.5094041602586916</v>
      </c>
      <c r="F187" s="17">
        <v>0.75209999999999999</v>
      </c>
      <c r="H187">
        <f t="shared" si="42"/>
        <v>-2.7075599999999999E-5</v>
      </c>
      <c r="I187" s="14">
        <v>0.41181201694887049</v>
      </c>
      <c r="J187">
        <v>1.7999999999999999E-2</v>
      </c>
      <c r="K187" s="23">
        <f t="shared" si="43"/>
        <v>0.27750000000000002</v>
      </c>
      <c r="L187">
        <v>0.2</v>
      </c>
      <c r="N187">
        <f t="shared" si="44"/>
        <v>0.14618219582083175</v>
      </c>
      <c r="O187">
        <f t="shared" si="45"/>
        <v>0.52678268764263692</v>
      </c>
      <c r="P187">
        <f t="shared" si="46"/>
        <v>1.1053565375285275</v>
      </c>
      <c r="R187">
        <f t="shared" si="47"/>
        <v>1.9606208340281891E-3</v>
      </c>
      <c r="T187">
        <f t="shared" si="48"/>
        <v>0.9840416973892685</v>
      </c>
      <c r="U187">
        <f t="shared" si="49"/>
        <v>-6.9864985580964465E-3</v>
      </c>
      <c r="V187">
        <f t="shared" si="50"/>
        <v>-1.2575697404573603E-4</v>
      </c>
      <c r="X187">
        <f t="shared" si="51"/>
        <v>1.5958302610731508E-2</v>
      </c>
      <c r="Y187">
        <f t="shared" si="52"/>
        <v>2.5466742221568004E-4</v>
      </c>
      <c r="Z187" s="6">
        <f t="shared" si="53"/>
        <v>1087.1754935467627</v>
      </c>
      <c r="AA187">
        <f t="shared" si="54"/>
        <v>4.983627247877047E-3</v>
      </c>
      <c r="AC187">
        <f t="shared" si="55"/>
        <v>0.9840416973892685</v>
      </c>
      <c r="AD187" s="6">
        <f t="shared" si="56"/>
        <v>1363.3624097221607</v>
      </c>
      <c r="AE187">
        <f t="shared" si="57"/>
        <v>-6.1499376734898553E-3</v>
      </c>
      <c r="AK187">
        <f t="shared" si="58"/>
        <v>6.6855343436964497E-4</v>
      </c>
      <c r="AL187">
        <f t="shared" si="59"/>
        <v>4.838997534580447E-7</v>
      </c>
    </row>
    <row r="188" spans="1:38" x14ac:dyDescent="0.3">
      <c r="A188" s="14">
        <v>323.14999999999998</v>
      </c>
      <c r="B188" s="17">
        <v>0.26529999999999998</v>
      </c>
      <c r="C188" s="9">
        <v>58.44</v>
      </c>
      <c r="D188" s="9">
        <f t="shared" si="40"/>
        <v>15.504131999999998</v>
      </c>
      <c r="E188">
        <f t="shared" si="41"/>
        <v>2.5094041602586916</v>
      </c>
      <c r="F188" s="17">
        <v>0.75419999999999998</v>
      </c>
      <c r="H188">
        <f t="shared" si="42"/>
        <v>-2.7151199999999998E-5</v>
      </c>
      <c r="I188" s="14">
        <v>0.41181201694887049</v>
      </c>
      <c r="J188">
        <v>1.7999999999999999E-2</v>
      </c>
      <c r="K188" s="23">
        <f t="shared" si="43"/>
        <v>0.26529999999999998</v>
      </c>
      <c r="L188">
        <v>0.2</v>
      </c>
      <c r="N188">
        <f t="shared" si="44"/>
        <v>0.13664881659568073</v>
      </c>
      <c r="O188">
        <f t="shared" si="45"/>
        <v>0.51507281038703645</v>
      </c>
      <c r="P188">
        <f t="shared" si="46"/>
        <v>1.1030145620774072</v>
      </c>
      <c r="R188">
        <f t="shared" si="47"/>
        <v>1.8366489088942767E-3</v>
      </c>
      <c r="T188">
        <f t="shared" si="48"/>
        <v>0.98473257615459908</v>
      </c>
      <c r="U188">
        <f t="shared" si="49"/>
        <v>-6.6816948517545178E-3</v>
      </c>
      <c r="V188">
        <f t="shared" si="50"/>
        <v>-1.2027050733158131E-4</v>
      </c>
      <c r="X188">
        <f t="shared" si="51"/>
        <v>1.5267423845400955E-2</v>
      </c>
      <c r="Y188">
        <f t="shared" si="52"/>
        <v>2.3309423087511768E-4</v>
      </c>
      <c r="Z188" s="6">
        <f t="shared" si="53"/>
        <v>1086.9816604383932</v>
      </c>
      <c r="AA188">
        <f t="shared" si="54"/>
        <v>4.56064477407442E-3</v>
      </c>
      <c r="AC188">
        <f t="shared" si="55"/>
        <v>0.98473257615459908</v>
      </c>
      <c r="AD188" s="6">
        <f t="shared" si="56"/>
        <v>1363.2002670437305</v>
      </c>
      <c r="AE188">
        <f t="shared" si="57"/>
        <v>-5.6322509576510922E-3</v>
      </c>
      <c r="AK188">
        <f t="shared" si="58"/>
        <v>6.4477221798602338E-4</v>
      </c>
      <c r="AL188">
        <f t="shared" si="59"/>
        <v>4.5148107963802022E-7</v>
      </c>
    </row>
    <row r="189" spans="1:38" x14ac:dyDescent="0.3">
      <c r="A189" s="14">
        <v>323.14999999999998</v>
      </c>
      <c r="B189" s="17">
        <v>0.1981</v>
      </c>
      <c r="C189" s="9">
        <v>58.44</v>
      </c>
      <c r="D189" s="9">
        <f t="shared" si="40"/>
        <v>11.576964</v>
      </c>
      <c r="E189">
        <f t="shared" si="41"/>
        <v>2.5094041602586916</v>
      </c>
      <c r="F189" s="22">
        <v>0.76</v>
      </c>
      <c r="H189">
        <f t="shared" si="42"/>
        <v>-2.7359999999999999E-5</v>
      </c>
      <c r="I189" s="14">
        <v>0.41181201694887049</v>
      </c>
      <c r="J189">
        <v>1.7999999999999999E-2</v>
      </c>
      <c r="K189" s="23">
        <f t="shared" si="43"/>
        <v>0.1981</v>
      </c>
      <c r="L189">
        <v>0.2</v>
      </c>
      <c r="N189">
        <f t="shared" si="44"/>
        <v>8.8171192239869356E-2</v>
      </c>
      <c r="O189">
        <f t="shared" si="45"/>
        <v>0.44508426168535775</v>
      </c>
      <c r="P189">
        <f t="shared" si="46"/>
        <v>1.0890168523370716</v>
      </c>
      <c r="R189">
        <f t="shared" si="47"/>
        <v>1.2003105660540764E-3</v>
      </c>
      <c r="T189">
        <f t="shared" si="48"/>
        <v>0.98855552823759241</v>
      </c>
      <c r="U189">
        <f t="shared" si="49"/>
        <v>-4.9989308724499278E-3</v>
      </c>
      <c r="V189">
        <f t="shared" si="50"/>
        <v>-8.9980755704098693E-5</v>
      </c>
      <c r="X189">
        <f t="shared" si="51"/>
        <v>1.1444471762407591E-2</v>
      </c>
      <c r="Y189">
        <f t="shared" si="52"/>
        <v>1.3097593392054471E-4</v>
      </c>
      <c r="Z189" s="6">
        <f t="shared" si="53"/>
        <v>1085.9110007964368</v>
      </c>
      <c r="AA189">
        <f t="shared" si="54"/>
        <v>2.5601077347103202E-3</v>
      </c>
      <c r="AC189">
        <f t="shared" si="55"/>
        <v>0.98855552823759241</v>
      </c>
      <c r="AD189" s="6">
        <f t="shared" si="56"/>
        <v>1362.3866360948982</v>
      </c>
      <c r="AE189">
        <f t="shared" si="57"/>
        <v>-3.1751588171013093E-3</v>
      </c>
      <c r="AK189">
        <f t="shared" si="58"/>
        <v>4.952787279589887E-4</v>
      </c>
      <c r="AL189">
        <f t="shared" si="59"/>
        <v>2.7315123996258982E-7</v>
      </c>
    </row>
    <row r="190" spans="1:38" x14ac:dyDescent="0.3">
      <c r="A190" s="14">
        <v>323.14999999999998</v>
      </c>
      <c r="B190" s="17">
        <v>0.1477</v>
      </c>
      <c r="C190" s="9">
        <v>58.44</v>
      </c>
      <c r="D190" s="9">
        <f t="shared" si="40"/>
        <v>8.6315879999999989</v>
      </c>
      <c r="E190">
        <f t="shared" si="41"/>
        <v>2.5094041602586916</v>
      </c>
      <c r="F190" s="17">
        <v>0.78110000000000002</v>
      </c>
      <c r="H190">
        <f t="shared" si="42"/>
        <v>-2.8119599999999998E-5</v>
      </c>
      <c r="I190" s="14">
        <v>0.41181201694887049</v>
      </c>
      <c r="J190">
        <v>1.7999999999999999E-2</v>
      </c>
      <c r="K190" s="23">
        <f t="shared" si="43"/>
        <v>0.1477</v>
      </c>
      <c r="L190">
        <v>0.2</v>
      </c>
      <c r="N190">
        <f t="shared" si="44"/>
        <v>5.6763706124600403E-2</v>
      </c>
      <c r="O190">
        <f t="shared" si="45"/>
        <v>0.3843175770115127</v>
      </c>
      <c r="P190">
        <f t="shared" si="46"/>
        <v>1.0768635154023025</v>
      </c>
      <c r="R190">
        <f t="shared" si="47"/>
        <v>7.8146871453578807E-4</v>
      </c>
      <c r="T190">
        <f t="shared" si="48"/>
        <v>0.99144227872427093</v>
      </c>
      <c r="U190">
        <f t="shared" si="49"/>
        <v>-3.7325651311420067E-3</v>
      </c>
      <c r="V190">
        <f t="shared" si="50"/>
        <v>-6.7186172360556116E-5</v>
      </c>
      <c r="X190">
        <f t="shared" si="51"/>
        <v>8.5577212757290723E-3</v>
      </c>
      <c r="Y190">
        <f t="shared" si="52"/>
        <v>7.3234593433066017E-5</v>
      </c>
      <c r="Z190" s="6">
        <f>$AH$8+($AH$9/A190)+($AH$10 *(LOG(A190 )))+(($AH$11+($AH$12/A190)+($AH$13 *(LOG(A190)))*X190))+(($AH$14+($AH$15/A190)+($AH$16 *(LOG(A190)))*(X190^2)))+(($AH$17+($AH$18/A190)+($AH$19 *(LOG(A190)))*(X190^3)))+((($AH$20+($AH$21/A190)+($AH$22 *(LOG(A190)))*(X190^4))))</f>
        <v>1085.1044465154</v>
      </c>
      <c r="AA190">
        <f t="shared" si="54"/>
        <v>1.430409293513414E-3</v>
      </c>
      <c r="AC190">
        <f t="shared" si="55"/>
        <v>0.99144227872427093</v>
      </c>
      <c r="AD190" s="6">
        <f t="shared" si="56"/>
        <v>1361.8654689949146</v>
      </c>
      <c r="AE190">
        <f t="shared" si="57"/>
        <v>-1.7798787705454434E-3</v>
      </c>
      <c r="AK190">
        <f t="shared" si="58"/>
        <v>3.6481306514320232E-4</v>
      </c>
      <c r="AL190">
        <f t="shared" si="59"/>
        <v>1.5439607933653995E-7</v>
      </c>
    </row>
    <row r="191" spans="1:38" x14ac:dyDescent="0.3">
      <c r="D191" s="9"/>
      <c r="AD191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E2EB-7EEA-4DDA-AA52-409A73996822}">
  <dimension ref="A2:AM159"/>
  <sheetViews>
    <sheetView topLeftCell="R1" zoomScale="91" zoomScaleNormal="91" workbookViewId="0">
      <selection activeCell="AG8" sqref="AG8:AG22"/>
    </sheetView>
  </sheetViews>
  <sheetFormatPr defaultRowHeight="14.4" x14ac:dyDescent="0.3"/>
  <cols>
    <col min="4" max="4" width="12.5546875" customWidth="1"/>
    <col min="21" max="21" width="13.5546875" bestFit="1" customWidth="1"/>
    <col min="28" max="30" width="12.109375" customWidth="1"/>
    <col min="36" max="36" width="13.109375" customWidth="1"/>
    <col min="37" max="37" width="17.44140625" customWidth="1"/>
    <col min="38" max="38" width="12" bestFit="1" customWidth="1"/>
  </cols>
  <sheetData>
    <row r="2" spans="1:39" x14ac:dyDescent="0.3">
      <c r="B2" s="32" t="s">
        <v>23</v>
      </c>
      <c r="K2" s="24" t="s">
        <v>2</v>
      </c>
      <c r="L2" s="24">
        <v>3</v>
      </c>
    </row>
    <row r="3" spans="1:39" x14ac:dyDescent="0.3">
      <c r="K3" s="24" t="s">
        <v>19</v>
      </c>
      <c r="L3" s="24">
        <v>1.7999999999999999E-2</v>
      </c>
    </row>
    <row r="6" spans="1:39" ht="34.200000000000003" customHeight="1" x14ac:dyDescent="0.3">
      <c r="B6" t="s">
        <v>0</v>
      </c>
      <c r="C6" t="s">
        <v>3</v>
      </c>
      <c r="D6" t="s">
        <v>17</v>
      </c>
      <c r="F6" t="s">
        <v>18</v>
      </c>
      <c r="G6" s="8" t="s">
        <v>16</v>
      </c>
      <c r="R6" s="5"/>
      <c r="V6" s="5"/>
      <c r="AA6" s="5"/>
      <c r="AE6" s="5"/>
      <c r="AJ6" t="s">
        <v>14</v>
      </c>
      <c r="AK6" t="s">
        <v>15</v>
      </c>
      <c r="AL6" t="s">
        <v>13</v>
      </c>
      <c r="AM6" t="s">
        <v>16</v>
      </c>
    </row>
    <row r="7" spans="1:39" ht="15" thickBot="1" x14ac:dyDescent="0.35">
      <c r="A7" s="10">
        <v>298.14999999999998</v>
      </c>
      <c r="B7" s="10">
        <v>7</v>
      </c>
      <c r="C7" s="9">
        <v>110.98</v>
      </c>
      <c r="D7" s="9">
        <f>B7*C7</f>
        <v>776.86</v>
      </c>
      <c r="E7">
        <f>LOG(A7)</f>
        <v>2.474434813681758</v>
      </c>
      <c r="F7">
        <v>0.33189999999999997</v>
      </c>
      <c r="G7">
        <f>LOG(F7)</f>
        <v>-0.4789927475913961</v>
      </c>
      <c r="H7">
        <v>0.50900000000000001</v>
      </c>
      <c r="I7">
        <v>1.7999999999999999E-2</v>
      </c>
      <c r="J7">
        <f t="shared" ref="J7:J38" si="0">3*B7</f>
        <v>21</v>
      </c>
      <c r="K7">
        <v>0.2</v>
      </c>
      <c r="M7">
        <f t="shared" ref="M7:M38" si="1">J7^(3/2)</f>
        <v>96.234089594072671</v>
      </c>
      <c r="N7">
        <f t="shared" ref="N7:N38" si="2">J7^(1/2)</f>
        <v>4.5825756949558398</v>
      </c>
      <c r="O7">
        <f t="shared" ref="O7:O38" si="3">1+(K7*N7)</f>
        <v>1.9165151389911679</v>
      </c>
      <c r="Q7">
        <f t="shared" ref="Q7:Q38" si="4">(2*I7*H7*M7)/(O7)</f>
        <v>0.92010411076116949</v>
      </c>
      <c r="R7" s="5"/>
      <c r="S7">
        <f>1-W7</f>
        <v>0.56279054061659339</v>
      </c>
      <c r="T7">
        <f>LOG(S7)</f>
        <v>-0.24965321079759834</v>
      </c>
      <c r="U7">
        <f t="shared" ref="U7:U38" si="5">I7*T7</f>
        <v>-4.4937577943567697E-3</v>
      </c>
      <c r="V7" s="5"/>
      <c r="W7">
        <f t="shared" ref="W7:W38" si="6">D7/(1000+D7)</f>
        <v>0.43720945938340666</v>
      </c>
      <c r="X7">
        <f>W7^2</f>
        <v>0.19115211137433072</v>
      </c>
      <c r="Y7" s="6">
        <f>AG8+($AG$9/A7)+($AG$10 *(LOG(A7 )))+(($AG$11+($AG$12/A7)+($AG$13 *(LOG(A7)))*W7))+(($AG$14+($AG$15/A7)+($AG$16 *(LOG(A7)))*(W7^2)))+(($AG$17+($AG$18/A7)+($AG$19 *(LOG(A7)))*(W7^3)))+((($AH$20+($AH$21/A7)+($AH$22 *(LOG(A7)))*(W7^4))))</f>
        <v>92.10909520953507</v>
      </c>
      <c r="Z7">
        <f t="shared" ref="Z7:Z38" si="7">I7*Y7*X7</f>
        <v>0.31692326446947383</v>
      </c>
      <c r="AA7" s="5"/>
      <c r="AB7">
        <f t="shared" ref="AB7:AB38" si="8">(1-W7)</f>
        <v>0.56279054061659339</v>
      </c>
      <c r="AC7" s="6">
        <f>$AG$11+($AG$12/A7)+($AG$13*(LOG(A7))+(($AG$14+($AG$15/A7)+($AG$16*(LOG(A7)))*W7*2)+($AG$17+($AG$18/A7)+($AG$19*(LOG(A7)))*2*(W7^2))))+(($AG$20+($AG$21/A7)+($AG$22*LOG(A7))*4*(W7^3)))</f>
        <v>961.30121560995667</v>
      </c>
      <c r="AD7">
        <f>-1*AB7*X7*I7*AC7</f>
        <v>-1.8614779029017317</v>
      </c>
      <c r="AE7" s="5"/>
      <c r="AJ7">
        <f t="shared" ref="AJ7:AJ38" si="9">Q7+U7+Z7+AD7</f>
        <v>-0.62894428546544501</v>
      </c>
      <c r="AK7">
        <f t="shared" ref="AK7:AK38" si="10">(G7-AJ7)^2</f>
        <v>2.2485463710792325E-2</v>
      </c>
      <c r="AL7">
        <f>STDEV(AK7:AK59)</f>
        <v>0.23295216664644502</v>
      </c>
    </row>
    <row r="8" spans="1:39" ht="15.6" thickTop="1" thickBot="1" x14ac:dyDescent="0.35">
      <c r="A8" s="10">
        <v>298.14999999999998</v>
      </c>
      <c r="B8" s="10">
        <v>7.5</v>
      </c>
      <c r="C8" s="9">
        <v>110.98</v>
      </c>
      <c r="D8" s="9">
        <f t="shared" ref="D8:D59" si="11">B8*C8</f>
        <v>832.35</v>
      </c>
      <c r="E8">
        <f t="shared" ref="E8:E59" si="12">LOG(A8)</f>
        <v>2.474434813681758</v>
      </c>
      <c r="F8">
        <v>0.28129999999999999</v>
      </c>
      <c r="G8">
        <f t="shared" ref="G8:G59" si="13">LOG(F8)</f>
        <v>-0.55083026783479905</v>
      </c>
      <c r="H8">
        <v>0.50900000000000001</v>
      </c>
      <c r="I8">
        <v>1.7999999999999999E-2</v>
      </c>
      <c r="J8">
        <f t="shared" si="0"/>
        <v>22.5</v>
      </c>
      <c r="K8">
        <v>0.2</v>
      </c>
      <c r="M8">
        <f t="shared" si="1"/>
        <v>106.72687103068277</v>
      </c>
      <c r="N8">
        <f t="shared" si="2"/>
        <v>4.7434164902525691</v>
      </c>
      <c r="O8">
        <f t="shared" si="3"/>
        <v>1.948683298050514</v>
      </c>
      <c r="Q8">
        <f t="shared" si="4"/>
        <v>1.0035818476623164</v>
      </c>
      <c r="R8" s="5"/>
      <c r="S8">
        <f t="shared" ref="S8:S59" si="14">1-W8</f>
        <v>0.54574726444183697</v>
      </c>
      <c r="T8">
        <f t="shared" ref="T8:T59" si="15">LOG(S8)</f>
        <v>-0.26300843251445793</v>
      </c>
      <c r="U8">
        <f t="shared" si="5"/>
        <v>-4.7341517852602421E-3</v>
      </c>
      <c r="V8" s="5"/>
      <c r="W8">
        <f t="shared" si="6"/>
        <v>0.45425273555816303</v>
      </c>
      <c r="X8">
        <f t="shared" ref="X8:X59" si="16">W8^2</f>
        <v>0.20634554776207439</v>
      </c>
      <c r="Y8" s="6">
        <f t="shared" ref="Y8:Y58" si="17">AG9+($AG$9/A8)+($AG$10 *(LOG(A8 )))+(($AG$11+($AG$12/A8)+($AG$13 *(LOG(A8)))*W8))+(($AG$14+($AG$15/A8)+($AG$16 *(LOG(A8)))*(W8^2)))+(($AG$17+($AG$18/A8)+($AG$19 *(LOG(A8)))*(W8^3)))+((($AH$20+($AH$21/A8)+($AH$22 *(LOG(A8)))*(W8^4))))</f>
        <v>100.85921801090677</v>
      </c>
      <c r="Z8">
        <f t="shared" si="7"/>
        <v>0.37461331057167063</v>
      </c>
      <c r="AA8" s="5"/>
      <c r="AB8">
        <f t="shared" si="8"/>
        <v>0.54574726444183697</v>
      </c>
      <c r="AC8" s="6">
        <f t="shared" ref="AC8:AC58" si="18">$AG$11+($AG$12/A8)+($AG$13*(LOG(A8))+(($AG$14+($AG$15/A8)+($AG$16*(LOG(A8)))*W8*2)+($AG$17+($AG$18/A8)+($AG$19*(LOG(A8)))*2*(W8^2))))+(($AG$20+($AG$21/A8)+($AG$22*LOG(A8))*4*(W8^3)))</f>
        <v>1018.6966506701604</v>
      </c>
      <c r="AD8">
        <f>-1*AB8*X8*I8*AC8</f>
        <v>-2.064923912433021</v>
      </c>
      <c r="AE8" s="5"/>
      <c r="AF8" s="7" t="s">
        <v>5</v>
      </c>
      <c r="AG8">
        <v>0</v>
      </c>
      <c r="AJ8">
        <f t="shared" si="9"/>
        <v>-0.69146290598429427</v>
      </c>
      <c r="AK8">
        <f t="shared" si="10"/>
        <v>1.9777538912886861E-2</v>
      </c>
    </row>
    <row r="9" spans="1:39" ht="15.6" thickTop="1" thickBot="1" x14ac:dyDescent="0.35">
      <c r="A9" s="10">
        <v>298.14999999999998</v>
      </c>
      <c r="B9" s="10">
        <v>8</v>
      </c>
      <c r="C9" s="9">
        <v>110.98</v>
      </c>
      <c r="D9" s="9">
        <f t="shared" si="11"/>
        <v>887.84</v>
      </c>
      <c r="E9">
        <f t="shared" si="12"/>
        <v>2.474434813681758</v>
      </c>
      <c r="F9">
        <v>0.25540000000000002</v>
      </c>
      <c r="G9">
        <f t="shared" si="13"/>
        <v>-0.59277910707260351</v>
      </c>
      <c r="H9">
        <v>0.50900000000000001</v>
      </c>
      <c r="I9">
        <v>1.7999999999999999E-2</v>
      </c>
      <c r="J9">
        <f t="shared" si="0"/>
        <v>24</v>
      </c>
      <c r="K9">
        <v>0.2</v>
      </c>
      <c r="M9">
        <f t="shared" si="1"/>
        <v>117.5755076535926</v>
      </c>
      <c r="N9">
        <f t="shared" si="2"/>
        <v>4.8989794855663558</v>
      </c>
      <c r="O9">
        <f t="shared" si="3"/>
        <v>1.9797958971132712</v>
      </c>
      <c r="Q9">
        <f t="shared" si="4"/>
        <v>1.0882200561107469</v>
      </c>
      <c r="R9" s="5"/>
      <c r="S9">
        <f t="shared" si="14"/>
        <v>0.529705907280278</v>
      </c>
      <c r="T9">
        <f t="shared" si="15"/>
        <v>-0.27596518378533391</v>
      </c>
      <c r="U9">
        <f t="shared" si="5"/>
        <v>-4.9673733081360104E-3</v>
      </c>
      <c r="V9" s="5"/>
      <c r="W9">
        <f t="shared" si="6"/>
        <v>0.470294092719722</v>
      </c>
      <c r="X9">
        <f t="shared" si="16"/>
        <v>0.22117653364706646</v>
      </c>
      <c r="Y9" s="6">
        <f t="shared" si="17"/>
        <v>109.55006019400214</v>
      </c>
      <c r="Z9">
        <f t="shared" si="7"/>
        <v>0.43613824634166365</v>
      </c>
      <c r="AA9" s="5"/>
      <c r="AB9">
        <f t="shared" si="8"/>
        <v>0.529705907280278</v>
      </c>
      <c r="AC9" s="6">
        <f t="shared" si="18"/>
        <v>1075.6162274778931</v>
      </c>
      <c r="AD9">
        <f>-1*AB9*X9*I9*AC9</f>
        <v>-2.2683168261641389</v>
      </c>
      <c r="AE9" s="5"/>
      <c r="AF9" s="7" t="s">
        <v>4</v>
      </c>
      <c r="AG9">
        <v>0</v>
      </c>
      <c r="AJ9">
        <f t="shared" si="9"/>
        <v>-0.74892589701986423</v>
      </c>
      <c r="AK9">
        <f t="shared" si="10"/>
        <v>2.4381820010833961E-2</v>
      </c>
    </row>
    <row r="10" spans="1:39" ht="15.6" thickTop="1" thickBot="1" x14ac:dyDescent="0.35">
      <c r="A10" s="10">
        <v>298.14999999999998</v>
      </c>
      <c r="B10" s="10">
        <v>8.5</v>
      </c>
      <c r="C10" s="9">
        <v>110.98</v>
      </c>
      <c r="D10" s="9">
        <f t="shared" si="11"/>
        <v>943.33</v>
      </c>
      <c r="E10">
        <f t="shared" si="12"/>
        <v>2.474434813681758</v>
      </c>
      <c r="F10">
        <v>0.2331</v>
      </c>
      <c r="G10">
        <f t="shared" si="13"/>
        <v>-0.63245772647942333</v>
      </c>
      <c r="H10">
        <v>0.50900000000000001</v>
      </c>
      <c r="I10">
        <v>1.7999999999999999E-2</v>
      </c>
      <c r="J10">
        <f t="shared" si="0"/>
        <v>25.5</v>
      </c>
      <c r="K10">
        <v>0.2</v>
      </c>
      <c r="M10">
        <f t="shared" si="1"/>
        <v>128.76868796411645</v>
      </c>
      <c r="N10">
        <f t="shared" si="2"/>
        <v>5.0497524691810387</v>
      </c>
      <c r="O10">
        <f t="shared" si="3"/>
        <v>2.0099504938362078</v>
      </c>
      <c r="Q10">
        <f t="shared" si="4"/>
        <v>1.1739380872764678</v>
      </c>
      <c r="R10" s="5"/>
      <c r="S10">
        <f t="shared" si="14"/>
        <v>0.51458064250539026</v>
      </c>
      <c r="T10">
        <f t="shared" si="15"/>
        <v>-0.28854655510821203</v>
      </c>
      <c r="U10">
        <f t="shared" si="5"/>
        <v>-5.1938379919478162E-3</v>
      </c>
      <c r="V10" s="5"/>
      <c r="W10">
        <f t="shared" si="6"/>
        <v>0.48541935749460979</v>
      </c>
      <c r="X10">
        <f t="shared" si="16"/>
        <v>0.23563195263047979</v>
      </c>
      <c r="Y10" s="6">
        <f t="shared" si="17"/>
        <v>118.15806156791972</v>
      </c>
      <c r="Z10">
        <f t="shared" si="7"/>
        <v>0.50115266579306472</v>
      </c>
      <c r="AA10" s="5"/>
      <c r="AB10">
        <f t="shared" si="8"/>
        <v>0.51458064250539026</v>
      </c>
      <c r="AC10" s="6">
        <f t="shared" si="18"/>
        <v>1131.9371038580393</v>
      </c>
      <c r="AD10">
        <f>-1*AB10*X10*I10*AC10</f>
        <v>-2.4704861761333796</v>
      </c>
      <c r="AE10" s="5"/>
      <c r="AF10" s="7" t="s">
        <v>6</v>
      </c>
      <c r="AG10">
        <v>0</v>
      </c>
      <c r="AJ10">
        <f t="shared" si="9"/>
        <v>-0.80058926105579498</v>
      </c>
      <c r="AK10">
        <f t="shared" si="10"/>
        <v>2.8268212919005654E-2</v>
      </c>
    </row>
    <row r="11" spans="1:39" ht="15.6" thickTop="1" thickBot="1" x14ac:dyDescent="0.35">
      <c r="A11" s="10">
        <v>298.14999999999998</v>
      </c>
      <c r="B11" s="10">
        <v>9</v>
      </c>
      <c r="C11" s="9">
        <v>110.98</v>
      </c>
      <c r="D11" s="9">
        <f t="shared" si="11"/>
        <v>998.82</v>
      </c>
      <c r="E11">
        <f t="shared" si="12"/>
        <v>2.474434813681758</v>
      </c>
      <c r="F11">
        <v>0.2137</v>
      </c>
      <c r="G11">
        <f t="shared" si="13"/>
        <v>-0.67019547783593059</v>
      </c>
      <c r="H11">
        <v>0.50900000000000001</v>
      </c>
      <c r="I11">
        <v>1.7999999999999999E-2</v>
      </c>
      <c r="J11">
        <f t="shared" si="0"/>
        <v>27</v>
      </c>
      <c r="K11">
        <v>0.2</v>
      </c>
      <c r="M11">
        <f t="shared" si="1"/>
        <v>140.29611541307906</v>
      </c>
      <c r="N11">
        <f t="shared" si="2"/>
        <v>5.196152422706632</v>
      </c>
      <c r="O11">
        <f t="shared" si="3"/>
        <v>2.0392304845413265</v>
      </c>
      <c r="Q11">
        <f t="shared" si="4"/>
        <v>1.260664764634241</v>
      </c>
      <c r="R11" s="5"/>
      <c r="S11">
        <f t="shared" si="14"/>
        <v>0.50029517415275016</v>
      </c>
      <c r="T11">
        <f t="shared" si="15"/>
        <v>-0.30077368630095885</v>
      </c>
      <c r="U11">
        <f t="shared" si="5"/>
        <v>-5.4139263534172593E-3</v>
      </c>
      <c r="V11" s="5"/>
      <c r="W11">
        <f t="shared" si="6"/>
        <v>0.49970482584724984</v>
      </c>
      <c r="X11">
        <f t="shared" si="16"/>
        <v>0.24970491297503031</v>
      </c>
      <c r="Y11" s="6">
        <f t="shared" si="17"/>
        <v>126.66440078127388</v>
      </c>
      <c r="Z11">
        <f t="shared" si="7"/>
        <v>0.56931701713420235</v>
      </c>
      <c r="AA11" s="5"/>
      <c r="AB11">
        <f t="shared" si="8"/>
        <v>0.50029517415275016</v>
      </c>
      <c r="AC11" s="6">
        <f t="shared" si="18"/>
        <v>1187.5595992974331</v>
      </c>
      <c r="AD11">
        <f>-1*AB11*X11*I11*AC11</f>
        <v>-2.6704307517005499</v>
      </c>
      <c r="AE11" s="5"/>
      <c r="AF11" s="7" t="s">
        <v>7</v>
      </c>
      <c r="AG11">
        <v>0</v>
      </c>
      <c r="AJ11">
        <f t="shared" si="9"/>
        <v>-0.84586289628552369</v>
      </c>
      <c r="AK11">
        <f t="shared" si="10"/>
        <v>3.0859041904744443E-2</v>
      </c>
    </row>
    <row r="12" spans="1:39" ht="15.6" thickTop="1" thickBot="1" x14ac:dyDescent="0.35">
      <c r="A12" s="10">
        <v>298.14999999999998</v>
      </c>
      <c r="B12" s="10">
        <v>9.5</v>
      </c>
      <c r="C12" s="9">
        <v>110.98</v>
      </c>
      <c r="D12" s="9">
        <f t="shared" si="11"/>
        <v>1054.31</v>
      </c>
      <c r="E12">
        <f t="shared" si="12"/>
        <v>2.474434813681758</v>
      </c>
      <c r="F12">
        <v>0.19639999999999999</v>
      </c>
      <c r="G12">
        <f t="shared" si="13"/>
        <v>-0.70685851654906917</v>
      </c>
      <c r="H12">
        <v>0.50900000000000001</v>
      </c>
      <c r="I12">
        <v>1.7999999999999999E-2</v>
      </c>
      <c r="J12">
        <f t="shared" si="0"/>
        <v>28.5</v>
      </c>
      <c r="K12">
        <v>0.2</v>
      </c>
      <c r="M12">
        <f t="shared" si="1"/>
        <v>152.14836509144612</v>
      </c>
      <c r="N12">
        <f t="shared" si="2"/>
        <v>5.3385391260156556</v>
      </c>
      <c r="O12">
        <f t="shared" si="3"/>
        <v>2.0677078252031311</v>
      </c>
      <c r="Q12">
        <f t="shared" si="4"/>
        <v>1.3483368433167144</v>
      </c>
      <c r="R12" s="5"/>
      <c r="S12">
        <f t="shared" si="14"/>
        <v>0.48678144973251358</v>
      </c>
      <c r="T12">
        <f t="shared" si="15"/>
        <v>-0.31266598022075154</v>
      </c>
      <c r="U12">
        <f t="shared" si="5"/>
        <v>-5.6279876439735274E-3</v>
      </c>
      <c r="V12" s="5"/>
      <c r="W12">
        <f t="shared" si="6"/>
        <v>0.51321855026748642</v>
      </c>
      <c r="X12">
        <f t="shared" si="16"/>
        <v>0.2633932803386605</v>
      </c>
      <c r="Y12" s="6">
        <f t="shared" si="17"/>
        <v>135.05420031099675</v>
      </c>
      <c r="Z12">
        <f t="shared" si="7"/>
        <v>0.64030263918170349</v>
      </c>
      <c r="AA12" s="5"/>
      <c r="AB12">
        <f t="shared" si="8"/>
        <v>0.48678144973251358</v>
      </c>
      <c r="AC12" s="6">
        <f t="shared" si="18"/>
        <v>1242.4038568155725</v>
      </c>
      <c r="AD12">
        <f t="shared" ref="AD12:AD59" si="19">-AB12*X12*I12*AC12</f>
        <v>-2.867305758301828</v>
      </c>
      <c r="AE12" s="5"/>
      <c r="AF12" s="7" t="s">
        <v>8</v>
      </c>
      <c r="AG12">
        <v>0</v>
      </c>
      <c r="AJ12">
        <f t="shared" si="9"/>
        <v>-0.8842942634473836</v>
      </c>
      <c r="AK12">
        <f t="shared" si="10"/>
        <v>3.1483444277362702E-2</v>
      </c>
    </row>
    <row r="13" spans="1:39" ht="15.6" thickTop="1" thickBot="1" x14ac:dyDescent="0.35">
      <c r="A13" s="10">
        <v>298.14999999999998</v>
      </c>
      <c r="B13" s="10">
        <v>10</v>
      </c>
      <c r="C13" s="9">
        <v>110.98</v>
      </c>
      <c r="D13" s="9">
        <f t="shared" si="11"/>
        <v>1109.8</v>
      </c>
      <c r="E13">
        <f t="shared" si="12"/>
        <v>2.474434813681758</v>
      </c>
      <c r="F13">
        <v>0.1807</v>
      </c>
      <c r="G13">
        <f t="shared" si="13"/>
        <v>-0.7430418474390682</v>
      </c>
      <c r="H13">
        <v>0.50900000000000001</v>
      </c>
      <c r="I13">
        <v>1.7999999999999999E-2</v>
      </c>
      <c r="J13">
        <f t="shared" si="0"/>
        <v>30</v>
      </c>
      <c r="K13">
        <v>0.2</v>
      </c>
      <c r="M13">
        <f t="shared" si="1"/>
        <v>164.31676725154981</v>
      </c>
      <c r="N13">
        <f t="shared" si="2"/>
        <v>5.4772255750516612</v>
      </c>
      <c r="O13">
        <f t="shared" si="3"/>
        <v>2.0954451150103326</v>
      </c>
      <c r="Q13">
        <f t="shared" si="4"/>
        <v>1.4368977844130035</v>
      </c>
      <c r="R13" s="5"/>
      <c r="S13">
        <f t="shared" si="14"/>
        <v>0.47397857616835726</v>
      </c>
      <c r="T13">
        <f t="shared" si="15"/>
        <v>-0.32424128799286978</v>
      </c>
      <c r="U13">
        <f t="shared" si="5"/>
        <v>-5.8363431838716557E-3</v>
      </c>
      <c r="V13" s="5"/>
      <c r="W13">
        <f t="shared" si="6"/>
        <v>0.52602142383164274</v>
      </c>
      <c r="X13">
        <f t="shared" si="16"/>
        <v>0.27669853832986874</v>
      </c>
      <c r="Y13" s="6">
        <f t="shared" si="17"/>
        <v>143.31586218286185</v>
      </c>
      <c r="Z13">
        <f t="shared" si="7"/>
        <v>0.71379521253869005</v>
      </c>
      <c r="AA13" s="5"/>
      <c r="AB13">
        <f t="shared" si="8"/>
        <v>0.47397857616835726</v>
      </c>
      <c r="AC13" s="6">
        <f t="shared" si="18"/>
        <v>1296.4069081100463</v>
      </c>
      <c r="AD13">
        <f t="shared" si="19"/>
        <v>-3.0604086349352051</v>
      </c>
      <c r="AE13" s="5"/>
      <c r="AF13" s="7" t="s">
        <v>9</v>
      </c>
      <c r="AG13">
        <v>0</v>
      </c>
      <c r="AJ13">
        <f t="shared" si="9"/>
        <v>-0.91555198116738312</v>
      </c>
      <c r="AK13">
        <f t="shared" si="10"/>
        <v>2.9759746238961098E-2</v>
      </c>
    </row>
    <row r="14" spans="1:39" ht="15.6" thickTop="1" thickBot="1" x14ac:dyDescent="0.35">
      <c r="A14" s="10">
        <v>298.14999999999998</v>
      </c>
      <c r="B14" s="10">
        <v>10.5</v>
      </c>
      <c r="C14" s="9">
        <v>110.98</v>
      </c>
      <c r="D14" s="9">
        <f t="shared" si="11"/>
        <v>1165.29</v>
      </c>
      <c r="E14">
        <f t="shared" si="12"/>
        <v>2.474434813681758</v>
      </c>
      <c r="F14">
        <v>0.1663</v>
      </c>
      <c r="G14">
        <f t="shared" si="13"/>
        <v>-0.77910775078048078</v>
      </c>
      <c r="H14">
        <v>0.50900000000000001</v>
      </c>
      <c r="I14">
        <v>1.7999999999999999E-2</v>
      </c>
      <c r="J14">
        <f t="shared" si="0"/>
        <v>31.5</v>
      </c>
      <c r="K14">
        <v>0.2</v>
      </c>
      <c r="M14">
        <f t="shared" si="1"/>
        <v>176.79331152506876</v>
      </c>
      <c r="N14">
        <f t="shared" si="2"/>
        <v>5.6124860801609122</v>
      </c>
      <c r="O14">
        <f t="shared" si="3"/>
        <v>2.1224972160321824</v>
      </c>
      <c r="Q14">
        <f t="shared" si="4"/>
        <v>1.5262967677486179</v>
      </c>
      <c r="R14" s="5"/>
      <c r="S14">
        <f t="shared" si="14"/>
        <v>0.46183190242415562</v>
      </c>
      <c r="T14">
        <f t="shared" si="15"/>
        <v>-0.33551607018839719</v>
      </c>
      <c r="U14">
        <f t="shared" si="5"/>
        <v>-6.0392892633911489E-3</v>
      </c>
      <c r="V14" s="5"/>
      <c r="W14">
        <f t="shared" si="6"/>
        <v>0.53816809757584438</v>
      </c>
      <c r="X14">
        <f t="shared" si="16"/>
        <v>0.28962490124840357</v>
      </c>
      <c r="Y14" s="6">
        <f t="shared" si="17"/>
        <v>151.44051320798107</v>
      </c>
      <c r="Z14">
        <f t="shared" si="7"/>
        <v>0.78949698629164333</v>
      </c>
      <c r="AA14" s="5"/>
      <c r="AB14">
        <f t="shared" si="8"/>
        <v>0.46183190242415562</v>
      </c>
      <c r="AC14" s="6">
        <f t="shared" si="18"/>
        <v>1349.5201177500692</v>
      </c>
      <c r="AD14">
        <f t="shared" si="19"/>
        <v>-3.2491644791458687</v>
      </c>
      <c r="AE14" s="5"/>
      <c r="AF14" s="7" t="s">
        <v>10</v>
      </c>
      <c r="AG14">
        <v>0</v>
      </c>
      <c r="AJ14">
        <f t="shared" si="9"/>
        <v>-0.93941001436899851</v>
      </c>
      <c r="AK14">
        <f t="shared" si="10"/>
        <v>2.5696815711602618E-2</v>
      </c>
    </row>
    <row r="15" spans="1:39" ht="15.6" thickTop="1" thickBot="1" x14ac:dyDescent="0.35">
      <c r="A15" s="11">
        <v>433.15</v>
      </c>
      <c r="B15" s="12">
        <v>15.0428</v>
      </c>
      <c r="C15" s="9">
        <v>110.98</v>
      </c>
      <c r="D15" s="9">
        <f t="shared" si="11"/>
        <v>1669.449944</v>
      </c>
      <c r="E15">
        <f t="shared" si="12"/>
        <v>2.6366383187350237</v>
      </c>
      <c r="F15">
        <v>0.23180000000000001</v>
      </c>
      <c r="G15">
        <f t="shared" si="13"/>
        <v>-0.63488656837242274</v>
      </c>
      <c r="H15">
        <v>0.50900000000000001</v>
      </c>
      <c r="I15">
        <v>1.7999999999999999E-2</v>
      </c>
      <c r="J15">
        <f t="shared" si="0"/>
        <v>45.128399999999999</v>
      </c>
      <c r="K15">
        <v>0.2</v>
      </c>
      <c r="M15">
        <f t="shared" si="1"/>
        <v>303.16209822877641</v>
      </c>
      <c r="N15">
        <f t="shared" si="2"/>
        <v>6.7177674863007875</v>
      </c>
      <c r="O15">
        <f t="shared" si="3"/>
        <v>2.3435534972601575</v>
      </c>
      <c r="Q15">
        <f t="shared" si="4"/>
        <v>2.3703927793577582</v>
      </c>
      <c r="R15" s="5"/>
      <c r="S15">
        <f t="shared" si="14"/>
        <v>0.37460900971290134</v>
      </c>
      <c r="T15">
        <f t="shared" si="15"/>
        <v>-0.42642178162831468</v>
      </c>
      <c r="U15">
        <f t="shared" si="5"/>
        <v>-7.6755920693096632E-3</v>
      </c>
      <c r="V15" s="5"/>
      <c r="W15">
        <f t="shared" si="6"/>
        <v>0.62539099028709866</v>
      </c>
      <c r="X15">
        <f t="shared" si="16"/>
        <v>0.39111389073227792</v>
      </c>
      <c r="Y15" s="6">
        <f t="shared" si="17"/>
        <v>355.62593987102662</v>
      </c>
      <c r="Z15">
        <f t="shared" si="7"/>
        <v>2.5036244097890461</v>
      </c>
      <c r="AA15" s="5"/>
      <c r="AB15">
        <f t="shared" si="8"/>
        <v>0.37460900971290134</v>
      </c>
      <c r="AC15" s="6">
        <f t="shared" si="18"/>
        <v>1888.2318509908348</v>
      </c>
      <c r="AD15">
        <f t="shared" si="19"/>
        <v>-4.9797699841122967</v>
      </c>
      <c r="AE15" s="5"/>
      <c r="AF15" s="7" t="s">
        <v>11</v>
      </c>
      <c r="AG15">
        <v>0</v>
      </c>
      <c r="AJ15">
        <f t="shared" si="9"/>
        <v>-0.1134283870348014</v>
      </c>
      <c r="AK15">
        <f t="shared" si="10"/>
        <v>0.27191863488393958</v>
      </c>
    </row>
    <row r="16" spans="1:39" ht="15.6" thickTop="1" thickBot="1" x14ac:dyDescent="0.35">
      <c r="A16" s="11">
        <v>433.15</v>
      </c>
      <c r="B16" s="12">
        <v>14.3782</v>
      </c>
      <c r="C16" s="9">
        <v>110.98</v>
      </c>
      <c r="D16" s="9">
        <f t="shared" si="11"/>
        <v>1595.692636</v>
      </c>
      <c r="E16">
        <f t="shared" si="12"/>
        <v>2.6366383187350237</v>
      </c>
      <c r="F16">
        <v>0.24840000000000001</v>
      </c>
      <c r="G16">
        <f t="shared" si="13"/>
        <v>-0.6048484084954574</v>
      </c>
      <c r="H16">
        <v>0.50900000000000001</v>
      </c>
      <c r="I16">
        <v>1.7999999999999999E-2</v>
      </c>
      <c r="J16">
        <f t="shared" si="0"/>
        <v>43.134599999999999</v>
      </c>
      <c r="K16">
        <v>0.2</v>
      </c>
      <c r="M16">
        <f t="shared" si="1"/>
        <v>283.29483890852975</v>
      </c>
      <c r="N16">
        <f t="shared" si="2"/>
        <v>6.5676936591165695</v>
      </c>
      <c r="O16">
        <f t="shared" si="3"/>
        <v>2.3135387318233143</v>
      </c>
      <c r="Q16">
        <f t="shared" si="4"/>
        <v>2.2437898085539136</v>
      </c>
      <c r="R16" s="5"/>
      <c r="S16">
        <f t="shared" si="14"/>
        <v>0.38525362599980806</v>
      </c>
      <c r="T16">
        <f t="shared" si="15"/>
        <v>-0.41425326501889487</v>
      </c>
      <c r="U16">
        <f t="shared" si="5"/>
        <v>-7.4565587703401071E-3</v>
      </c>
      <c r="V16" s="5"/>
      <c r="W16">
        <f t="shared" si="6"/>
        <v>0.61474637400019194</v>
      </c>
      <c r="X16">
        <f t="shared" si="16"/>
        <v>0.37791310434638387</v>
      </c>
      <c r="Y16" s="6">
        <f t="shared" si="17"/>
        <v>223.08833557955205</v>
      </c>
      <c r="Z16">
        <f t="shared" si="7"/>
        <v>1.5175440979620543</v>
      </c>
      <c r="AA16" s="5"/>
      <c r="AB16">
        <f t="shared" si="8"/>
        <v>0.38525362599980806</v>
      </c>
      <c r="AC16" s="6">
        <f t="shared" si="18"/>
        <v>1825.2410839377185</v>
      </c>
      <c r="AD16">
        <f t="shared" si="19"/>
        <v>-4.7833419348677886</v>
      </c>
      <c r="AE16" s="5"/>
      <c r="AF16" s="7" t="s">
        <v>12</v>
      </c>
      <c r="AG16">
        <v>122.94243065412859</v>
      </c>
      <c r="AJ16">
        <f t="shared" si="9"/>
        <v>-1.0294645871221606</v>
      </c>
      <c r="AK16">
        <f t="shared" si="10"/>
        <v>0.18029889915154432</v>
      </c>
    </row>
    <row r="17" spans="1:37" ht="15.6" thickTop="1" thickBot="1" x14ac:dyDescent="0.35">
      <c r="A17" s="11">
        <v>433.15</v>
      </c>
      <c r="B17" s="12">
        <v>13.815200000000001</v>
      </c>
      <c r="C17" s="9">
        <v>110.98</v>
      </c>
      <c r="D17" s="9">
        <f t="shared" si="11"/>
        <v>1533.210896</v>
      </c>
      <c r="E17">
        <f t="shared" si="12"/>
        <v>2.6366383187350237</v>
      </c>
      <c r="F17">
        <v>0.26129999999999998</v>
      </c>
      <c r="G17">
        <f t="shared" si="13"/>
        <v>-0.58286059027267445</v>
      </c>
      <c r="H17">
        <v>0.50900000000000001</v>
      </c>
      <c r="I17">
        <v>1.7999999999999999E-2</v>
      </c>
      <c r="J17">
        <f t="shared" si="0"/>
        <v>41.445599999999999</v>
      </c>
      <c r="K17">
        <v>0.2</v>
      </c>
      <c r="M17">
        <f t="shared" si="1"/>
        <v>266.81954965731188</v>
      </c>
      <c r="N17">
        <f t="shared" si="2"/>
        <v>6.4378257199150708</v>
      </c>
      <c r="O17">
        <f t="shared" si="3"/>
        <v>2.2875651439830142</v>
      </c>
      <c r="Q17">
        <f t="shared" si="4"/>
        <v>2.1372949490774751</v>
      </c>
      <c r="R17" s="5"/>
      <c r="S17">
        <f t="shared" si="14"/>
        <v>0.39475592086668487</v>
      </c>
      <c r="T17">
        <f t="shared" si="15"/>
        <v>-0.40367134737300503</v>
      </c>
      <c r="U17">
        <f t="shared" si="5"/>
        <v>-7.26608425271409E-3</v>
      </c>
      <c r="V17" s="5"/>
      <c r="W17">
        <f t="shared" si="6"/>
        <v>0.60524407913331513</v>
      </c>
      <c r="X17">
        <f t="shared" si="16"/>
        <v>0.36632039532593463</v>
      </c>
      <c r="Y17" s="6">
        <f t="shared" si="17"/>
        <v>214.73787798339424</v>
      </c>
      <c r="Z17">
        <f t="shared" si="7"/>
        <v>1.4159315583779271</v>
      </c>
      <c r="AA17" s="5"/>
      <c r="AB17">
        <f t="shared" si="8"/>
        <v>0.39475592086668487</v>
      </c>
      <c r="AC17" s="6">
        <f t="shared" si="18"/>
        <v>1770.4608717865806</v>
      </c>
      <c r="AD17">
        <f t="shared" si="19"/>
        <v>-4.6083832557126589</v>
      </c>
      <c r="AE17" s="5"/>
      <c r="AF17" s="7" t="s">
        <v>27</v>
      </c>
      <c r="AG17">
        <v>0</v>
      </c>
      <c r="AJ17">
        <f t="shared" si="9"/>
        <v>-1.0624228325099709</v>
      </c>
      <c r="AK17">
        <f t="shared" si="10"/>
        <v>0.22997994417966344</v>
      </c>
    </row>
    <row r="18" spans="1:37" ht="15" thickTop="1" x14ac:dyDescent="0.3">
      <c r="A18" s="11">
        <v>433.15</v>
      </c>
      <c r="B18" s="12">
        <v>12.6244</v>
      </c>
      <c r="C18" s="9">
        <v>110.98</v>
      </c>
      <c r="D18" s="9">
        <f t="shared" si="11"/>
        <v>1401.055912</v>
      </c>
      <c r="E18">
        <f t="shared" si="12"/>
        <v>2.6366383187350237</v>
      </c>
      <c r="F18">
        <v>0.29399999999999998</v>
      </c>
      <c r="G18">
        <f t="shared" si="13"/>
        <v>-0.53165266958784274</v>
      </c>
      <c r="H18">
        <v>0.50900000000000001</v>
      </c>
      <c r="I18">
        <v>1.7999999999999999E-2</v>
      </c>
      <c r="J18">
        <f t="shared" si="0"/>
        <v>37.873199999999997</v>
      </c>
      <c r="K18">
        <v>0.2</v>
      </c>
      <c r="M18">
        <f t="shared" si="1"/>
        <v>233.07623920219589</v>
      </c>
      <c r="N18">
        <f t="shared" si="2"/>
        <v>6.1541205708045723</v>
      </c>
      <c r="O18">
        <f t="shared" si="3"/>
        <v>2.2308241141609146</v>
      </c>
      <c r="Q18">
        <f t="shared" si="4"/>
        <v>1.9144893494875357</v>
      </c>
      <c r="R18" s="5"/>
      <c r="S18">
        <f t="shared" si="14"/>
        <v>0.41648342922886494</v>
      </c>
      <c r="T18">
        <f t="shared" si="15"/>
        <v>-0.38040227333913751</v>
      </c>
      <c r="U18">
        <f t="shared" si="5"/>
        <v>-6.8472409201044745E-3</v>
      </c>
      <c r="V18" s="5"/>
      <c r="W18">
        <f t="shared" si="6"/>
        <v>0.58351657077113506</v>
      </c>
      <c r="X18">
        <f t="shared" si="16"/>
        <v>0.34049158836450505</v>
      </c>
      <c r="Y18" s="6">
        <f t="shared" si="17"/>
        <v>360.60372460386702</v>
      </c>
      <c r="Z18">
        <f t="shared" si="7"/>
        <v>2.2100856292894902</v>
      </c>
      <c r="AA18" s="5"/>
      <c r="AB18">
        <f t="shared" si="8"/>
        <v>0.41648342922886494</v>
      </c>
      <c r="AC18" s="6">
        <f t="shared" si="18"/>
        <v>1650.24159819854</v>
      </c>
      <c r="AD18">
        <f t="shared" si="19"/>
        <v>-4.2123470938999112</v>
      </c>
      <c r="AE18" s="5"/>
      <c r="AF18" s="46" t="s">
        <v>30</v>
      </c>
      <c r="AG18">
        <v>0</v>
      </c>
      <c r="AJ18">
        <f t="shared" si="9"/>
        <v>-9.4619356042990432E-2</v>
      </c>
      <c r="AK18">
        <f t="shared" si="10"/>
        <v>0.1909981171479932</v>
      </c>
    </row>
    <row r="19" spans="1:37" x14ac:dyDescent="0.3">
      <c r="A19" s="11">
        <v>433.15</v>
      </c>
      <c r="B19" s="12">
        <v>11.472899999999999</v>
      </c>
      <c r="C19" s="9">
        <v>110.98</v>
      </c>
      <c r="D19" s="9">
        <f t="shared" si="11"/>
        <v>1273.262442</v>
      </c>
      <c r="E19">
        <f t="shared" si="12"/>
        <v>2.6366383187350237</v>
      </c>
      <c r="F19">
        <v>0.32879999999999998</v>
      </c>
      <c r="G19">
        <f t="shared" si="13"/>
        <v>-0.48306819113198723</v>
      </c>
      <c r="H19">
        <v>0.50900000000000001</v>
      </c>
      <c r="I19">
        <v>1.7999999999999999E-2</v>
      </c>
      <c r="J19">
        <f t="shared" si="0"/>
        <v>34.418700000000001</v>
      </c>
      <c r="K19">
        <v>0.2</v>
      </c>
      <c r="M19">
        <f t="shared" si="1"/>
        <v>201.92574523954883</v>
      </c>
      <c r="N19">
        <f t="shared" si="2"/>
        <v>5.8667452646250116</v>
      </c>
      <c r="O19">
        <f t="shared" si="3"/>
        <v>2.1733490529250021</v>
      </c>
      <c r="Q19">
        <f t="shared" si="4"/>
        <v>1.7024818681517033</v>
      </c>
      <c r="R19" s="5"/>
      <c r="S19">
        <f t="shared" si="14"/>
        <v>0.43989641562027804</v>
      </c>
      <c r="T19">
        <f t="shared" si="15"/>
        <v>-0.35664957674256503</v>
      </c>
      <c r="U19">
        <f t="shared" si="5"/>
        <v>-6.4196923813661698E-3</v>
      </c>
      <c r="V19" s="5"/>
      <c r="W19">
        <f t="shared" si="6"/>
        <v>0.56010358437972196</v>
      </c>
      <c r="X19">
        <f t="shared" si="16"/>
        <v>0.3137160252350123</v>
      </c>
      <c r="Y19" s="6">
        <f t="shared" si="17"/>
        <v>431.73447045907454</v>
      </c>
      <c r="Z19">
        <f t="shared" si="7"/>
        <v>2.4379563965285467</v>
      </c>
      <c r="AA19" s="5"/>
      <c r="AB19">
        <f t="shared" si="8"/>
        <v>0.43989641562027804</v>
      </c>
      <c r="AC19" s="6">
        <f t="shared" si="18"/>
        <v>1528.3344003794905</v>
      </c>
      <c r="AD19">
        <f t="shared" si="19"/>
        <v>-3.7964529392888351</v>
      </c>
      <c r="AE19" s="5"/>
      <c r="AF19" s="46" t="s">
        <v>28</v>
      </c>
      <c r="AG19">
        <v>164.20982088663519</v>
      </c>
      <c r="AJ19">
        <f t="shared" si="9"/>
        <v>0.33756563301004894</v>
      </c>
      <c r="AK19">
        <f t="shared" si="10"/>
        <v>0.67343987332598221</v>
      </c>
    </row>
    <row r="20" spans="1:37" x14ac:dyDescent="0.3">
      <c r="A20" s="11">
        <v>433.15</v>
      </c>
      <c r="B20" s="12">
        <v>10.701700000000001</v>
      </c>
      <c r="C20" s="9">
        <v>110.98</v>
      </c>
      <c r="D20" s="9">
        <f t="shared" si="11"/>
        <v>1187.6746660000001</v>
      </c>
      <c r="E20">
        <f t="shared" si="12"/>
        <v>2.6366383187350237</v>
      </c>
      <c r="F20">
        <v>0.35720000000000002</v>
      </c>
      <c r="G20">
        <f t="shared" si="13"/>
        <v>-0.44708854978349116</v>
      </c>
      <c r="H20">
        <v>0.50900000000000001</v>
      </c>
      <c r="I20">
        <v>1.7999999999999999E-2</v>
      </c>
      <c r="J20">
        <f t="shared" si="0"/>
        <v>32.1051</v>
      </c>
      <c r="K20">
        <v>0.2</v>
      </c>
      <c r="M20">
        <f t="shared" si="1"/>
        <v>181.9118709097778</v>
      </c>
      <c r="N20">
        <f t="shared" si="2"/>
        <v>5.6661362496854943</v>
      </c>
      <c r="O20">
        <f t="shared" si="3"/>
        <v>2.1332272499370992</v>
      </c>
      <c r="Q20">
        <f t="shared" si="4"/>
        <v>1.5625869783207844</v>
      </c>
      <c r="R20" s="5"/>
      <c r="S20">
        <f t="shared" si="14"/>
        <v>0.45710635842779368</v>
      </c>
      <c r="T20">
        <f t="shared" si="15"/>
        <v>-0.33998273755797115</v>
      </c>
      <c r="U20">
        <f t="shared" si="5"/>
        <v>-6.1196892760434799E-3</v>
      </c>
      <c r="V20" s="5"/>
      <c r="W20">
        <f t="shared" si="6"/>
        <v>0.54289364157220632</v>
      </c>
      <c r="X20">
        <f t="shared" si="16"/>
        <v>0.29473350605953125</v>
      </c>
      <c r="Y20" s="6">
        <f t="shared" si="17"/>
        <v>377.60072271647294</v>
      </c>
      <c r="Z20">
        <f t="shared" si="7"/>
        <v>2.0032485281431009</v>
      </c>
      <c r="AA20" s="5"/>
      <c r="AB20">
        <f t="shared" si="8"/>
        <v>0.45710635842779368</v>
      </c>
      <c r="AC20" s="6">
        <f t="shared" si="18"/>
        <v>1443.6192299452284</v>
      </c>
      <c r="AD20">
        <f t="shared" si="19"/>
        <v>-3.5008373713191405</v>
      </c>
      <c r="AE20" s="5"/>
      <c r="AF20" s="46" t="s">
        <v>31</v>
      </c>
      <c r="AG20">
        <v>253.96470000737008</v>
      </c>
      <c r="AJ20">
        <f t="shared" si="9"/>
        <v>5.8878445868701057E-2</v>
      </c>
      <c r="AK20">
        <f t="shared" si="10"/>
        <v>0.25600260068930547</v>
      </c>
    </row>
    <row r="21" spans="1:37" x14ac:dyDescent="0.3">
      <c r="A21" s="11">
        <v>433.15</v>
      </c>
      <c r="B21" s="12">
        <v>9.9057999999999993</v>
      </c>
      <c r="C21" s="9">
        <v>110.98</v>
      </c>
      <c r="D21" s="9">
        <f t="shared" si="11"/>
        <v>1099.3456839999999</v>
      </c>
      <c r="E21">
        <f t="shared" si="12"/>
        <v>2.6366383187350237</v>
      </c>
      <c r="F21">
        <v>0.3871</v>
      </c>
      <c r="G21">
        <f t="shared" si="13"/>
        <v>-0.41217682868104494</v>
      </c>
      <c r="H21">
        <v>0.50900000000000001</v>
      </c>
      <c r="I21">
        <v>1.7999999999999999E-2</v>
      </c>
      <c r="J21">
        <f t="shared" si="0"/>
        <v>29.717399999999998</v>
      </c>
      <c r="K21">
        <v>0.2</v>
      </c>
      <c r="M21">
        <f t="shared" si="1"/>
        <v>162.00044777464055</v>
      </c>
      <c r="N21">
        <f t="shared" si="2"/>
        <v>5.4513668010875946</v>
      </c>
      <c r="O21">
        <f t="shared" si="3"/>
        <v>2.0902733602175187</v>
      </c>
      <c r="Q21">
        <f t="shared" si="4"/>
        <v>1.4201473651817504</v>
      </c>
      <c r="R21" s="5"/>
      <c r="S21">
        <f t="shared" si="14"/>
        <v>0.47633889340922853</v>
      </c>
      <c r="T21">
        <f t="shared" si="15"/>
        <v>-0.32208395658750122</v>
      </c>
      <c r="U21">
        <f t="shared" si="5"/>
        <v>-5.7975112185750218E-3</v>
      </c>
      <c r="V21" s="5"/>
      <c r="W21">
        <f t="shared" si="6"/>
        <v>0.52366110659077147</v>
      </c>
      <c r="X21">
        <f t="shared" si="16"/>
        <v>0.27422095455587131</v>
      </c>
      <c r="Y21" s="6">
        <f t="shared" si="17"/>
        <v>495.93316460847348</v>
      </c>
      <c r="Z21">
        <f t="shared" si="7"/>
        <v>2.4479147843072937</v>
      </c>
      <c r="AA21" s="5"/>
      <c r="AB21">
        <f t="shared" si="8"/>
        <v>0.47633889340922853</v>
      </c>
      <c r="AC21" s="6">
        <f t="shared" si="18"/>
        <v>1353.7015932856034</v>
      </c>
      <c r="AD21">
        <f t="shared" si="19"/>
        <v>-3.1828203552314425</v>
      </c>
      <c r="AE21" s="5"/>
      <c r="AF21" s="46" t="s">
        <v>32</v>
      </c>
      <c r="AG21">
        <v>212.78368608657635</v>
      </c>
      <c r="AJ21">
        <f t="shared" si="9"/>
        <v>0.6794442830390266</v>
      </c>
      <c r="AK21">
        <f t="shared" si="10"/>
        <v>1.1916366515529651</v>
      </c>
    </row>
    <row r="22" spans="1:37" x14ac:dyDescent="0.3">
      <c r="A22" s="11">
        <v>433.15</v>
      </c>
      <c r="B22" s="12">
        <v>8.8267000000000007</v>
      </c>
      <c r="C22" s="9">
        <v>110.98</v>
      </c>
      <c r="D22" s="9">
        <f t="shared" si="11"/>
        <v>979.58716600000014</v>
      </c>
      <c r="E22">
        <f t="shared" si="12"/>
        <v>2.6366383187350237</v>
      </c>
      <c r="F22">
        <v>0.43140000000000001</v>
      </c>
      <c r="G22">
        <f t="shared" si="13"/>
        <v>-0.36511985923347373</v>
      </c>
      <c r="H22">
        <v>0.50900000000000001</v>
      </c>
      <c r="I22">
        <v>1.7999999999999999E-2</v>
      </c>
      <c r="J22">
        <f t="shared" si="0"/>
        <v>26.4801</v>
      </c>
      <c r="K22">
        <v>0.2</v>
      </c>
      <c r="M22">
        <f t="shared" si="1"/>
        <v>136.26346593975362</v>
      </c>
      <c r="N22">
        <f t="shared" si="2"/>
        <v>5.1458818486241986</v>
      </c>
      <c r="O22">
        <f t="shared" si="3"/>
        <v>2.0291763697248397</v>
      </c>
      <c r="Q22">
        <f t="shared" si="4"/>
        <v>1.2304951837274887</v>
      </c>
      <c r="R22" s="5"/>
      <c r="S22">
        <f t="shared" si="14"/>
        <v>0.50515583106179829</v>
      </c>
      <c r="T22">
        <f t="shared" si="15"/>
        <v>-0.2965746295433172</v>
      </c>
      <c r="U22">
        <f t="shared" si="5"/>
        <v>-5.3383433317797093E-3</v>
      </c>
      <c r="V22" s="5"/>
      <c r="W22">
        <f t="shared" si="6"/>
        <v>0.49484416893820177</v>
      </c>
      <c r="X22">
        <f t="shared" si="16"/>
        <v>0.24487075153213958</v>
      </c>
      <c r="Y22" s="6">
        <f t="shared" si="17"/>
        <v>131.83924475654501</v>
      </c>
      <c r="Z22">
        <f t="shared" si="7"/>
        <v>0.58110434900936758</v>
      </c>
      <c r="AA22" s="5"/>
      <c r="AB22">
        <f t="shared" si="8"/>
        <v>0.50515583106179829</v>
      </c>
      <c r="AC22" s="6">
        <f t="shared" si="18"/>
        <v>1228.0366215764379</v>
      </c>
      <c r="AD22">
        <f t="shared" si="19"/>
        <v>-2.7342996564059443</v>
      </c>
      <c r="AE22" s="5"/>
      <c r="AF22" s="46" t="s">
        <v>33</v>
      </c>
      <c r="AG22">
        <v>344.87031570174429</v>
      </c>
      <c r="AJ22">
        <f t="shared" si="9"/>
        <v>-0.92803846700086767</v>
      </c>
      <c r="AK22">
        <f t="shared" si="10"/>
        <v>0.31687735897078118</v>
      </c>
    </row>
    <row r="23" spans="1:37" x14ac:dyDescent="0.3">
      <c r="A23" s="11">
        <v>433.15</v>
      </c>
      <c r="B23" s="12">
        <v>7.9355000000000002</v>
      </c>
      <c r="C23" s="9">
        <v>110.98</v>
      </c>
      <c r="D23" s="9">
        <f t="shared" si="11"/>
        <v>880.68179000000009</v>
      </c>
      <c r="E23">
        <f t="shared" si="12"/>
        <v>2.6366383187350237</v>
      </c>
      <c r="F23">
        <v>0.47299999999999998</v>
      </c>
      <c r="G23">
        <f t="shared" si="13"/>
        <v>-0.32513885926218844</v>
      </c>
      <c r="H23">
        <v>0.50900000000000001</v>
      </c>
      <c r="I23">
        <v>1.7999999999999999E-2</v>
      </c>
      <c r="J23">
        <f t="shared" si="0"/>
        <v>23.8065</v>
      </c>
      <c r="K23">
        <v>0.2</v>
      </c>
      <c r="M23">
        <f t="shared" si="1"/>
        <v>116.15644879611555</v>
      </c>
      <c r="N23">
        <f t="shared" si="2"/>
        <v>4.8791905066311969</v>
      </c>
      <c r="O23">
        <f t="shared" si="3"/>
        <v>1.9758381013262394</v>
      </c>
      <c r="Q23">
        <f t="shared" si="4"/>
        <v>1.0772394592002978</v>
      </c>
      <c r="R23" s="5"/>
      <c r="S23">
        <f t="shared" si="14"/>
        <v>0.53172206234846353</v>
      </c>
      <c r="T23">
        <f t="shared" si="15"/>
        <v>-0.27431531945371196</v>
      </c>
      <c r="U23">
        <f t="shared" si="5"/>
        <v>-4.9376757501668148E-3</v>
      </c>
      <c r="V23" s="5"/>
      <c r="W23">
        <f t="shared" si="6"/>
        <v>0.46827793765153647</v>
      </c>
      <c r="X23">
        <f t="shared" si="16"/>
        <v>0.21928422689117627</v>
      </c>
      <c r="Y23" s="6">
        <f t="shared" si="17"/>
        <v>115.54112933204755</v>
      </c>
      <c r="Z23">
        <f t="shared" si="7"/>
        <v>0.45605424995480615</v>
      </c>
      <c r="AA23" s="5"/>
      <c r="AB23">
        <f t="shared" si="8"/>
        <v>0.53172206234846353</v>
      </c>
      <c r="AC23" s="6">
        <f t="shared" si="18"/>
        <v>1121.417082948225</v>
      </c>
      <c r="AD23">
        <f t="shared" si="19"/>
        <v>-2.3535950784228485</v>
      </c>
      <c r="AE23" s="5"/>
      <c r="AJ23">
        <f t="shared" si="9"/>
        <v>-0.82523904501791145</v>
      </c>
      <c r="AK23">
        <f t="shared" si="10"/>
        <v>0.25010019579290865</v>
      </c>
    </row>
    <row r="24" spans="1:37" x14ac:dyDescent="0.3">
      <c r="A24" s="11">
        <v>433.15</v>
      </c>
      <c r="B24" s="12">
        <v>7.5430000000000001</v>
      </c>
      <c r="C24" s="9">
        <v>110.98</v>
      </c>
      <c r="D24" s="9">
        <f t="shared" si="11"/>
        <v>837.12214000000006</v>
      </c>
      <c r="E24">
        <f t="shared" si="12"/>
        <v>2.6366383187350237</v>
      </c>
      <c r="F24">
        <v>0.49330000000000002</v>
      </c>
      <c r="G24">
        <f t="shared" si="13"/>
        <v>-0.30688888453785873</v>
      </c>
      <c r="H24">
        <v>0.50900000000000001</v>
      </c>
      <c r="I24">
        <v>1.7999999999999999E-2</v>
      </c>
      <c r="J24">
        <f t="shared" si="0"/>
        <v>22.629000000000001</v>
      </c>
      <c r="K24">
        <v>0.2</v>
      </c>
      <c r="M24">
        <f t="shared" si="1"/>
        <v>107.64603645368933</v>
      </c>
      <c r="N24">
        <f t="shared" si="2"/>
        <v>4.7569948496923979</v>
      </c>
      <c r="O24">
        <f t="shared" si="3"/>
        <v>1.9513989699384795</v>
      </c>
      <c r="Q24">
        <f t="shared" si="4"/>
        <v>1.0108163437431708</v>
      </c>
      <c r="R24" s="5"/>
      <c r="S24">
        <f t="shared" si="14"/>
        <v>0.54432962198147583</v>
      </c>
      <c r="T24">
        <f t="shared" si="15"/>
        <v>-0.26413803108243145</v>
      </c>
      <c r="U24">
        <f t="shared" si="5"/>
        <v>-4.7544845594837655E-3</v>
      </c>
      <c r="V24" s="5"/>
      <c r="W24">
        <f t="shared" si="6"/>
        <v>0.45567037801852417</v>
      </c>
      <c r="X24">
        <f t="shared" si="16"/>
        <v>0.2076354934035447</v>
      </c>
      <c r="Y24" s="6">
        <f t="shared" si="17"/>
        <v>108.26999964372828</v>
      </c>
      <c r="Z24">
        <f t="shared" si="7"/>
        <v>0.40465250634288835</v>
      </c>
      <c r="AA24" s="5"/>
      <c r="AB24">
        <f t="shared" si="8"/>
        <v>0.54432962198147583</v>
      </c>
      <c r="AC24" s="6">
        <f t="shared" si="18"/>
        <v>1073.7948825980857</v>
      </c>
      <c r="AD24">
        <f t="shared" si="19"/>
        <v>-2.1845269061556176</v>
      </c>
      <c r="AE24" s="5"/>
      <c r="AJ24">
        <f t="shared" si="9"/>
        <v>-0.77381254062904237</v>
      </c>
      <c r="AK24">
        <f t="shared" si="10"/>
        <v>0.21801770061755793</v>
      </c>
    </row>
    <row r="25" spans="1:37" x14ac:dyDescent="0.3">
      <c r="A25" s="11">
        <v>498.15</v>
      </c>
      <c r="B25" s="12">
        <v>21.880299999999998</v>
      </c>
      <c r="C25" s="9">
        <v>110.98</v>
      </c>
      <c r="D25" s="9">
        <f t="shared" si="11"/>
        <v>2428.2756939999999</v>
      </c>
      <c r="E25">
        <f t="shared" si="12"/>
        <v>2.6973601346540663</v>
      </c>
      <c r="F25">
        <v>0.1923</v>
      </c>
      <c r="G25">
        <f t="shared" si="13"/>
        <v>-0.71602071576152015</v>
      </c>
      <c r="H25">
        <v>0.50900000000000001</v>
      </c>
      <c r="I25">
        <v>1.7999999999999999E-2</v>
      </c>
      <c r="J25">
        <f t="shared" si="0"/>
        <v>65.640899999999988</v>
      </c>
      <c r="K25">
        <v>0.2</v>
      </c>
      <c r="M25">
        <f t="shared" si="1"/>
        <v>531.81647920069759</v>
      </c>
      <c r="N25">
        <f t="shared" si="2"/>
        <v>8.1019071828798435</v>
      </c>
      <c r="O25">
        <f t="shared" si="3"/>
        <v>2.6203814365759688</v>
      </c>
      <c r="Q25">
        <f t="shared" si="4"/>
        <v>3.71892619480899</v>
      </c>
      <c r="R25" s="5"/>
      <c r="S25">
        <f t="shared" si="14"/>
        <v>0.29169182681257255</v>
      </c>
      <c r="T25">
        <f t="shared" si="15"/>
        <v>-0.5350757396130229</v>
      </c>
      <c r="U25">
        <f t="shared" si="5"/>
        <v>-9.6313633130344113E-3</v>
      </c>
      <c r="V25" s="5"/>
      <c r="W25">
        <f t="shared" si="6"/>
        <v>0.70830817318742745</v>
      </c>
      <c r="X25">
        <f t="shared" si="16"/>
        <v>0.50170046820411074</v>
      </c>
      <c r="Y25" s="6">
        <f t="shared" si="17"/>
        <v>323.77394880838546</v>
      </c>
      <c r="Z25">
        <f t="shared" si="7"/>
        <v>2.9238757507702937</v>
      </c>
      <c r="AA25" s="5"/>
      <c r="AB25">
        <f t="shared" si="8"/>
        <v>0.29169182681257255</v>
      </c>
      <c r="AC25" s="6">
        <f t="shared" si="18"/>
        <v>2490.8837148447046</v>
      </c>
      <c r="AD25">
        <f t="shared" si="19"/>
        <v>-6.5613729686328108</v>
      </c>
      <c r="AE25" s="5"/>
      <c r="AJ25">
        <f t="shared" si="9"/>
        <v>7.1797613633438395E-2</v>
      </c>
      <c r="AK25">
        <f t="shared" si="10"/>
        <v>0.62065772013066345</v>
      </c>
    </row>
    <row r="26" spans="1:37" x14ac:dyDescent="0.3">
      <c r="A26" s="11">
        <v>498.15</v>
      </c>
      <c r="B26" s="12">
        <v>20.127700000000001</v>
      </c>
      <c r="C26" s="9">
        <v>110.98</v>
      </c>
      <c r="D26" s="9">
        <f t="shared" si="11"/>
        <v>2233.7721460000002</v>
      </c>
      <c r="E26">
        <f t="shared" si="12"/>
        <v>2.6973601346540663</v>
      </c>
      <c r="F26">
        <v>0.1018</v>
      </c>
      <c r="G26">
        <f t="shared" si="13"/>
        <v>-0.99225222199926</v>
      </c>
      <c r="H26">
        <v>0.50900000000000001</v>
      </c>
      <c r="I26">
        <v>1.7999999999999999E-2</v>
      </c>
      <c r="J26">
        <f t="shared" si="0"/>
        <v>60.383099999999999</v>
      </c>
      <c r="K26">
        <v>0.2</v>
      </c>
      <c r="M26">
        <f t="shared" si="1"/>
        <v>469.21631902109402</v>
      </c>
      <c r="N26">
        <f t="shared" si="2"/>
        <v>7.7706563429352604</v>
      </c>
      <c r="O26">
        <f t="shared" si="3"/>
        <v>2.5541312685870521</v>
      </c>
      <c r="Q26">
        <f t="shared" si="4"/>
        <v>3.366279539147925</v>
      </c>
      <c r="R26" s="5"/>
      <c r="S26">
        <f t="shared" si="14"/>
        <v>0.30923638242012363</v>
      </c>
      <c r="T26">
        <f t="shared" si="15"/>
        <v>-0.50970941593493246</v>
      </c>
      <c r="U26">
        <f t="shared" si="5"/>
        <v>-9.1747694868287832E-3</v>
      </c>
      <c r="V26" s="5"/>
      <c r="W26">
        <f t="shared" si="6"/>
        <v>0.69076361757987637</v>
      </c>
      <c r="X26">
        <f t="shared" si="16"/>
        <v>0.4771543753720377</v>
      </c>
      <c r="Y26" s="6">
        <f t="shared" si="17"/>
        <v>304.22505513338331</v>
      </c>
      <c r="Z26">
        <f t="shared" si="7"/>
        <v>2.6129216907844781</v>
      </c>
      <c r="AA26" s="5"/>
      <c r="AB26">
        <f t="shared" si="8"/>
        <v>0.30923638242012363</v>
      </c>
      <c r="AC26" s="6">
        <f t="shared" si="18"/>
        <v>2361.6597494489097</v>
      </c>
      <c r="AD26">
        <f t="shared" si="19"/>
        <v>-6.2724806111346822</v>
      </c>
      <c r="AE26" s="5"/>
      <c r="AJ26">
        <f t="shared" si="9"/>
        <v>-0.3024541506891083</v>
      </c>
      <c r="AK26">
        <f t="shared" si="10"/>
        <v>0.47582137918320511</v>
      </c>
    </row>
    <row r="27" spans="1:37" x14ac:dyDescent="0.3">
      <c r="A27" s="11">
        <v>498.15</v>
      </c>
      <c r="B27" s="12">
        <v>18.8001</v>
      </c>
      <c r="C27" s="9">
        <v>110.98</v>
      </c>
      <c r="D27" s="9">
        <f t="shared" si="11"/>
        <v>2086.4350979999999</v>
      </c>
      <c r="E27">
        <f t="shared" si="12"/>
        <v>2.6973601346540663</v>
      </c>
      <c r="F27">
        <v>0.23719999999999999</v>
      </c>
      <c r="G27">
        <f t="shared" si="13"/>
        <v>-0.62488531530777502</v>
      </c>
      <c r="H27">
        <v>0.50900000000000001</v>
      </c>
      <c r="I27">
        <v>1.7999999999999999E-2</v>
      </c>
      <c r="J27">
        <f t="shared" si="0"/>
        <v>56.400300000000001</v>
      </c>
      <c r="K27">
        <v>0.2</v>
      </c>
      <c r="M27">
        <f t="shared" si="1"/>
        <v>423.56700400199719</v>
      </c>
      <c r="N27">
        <f t="shared" si="2"/>
        <v>7.5100133155674236</v>
      </c>
      <c r="O27">
        <f t="shared" si="3"/>
        <v>2.5020026631134851</v>
      </c>
      <c r="Q27">
        <f t="shared" si="4"/>
        <v>3.1020917346563812</v>
      </c>
      <c r="R27" s="5"/>
      <c r="S27">
        <f t="shared" si="14"/>
        <v>0.32399838916036072</v>
      </c>
      <c r="T27">
        <f t="shared" si="15"/>
        <v>-0.48945714899247933</v>
      </c>
      <c r="U27">
        <f t="shared" si="5"/>
        <v>-8.8102286818646271E-3</v>
      </c>
      <c r="V27" s="5"/>
      <c r="W27">
        <f t="shared" si="6"/>
        <v>0.67600161083963928</v>
      </c>
      <c r="X27">
        <f t="shared" si="16"/>
        <v>0.4569781778577871</v>
      </c>
      <c r="Y27" s="6">
        <f t="shared" si="17"/>
        <v>288.37308566180843</v>
      </c>
      <c r="Z27">
        <f t="shared" si="7"/>
        <v>2.3720437301212938</v>
      </c>
      <c r="AA27" s="5"/>
      <c r="AB27">
        <f t="shared" si="8"/>
        <v>0.32399838916036072</v>
      </c>
      <c r="AC27" s="6">
        <f t="shared" si="18"/>
        <v>2257.0353970067499</v>
      </c>
      <c r="AD27">
        <f t="shared" si="19"/>
        <v>-6.0151877574080421</v>
      </c>
      <c r="AE27" s="5"/>
      <c r="AJ27">
        <f t="shared" si="9"/>
        <v>-0.54986252131223168</v>
      </c>
      <c r="AK27">
        <f t="shared" si="10"/>
        <v>5.6284196188977351E-3</v>
      </c>
    </row>
    <row r="28" spans="1:37" x14ac:dyDescent="0.3">
      <c r="A28" s="11">
        <v>498.15</v>
      </c>
      <c r="B28" s="12">
        <v>16.296199999999999</v>
      </c>
      <c r="C28" s="9">
        <v>110.98</v>
      </c>
      <c r="D28" s="9">
        <f t="shared" si="11"/>
        <v>1808.5522759999999</v>
      </c>
      <c r="E28">
        <f t="shared" si="12"/>
        <v>2.6973601346540663</v>
      </c>
      <c r="F28">
        <v>0.2949</v>
      </c>
      <c r="G28">
        <f t="shared" si="13"/>
        <v>-0.53032522744820199</v>
      </c>
      <c r="H28">
        <v>0.50900000000000001</v>
      </c>
      <c r="I28">
        <v>1.7999999999999999E-2</v>
      </c>
      <c r="J28">
        <f t="shared" si="0"/>
        <v>48.888599999999997</v>
      </c>
      <c r="K28">
        <v>0.2</v>
      </c>
      <c r="M28">
        <f t="shared" si="1"/>
        <v>341.83096507140834</v>
      </c>
      <c r="N28">
        <f t="shared" si="2"/>
        <v>6.9920383294143917</v>
      </c>
      <c r="O28">
        <f t="shared" si="3"/>
        <v>2.3984076658828783</v>
      </c>
      <c r="Q28">
        <f t="shared" si="4"/>
        <v>2.6116121512906982</v>
      </c>
      <c r="R28" s="5"/>
      <c r="S28">
        <f t="shared" si="14"/>
        <v>0.35605532734616618</v>
      </c>
      <c r="T28">
        <f t="shared" si="15"/>
        <v>-0.44848251187498667</v>
      </c>
      <c r="U28">
        <f t="shared" si="5"/>
        <v>-8.0726852137497588E-3</v>
      </c>
      <c r="V28" s="5"/>
      <c r="W28">
        <f t="shared" si="6"/>
        <v>0.64394467265383382</v>
      </c>
      <c r="X28">
        <f t="shared" si="16"/>
        <v>0.41466474143925319</v>
      </c>
      <c r="Y28" s="6">
        <f t="shared" si="17"/>
        <v>255.78361236514016</v>
      </c>
      <c r="Z28">
        <f t="shared" si="7"/>
        <v>1.9091600187442019</v>
      </c>
      <c r="AA28" s="5"/>
      <c r="AB28">
        <f t="shared" si="8"/>
        <v>0.35605532734616618</v>
      </c>
      <c r="AC28" s="6">
        <f t="shared" si="18"/>
        <v>2042.3935691741349</v>
      </c>
      <c r="AD28">
        <f t="shared" si="19"/>
        <v>-5.4278337466908351</v>
      </c>
      <c r="AE28" s="5"/>
      <c r="AJ28">
        <f t="shared" si="9"/>
        <v>-0.91513426186968427</v>
      </c>
      <c r="AK28">
        <f t="shared" si="10"/>
        <v>0.14807799297239355</v>
      </c>
    </row>
    <row r="29" spans="1:37" x14ac:dyDescent="0.3">
      <c r="A29" s="11">
        <v>498.15</v>
      </c>
      <c r="B29" s="12">
        <v>14.58</v>
      </c>
      <c r="C29" s="9">
        <v>110.98</v>
      </c>
      <c r="D29" s="9">
        <f t="shared" si="11"/>
        <v>1618.0884000000001</v>
      </c>
      <c r="E29">
        <f t="shared" si="12"/>
        <v>2.6973601346540663</v>
      </c>
      <c r="F29">
        <v>0.13120000000000001</v>
      </c>
      <c r="G29">
        <f t="shared" si="13"/>
        <v>-0.8820661649603585</v>
      </c>
      <c r="H29">
        <v>0.50900000000000001</v>
      </c>
      <c r="I29">
        <v>1.7999999999999999E-2</v>
      </c>
      <c r="J29">
        <f t="shared" si="0"/>
        <v>43.74</v>
      </c>
      <c r="K29">
        <v>0.2</v>
      </c>
      <c r="M29">
        <f t="shared" si="1"/>
        <v>289.27983964320765</v>
      </c>
      <c r="N29">
        <f t="shared" si="2"/>
        <v>6.6136223055145811</v>
      </c>
      <c r="O29">
        <f t="shared" si="3"/>
        <v>2.3227244611029163</v>
      </c>
      <c r="Q29">
        <f t="shared" si="4"/>
        <v>2.2821319835350322</v>
      </c>
      <c r="R29" s="5"/>
      <c r="S29">
        <f t="shared" si="14"/>
        <v>0.38195807292068518</v>
      </c>
      <c r="T29">
        <f t="shared" si="15"/>
        <v>-0.41798430645615964</v>
      </c>
      <c r="U29">
        <f t="shared" si="5"/>
        <v>-7.5237175162108727E-3</v>
      </c>
      <c r="V29" s="5"/>
      <c r="W29">
        <f t="shared" si="6"/>
        <v>0.61804192707931482</v>
      </c>
      <c r="X29">
        <f t="shared" si="16"/>
        <v>0.3819758236279131</v>
      </c>
      <c r="Y29" s="6">
        <f t="shared" si="17"/>
        <v>231.23715942850487</v>
      </c>
      <c r="Z29">
        <f t="shared" si="7"/>
        <v>1.5898860796694796</v>
      </c>
      <c r="AA29" s="5"/>
      <c r="AB29">
        <f t="shared" si="8"/>
        <v>0.38195807292068518</v>
      </c>
      <c r="AC29" s="6">
        <f t="shared" si="18"/>
        <v>1881.1142253505711</v>
      </c>
      <c r="AD29">
        <f t="shared" si="19"/>
        <v>-4.940139836453354</v>
      </c>
      <c r="AE29" s="5"/>
      <c r="AJ29">
        <f t="shared" si="9"/>
        <v>-1.0756454907650532</v>
      </c>
      <c r="AK29">
        <f t="shared" si="10"/>
        <v>3.7472955379000146E-2</v>
      </c>
    </row>
    <row r="30" spans="1:37" x14ac:dyDescent="0.3">
      <c r="A30" s="11">
        <v>498.15</v>
      </c>
      <c r="B30" s="12">
        <v>14.4009</v>
      </c>
      <c r="C30" s="9">
        <v>110.98</v>
      </c>
      <c r="D30" s="9">
        <f t="shared" si="11"/>
        <v>1598.2118820000001</v>
      </c>
      <c r="E30">
        <f t="shared" si="12"/>
        <v>2.6973601346540663</v>
      </c>
      <c r="F30">
        <v>0.3382</v>
      </c>
      <c r="G30">
        <f t="shared" si="13"/>
        <v>-0.47082639673827703</v>
      </c>
      <c r="H30">
        <v>0.50900000000000001</v>
      </c>
      <c r="I30">
        <v>1.7999999999999999E-2</v>
      </c>
      <c r="J30">
        <f t="shared" si="0"/>
        <v>43.2027</v>
      </c>
      <c r="K30">
        <v>0.2</v>
      </c>
      <c r="M30">
        <f t="shared" si="1"/>
        <v>283.96599354289526</v>
      </c>
      <c r="N30">
        <f t="shared" si="2"/>
        <v>6.5728760828118462</v>
      </c>
      <c r="O30">
        <f t="shared" si="3"/>
        <v>2.3145752165623694</v>
      </c>
      <c r="Q30">
        <f t="shared" si="4"/>
        <v>2.2480984106483888</v>
      </c>
      <c r="R30" s="5"/>
      <c r="S30">
        <f t="shared" si="14"/>
        <v>0.38488008115421279</v>
      </c>
      <c r="T30">
        <f t="shared" si="15"/>
        <v>-0.41467456453195484</v>
      </c>
      <c r="U30">
        <f t="shared" si="5"/>
        <v>-7.4641421615751864E-3</v>
      </c>
      <c r="V30" s="5"/>
      <c r="W30">
        <f t="shared" si="6"/>
        <v>0.61511991884578721</v>
      </c>
      <c r="X30">
        <f t="shared" si="16"/>
        <v>0.37837251456084786</v>
      </c>
      <c r="Y30" s="6">
        <f t="shared" si="17"/>
        <v>228.56610980611669</v>
      </c>
      <c r="Z30">
        <f t="shared" si="7"/>
        <v>1.5566964067931621</v>
      </c>
      <c r="AA30" s="5"/>
      <c r="AB30">
        <f t="shared" si="8"/>
        <v>0.38488008115421279</v>
      </c>
      <c r="AC30" s="6">
        <f t="shared" si="18"/>
        <v>1863.5837058269642</v>
      </c>
      <c r="AD30">
        <f t="shared" si="19"/>
        <v>-4.8850209020908064</v>
      </c>
      <c r="AE30" s="5"/>
      <c r="AJ30">
        <f t="shared" si="9"/>
        <v>-1.0876902268108308</v>
      </c>
      <c r="AK30">
        <f t="shared" si="10"/>
        <v>0.38052098485178049</v>
      </c>
    </row>
    <row r="31" spans="1:37" x14ac:dyDescent="0.3">
      <c r="A31" s="11">
        <v>498.15</v>
      </c>
      <c r="B31" s="12">
        <v>13.162800000000001</v>
      </c>
      <c r="C31" s="9">
        <v>110.98</v>
      </c>
      <c r="D31" s="9">
        <f t="shared" si="11"/>
        <v>1460.8075440000002</v>
      </c>
      <c r="E31">
        <f t="shared" si="12"/>
        <v>2.6973601346540663</v>
      </c>
      <c r="F31">
        <v>0.37490000000000001</v>
      </c>
      <c r="G31">
        <f t="shared" si="13"/>
        <v>-0.42608455957844932</v>
      </c>
      <c r="H31">
        <v>0.50900000000000001</v>
      </c>
      <c r="I31">
        <v>1.7999999999999999E-2</v>
      </c>
      <c r="J31">
        <f t="shared" si="0"/>
        <v>39.488399999999999</v>
      </c>
      <c r="K31">
        <v>0.2</v>
      </c>
      <c r="M31">
        <f t="shared" si="1"/>
        <v>248.14430125191106</v>
      </c>
      <c r="N31">
        <f t="shared" si="2"/>
        <v>6.2839796307753897</v>
      </c>
      <c r="O31">
        <f t="shared" si="3"/>
        <v>2.2567959261550783</v>
      </c>
      <c r="Q31">
        <f t="shared" si="4"/>
        <v>2.0148016590435684</v>
      </c>
      <c r="R31" s="5"/>
      <c r="S31">
        <f t="shared" si="14"/>
        <v>0.40637066577523462</v>
      </c>
      <c r="T31">
        <f t="shared" si="15"/>
        <v>-0.39107764952273066</v>
      </c>
      <c r="U31">
        <f t="shared" si="5"/>
        <v>-7.0393976914091515E-3</v>
      </c>
      <c r="V31" s="5"/>
      <c r="W31">
        <f t="shared" si="6"/>
        <v>0.59362933422476538</v>
      </c>
      <c r="X31">
        <f t="shared" si="16"/>
        <v>0.3523957864521382</v>
      </c>
      <c r="Y31" s="6">
        <f t="shared" si="17"/>
        <v>209.51975084257876</v>
      </c>
      <c r="Z31">
        <f t="shared" si="7"/>
        <v>1.3290097927576785</v>
      </c>
      <c r="AA31" s="5"/>
      <c r="AB31">
        <f t="shared" si="8"/>
        <v>0.40637066577523462</v>
      </c>
      <c r="AC31" s="6">
        <f t="shared" si="18"/>
        <v>1738.6824122258604</v>
      </c>
      <c r="AD31">
        <f t="shared" si="19"/>
        <v>-4.4817313876224807</v>
      </c>
      <c r="AE31" s="5"/>
      <c r="AJ31">
        <f t="shared" si="9"/>
        <v>-1.1449593335126425</v>
      </c>
      <c r="AK31">
        <f t="shared" si="10"/>
        <v>0.51678094059893731</v>
      </c>
    </row>
    <row r="32" spans="1:37" x14ac:dyDescent="0.3">
      <c r="A32" s="11">
        <v>498.15</v>
      </c>
      <c r="B32" s="12">
        <v>11.7293</v>
      </c>
      <c r="C32" s="9">
        <v>110.98</v>
      </c>
      <c r="D32" s="9">
        <f t="shared" si="11"/>
        <v>1301.7177140000001</v>
      </c>
      <c r="E32">
        <f t="shared" si="12"/>
        <v>2.6973601346540663</v>
      </c>
      <c r="F32">
        <v>0.4194</v>
      </c>
      <c r="G32">
        <f t="shared" si="13"/>
        <v>-0.37737157387067494</v>
      </c>
      <c r="H32">
        <v>0.50900000000000001</v>
      </c>
      <c r="I32">
        <v>1.7999999999999999E-2</v>
      </c>
      <c r="J32">
        <f t="shared" si="0"/>
        <v>35.187899999999999</v>
      </c>
      <c r="K32">
        <v>0.2</v>
      </c>
      <c r="M32">
        <f t="shared" si="1"/>
        <v>208.73247544913653</v>
      </c>
      <c r="N32">
        <f t="shared" si="2"/>
        <v>5.9319389747366751</v>
      </c>
      <c r="O32">
        <f t="shared" si="3"/>
        <v>2.1863877949473354</v>
      </c>
      <c r="Q32">
        <f t="shared" si="4"/>
        <v>1.7493757918741528</v>
      </c>
      <c r="R32" s="5"/>
      <c r="S32">
        <f t="shared" si="14"/>
        <v>0.43445814137745309</v>
      </c>
      <c r="T32">
        <f t="shared" si="15"/>
        <v>-0.36205206005422425</v>
      </c>
      <c r="U32">
        <f t="shared" si="5"/>
        <v>-6.5169370809760362E-3</v>
      </c>
      <c r="V32" s="5"/>
      <c r="W32">
        <f t="shared" si="6"/>
        <v>0.56554185862254691</v>
      </c>
      <c r="X32">
        <f t="shared" si="16"/>
        <v>0.31983759385424482</v>
      </c>
      <c r="Y32" s="6">
        <f t="shared" si="17"/>
        <v>186.18295731901648</v>
      </c>
      <c r="Z32">
        <f t="shared" si="7"/>
        <v>1.0718695635404722</v>
      </c>
      <c r="AA32" s="5"/>
      <c r="AB32">
        <f t="shared" si="8"/>
        <v>0.43445814137745309</v>
      </c>
      <c r="AC32" s="6">
        <f t="shared" si="18"/>
        <v>1585.867706445717</v>
      </c>
      <c r="AD32">
        <f t="shared" si="19"/>
        <v>-3.9665863236318062</v>
      </c>
      <c r="AE32" s="5"/>
      <c r="AJ32">
        <f t="shared" si="9"/>
        <v>-1.151857905298157</v>
      </c>
      <c r="AK32">
        <f t="shared" si="10"/>
        <v>0.59982907756799975</v>
      </c>
    </row>
    <row r="33" spans="1:37" x14ac:dyDescent="0.3">
      <c r="A33" s="11">
        <v>498.15</v>
      </c>
      <c r="B33" s="12">
        <v>10.43</v>
      </c>
      <c r="C33" s="9">
        <v>110.98</v>
      </c>
      <c r="D33" s="9">
        <f t="shared" si="11"/>
        <v>1157.5214000000001</v>
      </c>
      <c r="E33">
        <f t="shared" si="12"/>
        <v>2.6973601346540663</v>
      </c>
      <c r="F33">
        <v>0.46589999999999998</v>
      </c>
      <c r="G33">
        <f t="shared" si="13"/>
        <v>-0.33170728955177908</v>
      </c>
      <c r="H33">
        <v>0.50900000000000001</v>
      </c>
      <c r="I33">
        <v>1.7999999999999999E-2</v>
      </c>
      <c r="J33">
        <f t="shared" si="0"/>
        <v>31.29</v>
      </c>
      <c r="K33">
        <v>0.2</v>
      </c>
      <c r="M33">
        <f t="shared" si="1"/>
        <v>175.02832824717262</v>
      </c>
      <c r="N33">
        <f t="shared" si="2"/>
        <v>5.5937465083787981</v>
      </c>
      <c r="O33">
        <f t="shared" si="3"/>
        <v>2.1187493016757597</v>
      </c>
      <c r="Q33">
        <f t="shared" si="4"/>
        <v>1.5137322212989237</v>
      </c>
      <c r="R33" s="5"/>
      <c r="S33">
        <f t="shared" si="14"/>
        <v>0.46349482327266833</v>
      </c>
      <c r="T33">
        <f t="shared" si="15"/>
        <v>-0.33395511208403539</v>
      </c>
      <c r="U33">
        <f t="shared" si="5"/>
        <v>-6.0111920175126366E-3</v>
      </c>
      <c r="V33" s="5"/>
      <c r="W33">
        <f t="shared" si="6"/>
        <v>0.53650517672733167</v>
      </c>
      <c r="X33">
        <f t="shared" si="16"/>
        <v>0.2878378046552254</v>
      </c>
      <c r="Y33" s="6">
        <f t="shared" si="17"/>
        <v>163.8533604644831</v>
      </c>
      <c r="Z33">
        <f t="shared" si="7"/>
        <v>0.8489374481066061</v>
      </c>
      <c r="AA33" s="5"/>
      <c r="AB33">
        <f t="shared" si="8"/>
        <v>0.46349482327266833</v>
      </c>
      <c r="AC33" s="6">
        <f t="shared" si="18"/>
        <v>1439.8236732050696</v>
      </c>
      <c r="AD33">
        <f t="shared" si="19"/>
        <v>-3.4575983039368499</v>
      </c>
      <c r="AE33" s="5"/>
      <c r="AJ33">
        <f t="shared" si="9"/>
        <v>-1.1009398265488324</v>
      </c>
      <c r="AK33">
        <f t="shared" si="10"/>
        <v>0.59171869597492299</v>
      </c>
    </row>
    <row r="34" spans="1:37" x14ac:dyDescent="0.3">
      <c r="A34" s="11">
        <v>498.15</v>
      </c>
      <c r="B34" s="12">
        <v>9.452</v>
      </c>
      <c r="C34" s="9">
        <v>110.98</v>
      </c>
      <c r="D34" s="9">
        <f t="shared" si="11"/>
        <v>1048.98296</v>
      </c>
      <c r="E34">
        <f t="shared" si="12"/>
        <v>2.6973601346540663</v>
      </c>
      <c r="F34">
        <v>0.50570000000000004</v>
      </c>
      <c r="G34">
        <f t="shared" si="13"/>
        <v>-0.29610704636745544</v>
      </c>
      <c r="H34">
        <v>0.50900000000000001</v>
      </c>
      <c r="I34">
        <v>1.7999999999999999E-2</v>
      </c>
      <c r="J34">
        <f t="shared" si="0"/>
        <v>28.356000000000002</v>
      </c>
      <c r="K34">
        <v>0.2</v>
      </c>
      <c r="M34">
        <f t="shared" si="1"/>
        <v>150.99669844740313</v>
      </c>
      <c r="N34">
        <f t="shared" si="2"/>
        <v>5.3250352111511905</v>
      </c>
      <c r="O34">
        <f t="shared" si="3"/>
        <v>2.0650070422302385</v>
      </c>
      <c r="Q34">
        <f t="shared" si="4"/>
        <v>1.3398809039227106</v>
      </c>
      <c r="R34" s="5"/>
      <c r="S34">
        <f t="shared" si="14"/>
        <v>0.48804700650121569</v>
      </c>
      <c r="T34">
        <f t="shared" si="15"/>
        <v>-0.31153834668389696</v>
      </c>
      <c r="U34">
        <f t="shared" si="5"/>
        <v>-5.6076902403101453E-3</v>
      </c>
      <c r="V34" s="5"/>
      <c r="W34">
        <f t="shared" si="6"/>
        <v>0.51195299349878431</v>
      </c>
      <c r="X34">
        <f t="shared" si="16"/>
        <v>0.2620958675523663</v>
      </c>
      <c r="Y34" s="6">
        <f t="shared" si="17"/>
        <v>146.3493261890269</v>
      </c>
      <c r="Z34">
        <f t="shared" si="7"/>
        <v>0.69043596503791038</v>
      </c>
      <c r="AA34" s="5"/>
      <c r="AB34">
        <f t="shared" si="8"/>
        <v>0.48804700650121569</v>
      </c>
      <c r="AC34" s="6">
        <f t="shared" si="18"/>
        <v>1325.4023491047114</v>
      </c>
      <c r="AD34">
        <f t="shared" si="19"/>
        <v>-3.0517016177634706</v>
      </c>
      <c r="AE34" s="5"/>
      <c r="AJ34">
        <f t="shared" si="9"/>
        <v>-1.0269924390431595</v>
      </c>
      <c r="AK34">
        <f t="shared" si="10"/>
        <v>0.53419345722671818</v>
      </c>
    </row>
    <row r="35" spans="1:37" x14ac:dyDescent="0.3">
      <c r="A35" s="11">
        <v>498.15</v>
      </c>
      <c r="B35" s="12">
        <v>8.5001999999999995</v>
      </c>
      <c r="C35" s="9">
        <v>110.98</v>
      </c>
      <c r="D35" s="9">
        <f t="shared" si="11"/>
        <v>943.35219599999994</v>
      </c>
      <c r="E35">
        <f t="shared" si="12"/>
        <v>2.6973601346540663</v>
      </c>
      <c r="F35">
        <v>0.54559999999999997</v>
      </c>
      <c r="G35">
        <f t="shared" si="13"/>
        <v>-0.26312563835157754</v>
      </c>
      <c r="H35">
        <v>0.50900000000000001</v>
      </c>
      <c r="I35">
        <v>1.7999999999999999E-2</v>
      </c>
      <c r="J35">
        <f t="shared" si="0"/>
        <v>25.500599999999999</v>
      </c>
      <c r="K35">
        <v>0.2</v>
      </c>
      <c r="M35">
        <f t="shared" si="1"/>
        <v>128.77323276807263</v>
      </c>
      <c r="N35">
        <f t="shared" si="2"/>
        <v>5.0498118776841574</v>
      </c>
      <c r="O35">
        <f t="shared" si="3"/>
        <v>2.0099623755368317</v>
      </c>
      <c r="Q35">
        <f t="shared" si="4"/>
        <v>1.1739725807613375</v>
      </c>
      <c r="R35" s="5"/>
      <c r="S35">
        <f t="shared" si="14"/>
        <v>0.51457476522181578</v>
      </c>
      <c r="T35">
        <f t="shared" si="15"/>
        <v>-0.28855151543161089</v>
      </c>
      <c r="U35">
        <f t="shared" si="5"/>
        <v>-5.1939272777689954E-3</v>
      </c>
      <c r="V35" s="5"/>
      <c r="W35">
        <f t="shared" si="6"/>
        <v>0.48542523477818428</v>
      </c>
      <c r="X35">
        <f t="shared" si="16"/>
        <v>0.23563765855945532</v>
      </c>
      <c r="Y35" s="6">
        <f t="shared" si="17"/>
        <v>128.80682036514742</v>
      </c>
      <c r="Z35">
        <f t="shared" si="7"/>
        <v>0.54633127603197051</v>
      </c>
      <c r="AA35" s="5"/>
      <c r="AB35">
        <f t="shared" si="8"/>
        <v>0.51457476522181578</v>
      </c>
      <c r="AC35" s="6">
        <f t="shared" si="18"/>
        <v>1210.7084590615896</v>
      </c>
      <c r="AD35">
        <f t="shared" si="19"/>
        <v>-2.6424407924692952</v>
      </c>
      <c r="AE35" s="5"/>
      <c r="AJ35">
        <f t="shared" si="9"/>
        <v>-0.92733086295375622</v>
      </c>
      <c r="AK35">
        <f t="shared" si="10"/>
        <v>0.44116858038883061</v>
      </c>
    </row>
    <row r="36" spans="1:37" x14ac:dyDescent="0.3">
      <c r="A36" s="11">
        <v>523.15</v>
      </c>
      <c r="B36" s="12">
        <v>15.8932</v>
      </c>
      <c r="C36" s="9">
        <v>110.98</v>
      </c>
      <c r="D36" s="9">
        <f t="shared" si="11"/>
        <v>1763.8273360000001</v>
      </c>
      <c r="E36">
        <f t="shared" si="12"/>
        <v>2.7186262296553676</v>
      </c>
      <c r="F36">
        <v>0.2409</v>
      </c>
      <c r="G36">
        <f t="shared" si="13"/>
        <v>-0.61816320000165659</v>
      </c>
      <c r="H36">
        <v>0.50900000000000001</v>
      </c>
      <c r="I36">
        <v>1.7999999999999999E-2</v>
      </c>
      <c r="J36">
        <f t="shared" si="0"/>
        <v>47.679600000000001</v>
      </c>
      <c r="K36">
        <v>0.2</v>
      </c>
      <c r="M36">
        <f t="shared" si="1"/>
        <v>329.22962320545571</v>
      </c>
      <c r="N36">
        <f t="shared" si="2"/>
        <v>6.905041636369762</v>
      </c>
      <c r="O36">
        <f t="shared" si="3"/>
        <v>2.3810083272739524</v>
      </c>
      <c r="Q36">
        <f t="shared" si="4"/>
        <v>2.5337179826346117</v>
      </c>
      <c r="R36" s="5"/>
      <c r="S36">
        <f t="shared" si="14"/>
        <v>0.36181710303483305</v>
      </c>
      <c r="T36">
        <f t="shared" si="15"/>
        <v>-0.44151090796239995</v>
      </c>
      <c r="U36">
        <f t="shared" si="5"/>
        <v>-7.9471963433231981E-3</v>
      </c>
      <c r="V36" s="5"/>
      <c r="W36">
        <f t="shared" si="6"/>
        <v>0.63818289696516695</v>
      </c>
      <c r="X36">
        <f t="shared" si="16"/>
        <v>0.40727740997885287</v>
      </c>
      <c r="Y36" s="6">
        <f t="shared" si="17"/>
        <v>252.15986093635732</v>
      </c>
      <c r="Z36">
        <f t="shared" si="7"/>
        <v>1.8485822711301718</v>
      </c>
      <c r="AA36" s="5"/>
      <c r="AB36">
        <f t="shared" si="8"/>
        <v>0.36181710303483305</v>
      </c>
      <c r="AC36" s="6">
        <f t="shared" si="18"/>
        <v>2019.3816195459108</v>
      </c>
      <c r="AD36">
        <f t="shared" si="19"/>
        <v>-5.3563669086656995</v>
      </c>
      <c r="AE36" s="5"/>
      <c r="AJ36">
        <f t="shared" si="9"/>
        <v>-0.9820138512442389</v>
      </c>
      <c r="AK36">
        <f t="shared" si="10"/>
        <v>0.13238729640965127</v>
      </c>
    </row>
    <row r="37" spans="1:37" x14ac:dyDescent="0.3">
      <c r="A37" s="11">
        <v>523.15</v>
      </c>
      <c r="B37" s="12">
        <v>14.909700000000001</v>
      </c>
      <c r="C37" s="9">
        <v>110.98</v>
      </c>
      <c r="D37" s="9">
        <f t="shared" si="11"/>
        <v>1654.6785060000002</v>
      </c>
      <c r="E37">
        <f t="shared" si="12"/>
        <v>2.7186262296553676</v>
      </c>
      <c r="F37">
        <v>0.26350000000000001</v>
      </c>
      <c r="G37">
        <f t="shared" si="13"/>
        <v>-0.57921938045143462</v>
      </c>
      <c r="H37">
        <v>0.50900000000000001</v>
      </c>
      <c r="I37">
        <v>1.7999999999999999E-2</v>
      </c>
      <c r="J37">
        <f t="shared" si="0"/>
        <v>44.729100000000003</v>
      </c>
      <c r="K37">
        <v>0.2</v>
      </c>
      <c r="M37">
        <f t="shared" si="1"/>
        <v>299.1474048673382</v>
      </c>
      <c r="N37">
        <f t="shared" si="2"/>
        <v>6.6879817583483288</v>
      </c>
      <c r="O37">
        <f t="shared" si="3"/>
        <v>2.3375963516696658</v>
      </c>
      <c r="Q37">
        <f t="shared" si="4"/>
        <v>2.3449630398652017</v>
      </c>
      <c r="R37" s="5"/>
      <c r="S37">
        <f t="shared" si="14"/>
        <v>0.37669344809167638</v>
      </c>
      <c r="T37">
        <f t="shared" si="15"/>
        <v>-0.42401193350625338</v>
      </c>
      <c r="U37">
        <f t="shared" si="5"/>
        <v>-7.63221480311256E-3</v>
      </c>
      <c r="V37" s="5"/>
      <c r="W37">
        <f t="shared" si="6"/>
        <v>0.62330655190832362</v>
      </c>
      <c r="X37">
        <f t="shared" si="16"/>
        <v>0.38851105765184374</v>
      </c>
      <c r="Y37" s="6">
        <f t="shared" si="17"/>
        <v>237.96077831701484</v>
      </c>
      <c r="Z37">
        <f t="shared" si="7"/>
        <v>1.6641070859447882</v>
      </c>
      <c r="AA37" s="5"/>
      <c r="AB37">
        <f t="shared" si="8"/>
        <v>0.37669344809167638</v>
      </c>
      <c r="AC37" s="6">
        <f t="shared" si="18"/>
        <v>1926.0915206876598</v>
      </c>
      <c r="AD37">
        <f t="shared" si="19"/>
        <v>-5.0738879825243117</v>
      </c>
      <c r="AE37" s="5"/>
      <c r="AJ37">
        <f t="shared" si="9"/>
        <v>-1.0724500715174345</v>
      </c>
      <c r="AK37">
        <f t="shared" si="10"/>
        <v>0.24327651460944386</v>
      </c>
    </row>
    <row r="38" spans="1:37" x14ac:dyDescent="0.3">
      <c r="A38" s="11">
        <v>523.15</v>
      </c>
      <c r="B38" s="12">
        <v>13.2773</v>
      </c>
      <c r="C38" s="9">
        <v>110.98</v>
      </c>
      <c r="D38" s="9">
        <f t="shared" si="11"/>
        <v>1473.514754</v>
      </c>
      <c r="E38">
        <f t="shared" si="12"/>
        <v>2.7186262296553676</v>
      </c>
      <c r="F38">
        <v>0.30509999999999998</v>
      </c>
      <c r="G38">
        <f t="shared" si="13"/>
        <v>-0.51555779235759303</v>
      </c>
      <c r="H38">
        <v>0.50900000000000001</v>
      </c>
      <c r="I38">
        <v>1.7999999999999999E-2</v>
      </c>
      <c r="J38">
        <f t="shared" si="0"/>
        <v>39.831900000000005</v>
      </c>
      <c r="K38">
        <v>0.2</v>
      </c>
      <c r="M38">
        <f t="shared" si="1"/>
        <v>251.38915283499355</v>
      </c>
      <c r="N38">
        <f t="shared" si="2"/>
        <v>6.3112518568030547</v>
      </c>
      <c r="O38">
        <f t="shared" si="3"/>
        <v>2.262250371360611</v>
      </c>
      <c r="Q38">
        <f t="shared" si="4"/>
        <v>2.0362268009167832</v>
      </c>
      <c r="R38" s="5"/>
      <c r="S38">
        <f t="shared" si="14"/>
        <v>0.40428301403210465</v>
      </c>
      <c r="T38">
        <f t="shared" si="15"/>
        <v>-0.39331450518399874</v>
      </c>
      <c r="U38">
        <f t="shared" si="5"/>
        <v>-7.0796610933119772E-3</v>
      </c>
      <c r="V38" s="5"/>
      <c r="W38">
        <f t="shared" si="6"/>
        <v>0.59571698596789535</v>
      </c>
      <c r="X38">
        <f t="shared" si="16"/>
        <v>0.35487872737067361</v>
      </c>
      <c r="Y38" s="6">
        <f t="shared" si="17"/>
        <v>212.9902442076945</v>
      </c>
      <c r="Z38">
        <f t="shared" si="7"/>
        <v>1.3605427225223208</v>
      </c>
      <c r="AA38" s="5"/>
      <c r="AB38">
        <f t="shared" si="8"/>
        <v>0.40428301403210465</v>
      </c>
      <c r="AC38" s="6">
        <f t="shared" si="18"/>
        <v>1762.2828185915632</v>
      </c>
      <c r="AD38">
        <f t="shared" si="19"/>
        <v>-4.5510706142008308</v>
      </c>
      <c r="AE38" s="5"/>
      <c r="AJ38">
        <f t="shared" si="9"/>
        <v>-1.161380751855039</v>
      </c>
      <c r="AK38">
        <f t="shared" si="10"/>
        <v>0.41708729501403968</v>
      </c>
    </row>
    <row r="39" spans="1:37" x14ac:dyDescent="0.3">
      <c r="A39" s="11">
        <v>523.15</v>
      </c>
      <c r="B39" s="12">
        <v>12.0802</v>
      </c>
      <c r="C39" s="9">
        <v>110.98</v>
      </c>
      <c r="D39" s="9">
        <f t="shared" si="11"/>
        <v>1340.6605959999999</v>
      </c>
      <c r="E39">
        <f t="shared" si="12"/>
        <v>2.7186262296553676</v>
      </c>
      <c r="F39">
        <v>0.34050000000000002</v>
      </c>
      <c r="G39">
        <f t="shared" si="13"/>
        <v>-0.46788288375119602</v>
      </c>
      <c r="H39">
        <v>0.50900000000000001</v>
      </c>
      <c r="I39">
        <v>1.7999999999999999E-2</v>
      </c>
      <c r="J39">
        <f t="shared" ref="J39:J59" si="20">3*B39</f>
        <v>36.240600000000001</v>
      </c>
      <c r="K39">
        <v>0.2</v>
      </c>
      <c r="M39">
        <f t="shared" ref="M39:M59" si="21">J39^(3/2)</f>
        <v>218.16901400249168</v>
      </c>
      <c r="N39">
        <f t="shared" ref="N39:N59" si="22">J39^(1/2)</f>
        <v>6.0200166112727631</v>
      </c>
      <c r="O39">
        <f t="shared" ref="O39:O59" si="23">1+(K39*N39)</f>
        <v>2.204003322254553</v>
      </c>
      <c r="Q39">
        <f t="shared" ref="Q39:Q59" si="24">(2*I39*H39*M39)/(O39)</f>
        <v>1.8138489049518487</v>
      </c>
      <c r="R39" s="5"/>
      <c r="S39">
        <f t="shared" si="14"/>
        <v>0.42722981781678182</v>
      </c>
      <c r="T39">
        <f t="shared" si="15"/>
        <v>-0.36933844403807198</v>
      </c>
      <c r="U39">
        <f t="shared" ref="U39:U59" si="25">I39*T39</f>
        <v>-6.6480919926852951E-3</v>
      </c>
      <c r="V39" s="5"/>
      <c r="W39">
        <f t="shared" ref="W39:W59" si="26">D39/(1000+D39)</f>
        <v>0.57277018218321818</v>
      </c>
      <c r="X39">
        <f t="shared" si="16"/>
        <v>0.32806568159819693</v>
      </c>
      <c r="Y39" s="6">
        <f t="shared" si="17"/>
        <v>193.536941547586</v>
      </c>
      <c r="Z39">
        <f t="shared" ref="Z39:Z59" si="27">I39*Y39*X39</f>
        <v>1.1428709155783054</v>
      </c>
      <c r="AA39" s="5"/>
      <c r="AB39">
        <f t="shared" ref="AB39:AB59" si="28">(1-W39)</f>
        <v>0.42722981781678182</v>
      </c>
      <c r="AC39" s="6">
        <f t="shared" si="18"/>
        <v>1634.8677270216097</v>
      </c>
      <c r="AD39">
        <f t="shared" si="19"/>
        <v>-4.1245586523251356</v>
      </c>
      <c r="AE39" s="5"/>
      <c r="AJ39">
        <f t="shared" ref="AJ39:AJ59" si="29">Q39+U39+Z39+AD39</f>
        <v>-1.1744869237876667</v>
      </c>
      <c r="AK39">
        <f t="shared" ref="AK39:AK59" si="30">(G39-AJ39)^2</f>
        <v>0.49928926939586227</v>
      </c>
    </row>
    <row r="40" spans="1:37" x14ac:dyDescent="0.3">
      <c r="A40" s="11">
        <v>523.15</v>
      </c>
      <c r="B40" s="12">
        <v>10.5365</v>
      </c>
      <c r="C40" s="9">
        <v>110.98</v>
      </c>
      <c r="D40" s="9">
        <f t="shared" si="11"/>
        <v>1169.34077</v>
      </c>
      <c r="E40">
        <f t="shared" si="12"/>
        <v>2.7186262296553676</v>
      </c>
      <c r="F40">
        <v>0.39290000000000003</v>
      </c>
      <c r="G40">
        <f t="shared" si="13"/>
        <v>-0.40571797118819386</v>
      </c>
      <c r="H40">
        <v>0.50900000000000001</v>
      </c>
      <c r="I40">
        <v>1.7999999999999999E-2</v>
      </c>
      <c r="J40">
        <f t="shared" si="20"/>
        <v>31.609500000000001</v>
      </c>
      <c r="K40">
        <v>0.2</v>
      </c>
      <c r="M40">
        <f t="shared" si="21"/>
        <v>177.71596303246758</v>
      </c>
      <c r="N40">
        <f t="shared" si="22"/>
        <v>5.6222326526034125</v>
      </c>
      <c r="O40">
        <f t="shared" si="23"/>
        <v>2.1244465305206823</v>
      </c>
      <c r="Q40">
        <f t="shared" si="24"/>
        <v>1.5328544445921197</v>
      </c>
      <c r="R40" s="5"/>
      <c r="S40">
        <f t="shared" si="14"/>
        <v>0.46096953223259607</v>
      </c>
      <c r="T40">
        <f t="shared" si="15"/>
        <v>-0.3363277783425288</v>
      </c>
      <c r="U40">
        <f t="shared" si="25"/>
        <v>-6.0539000101655178E-3</v>
      </c>
      <c r="V40" s="5"/>
      <c r="W40">
        <f t="shared" si="26"/>
        <v>0.53903046776740393</v>
      </c>
      <c r="X40">
        <f t="shared" si="16"/>
        <v>0.29055384518154631</v>
      </c>
      <c r="Y40" s="6">
        <f t="shared" si="17"/>
        <v>167.03105546335098</v>
      </c>
      <c r="Z40">
        <f t="shared" si="27"/>
        <v>0.87356727773295761</v>
      </c>
      <c r="AA40" s="5"/>
      <c r="AB40">
        <f t="shared" si="28"/>
        <v>0.46096953223259607</v>
      </c>
      <c r="AC40" s="6">
        <f t="shared" si="18"/>
        <v>1461.4788786722866</v>
      </c>
      <c r="AD40">
        <f t="shared" si="19"/>
        <v>-3.5234157984765355</v>
      </c>
      <c r="AE40" s="5"/>
      <c r="AJ40">
        <f t="shared" si="29"/>
        <v>-1.1230479761616237</v>
      </c>
      <c r="AK40">
        <f t="shared" si="30"/>
        <v>0.51456233603518087</v>
      </c>
    </row>
    <row r="41" spans="1:37" x14ac:dyDescent="0.3">
      <c r="A41" s="11">
        <v>523.15</v>
      </c>
      <c r="B41" s="12">
        <v>9.1321999999999992</v>
      </c>
      <c r="C41" s="9">
        <v>110.98</v>
      </c>
      <c r="D41" s="9">
        <f t="shared" si="11"/>
        <v>1013.4915559999999</v>
      </c>
      <c r="E41">
        <f t="shared" si="12"/>
        <v>2.7186262296553676</v>
      </c>
      <c r="F41">
        <v>0.44840000000000002</v>
      </c>
      <c r="G41">
        <f t="shared" si="13"/>
        <v>-0.34833439607706446</v>
      </c>
      <c r="H41">
        <v>0.50900000000000001</v>
      </c>
      <c r="I41">
        <v>1.7999999999999999E-2</v>
      </c>
      <c r="J41">
        <f t="shared" si="20"/>
        <v>27.396599999999999</v>
      </c>
      <c r="K41">
        <v>0.2</v>
      </c>
      <c r="M41">
        <f t="shared" si="21"/>
        <v>143.39863039162097</v>
      </c>
      <c r="N41">
        <f t="shared" si="22"/>
        <v>5.2341761529394484</v>
      </c>
      <c r="O41">
        <f t="shared" si="23"/>
        <v>2.0468352305878899</v>
      </c>
      <c r="Q41">
        <f t="shared" si="24"/>
        <v>1.2837557532861867</v>
      </c>
      <c r="R41" s="5"/>
      <c r="S41">
        <f t="shared" si="14"/>
        <v>0.49664971130378066</v>
      </c>
      <c r="T41">
        <f t="shared" si="15"/>
        <v>-0.30394981264208715</v>
      </c>
      <c r="U41">
        <f t="shared" si="25"/>
        <v>-5.4710966275575684E-3</v>
      </c>
      <c r="V41" s="5"/>
      <c r="W41">
        <f t="shared" si="26"/>
        <v>0.50335028869621934</v>
      </c>
      <c r="X41">
        <f t="shared" si="16"/>
        <v>0.25336151313056737</v>
      </c>
      <c r="Y41" s="6">
        <f t="shared" si="17"/>
        <v>141.61457655650122</v>
      </c>
      <c r="Z41">
        <f t="shared" si="27"/>
        <v>0.64583430115859497</v>
      </c>
      <c r="AA41" s="5"/>
      <c r="AB41">
        <f t="shared" si="28"/>
        <v>0.49664971130378066</v>
      </c>
      <c r="AC41" s="6">
        <f t="shared" si="18"/>
        <v>1295.3328594750019</v>
      </c>
      <c r="AD41">
        <f t="shared" si="19"/>
        <v>-2.9338960282771405</v>
      </c>
      <c r="AE41" s="5"/>
      <c r="AJ41">
        <f t="shared" si="29"/>
        <v>-1.0097770704599163</v>
      </c>
      <c r="AK41">
        <f t="shared" si="30"/>
        <v>0.4375064114947394</v>
      </c>
    </row>
    <row r="42" spans="1:37" x14ac:dyDescent="0.3">
      <c r="A42" s="11">
        <v>523.15</v>
      </c>
      <c r="B42" s="12">
        <v>8.6700999999999997</v>
      </c>
      <c r="C42" s="9">
        <v>110.98</v>
      </c>
      <c r="D42" s="9">
        <f t="shared" si="11"/>
        <v>962.20769800000005</v>
      </c>
      <c r="E42">
        <f t="shared" si="12"/>
        <v>2.7186262296553676</v>
      </c>
      <c r="F42">
        <v>0.46889999999999998</v>
      </c>
      <c r="G42">
        <f t="shared" si="13"/>
        <v>-0.32891976726115069</v>
      </c>
      <c r="H42">
        <v>0.50900000000000001</v>
      </c>
      <c r="I42">
        <v>1.7999999999999999E-2</v>
      </c>
      <c r="J42">
        <f t="shared" si="20"/>
        <v>26.010300000000001</v>
      </c>
      <c r="K42">
        <v>0.2</v>
      </c>
      <c r="M42">
        <f t="shared" si="21"/>
        <v>132.65329500661764</v>
      </c>
      <c r="N42">
        <f t="shared" si="22"/>
        <v>5.1000294116798974</v>
      </c>
      <c r="O42">
        <f t="shared" si="23"/>
        <v>2.0200058823359797</v>
      </c>
      <c r="Q42">
        <f t="shared" si="24"/>
        <v>1.2033326234131065</v>
      </c>
      <c r="R42" s="5"/>
      <c r="S42">
        <f t="shared" si="14"/>
        <v>0.50963004630919562</v>
      </c>
      <c r="T42">
        <f t="shared" si="15"/>
        <v>-0.29274497517503401</v>
      </c>
      <c r="U42">
        <f t="shared" si="25"/>
        <v>-5.2694095531506113E-3</v>
      </c>
      <c r="V42" s="5"/>
      <c r="W42">
        <f t="shared" si="26"/>
        <v>0.49036995369080444</v>
      </c>
      <c r="X42">
        <f t="shared" si="16"/>
        <v>0.2404626914827217</v>
      </c>
      <c r="Y42" s="6">
        <f t="shared" si="17"/>
        <v>133.01145330689513</v>
      </c>
      <c r="Z42">
        <f t="shared" si="27"/>
        <v>0.5757172570836786</v>
      </c>
      <c r="AA42" s="5"/>
      <c r="AB42">
        <f t="shared" si="28"/>
        <v>0.50963004630919562</v>
      </c>
      <c r="AC42" s="6">
        <f t="shared" si="18"/>
        <v>1239.0841957651164</v>
      </c>
      <c r="AD42">
        <f t="shared" si="19"/>
        <v>-2.733229197826184</v>
      </c>
      <c r="AE42" s="5"/>
      <c r="AJ42">
        <f t="shared" si="29"/>
        <v>-0.95944872688254956</v>
      </c>
      <c r="AK42">
        <f t="shared" si="30"/>
        <v>0.39756676892124365</v>
      </c>
    </row>
    <row r="43" spans="1:37" x14ac:dyDescent="0.3">
      <c r="A43" s="11">
        <v>523.15</v>
      </c>
      <c r="B43" s="12">
        <v>8.6692999999999998</v>
      </c>
      <c r="C43" s="9">
        <v>110.98</v>
      </c>
      <c r="D43" s="9">
        <f t="shared" si="11"/>
        <v>962.11891400000002</v>
      </c>
      <c r="E43">
        <f t="shared" si="12"/>
        <v>2.7186262296553676</v>
      </c>
      <c r="F43">
        <v>0.46899999999999997</v>
      </c>
      <c r="G43">
        <f t="shared" si="13"/>
        <v>-0.32882715728491674</v>
      </c>
      <c r="H43">
        <v>0.50900000000000001</v>
      </c>
      <c r="I43">
        <v>1.7999999999999999E-2</v>
      </c>
      <c r="J43">
        <f t="shared" si="20"/>
        <v>26.007899999999999</v>
      </c>
      <c r="K43">
        <v>0.2</v>
      </c>
      <c r="M43">
        <f t="shared" si="21"/>
        <v>132.63493532426901</v>
      </c>
      <c r="N43">
        <f t="shared" si="22"/>
        <v>5.0997941134912494</v>
      </c>
      <c r="O43">
        <f t="shared" si="23"/>
        <v>2.0199588226982499</v>
      </c>
      <c r="Q43">
        <f t="shared" si="24"/>
        <v>1.2031941084993936</v>
      </c>
      <c r="R43" s="5"/>
      <c r="S43">
        <f t="shared" si="14"/>
        <v>0.50965310658026719</v>
      </c>
      <c r="T43">
        <f t="shared" si="15"/>
        <v>-0.29272532421062653</v>
      </c>
      <c r="U43">
        <f t="shared" si="25"/>
        <v>-5.2690558357912773E-3</v>
      </c>
      <c r="V43" s="5"/>
      <c r="W43">
        <f t="shared" si="26"/>
        <v>0.49034689341973287</v>
      </c>
      <c r="X43">
        <f t="shared" si="16"/>
        <v>0.24044007588638286</v>
      </c>
      <c r="Y43" s="6">
        <f t="shared" si="17"/>
        <v>132.99646828064229</v>
      </c>
      <c r="Z43">
        <f t="shared" si="27"/>
        <v>0.57559825666833375</v>
      </c>
      <c r="AA43" s="5"/>
      <c r="AB43">
        <f t="shared" si="28"/>
        <v>0.50965310658026719</v>
      </c>
      <c r="AC43" s="6">
        <f t="shared" si="18"/>
        <v>1238.9862036239892</v>
      </c>
      <c r="AD43">
        <f t="shared" si="19"/>
        <v>-2.7328796560327131</v>
      </c>
      <c r="AE43" s="5"/>
      <c r="AJ43">
        <f t="shared" si="29"/>
        <v>-0.95935634670077707</v>
      </c>
      <c r="AK43">
        <f t="shared" si="30"/>
        <v>0.39756705870542186</v>
      </c>
    </row>
    <row r="44" spans="1:37" x14ac:dyDescent="0.3">
      <c r="A44" s="11">
        <v>523.15</v>
      </c>
      <c r="B44" s="12">
        <v>8.0178999999999991</v>
      </c>
      <c r="C44" s="9">
        <v>110.98</v>
      </c>
      <c r="D44" s="9">
        <f t="shared" si="11"/>
        <v>889.8265419999999</v>
      </c>
      <c r="E44">
        <f t="shared" si="12"/>
        <v>2.7186262296553676</v>
      </c>
      <c r="F44">
        <v>0.5</v>
      </c>
      <c r="G44">
        <f t="shared" si="13"/>
        <v>-0.3010299956639812</v>
      </c>
      <c r="H44">
        <v>0.50900000000000001</v>
      </c>
      <c r="I44">
        <v>1.7999999999999999E-2</v>
      </c>
      <c r="J44">
        <f t="shared" si="20"/>
        <v>24.053699999999999</v>
      </c>
      <c r="K44">
        <v>0.2</v>
      </c>
      <c r="M44">
        <f t="shared" si="21"/>
        <v>117.97034110544125</v>
      </c>
      <c r="N44">
        <f t="shared" si="22"/>
        <v>4.9044571565057025</v>
      </c>
      <c r="O44">
        <f t="shared" si="23"/>
        <v>1.9808914313011405</v>
      </c>
      <c r="Q44">
        <f t="shared" si="24"/>
        <v>1.0912705745797533</v>
      </c>
      <c r="R44" s="5"/>
      <c r="S44">
        <f t="shared" si="14"/>
        <v>0.52914909266842125</v>
      </c>
      <c r="T44">
        <f t="shared" si="15"/>
        <v>-0.27642194422122895</v>
      </c>
      <c r="U44">
        <f t="shared" si="25"/>
        <v>-4.9755949959821204E-3</v>
      </c>
      <c r="V44" s="5"/>
      <c r="W44">
        <f t="shared" si="26"/>
        <v>0.47085090733157881</v>
      </c>
      <c r="X44">
        <f t="shared" si="16"/>
        <v>0.221700576934971</v>
      </c>
      <c r="Y44" s="6">
        <f t="shared" si="17"/>
        <v>120.70137457031768</v>
      </c>
      <c r="Z44">
        <f t="shared" si="27"/>
        <v>0.48167215882350239</v>
      </c>
      <c r="AA44" s="5"/>
      <c r="AB44">
        <f t="shared" si="28"/>
        <v>0.52914909266842125</v>
      </c>
      <c r="AC44" s="6">
        <f t="shared" si="18"/>
        <v>1158.5514785382127</v>
      </c>
      <c r="AD44">
        <f t="shared" si="19"/>
        <v>-2.4464295843370252</v>
      </c>
      <c r="AE44" s="5"/>
      <c r="AJ44">
        <f t="shared" si="29"/>
        <v>-0.87846244592975165</v>
      </c>
      <c r="AK44">
        <f t="shared" si="30"/>
        <v>0.33342823461993137</v>
      </c>
    </row>
    <row r="45" spans="1:37" x14ac:dyDescent="0.3">
      <c r="A45" s="11">
        <v>523.15</v>
      </c>
      <c r="B45" s="12">
        <v>7.0853999999999999</v>
      </c>
      <c r="C45" s="9">
        <v>110.98</v>
      </c>
      <c r="D45" s="9">
        <f t="shared" si="11"/>
        <v>786.33769200000006</v>
      </c>
      <c r="E45">
        <f t="shared" si="12"/>
        <v>2.7186262296553676</v>
      </c>
      <c r="F45">
        <v>0.5474</v>
      </c>
      <c r="G45">
        <f t="shared" si="13"/>
        <v>-0.26169520692589515</v>
      </c>
      <c r="H45">
        <v>0.50900000000000001</v>
      </c>
      <c r="I45">
        <v>1.7999999999999999E-2</v>
      </c>
      <c r="J45">
        <f t="shared" si="20"/>
        <v>21.2562</v>
      </c>
      <c r="K45">
        <v>0.2</v>
      </c>
      <c r="M45">
        <f t="shared" si="21"/>
        <v>98.000533867363828</v>
      </c>
      <c r="N45">
        <f t="shared" si="22"/>
        <v>4.6104446640210313</v>
      </c>
      <c r="O45">
        <f t="shared" si="23"/>
        <v>1.9220889328042063</v>
      </c>
      <c r="Q45">
        <f t="shared" si="24"/>
        <v>0.93427611591606829</v>
      </c>
      <c r="R45" s="5"/>
      <c r="S45">
        <f t="shared" si="14"/>
        <v>0.55980456801557543</v>
      </c>
      <c r="T45">
        <f t="shared" si="15"/>
        <v>-0.25196356200443404</v>
      </c>
      <c r="U45">
        <f t="shared" si="25"/>
        <v>-4.5353441160798126E-3</v>
      </c>
      <c r="V45" s="5"/>
      <c r="W45">
        <f t="shared" si="26"/>
        <v>0.44019543198442462</v>
      </c>
      <c r="X45">
        <f t="shared" si="16"/>
        <v>0.19377201833995419</v>
      </c>
      <c r="Y45" s="6">
        <f t="shared" si="17"/>
        <v>102.84426969601719</v>
      </c>
      <c r="Z45">
        <f t="shared" si="27"/>
        <v>0.35871015084652508</v>
      </c>
      <c r="AA45" s="5"/>
      <c r="AB45">
        <f t="shared" si="28"/>
        <v>0.55980456801557543</v>
      </c>
      <c r="AC45" s="6">
        <f t="shared" si="18"/>
        <v>1041.5287586440497</v>
      </c>
      <c r="AD45">
        <f t="shared" si="19"/>
        <v>-2.0336268731590761</v>
      </c>
      <c r="AE45" s="5"/>
      <c r="AJ45">
        <f t="shared" si="29"/>
        <v>-0.74517595051256258</v>
      </c>
      <c r="AK45">
        <f t="shared" si="30"/>
        <v>0.23375362941911687</v>
      </c>
    </row>
    <row r="46" spans="1:37" x14ac:dyDescent="0.3">
      <c r="A46" s="11">
        <v>473.15</v>
      </c>
      <c r="B46" s="12">
        <v>18.047000000000001</v>
      </c>
      <c r="C46" s="9">
        <v>110.98</v>
      </c>
      <c r="D46" s="9">
        <f t="shared" si="11"/>
        <v>2002.8560600000001</v>
      </c>
      <c r="E46">
        <f t="shared" si="12"/>
        <v>2.6749988444271446</v>
      </c>
      <c r="F46">
        <v>0.22570000000000001</v>
      </c>
      <c r="G46">
        <f t="shared" si="13"/>
        <v>-0.64646844092223799</v>
      </c>
      <c r="H46">
        <v>0.50900000000000001</v>
      </c>
      <c r="I46">
        <v>1.7999999999999999E-2</v>
      </c>
      <c r="J46">
        <f t="shared" si="20"/>
        <v>54.141000000000005</v>
      </c>
      <c r="K46">
        <v>0.2</v>
      </c>
      <c r="M46">
        <f t="shared" si="21"/>
        <v>398.37255367961939</v>
      </c>
      <c r="N46">
        <f t="shared" si="22"/>
        <v>7.3580568086961655</v>
      </c>
      <c r="O46">
        <f t="shared" si="23"/>
        <v>2.4716113617392335</v>
      </c>
      <c r="Q46">
        <f t="shared" si="24"/>
        <v>2.9534492301769513</v>
      </c>
      <c r="R46" s="5"/>
      <c r="S46">
        <f t="shared" si="14"/>
        <v>0.33301629516001507</v>
      </c>
      <c r="T46">
        <f t="shared" si="15"/>
        <v>-0.47753451506746392</v>
      </c>
      <c r="U46">
        <f t="shared" si="25"/>
        <v>-8.5956212712143491E-3</v>
      </c>
      <c r="V46" s="5"/>
      <c r="W46">
        <f t="shared" si="26"/>
        <v>0.66698370483998493</v>
      </c>
      <c r="X46">
        <f t="shared" si="16"/>
        <v>0.44486726252207215</v>
      </c>
      <c r="Y46" s="6">
        <f t="shared" si="17"/>
        <v>276.64108231373217</v>
      </c>
      <c r="Z46">
        <f t="shared" si="27"/>
        <v>2.2152340978209586</v>
      </c>
      <c r="AA46" s="5"/>
      <c r="AB46">
        <f t="shared" si="28"/>
        <v>0.33301629516001507</v>
      </c>
      <c r="AC46" s="6">
        <f t="shared" si="18"/>
        <v>2178.8699504782335</v>
      </c>
      <c r="AD46">
        <f t="shared" si="19"/>
        <v>-5.8103159245985907</v>
      </c>
      <c r="AE46" s="5"/>
      <c r="AJ46">
        <f t="shared" si="29"/>
        <v>-0.650228217871895</v>
      </c>
      <c r="AK46">
        <f t="shared" si="30"/>
        <v>1.4135922711172186E-5</v>
      </c>
    </row>
    <row r="47" spans="1:37" x14ac:dyDescent="0.3">
      <c r="A47" s="11">
        <v>473.15</v>
      </c>
      <c r="B47" s="12">
        <v>16.662199999999999</v>
      </c>
      <c r="C47" s="9">
        <v>110.98</v>
      </c>
      <c r="D47" s="9">
        <f t="shared" si="11"/>
        <v>1849.1709559999999</v>
      </c>
      <c r="E47">
        <f t="shared" si="12"/>
        <v>2.6749988444271446</v>
      </c>
      <c r="F47">
        <v>0.25419999999999998</v>
      </c>
      <c r="G47">
        <f t="shared" si="13"/>
        <v>-0.59482445378201065</v>
      </c>
      <c r="H47">
        <v>0.50900000000000001</v>
      </c>
      <c r="I47">
        <v>1.7999999999999999E-2</v>
      </c>
      <c r="J47">
        <f t="shared" si="20"/>
        <v>49.986599999999996</v>
      </c>
      <c r="K47">
        <v>0.2</v>
      </c>
      <c r="M47">
        <f t="shared" si="21"/>
        <v>353.4112716532876</v>
      </c>
      <c r="N47">
        <f t="shared" si="22"/>
        <v>7.0701202252861295</v>
      </c>
      <c r="O47">
        <f t="shared" si="23"/>
        <v>2.4140240450572259</v>
      </c>
      <c r="Q47">
        <f t="shared" si="24"/>
        <v>2.682619568365288</v>
      </c>
      <c r="R47" s="5"/>
      <c r="S47">
        <f t="shared" si="14"/>
        <v>0.35097929027183306</v>
      </c>
      <c r="T47">
        <f t="shared" si="15"/>
        <v>-0.45471850856554613</v>
      </c>
      <c r="U47">
        <f t="shared" si="25"/>
        <v>-8.1849331541798305E-3</v>
      </c>
      <c r="V47" s="5"/>
      <c r="W47">
        <f t="shared" si="26"/>
        <v>0.64902070972816694</v>
      </c>
      <c r="X47">
        <f t="shared" si="16"/>
        <v>0.42122788165605352</v>
      </c>
      <c r="Y47" s="6">
        <f t="shared" si="17"/>
        <v>258.61723810289027</v>
      </c>
      <c r="Z47">
        <f t="shared" si="27"/>
        <v>1.9608622445847539</v>
      </c>
      <c r="AA47" s="5"/>
      <c r="AB47">
        <f t="shared" si="28"/>
        <v>0.35097929027183306</v>
      </c>
      <c r="AC47" s="6">
        <f t="shared" si="18"/>
        <v>2060.1836641878317</v>
      </c>
      <c r="AD47">
        <f t="shared" si="19"/>
        <v>-5.4824798699753563</v>
      </c>
      <c r="AE47" s="5"/>
      <c r="AJ47">
        <f t="shared" si="29"/>
        <v>-0.84718299017949406</v>
      </c>
      <c r="AK47">
        <f t="shared" si="30"/>
        <v>6.3684830892679956E-2</v>
      </c>
    </row>
    <row r="48" spans="1:37" x14ac:dyDescent="0.3">
      <c r="A48" s="11">
        <v>473.15</v>
      </c>
      <c r="B48" s="12">
        <v>14.934799999999999</v>
      </c>
      <c r="C48" s="9">
        <v>110.98</v>
      </c>
      <c r="D48" s="9">
        <f t="shared" si="11"/>
        <v>1657.4641039999999</v>
      </c>
      <c r="E48">
        <f t="shared" si="12"/>
        <v>2.6749988444271446</v>
      </c>
      <c r="F48">
        <v>0.2928</v>
      </c>
      <c r="G48">
        <f t="shared" si="13"/>
        <v>-0.53342892761364569</v>
      </c>
      <c r="H48">
        <v>0.61199999999999999</v>
      </c>
      <c r="I48">
        <v>1.7999999999999999E-2</v>
      </c>
      <c r="J48">
        <f t="shared" si="20"/>
        <v>44.804400000000001</v>
      </c>
      <c r="K48">
        <v>0.2</v>
      </c>
      <c r="M48">
        <f t="shared" si="21"/>
        <v>299.90313024386592</v>
      </c>
      <c r="N48">
        <f t="shared" si="22"/>
        <v>6.6936088920701069</v>
      </c>
      <c r="O48">
        <f t="shared" si="23"/>
        <v>2.3387217784140217</v>
      </c>
      <c r="Q48">
        <f t="shared" si="24"/>
        <v>2.8252466054400167</v>
      </c>
      <c r="R48" s="5"/>
      <c r="S48">
        <f t="shared" si="14"/>
        <v>0.37629859176453428</v>
      </c>
      <c r="T48">
        <f t="shared" si="15"/>
        <v>-0.42446740695262136</v>
      </c>
      <c r="U48">
        <f t="shared" si="25"/>
        <v>-7.6404133251471839E-3</v>
      </c>
      <c r="V48" s="5"/>
      <c r="W48">
        <f t="shared" si="26"/>
        <v>0.62370140823546572</v>
      </c>
      <c r="X48">
        <f t="shared" si="16"/>
        <v>0.38900344663490305</v>
      </c>
      <c r="Y48" s="6">
        <f t="shared" si="17"/>
        <v>234.50629892396086</v>
      </c>
      <c r="Z48">
        <f t="shared" si="27"/>
        <v>1.6420276537022813</v>
      </c>
      <c r="AA48" s="5"/>
      <c r="AB48">
        <f t="shared" si="28"/>
        <v>0.37629859176453428</v>
      </c>
      <c r="AC48" s="6">
        <f t="shared" si="18"/>
        <v>1901.6990524750124</v>
      </c>
      <c r="AD48">
        <f t="shared" si="19"/>
        <v>-5.0107223370238847</v>
      </c>
      <c r="AE48" s="5"/>
      <c r="AJ48">
        <f t="shared" si="29"/>
        <v>-0.55108849120673398</v>
      </c>
      <c r="AK48">
        <f t="shared" si="30"/>
        <v>3.1186018629832937E-4</v>
      </c>
    </row>
    <row r="49" spans="1:37" x14ac:dyDescent="0.3">
      <c r="A49" s="11">
        <v>473.15</v>
      </c>
      <c r="B49" s="12">
        <v>13.4491</v>
      </c>
      <c r="C49" s="9">
        <v>110.98</v>
      </c>
      <c r="D49" s="9">
        <f t="shared" si="11"/>
        <v>1492.5811180000001</v>
      </c>
      <c r="E49">
        <f t="shared" si="12"/>
        <v>2.6749988444271446</v>
      </c>
      <c r="F49">
        <v>0.33069999999999999</v>
      </c>
      <c r="G49">
        <f t="shared" si="13"/>
        <v>-0.48056580508629715</v>
      </c>
      <c r="H49">
        <v>0.61199999999999999</v>
      </c>
      <c r="I49">
        <v>1.7999999999999999E-2</v>
      </c>
      <c r="J49">
        <f t="shared" si="20"/>
        <v>40.347299999999997</v>
      </c>
      <c r="K49">
        <v>0.2</v>
      </c>
      <c r="M49">
        <f t="shared" si="21"/>
        <v>256.2841313175374</v>
      </c>
      <c r="N49">
        <f t="shared" si="22"/>
        <v>6.3519524557414622</v>
      </c>
      <c r="O49">
        <f t="shared" si="23"/>
        <v>2.2703904911482926</v>
      </c>
      <c r="Q49">
        <f t="shared" si="24"/>
        <v>2.4869959609160381</v>
      </c>
      <c r="R49" s="5"/>
      <c r="S49">
        <f t="shared" si="14"/>
        <v>0.4011905541523082</v>
      </c>
      <c r="T49">
        <f t="shared" si="15"/>
        <v>-0.39664930079574268</v>
      </c>
      <c r="U49">
        <f t="shared" si="25"/>
        <v>-7.1396874143233677E-3</v>
      </c>
      <c r="V49" s="5"/>
      <c r="W49">
        <f t="shared" si="26"/>
        <v>0.5988094458476918</v>
      </c>
      <c r="X49">
        <f t="shared" si="16"/>
        <v>0.35857275243641973</v>
      </c>
      <c r="Y49" s="6">
        <f t="shared" si="17"/>
        <v>212.24084169955296</v>
      </c>
      <c r="Z49">
        <f t="shared" si="27"/>
        <v>1.3698680901773608</v>
      </c>
      <c r="AA49" s="5"/>
      <c r="AB49">
        <f t="shared" si="28"/>
        <v>0.4011905541523082</v>
      </c>
      <c r="AC49" s="6">
        <f t="shared" si="18"/>
        <v>1755.6190807875414</v>
      </c>
      <c r="AD49">
        <f t="shared" si="19"/>
        <v>-4.5460141323681258</v>
      </c>
      <c r="AE49" s="5"/>
      <c r="AJ49">
        <f t="shared" si="29"/>
        <v>-0.69628976868905035</v>
      </c>
      <c r="AK49">
        <f t="shared" si="30"/>
        <v>4.6536828472481986E-2</v>
      </c>
    </row>
    <row r="50" spans="1:37" x14ac:dyDescent="0.3">
      <c r="A50" s="11">
        <v>473.15</v>
      </c>
      <c r="B50" s="12">
        <v>12.11</v>
      </c>
      <c r="C50" s="9">
        <v>110.98</v>
      </c>
      <c r="D50" s="9">
        <f t="shared" si="11"/>
        <v>1343.9677999999999</v>
      </c>
      <c r="E50">
        <f t="shared" si="12"/>
        <v>2.6749988444271446</v>
      </c>
      <c r="F50">
        <v>0.37140000000000001</v>
      </c>
      <c r="G50">
        <f t="shared" si="13"/>
        <v>-0.43015810059623838</v>
      </c>
      <c r="H50">
        <v>0.61199999999999999</v>
      </c>
      <c r="I50">
        <v>1.7999999999999999E-2</v>
      </c>
      <c r="J50">
        <f t="shared" si="20"/>
        <v>36.33</v>
      </c>
      <c r="K50">
        <v>0.2</v>
      </c>
      <c r="M50">
        <f t="shared" si="21"/>
        <v>218.97679588714411</v>
      </c>
      <c r="N50">
        <f t="shared" si="22"/>
        <v>6.0274372663678548</v>
      </c>
      <c r="O50">
        <f t="shared" si="23"/>
        <v>2.2054874532735713</v>
      </c>
      <c r="Q50">
        <f t="shared" si="24"/>
        <v>2.1874968092992919</v>
      </c>
      <c r="R50" s="5"/>
      <c r="S50">
        <f t="shared" si="14"/>
        <v>0.4266270210708526</v>
      </c>
      <c r="T50">
        <f t="shared" si="15"/>
        <v>-0.36995164131432495</v>
      </c>
      <c r="U50">
        <f t="shared" si="25"/>
        <v>-6.6591295436578485E-3</v>
      </c>
      <c r="V50" s="5"/>
      <c r="W50">
        <f t="shared" si="26"/>
        <v>0.5733729789291474</v>
      </c>
      <c r="X50">
        <f t="shared" si="16"/>
        <v>0.32875657296608451</v>
      </c>
      <c r="Y50" s="6">
        <f t="shared" si="17"/>
        <v>190.91923020633828</v>
      </c>
      <c r="Z50">
        <f t="shared" si="27"/>
        <v>1.1297871330472573</v>
      </c>
      <c r="AA50" s="5"/>
      <c r="AB50">
        <f t="shared" si="28"/>
        <v>0.4266270210708526</v>
      </c>
      <c r="AC50" s="6">
        <f t="shared" si="18"/>
        <v>1615.9520648939981</v>
      </c>
      <c r="AD50">
        <f t="shared" si="19"/>
        <v>-4.0796582328376418</v>
      </c>
      <c r="AE50" s="5"/>
      <c r="AJ50">
        <f t="shared" si="29"/>
        <v>-0.76903342003475039</v>
      </c>
      <c r="AK50">
        <f t="shared" si="30"/>
        <v>0.11483648212455355</v>
      </c>
    </row>
    <row r="51" spans="1:37" x14ac:dyDescent="0.3">
      <c r="A51" s="11">
        <v>473.15</v>
      </c>
      <c r="B51" s="12">
        <v>11.117800000000001</v>
      </c>
      <c r="C51" s="9">
        <v>110.98</v>
      </c>
      <c r="D51" s="9">
        <f t="shared" si="11"/>
        <v>1233.8534440000001</v>
      </c>
      <c r="E51">
        <f t="shared" si="12"/>
        <v>2.6749988444271446</v>
      </c>
      <c r="F51">
        <v>0.40450000000000003</v>
      </c>
      <c r="G51">
        <f t="shared" si="13"/>
        <v>-0.39308147405170885</v>
      </c>
      <c r="H51">
        <v>0.61199999999999999</v>
      </c>
      <c r="I51">
        <v>1.7999999999999999E-2</v>
      </c>
      <c r="J51">
        <f t="shared" si="20"/>
        <v>33.353400000000001</v>
      </c>
      <c r="K51">
        <v>0.2</v>
      </c>
      <c r="M51">
        <f t="shared" si="21"/>
        <v>192.62389831253373</v>
      </c>
      <c r="N51">
        <f t="shared" si="22"/>
        <v>5.7752402547426547</v>
      </c>
      <c r="O51">
        <f t="shared" si="23"/>
        <v>2.155048050948531</v>
      </c>
      <c r="Q51">
        <f t="shared" si="24"/>
        <v>1.9692784695700039</v>
      </c>
      <c r="R51" s="5"/>
      <c r="S51">
        <f t="shared" si="14"/>
        <v>0.44765694127604549</v>
      </c>
      <c r="T51">
        <f t="shared" si="15"/>
        <v>-0.34905467703835014</v>
      </c>
      <c r="U51">
        <f t="shared" si="25"/>
        <v>-6.2829841866903022E-3</v>
      </c>
      <c r="V51" s="5"/>
      <c r="W51">
        <f t="shared" si="26"/>
        <v>0.55234305872395451</v>
      </c>
      <c r="X51">
        <f t="shared" si="16"/>
        <v>0.30508285452053385</v>
      </c>
      <c r="Y51" s="6">
        <f t="shared" si="17"/>
        <v>174.35291989494846</v>
      </c>
      <c r="Z51">
        <f t="shared" si="27"/>
        <v>0.95745755691973533</v>
      </c>
      <c r="AA51" s="5"/>
      <c r="AB51">
        <f t="shared" si="28"/>
        <v>0.44765694127604549</v>
      </c>
      <c r="AC51" s="6">
        <f t="shared" si="18"/>
        <v>1507.5575728870665</v>
      </c>
      <c r="AD51">
        <f t="shared" si="19"/>
        <v>-3.7060351656748223</v>
      </c>
      <c r="AE51" s="5"/>
      <c r="AJ51">
        <f t="shared" si="29"/>
        <v>-0.78558212337177347</v>
      </c>
      <c r="AK51">
        <f t="shared" si="30"/>
        <v>0.15405675971667235</v>
      </c>
    </row>
    <row r="52" spans="1:37" x14ac:dyDescent="0.3">
      <c r="A52" s="11">
        <v>473.15</v>
      </c>
      <c r="B52" s="12">
        <v>10.572100000000001</v>
      </c>
      <c r="C52" s="9">
        <v>110.98</v>
      </c>
      <c r="D52" s="9">
        <f t="shared" si="11"/>
        <v>1173.2916580000001</v>
      </c>
      <c r="E52">
        <f t="shared" si="12"/>
        <v>2.6749988444271446</v>
      </c>
      <c r="F52">
        <v>0.4244</v>
      </c>
      <c r="G52">
        <f t="shared" si="13"/>
        <v>-0.37222462477069695</v>
      </c>
      <c r="H52">
        <v>0.61199999999999999</v>
      </c>
      <c r="I52">
        <v>1.7999999999999999E-2</v>
      </c>
      <c r="J52">
        <f t="shared" si="20"/>
        <v>31.716300000000004</v>
      </c>
      <c r="K52">
        <v>0.2</v>
      </c>
      <c r="M52">
        <f t="shared" si="21"/>
        <v>178.61740506582714</v>
      </c>
      <c r="N52">
        <f t="shared" si="22"/>
        <v>5.6317226494208681</v>
      </c>
      <c r="O52">
        <f t="shared" si="23"/>
        <v>2.1263445298841734</v>
      </c>
      <c r="Q52">
        <f t="shared" si="24"/>
        <v>1.8507342592428648</v>
      </c>
      <c r="R52" s="5"/>
      <c r="S52">
        <f t="shared" si="14"/>
        <v>0.46013152276131364</v>
      </c>
      <c r="T52">
        <f t="shared" si="15"/>
        <v>-0.33711801300267108</v>
      </c>
      <c r="U52">
        <f t="shared" si="25"/>
        <v>-6.0681242340480789E-3</v>
      </c>
      <c r="V52" s="5"/>
      <c r="W52">
        <f t="shared" si="26"/>
        <v>0.53986847723868636</v>
      </c>
      <c r="X52">
        <f t="shared" si="16"/>
        <v>0.29145797271601803</v>
      </c>
      <c r="Y52" s="6">
        <f t="shared" si="17"/>
        <v>164.96931363407487</v>
      </c>
      <c r="Z52">
        <f t="shared" si="27"/>
        <v>0.86546919081852736</v>
      </c>
      <c r="AA52" s="5"/>
      <c r="AB52">
        <f t="shared" si="28"/>
        <v>0.46013152276131364</v>
      </c>
      <c r="AC52" s="6">
        <f t="shared" si="18"/>
        <v>1446.1958643810663</v>
      </c>
      <c r="AD52">
        <f t="shared" si="19"/>
        <v>-3.4910618821738972</v>
      </c>
      <c r="AE52" s="5"/>
      <c r="AJ52">
        <f t="shared" si="29"/>
        <v>-0.78092655634655328</v>
      </c>
      <c r="AK52">
        <f t="shared" si="30"/>
        <v>0.16703726887383594</v>
      </c>
    </row>
    <row r="53" spans="1:37" x14ac:dyDescent="0.3">
      <c r="A53" s="11">
        <v>473.15</v>
      </c>
      <c r="B53" s="12">
        <v>10.574299999999999</v>
      </c>
      <c r="C53" s="9">
        <v>110.98</v>
      </c>
      <c r="D53" s="9">
        <f t="shared" si="11"/>
        <v>1173.5358139999998</v>
      </c>
      <c r="E53">
        <f t="shared" si="12"/>
        <v>2.6749988444271446</v>
      </c>
      <c r="F53">
        <v>0.42449999999999999</v>
      </c>
      <c r="G53">
        <f t="shared" si="13"/>
        <v>-0.37212230542002855</v>
      </c>
      <c r="H53">
        <v>0.61199999999999999</v>
      </c>
      <c r="I53">
        <v>1.7999999999999999E-2</v>
      </c>
      <c r="J53">
        <f t="shared" si="20"/>
        <v>31.722899999999996</v>
      </c>
      <c r="K53">
        <v>0.2</v>
      </c>
      <c r="M53">
        <f t="shared" si="21"/>
        <v>178.67316202048903</v>
      </c>
      <c r="N53">
        <f t="shared" si="22"/>
        <v>5.6323085852960855</v>
      </c>
      <c r="O53">
        <f t="shared" si="23"/>
        <v>2.1264617170592173</v>
      </c>
      <c r="Q53">
        <f t="shared" si="24"/>
        <v>1.8512099578634411</v>
      </c>
      <c r="R53" s="5"/>
      <c r="S53">
        <f t="shared" si="14"/>
        <v>0.4600798356111192</v>
      </c>
      <c r="T53">
        <f t="shared" si="15"/>
        <v>-0.33716680058594556</v>
      </c>
      <c r="U53">
        <f t="shared" si="25"/>
        <v>-6.0690024105470195E-3</v>
      </c>
      <c r="V53" s="5"/>
      <c r="W53">
        <f t="shared" si="26"/>
        <v>0.5399201643888808</v>
      </c>
      <c r="X53">
        <f t="shared" si="16"/>
        <v>0.29151378391371607</v>
      </c>
      <c r="Y53" s="6">
        <f t="shared" si="17"/>
        <v>165.0075221309757</v>
      </c>
      <c r="Z53">
        <f t="shared" si="27"/>
        <v>0.8658354087112855</v>
      </c>
      <c r="AA53" s="5"/>
      <c r="AB53">
        <f t="shared" si="28"/>
        <v>0.4600798356111192</v>
      </c>
      <c r="AC53" s="6">
        <f t="shared" si="18"/>
        <v>1446.4456790004883</v>
      </c>
      <c r="AD53">
        <f t="shared" si="19"/>
        <v>-3.4919412448197096</v>
      </c>
      <c r="AE53" s="5"/>
      <c r="AJ53">
        <f t="shared" si="29"/>
        <v>-0.78096488065552983</v>
      </c>
      <c r="AK53">
        <f t="shared" si="30"/>
        <v>0.16715225132519651</v>
      </c>
    </row>
    <row r="54" spans="1:37" x14ac:dyDescent="0.3">
      <c r="A54" s="11">
        <v>473.15</v>
      </c>
      <c r="B54" s="12">
        <v>10.213800000000001</v>
      </c>
      <c r="C54" s="9">
        <v>110.98</v>
      </c>
      <c r="D54" s="9">
        <f t="shared" si="11"/>
        <v>1133.5275240000001</v>
      </c>
      <c r="E54">
        <f t="shared" si="12"/>
        <v>2.6749988444271446</v>
      </c>
      <c r="F54">
        <v>0.43809999999999999</v>
      </c>
      <c r="G54">
        <f t="shared" si="13"/>
        <v>-0.35842674682182463</v>
      </c>
      <c r="H54">
        <v>0.61199999999999999</v>
      </c>
      <c r="I54">
        <v>1.7999999999999999E-2</v>
      </c>
      <c r="J54">
        <f t="shared" si="20"/>
        <v>30.641400000000004</v>
      </c>
      <c r="K54">
        <v>0.2</v>
      </c>
      <c r="M54">
        <f t="shared" si="21"/>
        <v>169.61447262685445</v>
      </c>
      <c r="N54">
        <f t="shared" si="22"/>
        <v>5.5354674599350693</v>
      </c>
      <c r="O54">
        <f t="shared" si="23"/>
        <v>2.1070934919870137</v>
      </c>
      <c r="Q54">
        <f t="shared" si="24"/>
        <v>1.7735074761162466</v>
      </c>
      <c r="R54" s="5"/>
      <c r="S54">
        <f t="shared" si="14"/>
        <v>0.46870733503600204</v>
      </c>
      <c r="T54">
        <f t="shared" si="15"/>
        <v>-0.3290982499345928</v>
      </c>
      <c r="U54">
        <f t="shared" si="25"/>
        <v>-5.9237684988226701E-3</v>
      </c>
      <c r="V54" s="5"/>
      <c r="W54">
        <f t="shared" si="26"/>
        <v>0.53129266496399796</v>
      </c>
      <c r="X54">
        <f t="shared" si="16"/>
        <v>0.28227189584454698</v>
      </c>
      <c r="Y54" s="6">
        <f t="shared" si="17"/>
        <v>158.70654083010317</v>
      </c>
      <c r="Z54">
        <f t="shared" si="27"/>
        <v>0.80637113093477797</v>
      </c>
      <c r="AA54" s="5"/>
      <c r="AB54">
        <f t="shared" si="28"/>
        <v>0.46870733503600204</v>
      </c>
      <c r="AC54" s="6">
        <f t="shared" si="18"/>
        <v>1405.2520637585703</v>
      </c>
      <c r="AD54">
        <f t="shared" si="19"/>
        <v>-3.3465408225868698</v>
      </c>
      <c r="AE54" s="5"/>
      <c r="AJ54">
        <f t="shared" si="29"/>
        <v>-0.77258598403466783</v>
      </c>
      <c r="AK54">
        <f t="shared" si="30"/>
        <v>0.17152787376872414</v>
      </c>
    </row>
    <row r="55" spans="1:37" x14ac:dyDescent="0.3">
      <c r="A55" s="11">
        <v>473.15</v>
      </c>
      <c r="B55" s="12">
        <v>9.3055000000000003</v>
      </c>
      <c r="C55" s="9">
        <v>110.98</v>
      </c>
      <c r="D55" s="9">
        <f t="shared" si="11"/>
        <v>1032.7243900000001</v>
      </c>
      <c r="E55">
        <f t="shared" si="12"/>
        <v>2.6749988444271446</v>
      </c>
      <c r="F55">
        <v>0.47439999999999999</v>
      </c>
      <c r="G55">
        <f t="shared" si="13"/>
        <v>-0.32385531964379383</v>
      </c>
      <c r="H55">
        <v>0.61199999999999999</v>
      </c>
      <c r="I55">
        <v>1.7999999999999999E-2</v>
      </c>
      <c r="J55">
        <f t="shared" si="20"/>
        <v>27.916499999999999</v>
      </c>
      <c r="K55">
        <v>0.2</v>
      </c>
      <c r="M55">
        <f t="shared" si="21"/>
        <v>147.49980707383017</v>
      </c>
      <c r="N55">
        <f t="shared" si="22"/>
        <v>5.2836067226847989</v>
      </c>
      <c r="O55">
        <f t="shared" si="23"/>
        <v>2.0567213445369599</v>
      </c>
      <c r="Q55">
        <f t="shared" si="24"/>
        <v>1.5800466884259672</v>
      </c>
      <c r="R55" s="5"/>
      <c r="S55">
        <f t="shared" si="14"/>
        <v>0.49195060821796899</v>
      </c>
      <c r="T55">
        <f t="shared" si="15"/>
        <v>-0.30807849815778021</v>
      </c>
      <c r="U55">
        <f t="shared" si="25"/>
        <v>-5.5454129668400434E-3</v>
      </c>
      <c r="V55" s="5"/>
      <c r="W55">
        <f t="shared" si="26"/>
        <v>0.50804939178203101</v>
      </c>
      <c r="X55">
        <f t="shared" si="16"/>
        <v>0.25811418449009166</v>
      </c>
      <c r="Y55" s="6">
        <f t="shared" si="17"/>
        <v>142.48862782093963</v>
      </c>
      <c r="Z55">
        <f t="shared" si="27"/>
        <v>0.66201004744405223</v>
      </c>
      <c r="AA55" s="5"/>
      <c r="AB55">
        <f t="shared" si="28"/>
        <v>0.49195060821796899</v>
      </c>
      <c r="AC55" s="6">
        <f t="shared" si="18"/>
        <v>1299.2405008857259</v>
      </c>
      <c r="AD55">
        <f t="shared" si="19"/>
        <v>-2.9695827293965373</v>
      </c>
      <c r="AE55" s="5"/>
      <c r="AJ55">
        <f t="shared" si="29"/>
        <v>-0.73307140649335789</v>
      </c>
      <c r="AK55">
        <f t="shared" si="30"/>
        <v>0.16745780573646996</v>
      </c>
    </row>
    <row r="56" spans="1:37" x14ac:dyDescent="0.3">
      <c r="A56" s="11">
        <v>473.15</v>
      </c>
      <c r="B56" s="12">
        <v>8.4635999999999996</v>
      </c>
      <c r="C56" s="9">
        <v>110.98</v>
      </c>
      <c r="D56" s="9">
        <f t="shared" si="11"/>
        <v>939.29032799999993</v>
      </c>
      <c r="E56">
        <f t="shared" si="12"/>
        <v>2.6749988444271446</v>
      </c>
      <c r="F56">
        <v>0.51149999999999995</v>
      </c>
      <c r="G56">
        <f t="shared" si="13"/>
        <v>-0.29115436195182109</v>
      </c>
      <c r="H56">
        <v>0.61199999999999999</v>
      </c>
      <c r="I56">
        <v>1.7999999999999999E-2</v>
      </c>
      <c r="J56">
        <f t="shared" si="20"/>
        <v>25.390799999999999</v>
      </c>
      <c r="K56">
        <v>0.2</v>
      </c>
      <c r="M56">
        <f t="shared" si="21"/>
        <v>127.94242467918647</v>
      </c>
      <c r="N56">
        <f t="shared" si="22"/>
        <v>5.038928457519515</v>
      </c>
      <c r="O56">
        <f t="shared" si="23"/>
        <v>2.0077856915039032</v>
      </c>
      <c r="Q56">
        <f t="shared" si="24"/>
        <v>1.4039483957176893</v>
      </c>
      <c r="R56" s="5"/>
      <c r="S56">
        <f t="shared" si="14"/>
        <v>0.5156525485440363</v>
      </c>
      <c r="T56">
        <f t="shared" si="15"/>
        <v>-0.28764283146636271</v>
      </c>
      <c r="U56">
        <f t="shared" si="25"/>
        <v>-5.177570966394528E-3</v>
      </c>
      <c r="V56" s="5"/>
      <c r="W56">
        <f t="shared" si="26"/>
        <v>0.4843474514559637</v>
      </c>
      <c r="X56">
        <f t="shared" si="16"/>
        <v>0.23459245373188711</v>
      </c>
      <c r="Y56" s="6">
        <f t="shared" si="17"/>
        <v>127.06133600494181</v>
      </c>
      <c r="Z56">
        <f t="shared" si="27"/>
        <v>0.53653735058131924</v>
      </c>
      <c r="AA56" s="5"/>
      <c r="AB56">
        <f t="shared" si="28"/>
        <v>0.5156525485440363</v>
      </c>
      <c r="AC56" s="6">
        <f t="shared" si="18"/>
        <v>1198.3707090431831</v>
      </c>
      <c r="AD56">
        <f t="shared" si="19"/>
        <v>-2.6093653843394566</v>
      </c>
      <c r="AE56" s="5"/>
      <c r="AJ56">
        <f t="shared" si="29"/>
        <v>-0.67405720900684285</v>
      </c>
      <c r="AK56">
        <f t="shared" si="30"/>
        <v>0.14661459028284138</v>
      </c>
    </row>
    <row r="57" spans="1:37" x14ac:dyDescent="0.3">
      <c r="A57" s="11">
        <v>473.15</v>
      </c>
      <c r="B57" s="12">
        <v>7.5247999999999999</v>
      </c>
      <c r="C57" s="9">
        <v>110.98</v>
      </c>
      <c r="D57" s="9">
        <f t="shared" si="11"/>
        <v>835.102304</v>
      </c>
      <c r="E57">
        <f t="shared" si="12"/>
        <v>2.6749988444271446</v>
      </c>
      <c r="F57">
        <v>0.55779999999999996</v>
      </c>
      <c r="G57">
        <f t="shared" si="13"/>
        <v>-0.25352149006996899</v>
      </c>
      <c r="H57">
        <v>0.61199999999999999</v>
      </c>
      <c r="I57">
        <v>1.7999999999999999E-2</v>
      </c>
      <c r="J57">
        <f t="shared" si="20"/>
        <v>22.574400000000001</v>
      </c>
      <c r="K57">
        <v>0.2</v>
      </c>
      <c r="M57">
        <f t="shared" si="21"/>
        <v>107.25667367875431</v>
      </c>
      <c r="N57">
        <f t="shared" si="22"/>
        <v>4.751252466455556</v>
      </c>
      <c r="O57">
        <f t="shared" si="23"/>
        <v>1.9502504932911111</v>
      </c>
      <c r="Q57">
        <f t="shared" si="24"/>
        <v>1.2116797522263627</v>
      </c>
      <c r="R57" s="5"/>
      <c r="S57">
        <f t="shared" si="14"/>
        <v>0.54492874747107289</v>
      </c>
      <c r="T57">
        <f t="shared" si="15"/>
        <v>-0.26366028048140588</v>
      </c>
      <c r="U57">
        <f t="shared" si="25"/>
        <v>-4.7458850486653053E-3</v>
      </c>
      <c r="V57" s="5"/>
      <c r="W57">
        <f t="shared" si="26"/>
        <v>0.45507125252892711</v>
      </c>
      <c r="X57">
        <f t="shared" si="16"/>
        <v>0.20708984487824655</v>
      </c>
      <c r="Y57" s="6">
        <f t="shared" si="17"/>
        <v>109.50205862477944</v>
      </c>
      <c r="Z57">
        <f t="shared" si="27"/>
        <v>0.40818175802017614</v>
      </c>
      <c r="AA57" s="5"/>
      <c r="AB57">
        <f t="shared" si="28"/>
        <v>0.54492874747107289</v>
      </c>
      <c r="AC57" s="6">
        <f t="shared" si="18"/>
        <v>1083.4251676352642</v>
      </c>
      <c r="AD57">
        <f t="shared" si="19"/>
        <v>-2.2007461324891628</v>
      </c>
      <c r="AE57" s="5"/>
      <c r="AJ57">
        <f t="shared" si="29"/>
        <v>-0.58563050729128929</v>
      </c>
      <c r="AK57">
        <f t="shared" si="30"/>
        <v>0.11029639931971122</v>
      </c>
    </row>
    <row r="58" spans="1:37" x14ac:dyDescent="0.3">
      <c r="A58" s="11">
        <v>473.15</v>
      </c>
      <c r="B58" s="12">
        <v>7.5054999999999996</v>
      </c>
      <c r="C58" s="9">
        <v>110.98</v>
      </c>
      <c r="D58" s="9">
        <f t="shared" si="11"/>
        <v>832.96038999999996</v>
      </c>
      <c r="E58">
        <f t="shared" si="12"/>
        <v>2.6749988444271446</v>
      </c>
      <c r="F58">
        <v>0.55789999999999995</v>
      </c>
      <c r="G58">
        <f t="shared" si="13"/>
        <v>-0.25344363858963087</v>
      </c>
      <c r="H58">
        <v>0.61199999999999999</v>
      </c>
      <c r="I58">
        <v>1.7999999999999999E-2</v>
      </c>
      <c r="J58">
        <f t="shared" si="20"/>
        <v>22.516500000000001</v>
      </c>
      <c r="K58">
        <v>0.2</v>
      </c>
      <c r="M58">
        <f t="shared" si="21"/>
        <v>106.84429210943902</v>
      </c>
      <c r="N58">
        <f t="shared" si="22"/>
        <v>4.7451554242195275</v>
      </c>
      <c r="O58">
        <f t="shared" si="23"/>
        <v>1.9490310848439054</v>
      </c>
      <c r="Q58">
        <f t="shared" si="24"/>
        <v>1.2077762443402424</v>
      </c>
      <c r="R58" s="5"/>
      <c r="S58">
        <f t="shared" si="14"/>
        <v>0.54556552637779587</v>
      </c>
      <c r="T58">
        <f t="shared" si="15"/>
        <v>-0.26315308002479304</v>
      </c>
      <c r="U58">
        <f t="shared" si="25"/>
        <v>-4.7367554404462745E-3</v>
      </c>
      <c r="V58" s="5"/>
      <c r="W58">
        <f t="shared" si="26"/>
        <v>0.45443447362220413</v>
      </c>
      <c r="X58">
        <f t="shared" si="16"/>
        <v>0.20651069081628973</v>
      </c>
      <c r="Y58" s="6">
        <f t="shared" si="17"/>
        <v>109.13805811904517</v>
      </c>
      <c r="Z58">
        <f t="shared" si="27"/>
        <v>0.4056871639772231</v>
      </c>
      <c r="AA58" s="5"/>
      <c r="AB58">
        <f t="shared" si="28"/>
        <v>0.54556552637779587</v>
      </c>
      <c r="AC58" s="6">
        <f t="shared" si="18"/>
        <v>1081.0397240569639</v>
      </c>
      <c r="AD58">
        <f t="shared" si="19"/>
        <v>-2.1923183423878503</v>
      </c>
      <c r="AE58" s="5"/>
      <c r="AJ58">
        <f t="shared" si="29"/>
        <v>-0.58359168951083107</v>
      </c>
      <c r="AK58">
        <f t="shared" si="30"/>
        <v>0.1089977355270674</v>
      </c>
    </row>
    <row r="59" spans="1:37" x14ac:dyDescent="0.3">
      <c r="A59" s="11">
        <v>473.15</v>
      </c>
      <c r="B59" s="13">
        <v>6.8433999999999999</v>
      </c>
      <c r="C59" s="9">
        <v>110.98</v>
      </c>
      <c r="D59" s="9">
        <f t="shared" si="11"/>
        <v>759.48053200000004</v>
      </c>
      <c r="E59">
        <f t="shared" si="12"/>
        <v>2.6749988444271446</v>
      </c>
      <c r="F59">
        <v>0.59299999999999997</v>
      </c>
      <c r="G59">
        <f t="shared" si="13"/>
        <v>-0.22694530663573742</v>
      </c>
      <c r="H59">
        <v>0.61199999999999999</v>
      </c>
      <c r="I59">
        <v>1.7999999999999999E-2</v>
      </c>
      <c r="J59">
        <f t="shared" si="20"/>
        <v>20.530200000000001</v>
      </c>
      <c r="K59">
        <v>0.2</v>
      </c>
      <c r="M59">
        <f t="shared" si="21"/>
        <v>93.022877659227518</v>
      </c>
      <c r="N59">
        <f t="shared" si="22"/>
        <v>4.5310263737921455</v>
      </c>
      <c r="O59">
        <f t="shared" si="23"/>
        <v>1.9062052747584293</v>
      </c>
      <c r="Q59">
        <f t="shared" si="24"/>
        <v>1.0751622963837557</v>
      </c>
      <c r="R59" s="5"/>
      <c r="S59">
        <f t="shared" si="14"/>
        <v>0.56834956784847224</v>
      </c>
      <c r="T59">
        <f t="shared" si="15"/>
        <v>-0.24538446589030774</v>
      </c>
      <c r="U59">
        <f t="shared" si="25"/>
        <v>-4.4169203860255392E-3</v>
      </c>
      <c r="V59" s="5"/>
      <c r="W59">
        <f t="shared" si="26"/>
        <v>0.43165043215152782</v>
      </c>
      <c r="X59">
        <f t="shared" si="16"/>
        <v>0.18632209557660073</v>
      </c>
      <c r="Y59" s="6">
        <f>AG60+($AG$9/A59)+($AG$10 *(LOG(A59 )))+(($AG$11+($AG$12/A59)+($AG$13 *(LOG(A59)))*W59))+(($AG$14+($AG$15/A59)+($AG$16 *(LOG(A59)))*(W59^2)))+(($AG$17+($AG$18/A59)+($AG$19 *(LOG(A59)))*(W59^3)))+((($AH$20+($AH$21/A59)+($AH$22 *(LOG(A59)))*(W59^4))))</f>
        <v>96.603925249524934</v>
      </c>
      <c r="Z59">
        <f t="shared" si="27"/>
        <v>0.32399002428150198</v>
      </c>
      <c r="AA59" s="5"/>
      <c r="AB59">
        <f t="shared" si="28"/>
        <v>0.56834956784847224</v>
      </c>
      <c r="AC59" s="6">
        <f>$AG$11+($AG$12/A59)+($AG$13*(LOG(A59))+(($AG$14+($AG$15/A59)+($AG$16*(LOG(A59)))*W59*2)+($AG$17+($AG$18/A59)+($AG$19*(LOG(A59)))*2*(W59^2))))+(($AG$20+($AG$21/A59)+($AG$22*LOG(A59))*4*(W59^3)))</f>
        <v>998.7979032477017</v>
      </c>
      <c r="AD59">
        <f t="shared" si="19"/>
        <v>-1.9038381329650769</v>
      </c>
      <c r="AE59" s="5"/>
      <c r="AJ59">
        <f t="shared" si="29"/>
        <v>-0.50910273268584483</v>
      </c>
      <c r="AK59">
        <f t="shared" si="30"/>
        <v>7.9612813075221833E-2</v>
      </c>
    </row>
    <row r="60" spans="1:37" x14ac:dyDescent="0.3">
      <c r="A60" s="1"/>
      <c r="B60" s="3"/>
      <c r="C60" s="9"/>
      <c r="D60" s="9"/>
      <c r="R60" s="5"/>
      <c r="V60" s="5"/>
      <c r="Y60" s="6"/>
      <c r="AA60" s="5"/>
      <c r="AC60" s="6"/>
      <c r="AE60" s="5"/>
    </row>
    <row r="61" spans="1:37" x14ac:dyDescent="0.3">
      <c r="A61" s="1"/>
      <c r="B61" s="3"/>
      <c r="C61" s="9"/>
      <c r="D61" s="9"/>
      <c r="R61" s="5"/>
      <c r="V61" s="5"/>
      <c r="Y61" s="6"/>
      <c r="AA61" s="5"/>
      <c r="AC61" s="6"/>
      <c r="AE61" s="5"/>
    </row>
    <row r="62" spans="1:37" x14ac:dyDescent="0.3">
      <c r="A62" s="1"/>
      <c r="B62" s="3"/>
      <c r="C62" s="9"/>
      <c r="D62" s="9"/>
      <c r="R62" s="5"/>
      <c r="V62" s="5"/>
      <c r="Y62" s="6"/>
      <c r="AA62" s="5"/>
      <c r="AC62" s="6"/>
      <c r="AE62" s="5"/>
    </row>
    <row r="63" spans="1:37" x14ac:dyDescent="0.3">
      <c r="A63" s="1"/>
      <c r="B63" s="3"/>
      <c r="C63" s="9"/>
      <c r="D63" s="9"/>
      <c r="R63" s="5"/>
      <c r="V63" s="5"/>
      <c r="Y63" s="6"/>
      <c r="AA63" s="5"/>
      <c r="AC63" s="6"/>
      <c r="AE63" s="5"/>
    </row>
    <row r="64" spans="1:37" x14ac:dyDescent="0.3">
      <c r="A64" s="1"/>
      <c r="B64" s="3"/>
      <c r="C64" s="9"/>
      <c r="D64" s="9"/>
      <c r="R64" s="5"/>
      <c r="V64" s="5"/>
      <c r="Y64" s="6"/>
      <c r="AA64" s="5"/>
      <c r="AC64" s="6"/>
      <c r="AE64" s="5"/>
    </row>
    <row r="65" spans="1:31" x14ac:dyDescent="0.3">
      <c r="A65" s="1"/>
      <c r="B65" s="3"/>
      <c r="C65" s="9"/>
      <c r="D65" s="9"/>
      <c r="R65" s="5"/>
      <c r="V65" s="5"/>
      <c r="Y65" s="6"/>
      <c r="AA65" s="5"/>
      <c r="AC65" s="6"/>
      <c r="AE65" s="5"/>
    </row>
    <row r="66" spans="1:31" x14ac:dyDescent="0.3">
      <c r="A66" s="1"/>
      <c r="B66" s="3"/>
      <c r="C66" s="9"/>
      <c r="D66" s="9"/>
      <c r="R66" s="5"/>
      <c r="V66" s="5"/>
      <c r="Y66" s="6"/>
      <c r="AA66" s="5"/>
      <c r="AC66" s="6"/>
      <c r="AE66" s="5"/>
    </row>
    <row r="67" spans="1:31" x14ac:dyDescent="0.3">
      <c r="A67" s="1"/>
      <c r="B67" s="3"/>
      <c r="C67" s="9"/>
      <c r="D67" s="9"/>
      <c r="R67" s="5"/>
      <c r="V67" s="5"/>
      <c r="Y67" s="6"/>
      <c r="AA67" s="5"/>
      <c r="AC67" s="6"/>
      <c r="AE67" s="5"/>
    </row>
    <row r="68" spans="1:31" x14ac:dyDescent="0.3">
      <c r="A68" s="1"/>
      <c r="B68" s="3"/>
      <c r="C68" s="9"/>
      <c r="D68" s="9"/>
      <c r="R68" s="5"/>
      <c r="V68" s="5"/>
      <c r="Y68" s="6"/>
      <c r="AA68" s="5"/>
      <c r="AC68" s="6"/>
      <c r="AE68" s="5"/>
    </row>
    <row r="69" spans="1:31" x14ac:dyDescent="0.3">
      <c r="A69" s="1"/>
      <c r="B69" s="3"/>
      <c r="C69" s="9"/>
      <c r="D69" s="9"/>
      <c r="R69" s="5"/>
      <c r="V69" s="5"/>
      <c r="Y69" s="6"/>
      <c r="AA69" s="5"/>
      <c r="AC69" s="6"/>
      <c r="AE69" s="5"/>
    </row>
    <row r="70" spans="1:31" x14ac:dyDescent="0.3">
      <c r="A70" s="1"/>
      <c r="B70" s="3"/>
      <c r="C70" s="9"/>
      <c r="D70" s="9"/>
      <c r="R70" s="5"/>
      <c r="V70" s="5"/>
      <c r="Y70" s="6"/>
      <c r="AA70" s="5"/>
      <c r="AC70" s="6"/>
      <c r="AE70" s="5"/>
    </row>
    <row r="71" spans="1:31" x14ac:dyDescent="0.3">
      <c r="A71" s="1"/>
      <c r="B71" s="2"/>
      <c r="C71" s="9"/>
      <c r="D71" s="9"/>
      <c r="R71" s="5"/>
      <c r="V71" s="5"/>
      <c r="Y71" s="6"/>
      <c r="AA71" s="5"/>
      <c r="AC71" s="6"/>
      <c r="AE71" s="5"/>
    </row>
    <row r="72" spans="1:31" x14ac:dyDescent="0.3">
      <c r="A72" s="1"/>
      <c r="B72" s="3"/>
      <c r="C72" s="9"/>
      <c r="D72" s="9"/>
      <c r="R72" s="5"/>
      <c r="V72" s="5"/>
      <c r="Y72" s="6"/>
      <c r="AA72" s="5"/>
      <c r="AC72" s="6"/>
      <c r="AE72" s="5"/>
    </row>
    <row r="73" spans="1:31" x14ac:dyDescent="0.3">
      <c r="A73" s="1"/>
      <c r="B73" s="3"/>
      <c r="C73" s="9"/>
      <c r="D73" s="9"/>
      <c r="R73" s="5"/>
      <c r="V73" s="5"/>
      <c r="Y73" s="6"/>
      <c r="AA73" s="5"/>
      <c r="AC73" s="6"/>
      <c r="AE73" s="5"/>
    </row>
    <row r="74" spans="1:31" x14ac:dyDescent="0.3">
      <c r="A74" s="1"/>
      <c r="B74" s="3"/>
      <c r="C74" s="9"/>
      <c r="D74" s="9"/>
      <c r="R74" s="5"/>
      <c r="V74" s="5"/>
      <c r="Y74" s="6"/>
      <c r="AA74" s="5"/>
      <c r="AC74" s="6"/>
      <c r="AE74" s="5"/>
    </row>
    <row r="75" spans="1:31" x14ac:dyDescent="0.3">
      <c r="A75" s="1"/>
      <c r="B75" s="3"/>
      <c r="C75" s="9"/>
      <c r="D75" s="9"/>
      <c r="R75" s="5"/>
      <c r="V75" s="5"/>
      <c r="Y75" s="6"/>
      <c r="AA75" s="5"/>
      <c r="AC75" s="6"/>
      <c r="AE75" s="5"/>
    </row>
    <row r="76" spans="1:31" x14ac:dyDescent="0.3">
      <c r="A76" s="1"/>
      <c r="B76" s="3"/>
      <c r="C76" s="9"/>
      <c r="D76" s="9"/>
      <c r="R76" s="5"/>
      <c r="V76" s="5"/>
      <c r="Y76" s="6"/>
      <c r="AA76" s="5"/>
      <c r="AC76" s="6"/>
      <c r="AE76" s="5"/>
    </row>
    <row r="77" spans="1:31" x14ac:dyDescent="0.3">
      <c r="A77" s="1"/>
      <c r="B77" s="3"/>
      <c r="C77" s="9"/>
      <c r="D77" s="9"/>
      <c r="R77" s="5"/>
      <c r="V77" s="5"/>
      <c r="Y77" s="6"/>
      <c r="AA77" s="5"/>
      <c r="AC77" s="6"/>
      <c r="AE77" s="5"/>
    </row>
    <row r="78" spans="1:31" x14ac:dyDescent="0.3">
      <c r="A78" s="1"/>
      <c r="B78" s="3"/>
      <c r="C78" s="9"/>
      <c r="D78" s="9"/>
      <c r="R78" s="5"/>
      <c r="V78" s="5"/>
      <c r="Y78" s="6"/>
      <c r="AA78" s="5"/>
      <c r="AC78" s="6"/>
      <c r="AE78" s="5"/>
    </row>
    <row r="79" spans="1:31" x14ac:dyDescent="0.3">
      <c r="A79" s="1"/>
      <c r="B79" s="3"/>
      <c r="C79" s="9"/>
      <c r="D79" s="9"/>
      <c r="R79" s="5"/>
      <c r="V79" s="5"/>
      <c r="Y79" s="6"/>
      <c r="AA79" s="5"/>
      <c r="AC79" s="6"/>
      <c r="AE79" s="5"/>
    </row>
    <row r="80" spans="1:31" x14ac:dyDescent="0.3">
      <c r="A80" s="1"/>
      <c r="B80" s="3"/>
      <c r="C80" s="9"/>
      <c r="D80" s="9"/>
      <c r="R80" s="5"/>
      <c r="V80" s="5"/>
      <c r="Y80" s="6"/>
      <c r="AA80" s="5"/>
      <c r="AC80" s="6"/>
      <c r="AE80" s="5"/>
    </row>
    <row r="81" spans="1:31" x14ac:dyDescent="0.3">
      <c r="A81" s="1"/>
      <c r="B81" s="3"/>
      <c r="C81" s="9"/>
      <c r="D81" s="9"/>
      <c r="R81" s="5"/>
      <c r="V81" s="5"/>
      <c r="Y81" s="6"/>
      <c r="AA81" s="5"/>
      <c r="AC81" s="6"/>
      <c r="AE81" s="5"/>
    </row>
    <row r="82" spans="1:31" x14ac:dyDescent="0.3">
      <c r="A82" s="1"/>
      <c r="B82" s="3"/>
      <c r="C82" s="9"/>
      <c r="D82" s="9"/>
      <c r="R82" s="5"/>
      <c r="V82" s="5"/>
      <c r="Y82" s="6"/>
      <c r="AA82" s="5"/>
      <c r="AC82" s="6"/>
      <c r="AE82" s="5"/>
    </row>
    <row r="83" spans="1:31" x14ac:dyDescent="0.3">
      <c r="A83" s="1"/>
      <c r="B83" s="3"/>
      <c r="C83" s="9"/>
      <c r="D83" s="9"/>
      <c r="R83" s="5"/>
      <c r="V83" s="5"/>
      <c r="Y83" s="6"/>
      <c r="AA83" s="5"/>
      <c r="AC83" s="6"/>
      <c r="AE83" s="5"/>
    </row>
    <row r="84" spans="1:31" x14ac:dyDescent="0.3">
      <c r="A84" s="1"/>
      <c r="B84" s="3"/>
      <c r="C84" s="9"/>
      <c r="D84" s="9"/>
      <c r="R84" s="5"/>
      <c r="V84" s="5"/>
      <c r="Y84" s="6"/>
      <c r="AA84" s="5"/>
      <c r="AC84" s="6"/>
      <c r="AE84" s="5"/>
    </row>
    <row r="85" spans="1:31" x14ac:dyDescent="0.3">
      <c r="A85" s="1"/>
      <c r="B85" s="3"/>
      <c r="C85" s="9"/>
      <c r="D85" s="9"/>
      <c r="R85" s="5"/>
      <c r="V85" s="5"/>
      <c r="Y85" s="6"/>
      <c r="AA85" s="5"/>
      <c r="AC85" s="6"/>
      <c r="AE85" s="5"/>
    </row>
    <row r="86" spans="1:31" x14ac:dyDescent="0.3">
      <c r="A86" s="1"/>
      <c r="B86" s="3"/>
      <c r="C86" s="9"/>
      <c r="D86" s="9"/>
      <c r="R86" s="5"/>
      <c r="V86" s="5"/>
      <c r="Y86" s="6"/>
      <c r="AA86" s="5"/>
      <c r="AC86" s="6"/>
      <c r="AE86" s="5"/>
    </row>
    <row r="87" spans="1:31" x14ac:dyDescent="0.3">
      <c r="A87" s="1"/>
      <c r="B87" s="3"/>
      <c r="C87" s="9"/>
      <c r="D87" s="9"/>
      <c r="R87" s="5"/>
      <c r="V87" s="5"/>
      <c r="Y87" s="6"/>
      <c r="AA87" s="5"/>
      <c r="AC87" s="6"/>
      <c r="AE87" s="5"/>
    </row>
    <row r="88" spans="1:31" x14ac:dyDescent="0.3">
      <c r="A88" s="1"/>
      <c r="B88" s="3"/>
      <c r="C88" s="9"/>
      <c r="D88" s="9"/>
      <c r="R88" s="5"/>
      <c r="V88" s="5"/>
      <c r="Y88" s="6"/>
      <c r="AA88" s="5"/>
      <c r="AC88" s="6"/>
      <c r="AE88" s="5"/>
    </row>
    <row r="89" spans="1:31" x14ac:dyDescent="0.3">
      <c r="A89" s="1"/>
      <c r="B89" s="3"/>
      <c r="C89" s="9"/>
      <c r="D89" s="9"/>
      <c r="R89" s="5"/>
      <c r="V89" s="5"/>
      <c r="Y89" s="6"/>
      <c r="AA89" s="5"/>
      <c r="AC89" s="6"/>
      <c r="AE89" s="5"/>
    </row>
    <row r="90" spans="1:31" x14ac:dyDescent="0.3">
      <c r="A90" s="1"/>
      <c r="B90" s="3"/>
      <c r="C90" s="9"/>
      <c r="D90" s="9"/>
      <c r="R90" s="5"/>
      <c r="V90" s="5"/>
      <c r="Y90" s="6"/>
      <c r="AA90" s="5"/>
      <c r="AC90" s="6"/>
      <c r="AE90" s="5"/>
    </row>
    <row r="91" spans="1:31" x14ac:dyDescent="0.3">
      <c r="A91" s="1"/>
      <c r="B91" s="3"/>
      <c r="C91" s="9"/>
      <c r="D91" s="9"/>
      <c r="R91" s="5"/>
      <c r="V91" s="5"/>
      <c r="Y91" s="6"/>
      <c r="AA91" s="5"/>
      <c r="AC91" s="6"/>
      <c r="AE91" s="5"/>
    </row>
    <row r="92" spans="1:31" x14ac:dyDescent="0.3">
      <c r="A92" s="1"/>
      <c r="B92" s="3"/>
      <c r="C92" s="9"/>
      <c r="D92" s="9"/>
      <c r="R92" s="5"/>
      <c r="V92" s="5"/>
      <c r="Y92" s="6"/>
      <c r="AA92" s="5"/>
      <c r="AC92" s="6"/>
      <c r="AE92" s="5"/>
    </row>
    <row r="93" spans="1:31" x14ac:dyDescent="0.3">
      <c r="A93" s="1"/>
      <c r="B93" s="3"/>
      <c r="C93" s="9"/>
      <c r="D93" s="9"/>
      <c r="R93" s="5"/>
      <c r="V93" s="5"/>
      <c r="Y93" s="6"/>
      <c r="AA93" s="5"/>
      <c r="AC93" s="6"/>
      <c r="AE93" s="5"/>
    </row>
    <row r="94" spans="1:31" x14ac:dyDescent="0.3">
      <c r="A94" s="1"/>
      <c r="B94" s="3"/>
      <c r="C94" s="9"/>
      <c r="D94" s="9"/>
      <c r="R94" s="5"/>
      <c r="V94" s="5"/>
      <c r="Y94" s="6"/>
      <c r="AA94" s="5"/>
      <c r="AC94" s="6"/>
      <c r="AE94" s="5"/>
    </row>
    <row r="95" spans="1:31" x14ac:dyDescent="0.3">
      <c r="A95" s="1"/>
      <c r="B95" s="3"/>
      <c r="C95" s="9"/>
      <c r="D95" s="9"/>
      <c r="R95" s="5"/>
      <c r="V95" s="5"/>
      <c r="Y95" s="6"/>
      <c r="AA95" s="5"/>
      <c r="AC95" s="6"/>
      <c r="AE95" s="5"/>
    </row>
    <row r="96" spans="1:31" x14ac:dyDescent="0.3">
      <c r="A96" s="1"/>
      <c r="B96" s="3"/>
      <c r="C96" s="9"/>
      <c r="D96" s="9"/>
      <c r="R96" s="5"/>
      <c r="V96" s="5"/>
      <c r="Y96" s="6"/>
      <c r="AA96" s="5"/>
      <c r="AC96" s="6"/>
      <c r="AE96" s="5"/>
    </row>
    <row r="97" spans="1:31" x14ac:dyDescent="0.3">
      <c r="A97" s="1"/>
      <c r="B97" s="3"/>
      <c r="C97" s="9"/>
      <c r="D97" s="9"/>
      <c r="R97" s="5"/>
      <c r="V97" s="5"/>
      <c r="Y97" s="6"/>
      <c r="AA97" s="5"/>
      <c r="AC97" s="6"/>
      <c r="AE97" s="5"/>
    </row>
    <row r="98" spans="1:31" x14ac:dyDescent="0.3">
      <c r="A98" s="1"/>
      <c r="B98" s="2"/>
      <c r="C98" s="9"/>
      <c r="D98" s="9"/>
      <c r="R98" s="5"/>
      <c r="V98" s="5"/>
      <c r="Y98" s="6"/>
      <c r="AA98" s="5"/>
      <c r="AC98" s="6"/>
      <c r="AE98" s="5"/>
    </row>
    <row r="99" spans="1:31" x14ac:dyDescent="0.3">
      <c r="A99" s="1"/>
      <c r="B99" s="3"/>
      <c r="C99" s="9"/>
      <c r="D99" s="9"/>
      <c r="R99" s="5"/>
      <c r="V99" s="5"/>
      <c r="Y99" s="6"/>
      <c r="AA99" s="5"/>
      <c r="AC99" s="6"/>
      <c r="AE99" s="5"/>
    </row>
    <row r="100" spans="1:31" x14ac:dyDescent="0.3">
      <c r="A100" s="1"/>
      <c r="B100" s="3"/>
      <c r="C100" s="9"/>
      <c r="D100" s="9"/>
      <c r="R100" s="5"/>
      <c r="V100" s="5"/>
      <c r="Y100" s="6"/>
      <c r="AA100" s="5"/>
      <c r="AC100" s="6"/>
      <c r="AE100" s="5"/>
    </row>
    <row r="101" spans="1:31" x14ac:dyDescent="0.3">
      <c r="A101" s="1"/>
      <c r="B101" s="3"/>
      <c r="C101" s="9"/>
      <c r="D101" s="9"/>
      <c r="R101" s="5"/>
      <c r="V101" s="5"/>
      <c r="Y101" s="6"/>
      <c r="AA101" s="5"/>
      <c r="AC101" s="6"/>
      <c r="AE101" s="5"/>
    </row>
    <row r="102" spans="1:31" x14ac:dyDescent="0.3">
      <c r="A102" s="1"/>
      <c r="B102" s="3"/>
      <c r="C102" s="9"/>
      <c r="D102" s="9"/>
      <c r="R102" s="5"/>
      <c r="V102" s="5"/>
      <c r="Y102" s="6"/>
      <c r="AA102" s="5"/>
      <c r="AC102" s="6"/>
      <c r="AE102" s="5"/>
    </row>
    <row r="103" spans="1:31" x14ac:dyDescent="0.3">
      <c r="A103" s="1"/>
      <c r="B103" s="3"/>
      <c r="C103" s="9"/>
      <c r="D103" s="9"/>
      <c r="R103" s="5"/>
      <c r="V103" s="5"/>
      <c r="Y103" s="6"/>
      <c r="AA103" s="5"/>
      <c r="AC103" s="6"/>
      <c r="AE103" s="5"/>
    </row>
    <row r="104" spans="1:31" x14ac:dyDescent="0.3">
      <c r="A104" s="1"/>
      <c r="B104" s="3"/>
      <c r="C104" s="9"/>
      <c r="D104" s="9"/>
      <c r="R104" s="5"/>
      <c r="V104" s="5"/>
      <c r="Y104" s="6"/>
      <c r="AA104" s="5"/>
      <c r="AC104" s="6"/>
      <c r="AE104" s="5"/>
    </row>
    <row r="105" spans="1:31" x14ac:dyDescent="0.3">
      <c r="A105" s="1"/>
      <c r="B105" s="3"/>
      <c r="C105" s="9"/>
      <c r="D105" s="9"/>
      <c r="R105" s="5"/>
      <c r="V105" s="5"/>
      <c r="Y105" s="6"/>
      <c r="AA105" s="5"/>
      <c r="AC105" s="6"/>
      <c r="AE105" s="5"/>
    </row>
    <row r="106" spans="1:31" x14ac:dyDescent="0.3">
      <c r="A106" s="1"/>
      <c r="B106" s="3"/>
      <c r="C106" s="9"/>
      <c r="D106" s="9"/>
      <c r="R106" s="5"/>
      <c r="V106" s="5"/>
      <c r="Y106" s="6"/>
      <c r="AA106" s="5"/>
      <c r="AC106" s="6"/>
      <c r="AE106" s="5"/>
    </row>
    <row r="107" spans="1:31" x14ac:dyDescent="0.3">
      <c r="A107" s="1"/>
      <c r="B107" s="3"/>
      <c r="C107" s="9"/>
      <c r="D107" s="9"/>
      <c r="R107" s="5"/>
      <c r="V107" s="5"/>
      <c r="Y107" s="6"/>
      <c r="AA107" s="5"/>
      <c r="AC107" s="6"/>
      <c r="AE107" s="5"/>
    </row>
    <row r="108" spans="1:31" x14ac:dyDescent="0.3">
      <c r="A108" s="1"/>
      <c r="B108" s="3"/>
      <c r="C108" s="9"/>
      <c r="D108" s="9"/>
      <c r="R108" s="5"/>
      <c r="V108" s="5"/>
      <c r="Y108" s="6"/>
      <c r="AA108" s="5"/>
      <c r="AC108" s="6"/>
      <c r="AE108" s="5"/>
    </row>
    <row r="109" spans="1:31" x14ac:dyDescent="0.3">
      <c r="A109" s="1"/>
      <c r="B109" s="3"/>
      <c r="C109" s="9"/>
      <c r="D109" s="9"/>
      <c r="R109" s="5"/>
      <c r="V109" s="5"/>
      <c r="Y109" s="6"/>
      <c r="AA109" s="5"/>
      <c r="AC109" s="6"/>
      <c r="AE109" s="5"/>
    </row>
    <row r="110" spans="1:31" x14ac:dyDescent="0.3">
      <c r="A110" s="1"/>
      <c r="B110" s="3"/>
      <c r="C110" s="9"/>
      <c r="D110" s="9"/>
      <c r="R110" s="5"/>
      <c r="V110" s="5"/>
      <c r="Y110" s="6"/>
      <c r="AA110" s="5"/>
      <c r="AC110" s="6"/>
      <c r="AE110" s="5"/>
    </row>
    <row r="111" spans="1:31" x14ac:dyDescent="0.3">
      <c r="A111" s="1"/>
      <c r="B111" s="3"/>
      <c r="C111" s="9"/>
      <c r="D111" s="9"/>
      <c r="R111" s="5"/>
      <c r="V111" s="5"/>
      <c r="Y111" s="6"/>
      <c r="AA111" s="5"/>
      <c r="AC111" s="6"/>
      <c r="AE111" s="5"/>
    </row>
    <row r="112" spans="1:31" x14ac:dyDescent="0.3">
      <c r="A112" s="1"/>
      <c r="B112" s="3"/>
      <c r="C112" s="9"/>
      <c r="D112" s="9"/>
      <c r="R112" s="5"/>
      <c r="V112" s="5"/>
      <c r="Y112" s="6"/>
      <c r="AA112" s="5"/>
      <c r="AC112" s="6"/>
      <c r="AE112" s="5"/>
    </row>
    <row r="113" spans="1:31" x14ac:dyDescent="0.3">
      <c r="A113" s="1"/>
      <c r="B113" s="3"/>
      <c r="C113" s="9"/>
      <c r="D113" s="9"/>
      <c r="R113" s="5"/>
      <c r="V113" s="5"/>
      <c r="Y113" s="6"/>
      <c r="AA113" s="5"/>
      <c r="AC113" s="6"/>
      <c r="AE113" s="5"/>
    </row>
    <row r="114" spans="1:31" x14ac:dyDescent="0.3">
      <c r="A114" s="1"/>
      <c r="B114" s="3"/>
      <c r="C114" s="9"/>
      <c r="D114" s="9"/>
      <c r="R114" s="5"/>
      <c r="V114" s="5"/>
      <c r="Y114" s="6"/>
      <c r="AA114" s="5"/>
      <c r="AC114" s="6"/>
      <c r="AE114" s="5"/>
    </row>
    <row r="115" spans="1:31" x14ac:dyDescent="0.3">
      <c r="A115" s="1"/>
      <c r="B115" s="3"/>
      <c r="C115" s="9"/>
      <c r="D115" s="9"/>
      <c r="R115" s="5"/>
      <c r="V115" s="5"/>
      <c r="Y115" s="6"/>
      <c r="AA115" s="5"/>
      <c r="AC115" s="6"/>
      <c r="AE115" s="5"/>
    </row>
    <row r="116" spans="1:31" x14ac:dyDescent="0.3">
      <c r="A116" s="1"/>
      <c r="B116" s="3"/>
      <c r="C116" s="9"/>
      <c r="D116" s="9"/>
      <c r="R116" s="5"/>
      <c r="V116" s="5"/>
      <c r="Y116" s="6"/>
      <c r="AA116" s="5"/>
      <c r="AC116" s="6"/>
      <c r="AE116" s="5"/>
    </row>
    <row r="117" spans="1:31" x14ac:dyDescent="0.3">
      <c r="A117" s="1"/>
      <c r="B117" s="3"/>
      <c r="C117" s="9"/>
      <c r="D117" s="9"/>
      <c r="R117" s="5"/>
      <c r="V117" s="5"/>
      <c r="Y117" s="6"/>
      <c r="AA117" s="5"/>
      <c r="AC117" s="6"/>
      <c r="AE117" s="5"/>
    </row>
    <row r="118" spans="1:31" x14ac:dyDescent="0.3">
      <c r="A118" s="1"/>
      <c r="B118" s="3"/>
      <c r="C118" s="9"/>
      <c r="D118" s="9"/>
      <c r="R118" s="5"/>
      <c r="V118" s="5"/>
      <c r="Y118" s="6"/>
      <c r="AA118" s="5"/>
      <c r="AC118" s="6"/>
      <c r="AE118" s="5"/>
    </row>
    <row r="119" spans="1:31" x14ac:dyDescent="0.3">
      <c r="A119" s="1"/>
      <c r="B119" s="3"/>
      <c r="C119" s="9"/>
      <c r="D119" s="9"/>
      <c r="R119" s="5"/>
      <c r="V119" s="5"/>
      <c r="Y119" s="6"/>
      <c r="AA119" s="5"/>
      <c r="AC119" s="6"/>
      <c r="AE119" s="5"/>
    </row>
    <row r="120" spans="1:31" x14ac:dyDescent="0.3">
      <c r="A120" s="1"/>
      <c r="B120" s="3"/>
      <c r="C120" s="9"/>
      <c r="D120" s="9"/>
      <c r="R120" s="5"/>
      <c r="V120" s="5"/>
      <c r="Y120" s="6"/>
      <c r="AA120" s="5"/>
      <c r="AC120" s="6"/>
      <c r="AE120" s="5"/>
    </row>
    <row r="121" spans="1:31" x14ac:dyDescent="0.3">
      <c r="A121" s="1"/>
      <c r="B121" s="3"/>
      <c r="C121" s="9"/>
      <c r="D121" s="9"/>
      <c r="R121" s="5"/>
      <c r="V121" s="5"/>
      <c r="Y121" s="6"/>
      <c r="AA121" s="5"/>
      <c r="AC121" s="6"/>
      <c r="AE121" s="5"/>
    </row>
    <row r="122" spans="1:31" x14ac:dyDescent="0.3">
      <c r="A122" s="1"/>
      <c r="B122" s="3"/>
      <c r="C122" s="9"/>
      <c r="D122" s="9"/>
      <c r="R122" s="5"/>
      <c r="V122" s="5"/>
      <c r="Y122" s="6"/>
      <c r="AA122" s="5"/>
      <c r="AC122" s="6"/>
      <c r="AE122" s="5"/>
    </row>
    <row r="123" spans="1:31" x14ac:dyDescent="0.3">
      <c r="A123" s="1"/>
      <c r="B123" s="3"/>
      <c r="C123" s="9"/>
      <c r="D123" s="9"/>
      <c r="R123" s="5"/>
      <c r="V123" s="5"/>
      <c r="Y123" s="6"/>
      <c r="AA123" s="5"/>
      <c r="AC123" s="6"/>
      <c r="AE123" s="5"/>
    </row>
    <row r="124" spans="1:31" x14ac:dyDescent="0.3">
      <c r="A124" s="1"/>
      <c r="B124" s="3"/>
      <c r="C124" s="9"/>
      <c r="D124" s="9"/>
      <c r="R124" s="5"/>
      <c r="V124" s="5"/>
      <c r="Y124" s="6"/>
      <c r="AA124" s="5"/>
      <c r="AC124" s="6"/>
      <c r="AE124" s="5"/>
    </row>
    <row r="125" spans="1:31" x14ac:dyDescent="0.3">
      <c r="A125" s="1"/>
      <c r="B125" s="3"/>
      <c r="C125" s="9"/>
      <c r="D125" s="9"/>
      <c r="R125" s="5"/>
      <c r="V125" s="5"/>
      <c r="Y125" s="6"/>
      <c r="AA125" s="5"/>
      <c r="AC125" s="6"/>
      <c r="AE125" s="5"/>
    </row>
    <row r="126" spans="1:31" x14ac:dyDescent="0.3">
      <c r="A126" s="1"/>
      <c r="B126" s="2"/>
      <c r="C126" s="9"/>
      <c r="D126" s="9"/>
      <c r="R126" s="5"/>
      <c r="V126" s="5"/>
      <c r="Y126" s="6"/>
      <c r="AA126" s="5"/>
      <c r="AC126" s="6"/>
      <c r="AE126" s="5"/>
    </row>
    <row r="127" spans="1:31" x14ac:dyDescent="0.3">
      <c r="A127" s="1"/>
      <c r="B127" s="3"/>
      <c r="C127" s="9"/>
      <c r="D127" s="9"/>
      <c r="R127" s="5"/>
      <c r="V127" s="5"/>
      <c r="Y127" s="6"/>
      <c r="AA127" s="5"/>
      <c r="AC127" s="6"/>
      <c r="AE127" s="5"/>
    </row>
    <row r="128" spans="1:31" x14ac:dyDescent="0.3">
      <c r="A128" s="1"/>
      <c r="B128" s="3"/>
      <c r="C128" s="9"/>
      <c r="D128" s="9"/>
      <c r="R128" s="5"/>
      <c r="V128" s="5"/>
      <c r="Y128" s="6"/>
      <c r="AA128" s="5"/>
      <c r="AC128" s="6"/>
      <c r="AE128" s="5"/>
    </row>
    <row r="129" spans="1:31" x14ac:dyDescent="0.3">
      <c r="A129" s="1"/>
      <c r="B129" s="3"/>
      <c r="C129" s="9"/>
      <c r="D129" s="9"/>
      <c r="R129" s="5"/>
      <c r="V129" s="5"/>
      <c r="Y129" s="6"/>
      <c r="AA129" s="5"/>
      <c r="AC129" s="6"/>
      <c r="AE129" s="5"/>
    </row>
    <row r="130" spans="1:31" x14ac:dyDescent="0.3">
      <c r="A130" s="1"/>
      <c r="B130" s="3"/>
      <c r="C130" s="9"/>
      <c r="D130" s="9"/>
      <c r="R130" s="5"/>
      <c r="V130" s="5"/>
      <c r="Y130" s="6"/>
      <c r="AA130" s="5"/>
      <c r="AC130" s="6"/>
      <c r="AE130" s="5"/>
    </row>
    <row r="131" spans="1:31" x14ac:dyDescent="0.3">
      <c r="A131" s="1"/>
      <c r="B131" s="3"/>
      <c r="C131" s="9"/>
      <c r="D131" s="9"/>
      <c r="R131" s="5"/>
      <c r="V131" s="5"/>
      <c r="Y131" s="6"/>
      <c r="AA131" s="5"/>
      <c r="AC131" s="6"/>
      <c r="AE131" s="5"/>
    </row>
    <row r="132" spans="1:31" x14ac:dyDescent="0.3">
      <c r="A132" s="1"/>
      <c r="B132" s="3"/>
      <c r="C132" s="9"/>
      <c r="D132" s="9"/>
      <c r="R132" s="5"/>
      <c r="V132" s="5"/>
      <c r="Y132" s="6"/>
      <c r="AA132" s="5"/>
      <c r="AC132" s="6"/>
      <c r="AE132" s="5"/>
    </row>
    <row r="133" spans="1:31" x14ac:dyDescent="0.3">
      <c r="A133" s="1"/>
      <c r="B133" s="3"/>
      <c r="C133" s="9"/>
      <c r="D133" s="9"/>
      <c r="R133" s="5"/>
      <c r="V133" s="5"/>
      <c r="Y133" s="6"/>
      <c r="AA133" s="5"/>
      <c r="AC133" s="6"/>
      <c r="AE133" s="5"/>
    </row>
    <row r="134" spans="1:31" x14ac:dyDescent="0.3">
      <c r="A134" s="1"/>
      <c r="B134" s="3"/>
      <c r="C134" s="9"/>
      <c r="D134" s="9"/>
      <c r="R134" s="5"/>
      <c r="V134" s="5"/>
      <c r="Y134" s="6"/>
      <c r="AA134" s="5"/>
      <c r="AC134" s="6"/>
      <c r="AE134" s="5"/>
    </row>
    <row r="135" spans="1:31" x14ac:dyDescent="0.3">
      <c r="A135" s="1"/>
      <c r="B135" s="3"/>
      <c r="C135" s="9"/>
      <c r="D135" s="9"/>
      <c r="R135" s="5"/>
      <c r="V135" s="5"/>
      <c r="Y135" s="6"/>
      <c r="AA135" s="5"/>
      <c r="AC135" s="6"/>
      <c r="AE135" s="5"/>
    </row>
    <row r="136" spans="1:31" x14ac:dyDescent="0.3">
      <c r="A136" s="1"/>
      <c r="B136" s="3"/>
      <c r="C136" s="9"/>
      <c r="D136" s="9"/>
      <c r="R136" s="5"/>
      <c r="V136" s="5"/>
      <c r="Y136" s="6"/>
      <c r="AA136" s="5"/>
      <c r="AC136" s="6"/>
      <c r="AE136" s="5"/>
    </row>
    <row r="137" spans="1:31" x14ac:dyDescent="0.3">
      <c r="A137" s="1"/>
      <c r="B137" s="3"/>
      <c r="C137" s="9"/>
      <c r="D137" s="9"/>
      <c r="R137" s="5"/>
      <c r="V137" s="5"/>
      <c r="Y137" s="6"/>
      <c r="AA137" s="5"/>
      <c r="AC137" s="6"/>
      <c r="AE137" s="5"/>
    </row>
    <row r="138" spans="1:31" x14ac:dyDescent="0.3">
      <c r="A138" s="1"/>
      <c r="B138" s="3"/>
      <c r="C138" s="9"/>
      <c r="D138" s="9"/>
      <c r="R138" s="5"/>
      <c r="V138" s="5"/>
      <c r="Y138" s="6"/>
      <c r="AA138" s="5"/>
      <c r="AC138" s="6"/>
      <c r="AE138" s="5"/>
    </row>
    <row r="139" spans="1:31" x14ac:dyDescent="0.3">
      <c r="A139" s="1"/>
      <c r="B139" s="3"/>
      <c r="C139" s="9"/>
      <c r="D139" s="9"/>
      <c r="R139" s="5"/>
      <c r="V139" s="5"/>
      <c r="Y139" s="6"/>
      <c r="AA139" s="5"/>
      <c r="AC139" s="6"/>
      <c r="AE139" s="5"/>
    </row>
    <row r="140" spans="1:31" x14ac:dyDescent="0.3">
      <c r="A140" s="1"/>
      <c r="B140" s="3"/>
      <c r="C140" s="9"/>
      <c r="D140" s="9"/>
      <c r="R140" s="5"/>
      <c r="V140" s="5"/>
      <c r="Y140" s="6"/>
      <c r="AA140" s="5"/>
      <c r="AC140" s="6"/>
      <c r="AE140" s="5"/>
    </row>
    <row r="141" spans="1:31" x14ac:dyDescent="0.3">
      <c r="A141" s="1"/>
      <c r="B141" s="3"/>
      <c r="C141" s="9"/>
      <c r="D141" s="9"/>
      <c r="R141" s="5"/>
      <c r="V141" s="5"/>
      <c r="Y141" s="6"/>
      <c r="AA141" s="5"/>
      <c r="AC141" s="6"/>
      <c r="AE141" s="5"/>
    </row>
    <row r="142" spans="1:31" x14ac:dyDescent="0.3">
      <c r="A142" s="1"/>
      <c r="B142" s="3"/>
      <c r="C142" s="9"/>
      <c r="D142" s="9"/>
      <c r="R142" s="5"/>
      <c r="V142" s="5"/>
      <c r="Y142" s="6"/>
      <c r="AA142" s="5"/>
      <c r="AC142" s="6"/>
      <c r="AE142" s="5"/>
    </row>
    <row r="143" spans="1:31" x14ac:dyDescent="0.3">
      <c r="A143" s="1"/>
      <c r="B143" s="3"/>
      <c r="C143" s="9"/>
      <c r="D143" s="9"/>
      <c r="R143" s="5"/>
      <c r="V143" s="5"/>
      <c r="Y143" s="6"/>
      <c r="AA143" s="5"/>
      <c r="AC143" s="6"/>
      <c r="AE143" s="5"/>
    </row>
    <row r="144" spans="1:31" x14ac:dyDescent="0.3">
      <c r="A144" s="1"/>
      <c r="B144" s="3"/>
      <c r="C144" s="9"/>
      <c r="D144" s="9"/>
      <c r="R144" s="5"/>
      <c r="V144" s="5"/>
      <c r="Y144" s="6"/>
      <c r="AA144" s="5"/>
      <c r="AC144" s="6"/>
      <c r="AE144" s="5"/>
    </row>
    <row r="145" spans="1:31" x14ac:dyDescent="0.3">
      <c r="A145" s="1"/>
      <c r="B145" s="3"/>
      <c r="C145" s="9"/>
      <c r="D145" s="9"/>
      <c r="R145" s="5"/>
      <c r="V145" s="5"/>
      <c r="Y145" s="6"/>
      <c r="AA145" s="5"/>
      <c r="AC145" s="6"/>
      <c r="AE145" s="5"/>
    </row>
    <row r="146" spans="1:31" x14ac:dyDescent="0.3">
      <c r="A146" s="1"/>
      <c r="B146" s="3"/>
      <c r="C146" s="9"/>
      <c r="D146" s="9"/>
      <c r="R146" s="5"/>
      <c r="V146" s="5"/>
      <c r="Y146" s="6"/>
      <c r="AA146" s="5"/>
      <c r="AC146" s="6"/>
      <c r="AE146" s="5"/>
    </row>
    <row r="147" spans="1:31" x14ac:dyDescent="0.3">
      <c r="A147" s="1"/>
      <c r="B147" s="3"/>
      <c r="C147" s="9"/>
      <c r="D147" s="9"/>
      <c r="R147" s="5"/>
      <c r="V147" s="5"/>
      <c r="Y147" s="6"/>
      <c r="AA147" s="5"/>
      <c r="AC147" s="6"/>
      <c r="AE147" s="5"/>
    </row>
    <row r="148" spans="1:31" x14ac:dyDescent="0.3">
      <c r="A148" s="1"/>
      <c r="B148" s="3"/>
      <c r="C148" s="9"/>
      <c r="D148" s="9"/>
      <c r="R148" s="5"/>
      <c r="V148" s="5"/>
      <c r="Y148" s="6"/>
      <c r="AA148" s="5"/>
      <c r="AC148" s="6"/>
      <c r="AE148" s="5"/>
    </row>
    <row r="149" spans="1:31" x14ac:dyDescent="0.3">
      <c r="A149" s="1"/>
      <c r="B149" s="3"/>
      <c r="C149" s="9"/>
      <c r="D149" s="9"/>
      <c r="R149" s="5"/>
      <c r="V149" s="5"/>
      <c r="Y149" s="6"/>
      <c r="AA149" s="5"/>
      <c r="AC149" s="6"/>
      <c r="AE149" s="5"/>
    </row>
    <row r="150" spans="1:31" x14ac:dyDescent="0.3">
      <c r="A150" s="1"/>
      <c r="B150" s="3"/>
      <c r="C150" s="9"/>
      <c r="D150" s="9"/>
      <c r="R150" s="5"/>
      <c r="V150" s="5"/>
      <c r="Y150" s="6"/>
      <c r="AA150" s="5"/>
      <c r="AC150" s="6"/>
      <c r="AE150" s="5"/>
    </row>
    <row r="151" spans="1:31" x14ac:dyDescent="0.3">
      <c r="A151" s="1"/>
      <c r="B151" s="3"/>
      <c r="C151" s="9"/>
      <c r="D151" s="9"/>
      <c r="R151" s="5"/>
      <c r="V151" s="5"/>
      <c r="Y151" s="6"/>
      <c r="AA151" s="5"/>
      <c r="AC151" s="6"/>
      <c r="AE151" s="5"/>
    </row>
    <row r="152" spans="1:31" x14ac:dyDescent="0.3">
      <c r="A152" s="1"/>
      <c r="B152" s="3"/>
      <c r="C152" s="9"/>
      <c r="D152" s="9"/>
      <c r="R152" s="5"/>
      <c r="V152" s="5"/>
      <c r="Y152" s="6"/>
      <c r="AA152" s="5"/>
      <c r="AC152" s="6"/>
      <c r="AE152" s="5"/>
    </row>
    <row r="153" spans="1:31" x14ac:dyDescent="0.3">
      <c r="A153" s="1"/>
      <c r="B153" s="3"/>
      <c r="C153" s="9"/>
      <c r="D153" s="9"/>
      <c r="R153" s="5"/>
      <c r="V153" s="5"/>
      <c r="Y153" s="6"/>
      <c r="AA153" s="5"/>
      <c r="AC153" s="6"/>
      <c r="AE153" s="5"/>
    </row>
    <row r="154" spans="1:31" x14ac:dyDescent="0.3">
      <c r="A154" s="1"/>
      <c r="B154" s="3"/>
      <c r="C154" s="9"/>
      <c r="D154" s="9"/>
      <c r="R154" s="5"/>
      <c r="V154" s="5"/>
      <c r="Y154" s="6"/>
      <c r="AA154" s="5"/>
      <c r="AC154" s="6"/>
      <c r="AE154" s="5"/>
    </row>
    <row r="155" spans="1:31" x14ac:dyDescent="0.3">
      <c r="A155" s="1"/>
      <c r="B155" s="4"/>
      <c r="C155" s="9"/>
      <c r="D155" s="9"/>
      <c r="R155" s="5"/>
      <c r="V155" s="5"/>
      <c r="Y155" s="6"/>
      <c r="AA155" s="5"/>
      <c r="AC155" s="6"/>
      <c r="AE155" s="5"/>
    </row>
    <row r="156" spans="1:31" x14ac:dyDescent="0.3">
      <c r="R156" s="5"/>
      <c r="V156" s="5"/>
      <c r="AA156" s="5"/>
      <c r="AD156">
        <f>-AB156*X156*I156*AC156</f>
        <v>0</v>
      </c>
    </row>
    <row r="157" spans="1:31" x14ac:dyDescent="0.3">
      <c r="R157" s="5"/>
      <c r="V157" s="5"/>
      <c r="AA157" s="5"/>
    </row>
    <row r="158" spans="1:31" x14ac:dyDescent="0.3">
      <c r="R158" s="5"/>
      <c r="V158" s="5"/>
      <c r="AA158" s="5"/>
    </row>
    <row r="159" spans="1:31" x14ac:dyDescent="0.3">
      <c r="R159" s="5"/>
      <c r="V159" s="5"/>
      <c r="AA159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D5D2-93AB-4C03-A4A6-3194F2FF94B4}">
  <dimension ref="A2:AN191"/>
  <sheetViews>
    <sheetView tabSelected="1" topLeftCell="AE1" zoomScale="91" zoomScaleNormal="91" workbookViewId="0">
      <selection activeCell="AM7" sqref="AM7"/>
    </sheetView>
  </sheetViews>
  <sheetFormatPr defaultRowHeight="14.4" x14ac:dyDescent="0.3"/>
  <cols>
    <col min="4" max="4" width="12.5546875" customWidth="1"/>
    <col min="6" max="6" width="19.44140625" customWidth="1"/>
    <col min="22" max="22" width="13.5546875" bestFit="1" customWidth="1"/>
    <col min="27" max="27" width="12.88671875" bestFit="1" customWidth="1"/>
    <col min="29" max="31" width="12.109375" customWidth="1"/>
    <col min="37" max="37" width="13.109375" customWidth="1"/>
    <col min="38" max="38" width="17.44140625" customWidth="1"/>
    <col min="39" max="39" width="12" bestFit="1" customWidth="1"/>
  </cols>
  <sheetData>
    <row r="2" spans="1:40" x14ac:dyDescent="0.3">
      <c r="B2" s="32" t="s">
        <v>20</v>
      </c>
      <c r="J2" s="24" t="s">
        <v>2</v>
      </c>
      <c r="K2" s="24">
        <v>2</v>
      </c>
    </row>
    <row r="3" spans="1:40" x14ac:dyDescent="0.3">
      <c r="J3" s="24" t="s">
        <v>19</v>
      </c>
      <c r="K3" s="24">
        <v>1.7999999999999999E-2</v>
      </c>
    </row>
    <row r="6" spans="1:40" ht="34.200000000000003" customHeight="1" x14ac:dyDescent="0.3">
      <c r="B6" t="s">
        <v>0</v>
      </c>
      <c r="C6" t="s">
        <v>3</v>
      </c>
      <c r="D6" t="s">
        <v>17</v>
      </c>
      <c r="F6" t="s">
        <v>1</v>
      </c>
      <c r="G6" t="s">
        <v>18</v>
      </c>
      <c r="H6" s="8" t="s">
        <v>16</v>
      </c>
      <c r="S6" s="5"/>
      <c r="W6" s="5"/>
      <c r="AB6" s="5"/>
      <c r="AF6" s="5"/>
      <c r="AK6" t="s">
        <v>14</v>
      </c>
      <c r="AL6" t="s">
        <v>15</v>
      </c>
      <c r="AM6" t="s">
        <v>13</v>
      </c>
      <c r="AN6" t="s">
        <v>16</v>
      </c>
    </row>
    <row r="7" spans="1:40" ht="15" thickBot="1" x14ac:dyDescent="0.35">
      <c r="A7" s="25">
        <v>273.14999999999998</v>
      </c>
      <c r="B7" s="26">
        <v>0.1</v>
      </c>
      <c r="C7" s="9">
        <v>42.393999999999998</v>
      </c>
      <c r="D7" s="9">
        <f>B7*C7</f>
        <v>4.2393999999999998</v>
      </c>
      <c r="F7" s="29">
        <v>0.94430000000000003</v>
      </c>
      <c r="H7">
        <f>-F7*$K$2*$K$3/1000</f>
        <v>-3.3994800000000002E-5</v>
      </c>
      <c r="I7" s="14">
        <v>0.37689116477295742</v>
      </c>
      <c r="J7">
        <v>1.7999999999999999E-2</v>
      </c>
      <c r="K7" s="23">
        <f>B7</f>
        <v>0.1</v>
      </c>
      <c r="L7">
        <v>0.2</v>
      </c>
      <c r="N7">
        <f>K7^(3/2)</f>
        <v>3.1622776601683798E-2</v>
      </c>
      <c r="O7">
        <f>K7^(1/2)</f>
        <v>0.31622776601683794</v>
      </c>
      <c r="P7">
        <f>1+(L7*O7)</f>
        <v>1.0632455532033676</v>
      </c>
      <c r="R7">
        <f>(2*J7*I7*N7)/(P7)</f>
        <v>4.0353841363437523E-4</v>
      </c>
      <c r="S7" s="5"/>
      <c r="T7">
        <f>1-X7</f>
        <v>0.99577849664133866</v>
      </c>
      <c r="U7">
        <f>LOG(T7)</f>
        <v>-1.8372563401753061E-3</v>
      </c>
      <c r="V7">
        <f>J7*U7</f>
        <v>-3.3070614123155507E-5</v>
      </c>
      <c r="W7" s="5"/>
      <c r="X7">
        <f>D7/(1000+D7)</f>
        <v>4.2215033586612914E-3</v>
      </c>
      <c r="Y7">
        <f>X7^2</f>
        <v>1.7821090607188562E-5</v>
      </c>
      <c r="Z7" s="6">
        <f>$AH$8+($AH$9/A7)+($AH$10 *(LOG(A7 )))+(($AH$11+($AH$12/A7)+($AH$13 *(LOG(A7)))*X7))+(($AH$14+($AH$15/A7)+($AH$16 *(LOG(A7)))*(X7^2)))+(($AH$17+($AH$18/A7)+($AH$19 *(LOG(A7)))*(X7^3)))+((($AH$20+($AH$21/A7)+($AH$22 *(LOG(A7)))*(X7^4))))</f>
        <v>1241.3523270230883</v>
      </c>
      <c r="AA7">
        <f>J7*Z7*Y7</f>
        <v>3.9820054131581078E-4</v>
      </c>
      <c r="AB7" s="5"/>
      <c r="AC7">
        <f>(1-X7)</f>
        <v>0.99577849664133866</v>
      </c>
      <c r="AD7" s="6">
        <f>$AH$11+($AH$12/A7)+($AH$13*(LOG(A7)))+(($AH$14+($AH$15/A7)+($AH$16*(LOG(A7)))*X7*2))+($AH$17+($AH$18/A7)+($AH$19*LOG(A7))*3*(X7^2))+(($AH$20+($AH$21/A7)+($AH$22*LOG(A7))*4*(X7^3)))</f>
        <v>1714.9121294082295</v>
      </c>
      <c r="AE7">
        <f>-1*AC7*Y7*J7*AD7</f>
        <v>-5.4778659346358359E-4</v>
      </c>
      <c r="AF7" s="5"/>
      <c r="AK7">
        <f>R7+V7+AA7+AE7</f>
        <v>2.2088174736344698E-4</v>
      </c>
      <c r="AL7">
        <f>(H7-AK7)^2</f>
        <v>6.4962054395911452E-8</v>
      </c>
      <c r="AM7">
        <f>STDEV(AL7:AL186)</f>
        <v>7.1976235908185758E-5</v>
      </c>
    </row>
    <row r="8" spans="1:40" ht="15.6" thickTop="1" thickBot="1" x14ac:dyDescent="0.35">
      <c r="A8" s="25">
        <v>273.14999999999998</v>
      </c>
      <c r="B8" s="27">
        <v>0.2</v>
      </c>
      <c r="C8" s="9">
        <v>42.393999999999998</v>
      </c>
      <c r="D8" s="9">
        <f t="shared" ref="D8:D71" si="0">B8*C8</f>
        <v>8.4787999999999997</v>
      </c>
      <c r="F8" s="25">
        <v>0.94410000000000005</v>
      </c>
      <c r="H8">
        <f t="shared" ref="H8:H71" si="1">-F8*$K$2*$K$3/1000</f>
        <v>-3.39876E-5</v>
      </c>
      <c r="I8" s="14">
        <v>0.37689116477295742</v>
      </c>
      <c r="J8">
        <v>1.7999999999999999E-2</v>
      </c>
      <c r="K8" s="23">
        <f t="shared" ref="K8:K71" si="2">B8</f>
        <v>0.2</v>
      </c>
      <c r="L8">
        <v>0.2</v>
      </c>
      <c r="N8">
        <f t="shared" ref="N8:N71" si="3">K8^(3/2)</f>
        <v>8.9442719099991616E-2</v>
      </c>
      <c r="O8">
        <f t="shared" ref="O8:O71" si="4">K8^(1/2)</f>
        <v>0.44721359549995793</v>
      </c>
      <c r="P8">
        <f t="shared" ref="P8:P71" si="5">1+(L8*O8)</f>
        <v>1.0894427190999916</v>
      </c>
      <c r="R8">
        <f t="shared" ref="R8:R71" si="6">(2*J8*I8*N8)/(P8)</f>
        <v>1.1139329490921516E-3</v>
      </c>
      <c r="S8" s="5"/>
      <c r="T8">
        <f t="shared" ref="T8:T71" si="7">1-X8</f>
        <v>0.99159248563281643</v>
      </c>
      <c r="U8">
        <f t="shared" ref="U8:U71" si="8">LOG(T8)</f>
        <v>-3.6667730100735023E-3</v>
      </c>
      <c r="V8">
        <f t="shared" ref="V8:V71" si="9">J8*U8</f>
        <v>-6.6001914181323029E-5</v>
      </c>
      <c r="W8" s="5"/>
      <c r="X8">
        <f t="shared" ref="X8:X71" si="10">D8/(1000+D8)</f>
        <v>8.4075143671835245E-3</v>
      </c>
      <c r="Y8">
        <f t="shared" ref="Y8:Y71" si="11">X8^2</f>
        <v>7.0686297834397384E-5</v>
      </c>
      <c r="Z8" s="6">
        <f t="shared" ref="Z8:Z71" si="12">$AH$8+($AH$9/A8)+($AH$10 *(LOG(A8 )))+(($AH$11+($AH$12/A8)+($AH$13 *(LOG(A8)))*X8))+(($AH$14+($AH$15/A8)+($AH$16 *(LOG(A8)))*(X8^2)))+(($AH$17+($AH$18/A8)+($AH$19 *(LOG(A8)))*(X8^3)))+((($AH$20+($AH$21/A8)+($AH$22 *(LOG(A8)))*(X8^4))))</f>
        <v>1243.3435885231627</v>
      </c>
      <c r="AA8">
        <f t="shared" ref="AA8:AA71" si="13">J8*Z8*Y8</f>
        <v>1.5819723937590606E-3</v>
      </c>
      <c r="AB8" s="5"/>
      <c r="AC8">
        <f t="shared" ref="AC8:AC71" si="14">(1-X8)</f>
        <v>0.99159248563281643</v>
      </c>
      <c r="AD8" s="6">
        <f t="shared" ref="AD8:AD71" si="15">$AH$11+($AH$12/A8)+($AH$13*(LOG(A8)))+(($AH$14+($AH$15/A8)+($AH$16*(LOG(A8)))*X8*2))+($AH$17+($AH$18/A8)+($AH$19*LOG(A8))*3*(X8^2))+(($AH$20+($AH$21/A8)+($AH$22*LOG(A8))*4*(X8^3)))</f>
        <v>1715.0818922035121</v>
      </c>
      <c r="AE8">
        <f t="shared" ref="AE8:AE71" si="16">-1*AC8*Y8*J8*AD8</f>
        <v>-2.1638434144259922E-3</v>
      </c>
      <c r="AF8" s="5"/>
      <c r="AG8" s="7" t="s">
        <v>5</v>
      </c>
      <c r="AH8">
        <v>4.3542058566525842E-2</v>
      </c>
      <c r="AK8">
        <f t="shared" ref="AK8:AK71" si="17">R8+V8+AA8+AE8</f>
        <v>4.6606001424389677E-4</v>
      </c>
      <c r="AL8">
        <f t="shared" ref="AL8:AL71" si="18">(H8-AK8)^2</f>
        <v>2.5004761651101294E-7</v>
      </c>
    </row>
    <row r="9" spans="1:40" ht="15.6" thickTop="1" thickBot="1" x14ac:dyDescent="0.35">
      <c r="A9" s="25">
        <v>273.14999999999998</v>
      </c>
      <c r="B9" s="27">
        <v>0.3</v>
      </c>
      <c r="C9" s="9">
        <v>42.393999999999998</v>
      </c>
      <c r="D9" s="9">
        <f t="shared" si="0"/>
        <v>12.7182</v>
      </c>
      <c r="F9" s="25">
        <v>0.9496</v>
      </c>
      <c r="H9">
        <f t="shared" si="1"/>
        <v>-3.4185599999999993E-5</v>
      </c>
      <c r="I9" s="14">
        <v>0.37689116477295742</v>
      </c>
      <c r="J9">
        <v>1.7999999999999999E-2</v>
      </c>
      <c r="K9" s="23">
        <f t="shared" si="2"/>
        <v>0.3</v>
      </c>
      <c r="L9">
        <v>0.2</v>
      </c>
      <c r="N9">
        <f t="shared" si="3"/>
        <v>0.16431676725154978</v>
      </c>
      <c r="O9">
        <f t="shared" si="4"/>
        <v>0.54772255750516607</v>
      </c>
      <c r="P9">
        <f t="shared" si="5"/>
        <v>1.1095445115010332</v>
      </c>
      <c r="R9">
        <f t="shared" si="6"/>
        <v>2.0093500871143839E-3</v>
      </c>
      <c r="S9" s="5"/>
      <c r="T9">
        <f t="shared" si="7"/>
        <v>0.98744152124450812</v>
      </c>
      <c r="U9">
        <f t="shared" si="8"/>
        <v>-5.4886149448852319E-3</v>
      </c>
      <c r="V9">
        <f t="shared" si="9"/>
        <v>-9.8795069007934165E-5</v>
      </c>
      <c r="W9" s="5"/>
      <c r="X9">
        <f t="shared" si="10"/>
        <v>1.2558478755491901E-2</v>
      </c>
      <c r="Y9">
        <f t="shared" si="11"/>
        <v>1.5771538865214143E-4</v>
      </c>
      <c r="Z9" s="6">
        <f t="shared" si="12"/>
        <v>1245.3191215029858</v>
      </c>
      <c r="AA9">
        <f t="shared" si="13"/>
        <v>3.5353078063881612E-3</v>
      </c>
      <c r="AB9" s="5"/>
      <c r="AC9">
        <f t="shared" si="14"/>
        <v>0.98744152124450812</v>
      </c>
      <c r="AD9" s="6">
        <f t="shared" si="15"/>
        <v>1715.3668843278399</v>
      </c>
      <c r="AE9">
        <f t="shared" si="16"/>
        <v>-4.8085593674232451E-3</v>
      </c>
      <c r="AF9" s="5"/>
      <c r="AG9" s="7" t="s">
        <v>4</v>
      </c>
      <c r="AH9">
        <v>2.1966077508611748</v>
      </c>
      <c r="AK9">
        <f t="shared" si="17"/>
        <v>6.3730345707136565E-4</v>
      </c>
      <c r="AL9">
        <f t="shared" si="18"/>
        <v>4.5089755376659183E-7</v>
      </c>
    </row>
    <row r="10" spans="1:40" ht="15.6" thickTop="1" thickBot="1" x14ac:dyDescent="0.35">
      <c r="A10" s="25">
        <v>273.14999999999998</v>
      </c>
      <c r="B10" s="27">
        <v>0.4</v>
      </c>
      <c r="C10" s="9">
        <v>42.393999999999998</v>
      </c>
      <c r="D10" s="9">
        <f t="shared" si="0"/>
        <v>16.957599999999999</v>
      </c>
      <c r="F10" s="25">
        <v>0.95750000000000002</v>
      </c>
      <c r="H10">
        <f t="shared" si="1"/>
        <v>-3.447E-5</v>
      </c>
      <c r="I10" s="14">
        <v>0.37689116477295742</v>
      </c>
      <c r="J10">
        <v>1.7999999999999999E-2</v>
      </c>
      <c r="K10" s="23">
        <f t="shared" si="2"/>
        <v>0.4</v>
      </c>
      <c r="L10">
        <v>0.2</v>
      </c>
      <c r="N10">
        <f t="shared" si="3"/>
        <v>0.25298221281347039</v>
      </c>
      <c r="O10">
        <f t="shared" si="4"/>
        <v>0.63245553203367588</v>
      </c>
      <c r="P10">
        <f t="shared" si="5"/>
        <v>1.1264911064067351</v>
      </c>
      <c r="R10">
        <f>(2*J10*I10*N10)/(P10)</f>
        <v>3.0470576920015027E-3</v>
      </c>
      <c r="S10" s="5"/>
      <c r="T10">
        <f t="shared" si="7"/>
        <v>0.98332516517896129</v>
      </c>
      <c r="U10">
        <f t="shared" si="8"/>
        <v>-7.3028462660125349E-3</v>
      </c>
      <c r="V10">
        <f t="shared" si="9"/>
        <v>-1.3145123278822561E-4</v>
      </c>
      <c r="W10" s="5"/>
      <c r="X10">
        <f t="shared" si="10"/>
        <v>1.6674834821038754E-2</v>
      </c>
      <c r="Y10">
        <f t="shared" si="11"/>
        <v>2.7805011630892653E-4</v>
      </c>
      <c r="Z10" s="6">
        <f t="shared" si="12"/>
        <v>1247.2795962076507</v>
      </c>
      <c r="AA10">
        <f t="shared" si="13"/>
        <v>6.2425122623151873E-3</v>
      </c>
      <c r="AB10" s="5"/>
      <c r="AC10">
        <f t="shared" si="14"/>
        <v>0.98332516517896129</v>
      </c>
      <c r="AD10" s="6">
        <f t="shared" si="15"/>
        <v>1715.768611182456</v>
      </c>
      <c r="AE10">
        <f t="shared" si="16"/>
        <v>-8.4440628735876194E-3</v>
      </c>
      <c r="AF10" s="5"/>
      <c r="AG10" s="7" t="s">
        <v>6</v>
      </c>
      <c r="AH10">
        <v>0</v>
      </c>
      <c r="AK10">
        <f t="shared" si="17"/>
        <v>7.1405584794084591E-4</v>
      </c>
      <c r="AL10">
        <f t="shared" si="18"/>
        <v>5.602909450355624E-7</v>
      </c>
    </row>
    <row r="11" spans="1:40" ht="15.6" thickTop="1" thickBot="1" x14ac:dyDescent="0.35">
      <c r="A11" s="25">
        <v>273.14999999999998</v>
      </c>
      <c r="B11" s="27">
        <v>0.5</v>
      </c>
      <c r="C11" s="9">
        <v>42.393999999999998</v>
      </c>
      <c r="D11" s="9">
        <f t="shared" si="0"/>
        <v>21.196999999999999</v>
      </c>
      <c r="F11" s="25">
        <v>0.96679999999999999</v>
      </c>
      <c r="H11">
        <f t="shared" si="1"/>
        <v>-3.4804799999999996E-5</v>
      </c>
      <c r="I11" s="14">
        <v>0.37689116477295742</v>
      </c>
      <c r="J11">
        <v>1.7999999999999999E-2</v>
      </c>
      <c r="K11" s="23">
        <f t="shared" si="2"/>
        <v>0.5</v>
      </c>
      <c r="L11">
        <v>0.2</v>
      </c>
      <c r="N11">
        <f t="shared" si="3"/>
        <v>0.35355339059327379</v>
      </c>
      <c r="O11">
        <f t="shared" si="4"/>
        <v>0.70710678118654757</v>
      </c>
      <c r="P11">
        <f t="shared" si="5"/>
        <v>1.1414213562373094</v>
      </c>
      <c r="R11">
        <f t="shared" si="6"/>
        <v>4.2026910961767963E-3</v>
      </c>
      <c r="S11" s="5"/>
      <c r="T11">
        <f t="shared" si="7"/>
        <v>0.97924298641692054</v>
      </c>
      <c r="U11">
        <f t="shared" si="8"/>
        <v>-9.1095302946104049E-3</v>
      </c>
      <c r="V11">
        <f t="shared" si="9"/>
        <v>-1.6397154530298729E-4</v>
      </c>
      <c r="W11" s="5"/>
      <c r="X11">
        <f t="shared" si="10"/>
        <v>2.0757013583079464E-2</v>
      </c>
      <c r="Y11">
        <f t="shared" si="11"/>
        <v>4.3085361288814538E-4</v>
      </c>
      <c r="Z11" s="6">
        <f t="shared" si="12"/>
        <v>1249.2256736656614</v>
      </c>
      <c r="AA11">
        <f t="shared" si="13"/>
        <v>9.6882011066065938E-3</v>
      </c>
      <c r="AB11" s="5"/>
      <c r="AC11">
        <f t="shared" si="14"/>
        <v>0.97924298641692054</v>
      </c>
      <c r="AD11" s="6">
        <f t="shared" si="15"/>
        <v>1716.2884319988329</v>
      </c>
      <c r="AE11">
        <f t="shared" si="16"/>
        <v>-1.3034158238152764E-2</v>
      </c>
      <c r="AF11" s="5"/>
      <c r="AG11" s="7" t="s">
        <v>7</v>
      </c>
      <c r="AH11">
        <v>1.0501880871443237E-2</v>
      </c>
      <c r="AK11">
        <f t="shared" si="17"/>
        <v>6.9276241932763986E-4</v>
      </c>
      <c r="AL11">
        <f t="shared" si="18"/>
        <v>5.2935405864015401E-7</v>
      </c>
    </row>
    <row r="12" spans="1:40" ht="15.6" thickTop="1" thickBot="1" x14ac:dyDescent="0.35">
      <c r="A12" s="25">
        <v>273.14999999999998</v>
      </c>
      <c r="B12" s="27">
        <v>0.6</v>
      </c>
      <c r="C12" s="9">
        <v>42.393999999999998</v>
      </c>
      <c r="D12" s="9">
        <f t="shared" si="0"/>
        <v>25.436399999999999</v>
      </c>
      <c r="F12" s="25">
        <v>0.97689999999999999</v>
      </c>
      <c r="H12">
        <f t="shared" si="1"/>
        <v>-3.5168399999999993E-5</v>
      </c>
      <c r="I12" s="14">
        <v>0.37689116477295742</v>
      </c>
      <c r="J12">
        <v>1.7999999999999999E-2</v>
      </c>
      <c r="K12" s="23">
        <f t="shared" si="2"/>
        <v>0.6</v>
      </c>
      <c r="L12">
        <v>0.2</v>
      </c>
      <c r="N12">
        <f t="shared" si="3"/>
        <v>0.46475800154489</v>
      </c>
      <c r="O12">
        <f t="shared" si="4"/>
        <v>0.7745966692414834</v>
      </c>
      <c r="P12">
        <f t="shared" si="5"/>
        <v>1.1549193338482966</v>
      </c>
      <c r="R12">
        <f t="shared" si="6"/>
        <v>5.4600130577269401E-3</v>
      </c>
      <c r="S12" s="5"/>
      <c r="T12">
        <f t="shared" si="7"/>
        <v>0.97519456106687841</v>
      </c>
      <c r="U12">
        <f t="shared" si="8"/>
        <v>-1.0908729564847971E-2</v>
      </c>
      <c r="V12">
        <f t="shared" si="9"/>
        <v>-1.9635713216726347E-4</v>
      </c>
      <c r="W12" s="5"/>
      <c r="X12">
        <f t="shared" si="10"/>
        <v>2.4805438933121544E-2</v>
      </c>
      <c r="Y12">
        <f t="shared" si="11"/>
        <v>6.1530980066482207E-4</v>
      </c>
      <c r="Z12" s="6">
        <f t="shared" si="12"/>
        <v>1251.1580052782149</v>
      </c>
      <c r="AA12">
        <f t="shared" si="13"/>
        <v>1.3857296090902825E-2</v>
      </c>
      <c r="AB12" s="5"/>
      <c r="AC12">
        <f t="shared" si="14"/>
        <v>0.97519456106687841</v>
      </c>
      <c r="AD12" s="6">
        <f t="shared" si="15"/>
        <v>1716.9275668397904</v>
      </c>
      <c r="AE12">
        <f t="shared" si="16"/>
        <v>-1.8544263164781676E-2</v>
      </c>
      <c r="AF12" s="5"/>
      <c r="AG12" s="7" t="s">
        <v>8</v>
      </c>
      <c r="AH12">
        <v>2.2877817622051973E-10</v>
      </c>
      <c r="AK12">
        <f t="shared" si="17"/>
        <v>5.7668885168082537E-4</v>
      </c>
      <c r="AL12">
        <f t="shared" si="18"/>
        <v>3.7436929643441283E-7</v>
      </c>
    </row>
    <row r="13" spans="1:40" ht="15.6" thickTop="1" thickBot="1" x14ac:dyDescent="0.35">
      <c r="A13" s="25">
        <v>273.14999999999998</v>
      </c>
      <c r="B13" s="27">
        <v>0.7</v>
      </c>
      <c r="C13" s="9">
        <v>42.393999999999998</v>
      </c>
      <c r="D13" s="9">
        <f t="shared" si="0"/>
        <v>29.675799999999995</v>
      </c>
      <c r="F13" s="25">
        <v>0.98770000000000002</v>
      </c>
      <c r="H13">
        <f t="shared" si="1"/>
        <v>-3.5557199999999999E-5</v>
      </c>
      <c r="I13" s="14">
        <v>0.37689116477295742</v>
      </c>
      <c r="J13">
        <v>1.7999999999999999E-2</v>
      </c>
      <c r="K13" s="23">
        <f t="shared" si="2"/>
        <v>0.7</v>
      </c>
      <c r="L13">
        <v>0.2</v>
      </c>
      <c r="N13">
        <f t="shared" si="3"/>
        <v>0.58566201857385281</v>
      </c>
      <c r="O13">
        <f t="shared" si="4"/>
        <v>0.83666002653407556</v>
      </c>
      <c r="P13">
        <f t="shared" si="5"/>
        <v>1.167332005306815</v>
      </c>
      <c r="R13">
        <f t="shared" si="6"/>
        <v>6.8072409702159623E-3</v>
      </c>
      <c r="S13" s="5"/>
      <c r="T13">
        <f t="shared" si="7"/>
        <v>0.97117947221834289</v>
      </c>
      <c r="U13">
        <f t="shared" si="8"/>
        <v>-1.2700505836896114E-2</v>
      </c>
      <c r="V13">
        <f t="shared" si="9"/>
        <v>-2.2860910506413004E-4</v>
      </c>
      <c r="W13" s="5"/>
      <c r="X13">
        <f t="shared" si="10"/>
        <v>2.8820527781657095E-2</v>
      </c>
      <c r="Y13">
        <f t="shared" si="11"/>
        <v>8.3062282161326846E-4</v>
      </c>
      <c r="Z13" s="6">
        <f t="shared" si="12"/>
        <v>1253.0772324560207</v>
      </c>
      <c r="AA13">
        <f t="shared" si="13"/>
        <v>1.8735021837395376E-2</v>
      </c>
      <c r="AB13" s="5"/>
      <c r="AC13">
        <f t="shared" si="14"/>
        <v>0.97117947221834289</v>
      </c>
      <c r="AD13" s="6">
        <f t="shared" si="15"/>
        <v>1717.6871032933682</v>
      </c>
      <c r="AE13">
        <f t="shared" si="16"/>
        <v>-2.4941347510500551E-2</v>
      </c>
      <c r="AF13" s="5"/>
      <c r="AG13" s="7" t="s">
        <v>9</v>
      </c>
      <c r="AH13">
        <v>195.19070254965564</v>
      </c>
      <c r="AK13">
        <f t="shared" si="17"/>
        <v>3.7230619204665569E-4</v>
      </c>
      <c r="AL13">
        <f t="shared" si="18"/>
        <v>1.6635254657180394E-7</v>
      </c>
    </row>
    <row r="14" spans="1:40" ht="15.6" thickTop="1" thickBot="1" x14ac:dyDescent="0.35">
      <c r="A14" s="25">
        <v>273.14999999999998</v>
      </c>
      <c r="B14" s="27">
        <v>0.8</v>
      </c>
      <c r="C14" s="9">
        <v>42.393999999999998</v>
      </c>
      <c r="D14" s="9">
        <f t="shared" si="0"/>
        <v>33.915199999999999</v>
      </c>
      <c r="F14" s="25">
        <v>0.999</v>
      </c>
      <c r="H14">
        <f t="shared" si="1"/>
        <v>-3.5963999999999997E-5</v>
      </c>
      <c r="I14" s="14">
        <v>0.37689116477295742</v>
      </c>
      <c r="J14">
        <v>1.7999999999999999E-2</v>
      </c>
      <c r="K14" s="23">
        <f t="shared" si="2"/>
        <v>0.8</v>
      </c>
      <c r="L14">
        <v>0.2</v>
      </c>
      <c r="N14">
        <f t="shared" si="3"/>
        <v>0.71554175279993271</v>
      </c>
      <c r="O14">
        <f t="shared" si="4"/>
        <v>0.89442719099991586</v>
      </c>
      <c r="P14">
        <f t="shared" si="5"/>
        <v>1.1788854381999831</v>
      </c>
      <c r="R14">
        <f t="shared" si="6"/>
        <v>8.2353457028496065E-3</v>
      </c>
      <c r="S14" s="5"/>
      <c r="T14">
        <f t="shared" si="7"/>
        <v>0.96719730979871466</v>
      </c>
      <c r="U14">
        <f t="shared" si="8"/>
        <v>-1.4484920109648327E-2</v>
      </c>
      <c r="V14">
        <f t="shared" si="9"/>
        <v>-2.6072856197366986E-4</v>
      </c>
      <c r="W14" s="5"/>
      <c r="X14">
        <f t="shared" si="10"/>
        <v>3.2802690201285366E-2</v>
      </c>
      <c r="Y14">
        <f t="shared" si="11"/>
        <v>1.0760164844415029E-3</v>
      </c>
      <c r="Z14" s="6">
        <f t="shared" si="12"/>
        <v>1254.9839863003328</v>
      </c>
      <c r="AA14">
        <f t="shared" si="13"/>
        <v>2.4306902225446812E-2</v>
      </c>
      <c r="AB14" s="5"/>
      <c r="AC14">
        <f t="shared" si="14"/>
        <v>0.96719730979871466</v>
      </c>
      <c r="AD14" s="6">
        <f t="shared" si="15"/>
        <v>1718.5680028731513</v>
      </c>
      <c r="AE14">
        <f t="shared" si="16"/>
        <v>-3.2193873359298721E-2</v>
      </c>
      <c r="AF14" s="5"/>
      <c r="AG14" s="7" t="s">
        <v>10</v>
      </c>
      <c r="AH14">
        <v>990.8245647622723</v>
      </c>
      <c r="AK14">
        <f t="shared" si="17"/>
        <v>8.7646007024023975E-5</v>
      </c>
      <c r="AL14">
        <f t="shared" si="18"/>
        <v>1.5279433836479251E-8</v>
      </c>
    </row>
    <row r="15" spans="1:40" ht="15.6" thickTop="1" thickBot="1" x14ac:dyDescent="0.35">
      <c r="A15" s="25">
        <v>273.14999999999998</v>
      </c>
      <c r="B15" s="27">
        <v>0.9</v>
      </c>
      <c r="C15" s="9">
        <v>42.393999999999998</v>
      </c>
      <c r="D15" s="9">
        <f t="shared" si="0"/>
        <v>38.154600000000002</v>
      </c>
      <c r="F15" s="25">
        <v>1.0107999999999999</v>
      </c>
      <c r="H15">
        <f t="shared" si="1"/>
        <v>-3.6388799999999993E-5</v>
      </c>
      <c r="I15" s="14">
        <v>0.37689116477295742</v>
      </c>
      <c r="J15">
        <v>1.7999999999999999E-2</v>
      </c>
      <c r="K15" s="23">
        <f t="shared" si="2"/>
        <v>0.9</v>
      </c>
      <c r="L15">
        <v>0.2</v>
      </c>
      <c r="N15">
        <f t="shared" si="3"/>
        <v>0.85381496824546244</v>
      </c>
      <c r="O15">
        <f t="shared" si="4"/>
        <v>0.94868329805051377</v>
      </c>
      <c r="P15">
        <f t="shared" si="5"/>
        <v>1.1897366596101029</v>
      </c>
      <c r="R15">
        <f t="shared" si="6"/>
        <v>9.7371391813468443E-3</v>
      </c>
      <c r="S15" s="5"/>
      <c r="T15">
        <f t="shared" si="7"/>
        <v>0.96324767043367143</v>
      </c>
      <c r="U15">
        <f t="shared" si="8"/>
        <v>-1.6262032633181159E-2</v>
      </c>
      <c r="V15">
        <f t="shared" si="9"/>
        <v>-2.9271658739726087E-4</v>
      </c>
      <c r="W15" s="5"/>
      <c r="X15">
        <f t="shared" si="10"/>
        <v>3.6752329566328561E-2</v>
      </c>
      <c r="Y15">
        <f t="shared" si="11"/>
        <v>1.3507337285520284E-3</v>
      </c>
      <c r="Z15" s="6">
        <f t="shared" si="12"/>
        <v>1256.8788873250724</v>
      </c>
      <c r="AA15">
        <f t="shared" si="13"/>
        <v>3.0558756704668552E-2</v>
      </c>
      <c r="AB15" s="5"/>
      <c r="AC15">
        <f t="shared" si="14"/>
        <v>0.96324767043367143</v>
      </c>
      <c r="AD15" s="6">
        <f t="shared" si="15"/>
        <v>1719.5711071380961</v>
      </c>
      <c r="AE15">
        <f t="shared" si="16"/>
        <v>-4.0271736478352686E-2</v>
      </c>
      <c r="AF15" s="5"/>
      <c r="AG15" s="7" t="s">
        <v>11</v>
      </c>
      <c r="AH15">
        <v>2.2849768473975573E-10</v>
      </c>
      <c r="AK15">
        <f t="shared" si="17"/>
        <v>-2.6855717973454929E-4</v>
      </c>
      <c r="AL15">
        <f t="shared" si="18"/>
        <v>5.3902156548565879E-8</v>
      </c>
    </row>
    <row r="16" spans="1:40" ht="15.6" thickTop="1" thickBot="1" x14ac:dyDescent="0.35">
      <c r="A16" s="25">
        <v>273.14999999999998</v>
      </c>
      <c r="B16" s="27">
        <v>1</v>
      </c>
      <c r="C16" s="9">
        <v>42.393999999999998</v>
      </c>
      <c r="D16" s="9">
        <f t="shared" si="0"/>
        <v>42.393999999999998</v>
      </c>
      <c r="F16" s="25">
        <v>1.0227999999999999</v>
      </c>
      <c r="H16">
        <f t="shared" si="1"/>
        <v>-3.6820799999999991E-5</v>
      </c>
      <c r="I16" s="14">
        <v>0.37689116477295742</v>
      </c>
      <c r="J16">
        <v>1.7999999999999999E-2</v>
      </c>
      <c r="K16" s="23">
        <f t="shared" si="2"/>
        <v>1</v>
      </c>
      <c r="L16">
        <v>0.2</v>
      </c>
      <c r="N16">
        <f t="shared" si="3"/>
        <v>1</v>
      </c>
      <c r="O16">
        <f t="shared" si="4"/>
        <v>1</v>
      </c>
      <c r="P16">
        <f t="shared" si="5"/>
        <v>1.2</v>
      </c>
      <c r="R16">
        <f t="shared" si="6"/>
        <v>1.1306734943188722E-2</v>
      </c>
      <c r="S16" s="5"/>
      <c r="T16">
        <f t="shared" si="7"/>
        <v>0.95933015731095916</v>
      </c>
      <c r="U16">
        <f t="shared" si="8"/>
        <v>-1.8031902920960775E-2</v>
      </c>
      <c r="V16">
        <f t="shared" si="9"/>
        <v>-3.2457425257729393E-4</v>
      </c>
      <c r="W16" s="5"/>
      <c r="X16">
        <f t="shared" si="10"/>
        <v>4.0669842689040801E-2</v>
      </c>
      <c r="Y16">
        <f t="shared" si="11"/>
        <v>1.6540361043513255E-3</v>
      </c>
      <c r="Z16" s="6">
        <f t="shared" si="12"/>
        <v>1258.7625452171242</v>
      </c>
      <c r="AA16">
        <f t="shared" si="13"/>
        <v>3.7476696538697236E-2</v>
      </c>
      <c r="AB16" s="5"/>
      <c r="AC16">
        <f t="shared" si="14"/>
        <v>0.95933015731095916</v>
      </c>
      <c r="AD16" s="6">
        <f t="shared" si="15"/>
        <v>1720.6971435443058</v>
      </c>
      <c r="AE16">
        <f t="shared" si="16"/>
        <v>-4.9146209208203985E-2</v>
      </c>
      <c r="AF16" s="5"/>
      <c r="AG16" s="7" t="s">
        <v>12</v>
      </c>
      <c r="AH16">
        <v>1.5514758846367384E-8</v>
      </c>
      <c r="AK16">
        <f t="shared" si="17"/>
        <v>-6.8735197889532168E-4</v>
      </c>
      <c r="AL16">
        <f t="shared" si="18"/>
        <v>4.2319081471493706E-7</v>
      </c>
    </row>
    <row r="17" spans="1:38" ht="15.6" thickTop="1" thickBot="1" x14ac:dyDescent="0.35">
      <c r="A17" s="25">
        <v>273.14999999999998</v>
      </c>
      <c r="B17" s="27">
        <v>1.2</v>
      </c>
      <c r="C17" s="9">
        <v>42.393999999999998</v>
      </c>
      <c r="D17" s="9">
        <f t="shared" si="0"/>
        <v>50.872799999999998</v>
      </c>
      <c r="F17" s="25">
        <v>1.0479000000000001</v>
      </c>
      <c r="H17">
        <f t="shared" si="1"/>
        <v>-3.7724400000000001E-5</v>
      </c>
      <c r="I17" s="14">
        <v>0.37689116477295742</v>
      </c>
      <c r="J17">
        <v>1.7999999999999999E-2</v>
      </c>
      <c r="K17" s="23">
        <f t="shared" si="2"/>
        <v>1.2</v>
      </c>
      <c r="L17">
        <v>0.2</v>
      </c>
      <c r="N17">
        <f t="shared" si="3"/>
        <v>1.3145341380123987</v>
      </c>
      <c r="O17">
        <f t="shared" si="4"/>
        <v>1.0954451150103321</v>
      </c>
      <c r="P17">
        <f t="shared" si="5"/>
        <v>1.2190890230020663</v>
      </c>
      <c r="R17">
        <f t="shared" si="6"/>
        <v>1.4630356397446517E-2</v>
      </c>
      <c r="S17" s="5"/>
      <c r="T17">
        <f t="shared" si="7"/>
        <v>0.95158995455967654</v>
      </c>
      <c r="U17">
        <f t="shared" si="8"/>
        <v>-2.1550151231585109E-2</v>
      </c>
      <c r="V17">
        <f t="shared" si="9"/>
        <v>-3.8790272216853193E-4</v>
      </c>
      <c r="W17" s="5"/>
      <c r="X17">
        <f t="shared" si="10"/>
        <v>4.8410045440323506E-2</v>
      </c>
      <c r="Y17">
        <f t="shared" si="11"/>
        <v>2.3435324995341868E-3</v>
      </c>
      <c r="Z17" s="6">
        <f t="shared" si="12"/>
        <v>1262.4985150227837</v>
      </c>
      <c r="AA17">
        <f t="shared" si="13"/>
        <v>5.3256713410251781E-2</v>
      </c>
      <c r="AB17" s="5"/>
      <c r="AC17">
        <f t="shared" si="14"/>
        <v>0.95158995455967654</v>
      </c>
      <c r="AD17" s="6">
        <f t="shared" si="15"/>
        <v>1723.3203854193714</v>
      </c>
      <c r="AE17">
        <f t="shared" si="16"/>
        <v>-6.9176623418287536E-2</v>
      </c>
      <c r="AF17" s="5"/>
      <c r="AG17" s="7" t="s">
        <v>26</v>
      </c>
      <c r="AH17">
        <v>3.5948642322885486E-4</v>
      </c>
      <c r="AK17">
        <f t="shared" si="17"/>
        <v>-1.6774563327577735E-3</v>
      </c>
      <c r="AL17">
        <f t="shared" si="18"/>
        <v>2.6887208113055434E-6</v>
      </c>
    </row>
    <row r="18" spans="1:38" ht="15.6" thickTop="1" thickBot="1" x14ac:dyDescent="0.35">
      <c r="A18" s="25">
        <v>273.14999999999998</v>
      </c>
      <c r="B18" s="27">
        <v>1.4</v>
      </c>
      <c r="C18" s="9">
        <v>42.393999999999998</v>
      </c>
      <c r="D18" s="9">
        <f t="shared" si="0"/>
        <v>59.351599999999991</v>
      </c>
      <c r="F18" s="25">
        <v>1.0741000000000001</v>
      </c>
      <c r="H18">
        <f t="shared" si="1"/>
        <v>-3.8667599999999995E-5</v>
      </c>
      <c r="I18" s="14">
        <v>0.37689116477295742</v>
      </c>
      <c r="J18">
        <v>1.7999999999999999E-2</v>
      </c>
      <c r="K18" s="23">
        <f t="shared" si="2"/>
        <v>1.4</v>
      </c>
      <c r="L18">
        <v>0.2</v>
      </c>
      <c r="N18">
        <f t="shared" si="3"/>
        <v>1.6565023392678924</v>
      </c>
      <c r="O18">
        <f t="shared" si="4"/>
        <v>1.1832159566199232</v>
      </c>
      <c r="P18">
        <f t="shared" si="5"/>
        <v>1.2366431913239846</v>
      </c>
      <c r="R18">
        <f t="shared" si="6"/>
        <v>1.8174651845522236E-2</v>
      </c>
      <c r="S18" s="5"/>
      <c r="T18">
        <f t="shared" si="7"/>
        <v>0.94397365331774641</v>
      </c>
      <c r="U18">
        <f t="shared" si="8"/>
        <v>-2.5040126865486283E-2</v>
      </c>
      <c r="V18">
        <f t="shared" si="9"/>
        <v>-4.5072228357875306E-4</v>
      </c>
      <c r="W18" s="5"/>
      <c r="X18">
        <f t="shared" si="10"/>
        <v>5.602634668225355E-2</v>
      </c>
      <c r="Y18">
        <f t="shared" si="11"/>
        <v>3.1389515225600634E-3</v>
      </c>
      <c r="Z18" s="6">
        <f t="shared" si="12"/>
        <v>1266.196549712216</v>
      </c>
      <c r="AA18">
        <f t="shared" si="13"/>
        <v>7.154153257643027E-2</v>
      </c>
      <c r="AB18" s="5"/>
      <c r="AC18">
        <f t="shared" si="14"/>
        <v>0.94397365331774641</v>
      </c>
      <c r="AD18" s="6">
        <f t="shared" si="15"/>
        <v>1726.4414726869302</v>
      </c>
      <c r="AE18">
        <f t="shared" si="16"/>
        <v>-9.208074977885207E-2</v>
      </c>
      <c r="AF18" s="5"/>
      <c r="AG18" s="7" t="s">
        <v>27</v>
      </c>
      <c r="AH18">
        <v>2.2786572091356533E-10</v>
      </c>
      <c r="AK18">
        <f t="shared" si="17"/>
        <v>-2.8152876404783228E-3</v>
      </c>
      <c r="AL18">
        <f t="shared" si="18"/>
        <v>7.7096188491858432E-6</v>
      </c>
    </row>
    <row r="19" spans="1:38" ht="15.6" thickTop="1" thickBot="1" x14ac:dyDescent="0.35">
      <c r="A19" s="25">
        <v>273.14999999999998</v>
      </c>
      <c r="B19" s="27">
        <v>1.5</v>
      </c>
      <c r="C19" s="9">
        <v>42.393999999999998</v>
      </c>
      <c r="D19" s="9">
        <f t="shared" si="0"/>
        <v>63.590999999999994</v>
      </c>
      <c r="F19" s="25">
        <v>1.0875999999999999</v>
      </c>
      <c r="H19">
        <f t="shared" si="1"/>
        <v>-3.9153599999999997E-5</v>
      </c>
      <c r="I19" s="14">
        <v>0.37689116477295742</v>
      </c>
      <c r="J19">
        <v>1.7999999999999999E-2</v>
      </c>
      <c r="K19" s="23">
        <f t="shared" si="2"/>
        <v>1.5</v>
      </c>
      <c r="L19">
        <v>0.2</v>
      </c>
      <c r="N19">
        <f t="shared" si="3"/>
        <v>1.8371173070873836</v>
      </c>
      <c r="O19">
        <f t="shared" si="4"/>
        <v>1.2247448713915889</v>
      </c>
      <c r="P19">
        <f t="shared" si="5"/>
        <v>1.2449489742783177</v>
      </c>
      <c r="R19">
        <f t="shared" si="6"/>
        <v>2.0021831140017141E-2</v>
      </c>
      <c r="S19" s="5"/>
      <c r="T19">
        <f t="shared" si="7"/>
        <v>0.94021103976998677</v>
      </c>
      <c r="U19">
        <f t="shared" si="8"/>
        <v>-2.6774653718880333E-2</v>
      </c>
      <c r="V19">
        <f t="shared" si="9"/>
        <v>-4.8194376693984597E-4</v>
      </c>
      <c r="W19" s="5"/>
      <c r="X19">
        <f t="shared" si="10"/>
        <v>5.9788960230013226E-2</v>
      </c>
      <c r="Y19">
        <f t="shared" si="11"/>
        <v>3.5747197653861031E-3</v>
      </c>
      <c r="Z19" s="6">
        <f t="shared" si="12"/>
        <v>1268.0327457738699</v>
      </c>
      <c r="AA19">
        <f t="shared" si="13"/>
        <v>8.1591510950543941E-2</v>
      </c>
      <c r="AB19" s="5"/>
      <c r="AC19">
        <f t="shared" si="14"/>
        <v>0.94021103976998677</v>
      </c>
      <c r="AD19" s="6">
        <f t="shared" si="15"/>
        <v>1728.1894663186361</v>
      </c>
      <c r="AE19">
        <f t="shared" si="16"/>
        <v>-0.10455172597780837</v>
      </c>
      <c r="AF19" s="5"/>
      <c r="AG19" s="7" t="s">
        <v>28</v>
      </c>
      <c r="AH19">
        <v>425.39753084277453</v>
      </c>
      <c r="AK19">
        <f t="shared" si="17"/>
        <v>-3.4203276541871358E-3</v>
      </c>
      <c r="AL19">
        <f t="shared" si="18"/>
        <v>1.1432337984708273E-5</v>
      </c>
    </row>
    <row r="20" spans="1:38" ht="15" thickTop="1" x14ac:dyDescent="0.3">
      <c r="A20" s="25">
        <v>273.14999999999998</v>
      </c>
      <c r="B20" s="27">
        <v>1.6</v>
      </c>
      <c r="C20" s="9">
        <v>42.393999999999998</v>
      </c>
      <c r="D20" s="9">
        <f t="shared" si="0"/>
        <v>67.830399999999997</v>
      </c>
      <c r="F20" s="25">
        <v>1.1012999999999999</v>
      </c>
      <c r="H20">
        <f t="shared" si="1"/>
        <v>-3.9646799999999995E-5</v>
      </c>
      <c r="I20" s="14">
        <v>0.37689116477295742</v>
      </c>
      <c r="J20">
        <v>1.7999999999999999E-2</v>
      </c>
      <c r="K20" s="23">
        <f t="shared" si="2"/>
        <v>1.6</v>
      </c>
      <c r="L20">
        <v>0.2</v>
      </c>
      <c r="N20">
        <f t="shared" si="3"/>
        <v>2.0238577025077631</v>
      </c>
      <c r="O20">
        <f t="shared" si="4"/>
        <v>1.2649110640673518</v>
      </c>
      <c r="P20">
        <f t="shared" si="5"/>
        <v>1.2529822128134704</v>
      </c>
      <c r="R20">
        <f t="shared" si="6"/>
        <v>2.191560809496608E-2</v>
      </c>
      <c r="S20" s="5"/>
      <c r="T20">
        <f t="shared" si="7"/>
        <v>0.93647830217232997</v>
      </c>
      <c r="U20">
        <f t="shared" si="8"/>
        <v>-2.8502280601602308E-2</v>
      </c>
      <c r="V20">
        <f t="shared" si="9"/>
        <v>-5.1304105082884146E-4</v>
      </c>
      <c r="W20" s="5"/>
      <c r="X20">
        <f t="shared" si="10"/>
        <v>6.3521697827670004E-2</v>
      </c>
      <c r="Y20">
        <f t="shared" si="11"/>
        <v>4.035006094909816E-3</v>
      </c>
      <c r="Z20" s="6">
        <f t="shared" si="12"/>
        <v>1269.8611201881431</v>
      </c>
      <c r="AA20">
        <f t="shared" si="13"/>
        <v>9.2230152473666949E-2</v>
      </c>
      <c r="AB20" s="5"/>
      <c r="AC20">
        <f t="shared" si="14"/>
        <v>0.93647830217232997</v>
      </c>
      <c r="AD20" s="6">
        <f t="shared" si="15"/>
        <v>1730.0626574718758</v>
      </c>
      <c r="AE20">
        <f t="shared" si="16"/>
        <v>-0.11767284450278626</v>
      </c>
      <c r="AF20" s="5"/>
      <c r="AG20" s="46" t="s">
        <v>31</v>
      </c>
      <c r="AH20">
        <v>248.41777849970984</v>
      </c>
      <c r="AK20">
        <f t="shared" si="17"/>
        <v>-4.0401249849820742E-3</v>
      </c>
      <c r="AL20">
        <f t="shared" si="18"/>
        <v>1.6003825708517469E-5</v>
      </c>
    </row>
    <row r="21" spans="1:38" x14ac:dyDescent="0.3">
      <c r="A21" s="25">
        <v>273.14999999999998</v>
      </c>
      <c r="B21" s="27">
        <v>1.8</v>
      </c>
      <c r="C21" s="9">
        <v>42.393999999999998</v>
      </c>
      <c r="D21" s="9">
        <f t="shared" si="0"/>
        <v>76.309200000000004</v>
      </c>
      <c r="F21" s="25">
        <v>1.1293</v>
      </c>
      <c r="H21">
        <f t="shared" si="1"/>
        <v>-4.0654799999999996E-5</v>
      </c>
      <c r="I21" s="14">
        <v>0.37689116477295742</v>
      </c>
      <c r="J21">
        <v>1.7999999999999999E-2</v>
      </c>
      <c r="K21" s="23">
        <f t="shared" si="2"/>
        <v>1.8</v>
      </c>
      <c r="L21">
        <v>0.2</v>
      </c>
      <c r="N21">
        <f t="shared" si="3"/>
        <v>2.414953415699773</v>
      </c>
      <c r="O21">
        <f t="shared" si="4"/>
        <v>1.3416407864998738</v>
      </c>
      <c r="P21">
        <f t="shared" si="5"/>
        <v>1.2683281572999747</v>
      </c>
      <c r="R21">
        <f t="shared" si="6"/>
        <v>2.5834233527947358E-2</v>
      </c>
      <c r="S21" s="5"/>
      <c r="T21">
        <f t="shared" si="7"/>
        <v>0.92910104271151817</v>
      </c>
      <c r="U21">
        <f t="shared" si="8"/>
        <v>-3.1937052523266167E-2</v>
      </c>
      <c r="V21">
        <f t="shared" si="9"/>
        <v>-5.7486694541879094E-4</v>
      </c>
      <c r="W21" s="5"/>
      <c r="X21">
        <f t="shared" si="10"/>
        <v>7.0898957288481793E-2</v>
      </c>
      <c r="Y21">
        <f t="shared" si="11"/>
        <v>5.0266621445939656E-3</v>
      </c>
      <c r="Z21" s="6">
        <f t="shared" si="12"/>
        <v>1273.4965118461171</v>
      </c>
      <c r="AA21">
        <f t="shared" si="13"/>
        <v>0.11522586073264807</v>
      </c>
      <c r="AB21" s="5"/>
      <c r="AC21">
        <f t="shared" si="14"/>
        <v>0.92910104271151817</v>
      </c>
      <c r="AD21" s="6">
        <f t="shared" si="15"/>
        <v>1734.184846435237</v>
      </c>
      <c r="AE21">
        <f t="shared" si="16"/>
        <v>-0.14578422608250591</v>
      </c>
      <c r="AF21" s="5"/>
      <c r="AG21" s="46" t="s">
        <v>32</v>
      </c>
      <c r="AH21">
        <v>10.890367952429836</v>
      </c>
      <c r="AK21">
        <f t="shared" si="17"/>
        <v>-5.2989987673292827E-3</v>
      </c>
      <c r="AL21">
        <f t="shared" si="18"/>
        <v>2.7650181278748263E-5</v>
      </c>
    </row>
    <row r="22" spans="1:38" x14ac:dyDescent="0.3">
      <c r="A22" s="25">
        <v>273.14999999999998</v>
      </c>
      <c r="B22" s="27">
        <v>2</v>
      </c>
      <c r="C22" s="9">
        <v>42.393999999999998</v>
      </c>
      <c r="D22" s="9">
        <f t="shared" si="0"/>
        <v>84.787999999999997</v>
      </c>
      <c r="F22" s="25">
        <v>1.1581999999999999</v>
      </c>
      <c r="H22">
        <f t="shared" si="1"/>
        <v>-4.1695199999999993E-5</v>
      </c>
      <c r="I22" s="14">
        <v>0.37689116477295742</v>
      </c>
      <c r="J22">
        <v>1.7999999999999999E-2</v>
      </c>
      <c r="K22" s="23">
        <f t="shared" si="2"/>
        <v>2</v>
      </c>
      <c r="L22">
        <v>0.2</v>
      </c>
      <c r="N22">
        <f t="shared" si="3"/>
        <v>2.8284271247461898</v>
      </c>
      <c r="O22">
        <f t="shared" si="4"/>
        <v>1.4142135623730951</v>
      </c>
      <c r="P22">
        <f t="shared" si="5"/>
        <v>1.2828427124746191</v>
      </c>
      <c r="R22">
        <f t="shared" si="6"/>
        <v>2.9915071110103789E-2</v>
      </c>
      <c r="S22" s="5"/>
      <c r="T22">
        <f t="shared" si="7"/>
        <v>0.92183910588981444</v>
      </c>
      <c r="U22">
        <f t="shared" si="8"/>
        <v>-3.5344872353917416E-2</v>
      </c>
      <c r="V22">
        <f t="shared" si="9"/>
        <v>-6.3620770237051338E-4</v>
      </c>
      <c r="W22" s="5"/>
      <c r="X22">
        <f t="shared" si="10"/>
        <v>7.8160894110185578E-2</v>
      </c>
      <c r="Y22">
        <f t="shared" si="11"/>
        <v>6.1091253681036422E-3</v>
      </c>
      <c r="Z22" s="6">
        <f t="shared" si="12"/>
        <v>1277.1068235923385</v>
      </c>
      <c r="AA22">
        <f t="shared" si="13"/>
        <v>0.14043610248815191</v>
      </c>
      <c r="AB22" s="5"/>
      <c r="AC22">
        <f t="shared" si="14"/>
        <v>0.92183910588981444</v>
      </c>
      <c r="AD22" s="6">
        <f t="shared" si="15"/>
        <v>1738.8077348347376</v>
      </c>
      <c r="AE22">
        <f t="shared" si="16"/>
        <v>-0.1762618133463931</v>
      </c>
      <c r="AF22" s="5"/>
      <c r="AG22" s="46" t="s">
        <v>33</v>
      </c>
      <c r="AH22">
        <v>1065.1372882340677</v>
      </c>
      <c r="AK22">
        <f t="shared" si="17"/>
        <v>-6.5468474505079033E-3</v>
      </c>
      <c r="AL22">
        <f t="shared" si="18"/>
        <v>4.2317005802288041E-5</v>
      </c>
    </row>
    <row r="23" spans="1:38" x14ac:dyDescent="0.3">
      <c r="A23" s="25">
        <v>273.14999999999998</v>
      </c>
      <c r="B23" s="27">
        <v>2.5</v>
      </c>
      <c r="C23" s="9">
        <v>42.393999999999998</v>
      </c>
      <c r="D23" s="9">
        <f t="shared" si="0"/>
        <v>105.985</v>
      </c>
      <c r="F23" s="25">
        <v>1.2339</v>
      </c>
      <c r="H23">
        <f t="shared" si="1"/>
        <v>-4.4420399999999999E-5</v>
      </c>
      <c r="I23" s="14">
        <v>0.37689116477295742</v>
      </c>
      <c r="J23">
        <v>1.7999999999999999E-2</v>
      </c>
      <c r="K23" s="23">
        <f t="shared" si="2"/>
        <v>2.5</v>
      </c>
      <c r="L23">
        <v>0.2</v>
      </c>
      <c r="N23">
        <f t="shared" si="3"/>
        <v>3.9528470752104745</v>
      </c>
      <c r="O23">
        <f t="shared" si="4"/>
        <v>1.5811388300841898</v>
      </c>
      <c r="P23">
        <f t="shared" si="5"/>
        <v>1.316227766016838</v>
      </c>
      <c r="R23">
        <f t="shared" si="6"/>
        <v>4.0747167295170271E-2</v>
      </c>
      <c r="S23" s="5"/>
      <c r="T23">
        <f t="shared" si="7"/>
        <v>0.90417139472958497</v>
      </c>
      <c r="U23">
        <f t="shared" si="8"/>
        <v>-4.3749236858910481E-2</v>
      </c>
      <c r="V23">
        <f t="shared" si="9"/>
        <v>-7.874862634603886E-4</v>
      </c>
      <c r="W23" s="5"/>
      <c r="X23">
        <f t="shared" si="10"/>
        <v>9.5828605270415063E-2</v>
      </c>
      <c r="Y23">
        <f t="shared" si="11"/>
        <v>9.1831215880730215E-3</v>
      </c>
      <c r="Z23" s="6">
        <f t="shared" si="12"/>
        <v>1286.0481003941645</v>
      </c>
      <c r="AA23">
        <f t="shared" si="13"/>
        <v>0.21257884933253915</v>
      </c>
      <c r="AB23" s="5"/>
      <c r="AC23">
        <f t="shared" si="14"/>
        <v>0.90417139472958497</v>
      </c>
      <c r="AD23" s="6">
        <f t="shared" si="15"/>
        <v>1752.5439924421296</v>
      </c>
      <c r="AE23">
        <f t="shared" si="16"/>
        <v>-0.26192836456079788</v>
      </c>
      <c r="AF23" s="5"/>
      <c r="AK23">
        <f t="shared" si="17"/>
        <v>-9.3898341965488741E-3</v>
      </c>
      <c r="AL23">
        <f t="shared" si="18"/>
        <v>8.733675902872604E-5</v>
      </c>
    </row>
    <row r="24" spans="1:38" x14ac:dyDescent="0.3">
      <c r="A24" s="25">
        <v>273.14999999999998</v>
      </c>
      <c r="B24" s="27">
        <v>3</v>
      </c>
      <c r="C24" s="9">
        <v>42.393999999999998</v>
      </c>
      <c r="D24" s="9">
        <f t="shared" si="0"/>
        <v>127.18199999999999</v>
      </c>
      <c r="F24" s="25">
        <v>1.3140000000000001</v>
      </c>
      <c r="H24">
        <f t="shared" si="1"/>
        <v>-4.7304E-5</v>
      </c>
      <c r="I24" s="14">
        <v>0.37689116477295742</v>
      </c>
      <c r="J24">
        <v>1.7999999999999999E-2</v>
      </c>
      <c r="K24" s="23">
        <f t="shared" si="2"/>
        <v>3</v>
      </c>
      <c r="L24">
        <v>0.2</v>
      </c>
      <c r="N24">
        <f t="shared" si="3"/>
        <v>5.196152422706632</v>
      </c>
      <c r="O24">
        <f t="shared" si="4"/>
        <v>1.7320508075688772</v>
      </c>
      <c r="P24">
        <f t="shared" si="5"/>
        <v>1.3464101615137753</v>
      </c>
      <c r="R24">
        <f t="shared" si="6"/>
        <v>5.2362811732107425E-2</v>
      </c>
      <c r="S24" s="5"/>
      <c r="T24">
        <f t="shared" si="7"/>
        <v>0.88716817692262651</v>
      </c>
      <c r="U24">
        <f t="shared" si="8"/>
        <v>-5.1994044896286472E-2</v>
      </c>
      <c r="V24">
        <f t="shared" si="9"/>
        <v>-9.3589280813315644E-4</v>
      </c>
      <c r="W24" s="5"/>
      <c r="X24">
        <f t="shared" si="10"/>
        <v>0.11283182307737347</v>
      </c>
      <c r="Y24">
        <f t="shared" si="11"/>
        <v>1.2731020298963707E-2</v>
      </c>
      <c r="Z24" s="6">
        <f t="shared" si="12"/>
        <v>1294.9127016232671</v>
      </c>
      <c r="AA24">
        <f t="shared" si="13"/>
        <v>0.29674007801553143</v>
      </c>
      <c r="AB24" s="5"/>
      <c r="AC24">
        <f t="shared" si="14"/>
        <v>0.88716817692262651</v>
      </c>
      <c r="AD24" s="6">
        <f t="shared" si="15"/>
        <v>1769.3518005413177</v>
      </c>
      <c r="AE24">
        <f t="shared" si="16"/>
        <v>-0.35971277610589153</v>
      </c>
      <c r="AF24" s="5"/>
      <c r="AK24">
        <f t="shared" si="17"/>
        <v>-1.1545779166385828E-2</v>
      </c>
      <c r="AL24">
        <f t="shared" si="18"/>
        <v>1.322149311519916E-4</v>
      </c>
    </row>
    <row r="25" spans="1:38" x14ac:dyDescent="0.3">
      <c r="A25" s="25">
        <v>273.14999999999998</v>
      </c>
      <c r="B25" s="27">
        <v>3.5</v>
      </c>
      <c r="C25" s="9">
        <v>42.393999999999998</v>
      </c>
      <c r="D25" s="9">
        <f t="shared" si="0"/>
        <v>148.37899999999999</v>
      </c>
      <c r="F25" s="25">
        <v>1.3982000000000001</v>
      </c>
      <c r="H25">
        <f t="shared" si="1"/>
        <v>-5.0335200000000006E-5</v>
      </c>
      <c r="I25" s="14">
        <v>0.37689116477295742</v>
      </c>
      <c r="J25">
        <v>1.7999999999999999E-2</v>
      </c>
      <c r="K25" s="23">
        <f t="shared" si="2"/>
        <v>3.5</v>
      </c>
      <c r="L25">
        <v>0.2</v>
      </c>
      <c r="N25">
        <f t="shared" si="3"/>
        <v>6.5479004268543983</v>
      </c>
      <c r="O25">
        <f t="shared" si="4"/>
        <v>1.8708286933869707</v>
      </c>
      <c r="P25">
        <f t="shared" si="5"/>
        <v>1.3741657386773942</v>
      </c>
      <c r="R25">
        <f t="shared" si="6"/>
        <v>6.4651917139566417E-2</v>
      </c>
      <c r="S25" s="5"/>
      <c r="T25">
        <f t="shared" si="7"/>
        <v>0.87079265643136972</v>
      </c>
      <c r="U25">
        <f t="shared" si="8"/>
        <v>-6.0085242107724916E-2</v>
      </c>
      <c r="V25">
        <f t="shared" si="9"/>
        <v>-1.0815343579390485E-3</v>
      </c>
      <c r="W25" s="5"/>
      <c r="X25">
        <f t="shared" si="10"/>
        <v>0.12920734356863023</v>
      </c>
      <c r="Y25">
        <f t="shared" si="11"/>
        <v>1.6694537632062051E-2</v>
      </c>
      <c r="Z25" s="6">
        <f t="shared" si="12"/>
        <v>1303.749804743607</v>
      </c>
      <c r="AA25">
        <f t="shared" si="13"/>
        <v>0.39177900320554254</v>
      </c>
      <c r="AB25" s="5"/>
      <c r="AC25">
        <f t="shared" si="14"/>
        <v>0.87079265643136972</v>
      </c>
      <c r="AD25" s="6">
        <f t="shared" si="15"/>
        <v>1789.1556778809208</v>
      </c>
      <c r="AE25">
        <f t="shared" si="16"/>
        <v>-0.46817669279219609</v>
      </c>
      <c r="AF25" s="5"/>
      <c r="AK25">
        <f t="shared" si="17"/>
        <v>-1.2827306805026195E-2</v>
      </c>
      <c r="AL25">
        <f t="shared" si="18"/>
        <v>1.6325100339564569E-4</v>
      </c>
    </row>
    <row r="26" spans="1:38" x14ac:dyDescent="0.3">
      <c r="A26" s="25">
        <v>273.14999999999998</v>
      </c>
      <c r="B26" s="27">
        <v>4</v>
      </c>
      <c r="C26" s="9">
        <v>42.393999999999998</v>
      </c>
      <c r="D26" s="9">
        <f t="shared" si="0"/>
        <v>169.57599999999999</v>
      </c>
      <c r="F26" s="25">
        <v>1.486</v>
      </c>
      <c r="H26">
        <f t="shared" si="1"/>
        <v>-5.3495999999999997E-5</v>
      </c>
      <c r="I26" s="14">
        <v>0.37689116477295742</v>
      </c>
      <c r="J26">
        <v>1.7999999999999999E-2</v>
      </c>
      <c r="K26" s="23">
        <f t="shared" si="2"/>
        <v>4</v>
      </c>
      <c r="L26">
        <v>0.2</v>
      </c>
      <c r="N26">
        <f t="shared" si="3"/>
        <v>7.9999999999999982</v>
      </c>
      <c r="O26">
        <f t="shared" si="4"/>
        <v>2</v>
      </c>
      <c r="P26">
        <f t="shared" si="5"/>
        <v>1.4</v>
      </c>
      <c r="R26">
        <f t="shared" si="6"/>
        <v>7.7531896753294069E-2</v>
      </c>
      <c r="S26" s="5"/>
      <c r="T26">
        <f t="shared" si="7"/>
        <v>0.8550107047340233</v>
      </c>
      <c r="U26">
        <f t="shared" si="8"/>
        <v>-6.8028447870875711E-2</v>
      </c>
      <c r="V26">
        <f t="shared" si="9"/>
        <v>-1.2245120616757627E-3</v>
      </c>
      <c r="W26" s="5"/>
      <c r="X26">
        <f t="shared" si="10"/>
        <v>0.14498929526597673</v>
      </c>
      <c r="Y26">
        <f t="shared" si="11"/>
        <v>2.1021895741724583E-2</v>
      </c>
      <c r="Z26" s="6">
        <f t="shared" si="12"/>
        <v>1312.6020242478455</v>
      </c>
      <c r="AA26">
        <f t="shared" si="13"/>
        <v>0.49668089227406731</v>
      </c>
      <c r="AB26" s="5"/>
      <c r="AC26">
        <f t="shared" si="14"/>
        <v>0.8550107047340233</v>
      </c>
      <c r="AD26" s="6">
        <f t="shared" si="15"/>
        <v>1811.8586386546106</v>
      </c>
      <c r="AE26">
        <f t="shared" si="16"/>
        <v>-0.58619248446422012</v>
      </c>
      <c r="AF26" s="5"/>
      <c r="AK26">
        <f t="shared" si="17"/>
        <v>-1.3204207498534459E-2</v>
      </c>
      <c r="AL26">
        <f t="shared" si="18"/>
        <v>1.7294121291768644E-4</v>
      </c>
    </row>
    <row r="27" spans="1:38" x14ac:dyDescent="0.3">
      <c r="A27" s="25">
        <v>273.14999999999998</v>
      </c>
      <c r="B27" s="27">
        <v>4.5</v>
      </c>
      <c r="C27" s="9">
        <v>42.393999999999998</v>
      </c>
      <c r="D27" s="9">
        <f t="shared" si="0"/>
        <v>190.773</v>
      </c>
      <c r="F27" s="25">
        <v>1.5768</v>
      </c>
      <c r="H27">
        <f t="shared" si="1"/>
        <v>-5.6764799999999996E-5</v>
      </c>
      <c r="I27" s="14">
        <v>0.37689116477295742</v>
      </c>
      <c r="J27">
        <v>1.7999999999999999E-2</v>
      </c>
      <c r="K27" s="23">
        <f t="shared" si="2"/>
        <v>4.5</v>
      </c>
      <c r="L27">
        <v>0.2</v>
      </c>
      <c r="N27">
        <f t="shared" si="3"/>
        <v>9.5459415460183905</v>
      </c>
      <c r="O27">
        <f t="shared" si="4"/>
        <v>2.1213203435596424</v>
      </c>
      <c r="P27">
        <f t="shared" si="5"/>
        <v>1.4242640687119286</v>
      </c>
      <c r="R27">
        <f t="shared" si="6"/>
        <v>9.0938274620617723E-2</v>
      </c>
      <c r="S27" s="5"/>
      <c r="T27">
        <f t="shared" si="7"/>
        <v>0.83979062340177346</v>
      </c>
      <c r="U27">
        <f t="shared" si="8"/>
        <v>-7.5828978742616682E-2</v>
      </c>
      <c r="V27">
        <f t="shared" si="9"/>
        <v>-1.3649216173671002E-3</v>
      </c>
      <c r="W27" s="5"/>
      <c r="X27">
        <f t="shared" si="10"/>
        <v>0.16020937659822654</v>
      </c>
      <c r="Y27">
        <f t="shared" si="11"/>
        <v>2.5667044349992379E-2</v>
      </c>
      <c r="Z27" s="6">
        <f t="shared" si="12"/>
        <v>1321.5058757516272</v>
      </c>
      <c r="AA27">
        <f t="shared" si="13"/>
        <v>0.61054469859046556</v>
      </c>
      <c r="AB27" s="5"/>
      <c r="AC27">
        <f t="shared" si="14"/>
        <v>0.83979062340177346</v>
      </c>
      <c r="AD27" s="6">
        <f t="shared" si="15"/>
        <v>1837.3482029463873</v>
      </c>
      <c r="AE27">
        <f t="shared" si="16"/>
        <v>-0.71287084994811512</v>
      </c>
      <c r="AF27" s="5"/>
      <c r="AK27">
        <f t="shared" si="17"/>
        <v>-1.2752798354398909E-2</v>
      </c>
      <c r="AL27">
        <f t="shared" si="18"/>
        <v>1.61189268014423E-4</v>
      </c>
    </row>
    <row r="28" spans="1:38" x14ac:dyDescent="0.3">
      <c r="A28" s="25">
        <v>273.14999999999998</v>
      </c>
      <c r="B28" s="27">
        <v>5</v>
      </c>
      <c r="C28" s="9">
        <v>42.393999999999998</v>
      </c>
      <c r="D28" s="9">
        <f t="shared" si="0"/>
        <v>211.97</v>
      </c>
      <c r="F28" s="25">
        <v>1.6704000000000001</v>
      </c>
      <c r="H28">
        <f t="shared" si="1"/>
        <v>-6.0134399999999998E-5</v>
      </c>
      <c r="I28" s="14">
        <v>0.37689116477295742</v>
      </c>
      <c r="J28">
        <v>1.7999999999999999E-2</v>
      </c>
      <c r="K28" s="23">
        <f t="shared" si="2"/>
        <v>5</v>
      </c>
      <c r="L28">
        <v>0.2</v>
      </c>
      <c r="N28">
        <f t="shared" si="3"/>
        <v>11.180339887498945</v>
      </c>
      <c r="O28">
        <f t="shared" si="4"/>
        <v>2.2360679774997898</v>
      </c>
      <c r="P28">
        <f t="shared" si="5"/>
        <v>1.4472135954999579</v>
      </c>
      <c r="R28">
        <f t="shared" si="6"/>
        <v>0.1048191974501511</v>
      </c>
      <c r="S28" s="5"/>
      <c r="T28">
        <f t="shared" si="7"/>
        <v>0.8251029315907159</v>
      </c>
      <c r="U28">
        <f t="shared" si="8"/>
        <v>-8.3491869833808921E-2</v>
      </c>
      <c r="V28">
        <f t="shared" si="9"/>
        <v>-1.5028536570085604E-3</v>
      </c>
      <c r="W28" s="5"/>
      <c r="X28">
        <f t="shared" si="10"/>
        <v>0.17489706840928404</v>
      </c>
      <c r="Y28">
        <f t="shared" si="11"/>
        <v>3.0588984538161782E-2</v>
      </c>
      <c r="Z28" s="6">
        <f t="shared" si="12"/>
        <v>1330.4922787913181</v>
      </c>
      <c r="AA28">
        <f t="shared" si="13"/>
        <v>0.73257133939364261</v>
      </c>
      <c r="AB28" s="5"/>
      <c r="AC28">
        <f t="shared" si="14"/>
        <v>0.8251029315907159</v>
      </c>
      <c r="AD28" s="6">
        <f t="shared" si="15"/>
        <v>1865.5011780261057</v>
      </c>
      <c r="AE28">
        <f t="shared" si="16"/>
        <v>-0.84750295834891654</v>
      </c>
      <c r="AF28" s="5"/>
      <c r="AK28">
        <f t="shared" si="17"/>
        <v>-1.1615275162131344E-2</v>
      </c>
      <c r="AL28">
        <f t="shared" si="18"/>
        <v>1.3352127803266934E-4</v>
      </c>
    </row>
    <row r="29" spans="1:38" x14ac:dyDescent="0.3">
      <c r="A29" s="25">
        <v>273.14999999999998</v>
      </c>
      <c r="B29" s="27">
        <v>5.5</v>
      </c>
      <c r="C29" s="9">
        <v>42.393999999999998</v>
      </c>
      <c r="D29" s="9">
        <f t="shared" si="0"/>
        <v>233.167</v>
      </c>
      <c r="F29" s="25">
        <v>1.766</v>
      </c>
      <c r="H29">
        <f t="shared" si="1"/>
        <v>-6.3575999999999989E-5</v>
      </c>
      <c r="I29" s="14">
        <v>0.37689116477295742</v>
      </c>
      <c r="J29">
        <v>1.7999999999999999E-2</v>
      </c>
      <c r="K29" s="23">
        <f t="shared" si="2"/>
        <v>5.5</v>
      </c>
      <c r="L29">
        <v>0.2</v>
      </c>
      <c r="N29">
        <f t="shared" si="3"/>
        <v>12.898643339514432</v>
      </c>
      <c r="O29">
        <f t="shared" si="4"/>
        <v>2.3452078799117149</v>
      </c>
      <c r="P29">
        <f t="shared" si="5"/>
        <v>1.469041575982343</v>
      </c>
      <c r="R29">
        <f t="shared" si="6"/>
        <v>0.11913199224665312</v>
      </c>
      <c r="S29" s="5"/>
      <c r="T29">
        <f t="shared" si="7"/>
        <v>0.81092017545068917</v>
      </c>
      <c r="U29">
        <f t="shared" si="8"/>
        <v>-9.1021894330774483E-2</v>
      </c>
      <c r="V29">
        <f t="shared" si="9"/>
        <v>-1.6383940979539406E-3</v>
      </c>
      <c r="W29" s="5"/>
      <c r="X29">
        <f t="shared" si="10"/>
        <v>0.18907982454931085</v>
      </c>
      <c r="Y29">
        <f t="shared" si="11"/>
        <v>3.5751180051598178E-2</v>
      </c>
      <c r="Z29" s="6">
        <f t="shared" si="12"/>
        <v>1339.5870704637257</v>
      </c>
      <c r="AA29">
        <f t="shared" si="13"/>
        <v>0.86205273391694859</v>
      </c>
      <c r="AB29" s="5"/>
      <c r="AC29">
        <f t="shared" si="14"/>
        <v>0.81092017545068917</v>
      </c>
      <c r="AD29" s="6">
        <f t="shared" si="15"/>
        <v>1896.1874496210639</v>
      </c>
      <c r="AE29">
        <f t="shared" si="16"/>
        <v>-0.98951472153706765</v>
      </c>
      <c r="AF29" s="5"/>
      <c r="AK29">
        <f t="shared" si="17"/>
        <v>-9.9683894714198695E-3</v>
      </c>
      <c r="AL29">
        <f t="shared" si="18"/>
        <v>9.8105329903620545E-5</v>
      </c>
    </row>
    <row r="30" spans="1:38" x14ac:dyDescent="0.3">
      <c r="A30" s="25">
        <v>273.14999999999998</v>
      </c>
      <c r="B30" s="27">
        <v>6</v>
      </c>
      <c r="C30" s="9">
        <v>42.393999999999998</v>
      </c>
      <c r="D30" s="9">
        <f t="shared" si="0"/>
        <v>254.36399999999998</v>
      </c>
      <c r="F30" s="25">
        <v>1.8632</v>
      </c>
      <c r="H30">
        <f t="shared" si="1"/>
        <v>-6.7075199999999991E-5</v>
      </c>
      <c r="I30" s="14">
        <v>0.37689116477295742</v>
      </c>
      <c r="J30">
        <v>1.7999999999999999E-2</v>
      </c>
      <c r="K30" s="23">
        <f t="shared" si="2"/>
        <v>6</v>
      </c>
      <c r="L30">
        <v>0.2</v>
      </c>
      <c r="N30">
        <f t="shared" si="3"/>
        <v>14.696938456699071</v>
      </c>
      <c r="O30">
        <f t="shared" si="4"/>
        <v>2.4494897427831779</v>
      </c>
      <c r="P30">
        <f t="shared" si="5"/>
        <v>1.4898979485566355</v>
      </c>
      <c r="R30">
        <f t="shared" si="6"/>
        <v>0.13384088844520217</v>
      </c>
      <c r="S30" s="5"/>
      <c r="T30">
        <f t="shared" si="7"/>
        <v>0.79721675685845583</v>
      </c>
      <c r="U30">
        <f t="shared" si="8"/>
        <v>-9.8423581353037484E-2</v>
      </c>
      <c r="V30">
        <f t="shared" si="9"/>
        <v>-1.7716244643546746E-3</v>
      </c>
      <c r="W30" s="5"/>
      <c r="X30">
        <f t="shared" si="10"/>
        <v>0.20278324314154422</v>
      </c>
      <c r="Y30">
        <f t="shared" si="11"/>
        <v>4.1121043699002643E-2</v>
      </c>
      <c r="Z30" s="6">
        <f t="shared" si="12"/>
        <v>1348.8115111111413</v>
      </c>
      <c r="AA30">
        <f t="shared" si="13"/>
        <v>0.9983616676221424</v>
      </c>
      <c r="AB30" s="5"/>
      <c r="AC30">
        <f t="shared" si="14"/>
        <v>0.79721675685845583</v>
      </c>
      <c r="AD30" s="6">
        <f t="shared" si="15"/>
        <v>1929.2729751637542</v>
      </c>
      <c r="AE30">
        <f t="shared" si="16"/>
        <v>-1.1384310533005129</v>
      </c>
      <c r="AF30" s="5"/>
      <c r="AK30">
        <f t="shared" si="17"/>
        <v>-8.000121697522955E-3</v>
      </c>
      <c r="AL30">
        <f t="shared" si="18"/>
        <v>6.2933226731861207E-5</v>
      </c>
    </row>
    <row r="31" spans="1:38" x14ac:dyDescent="0.3">
      <c r="A31" s="25">
        <v>273.14999999999998</v>
      </c>
      <c r="B31" s="27">
        <v>7</v>
      </c>
      <c r="C31" s="9">
        <v>42.393999999999998</v>
      </c>
      <c r="D31" s="9">
        <f t="shared" si="0"/>
        <v>296.75799999999998</v>
      </c>
      <c r="F31" s="25">
        <v>2.0600999999999998</v>
      </c>
      <c r="H31">
        <f t="shared" si="1"/>
        <v>-7.4163599999999989E-5</v>
      </c>
      <c r="I31" s="14">
        <v>0.37689116477295742</v>
      </c>
      <c r="J31">
        <v>1.7999999999999999E-2</v>
      </c>
      <c r="K31" s="23">
        <f t="shared" si="2"/>
        <v>7</v>
      </c>
      <c r="L31">
        <v>0.2</v>
      </c>
      <c r="N31">
        <f t="shared" si="3"/>
        <v>18.520259177452129</v>
      </c>
      <c r="O31">
        <f t="shared" si="4"/>
        <v>2.6457513110645907</v>
      </c>
      <c r="P31">
        <f t="shared" si="5"/>
        <v>1.5291502622129181</v>
      </c>
      <c r="R31">
        <f t="shared" si="6"/>
        <v>0.16432943192560026</v>
      </c>
      <c r="S31" s="5"/>
      <c r="T31">
        <f t="shared" si="7"/>
        <v>0.77115390843935416</v>
      </c>
      <c r="U31">
        <f t="shared" si="8"/>
        <v>-0.11285893593698419</v>
      </c>
      <c r="V31">
        <f t="shared" si="9"/>
        <v>-2.0314608468657153E-3</v>
      </c>
      <c r="W31" s="5"/>
      <c r="X31">
        <f t="shared" si="10"/>
        <v>0.22884609156064584</v>
      </c>
      <c r="Y31">
        <f t="shared" si="11"/>
        <v>5.2370533622583496E-2</v>
      </c>
      <c r="Z31" s="6">
        <f t="shared" si="12"/>
        <v>1367.7143819319479</v>
      </c>
      <c r="AA31">
        <f t="shared" si="13"/>
        <v>1.2893027764510454</v>
      </c>
      <c r="AB31" s="5"/>
      <c r="AC31">
        <f t="shared" si="14"/>
        <v>0.77115390843935416</v>
      </c>
      <c r="AD31" s="6">
        <f t="shared" si="15"/>
        <v>2002.0995556058199</v>
      </c>
      <c r="AE31">
        <f t="shared" si="16"/>
        <v>-1.4554129588304472</v>
      </c>
      <c r="AF31" s="5"/>
      <c r="AK31">
        <f t="shared" si="17"/>
        <v>-3.8122113006673342E-3</v>
      </c>
      <c r="AL31">
        <f t="shared" si="18"/>
        <v>1.3973000612464343E-5</v>
      </c>
    </row>
    <row r="32" spans="1:38" x14ac:dyDescent="0.3">
      <c r="A32" s="25">
        <v>273.14999999999998</v>
      </c>
      <c r="B32" s="27">
        <v>8</v>
      </c>
      <c r="C32" s="9">
        <v>42.393999999999998</v>
      </c>
      <c r="D32" s="9">
        <f t="shared" si="0"/>
        <v>339.15199999999999</v>
      </c>
      <c r="F32" s="25">
        <v>2.2565</v>
      </c>
      <c r="H32">
        <f t="shared" si="1"/>
        <v>-8.1233999999999988E-5</v>
      </c>
      <c r="I32" s="14">
        <v>0.37689116477295742</v>
      </c>
      <c r="J32">
        <v>1.7999999999999999E-2</v>
      </c>
      <c r="K32" s="23">
        <f t="shared" si="2"/>
        <v>8</v>
      </c>
      <c r="L32">
        <v>0.2</v>
      </c>
      <c r="N32">
        <f t="shared" si="3"/>
        <v>22.627416997969508</v>
      </c>
      <c r="O32">
        <f t="shared" si="4"/>
        <v>2.8284271247461903</v>
      </c>
      <c r="P32">
        <f t="shared" si="5"/>
        <v>1.5656854249492382</v>
      </c>
      <c r="R32">
        <f t="shared" si="6"/>
        <v>0.19608705736275653</v>
      </c>
      <c r="S32" s="5"/>
      <c r="T32">
        <f t="shared" si="7"/>
        <v>0.74674122131020226</v>
      </c>
      <c r="U32">
        <f t="shared" si="8"/>
        <v>-0.12682987425975309</v>
      </c>
      <c r="V32">
        <f t="shared" si="9"/>
        <v>-2.2829377366755553E-3</v>
      </c>
      <c r="W32" s="5"/>
      <c r="X32">
        <f t="shared" si="10"/>
        <v>0.25325877868979768</v>
      </c>
      <c r="Y32">
        <f t="shared" si="11"/>
        <v>6.4140008983447919E-2</v>
      </c>
      <c r="Z32" s="6">
        <f t="shared" si="12"/>
        <v>1387.2971599017039</v>
      </c>
      <c r="AA32">
        <f t="shared" si="13"/>
        <v>1.601662541378527</v>
      </c>
      <c r="AB32" s="5"/>
      <c r="AC32">
        <f t="shared" si="14"/>
        <v>0.74674122131020226</v>
      </c>
      <c r="AD32" s="6">
        <f t="shared" si="15"/>
        <v>2082.9071121903435</v>
      </c>
      <c r="AE32">
        <f t="shared" si="16"/>
        <v>-1.7957321170235874</v>
      </c>
      <c r="AF32" s="5"/>
      <c r="AK32">
        <f t="shared" si="17"/>
        <v>-2.6545601897942639E-4</v>
      </c>
      <c r="AL32">
        <f t="shared" si="18"/>
        <v>3.3937752276856143E-8</v>
      </c>
    </row>
    <row r="33" spans="1:38" x14ac:dyDescent="0.3">
      <c r="A33" s="25">
        <v>273.14999999999998</v>
      </c>
      <c r="B33" s="27">
        <v>9</v>
      </c>
      <c r="C33" s="9">
        <v>42.393999999999998</v>
      </c>
      <c r="D33" s="9">
        <f t="shared" si="0"/>
        <v>381.54599999999999</v>
      </c>
      <c r="F33" s="25">
        <v>2.4477000000000002</v>
      </c>
      <c r="H33">
        <f t="shared" si="1"/>
        <v>-8.8117200000000011E-5</v>
      </c>
      <c r="I33" s="14">
        <v>0.37689116477295742</v>
      </c>
      <c r="J33">
        <v>1.7999999999999999E-2</v>
      </c>
      <c r="K33" s="23">
        <f t="shared" si="2"/>
        <v>9</v>
      </c>
      <c r="L33">
        <v>0.2</v>
      </c>
      <c r="N33">
        <f t="shared" si="3"/>
        <v>27</v>
      </c>
      <c r="O33">
        <f t="shared" si="4"/>
        <v>3</v>
      </c>
      <c r="P33">
        <f t="shared" si="5"/>
        <v>1.6</v>
      </c>
      <c r="R33">
        <f t="shared" si="6"/>
        <v>0.22896138259957158</v>
      </c>
      <c r="S33" s="5"/>
      <c r="T33">
        <f t="shared" si="7"/>
        <v>0.72382678535495737</v>
      </c>
      <c r="U33">
        <f t="shared" si="8"/>
        <v>-0.14036534977629231</v>
      </c>
      <c r="V33">
        <f t="shared" si="9"/>
        <v>-2.5265762959732615E-3</v>
      </c>
      <c r="W33" s="5"/>
      <c r="X33">
        <f t="shared" si="10"/>
        <v>0.27617321464504258</v>
      </c>
      <c r="Y33">
        <f t="shared" si="11"/>
        <v>7.6271644487376763E-2</v>
      </c>
      <c r="Z33" s="6">
        <f t="shared" si="12"/>
        <v>1407.6107778797411</v>
      </c>
      <c r="AA33">
        <f t="shared" si="13"/>
        <v>1.9324941988867825</v>
      </c>
      <c r="AB33" s="5"/>
      <c r="AC33">
        <f t="shared" si="14"/>
        <v>0.72382678535495737</v>
      </c>
      <c r="AD33" s="6">
        <f t="shared" si="15"/>
        <v>2170.6634887079854</v>
      </c>
      <c r="AE33">
        <f t="shared" si="16"/>
        <v>-2.1570626894973888</v>
      </c>
      <c r="AF33" s="5"/>
      <c r="AK33">
        <f t="shared" si="17"/>
        <v>1.8663156929918934E-3</v>
      </c>
      <c r="AL33">
        <f t="shared" si="18"/>
        <v>3.8198079332086616E-6</v>
      </c>
    </row>
    <row r="34" spans="1:38" x14ac:dyDescent="0.3">
      <c r="A34" s="25">
        <v>273.14999999999998</v>
      </c>
      <c r="B34" s="27">
        <v>10</v>
      </c>
      <c r="C34" s="9">
        <v>42.393999999999998</v>
      </c>
      <c r="D34" s="9">
        <f t="shared" si="0"/>
        <v>423.94</v>
      </c>
      <c r="F34" s="25">
        <v>2.6293000000000002</v>
      </c>
      <c r="H34">
        <f t="shared" si="1"/>
        <v>-9.4654799999999994E-5</v>
      </c>
      <c r="I34" s="14">
        <v>0.37689116477295742</v>
      </c>
      <c r="J34">
        <v>1.7999999999999999E-2</v>
      </c>
      <c r="K34" s="23">
        <f t="shared" si="2"/>
        <v>10</v>
      </c>
      <c r="L34">
        <v>0.2</v>
      </c>
      <c r="N34">
        <f t="shared" si="3"/>
        <v>31.622776601683803</v>
      </c>
      <c r="O34">
        <f t="shared" si="4"/>
        <v>3.1622776601683795</v>
      </c>
      <c r="P34">
        <f t="shared" si="5"/>
        <v>1.632455532033676</v>
      </c>
      <c r="R34">
        <f t="shared" si="6"/>
        <v>0.26283130867826887</v>
      </c>
      <c r="S34" s="5"/>
      <c r="T34">
        <f t="shared" si="7"/>
        <v>0.70227678132505589</v>
      </c>
      <c r="U34">
        <f t="shared" si="8"/>
        <v>-0.15349168999051635</v>
      </c>
      <c r="V34">
        <f t="shared" si="9"/>
        <v>-2.762850419829294E-3</v>
      </c>
      <c r="W34" s="5"/>
      <c r="X34">
        <f t="shared" si="10"/>
        <v>0.29772321867494417</v>
      </c>
      <c r="Y34">
        <f t="shared" si="11"/>
        <v>8.8639114938168617E-2</v>
      </c>
      <c r="Z34" s="6">
        <f t="shared" si="12"/>
        <v>1428.6717468703746</v>
      </c>
      <c r="AA34">
        <f t="shared" si="13"/>
        <v>2.279451585235631</v>
      </c>
      <c r="AB34" s="5"/>
      <c r="AC34">
        <f t="shared" si="14"/>
        <v>0.70227678132505589</v>
      </c>
      <c r="AD34" s="6">
        <f t="shared" si="15"/>
        <v>2264.401198734985</v>
      </c>
      <c r="AE34">
        <f t="shared" si="16"/>
        <v>-2.5372286235194941</v>
      </c>
      <c r="AF34" s="5"/>
      <c r="AK34">
        <f t="shared" si="17"/>
        <v>2.2914199745764918E-3</v>
      </c>
      <c r="AL34">
        <f t="shared" si="18"/>
        <v>5.6933528298702555E-6</v>
      </c>
    </row>
    <row r="35" spans="1:38" x14ac:dyDescent="0.3">
      <c r="A35" s="25">
        <v>273.14999999999998</v>
      </c>
      <c r="B35" s="27">
        <v>11</v>
      </c>
      <c r="C35" s="9">
        <v>42.393999999999998</v>
      </c>
      <c r="D35" s="9">
        <f t="shared" si="0"/>
        <v>466.334</v>
      </c>
      <c r="F35" s="25">
        <v>2.7970000000000002</v>
      </c>
      <c r="H35">
        <f t="shared" si="1"/>
        <v>-1.00692E-4</v>
      </c>
      <c r="I35" s="14">
        <v>0.37689116477295742</v>
      </c>
      <c r="J35">
        <v>1.7999999999999999E-2</v>
      </c>
      <c r="K35" s="23">
        <f t="shared" si="2"/>
        <v>11</v>
      </c>
      <c r="L35">
        <v>0.2</v>
      </c>
      <c r="N35">
        <f t="shared" si="3"/>
        <v>36.482872693909407</v>
      </c>
      <c r="O35">
        <f t="shared" si="4"/>
        <v>3.3166247903553998</v>
      </c>
      <c r="P35">
        <f t="shared" si="5"/>
        <v>1.6633249580710801</v>
      </c>
      <c r="R35">
        <f t="shared" si="6"/>
        <v>0.29759825548063712</v>
      </c>
      <c r="S35" s="5"/>
      <c r="T35">
        <f t="shared" si="7"/>
        <v>0.68197286566362103</v>
      </c>
      <c r="U35">
        <f t="shared" si="8"/>
        <v>-0.1662329047086136</v>
      </c>
      <c r="V35">
        <f t="shared" si="9"/>
        <v>-2.9921922847550445E-3</v>
      </c>
      <c r="W35" s="5"/>
      <c r="X35">
        <f t="shared" si="10"/>
        <v>0.31802713433637902</v>
      </c>
      <c r="Y35">
        <f t="shared" si="11"/>
        <v>0.10114125817420927</v>
      </c>
      <c r="Z35" s="6">
        <f t="shared" si="12"/>
        <v>1450.471037442438</v>
      </c>
      <c r="AA35">
        <f t="shared" si="13"/>
        <v>2.640644382099218</v>
      </c>
      <c r="AB35" s="5"/>
      <c r="AC35">
        <f t="shared" si="14"/>
        <v>0.68197286566362103</v>
      </c>
      <c r="AD35" s="6">
        <f t="shared" si="15"/>
        <v>2363.2288795334275</v>
      </c>
      <c r="AE35">
        <f t="shared" si="16"/>
        <v>-2.9340920691557844</v>
      </c>
      <c r="AF35" s="5"/>
      <c r="AK35">
        <f t="shared" si="17"/>
        <v>1.1583761393159087E-3</v>
      </c>
      <c r="AL35">
        <f t="shared" si="18"/>
        <v>1.5852525794404246E-6</v>
      </c>
    </row>
    <row r="36" spans="1:38" x14ac:dyDescent="0.3">
      <c r="A36" s="25">
        <v>273.14999999999998</v>
      </c>
      <c r="B36" s="27">
        <v>12</v>
      </c>
      <c r="C36" s="9">
        <v>42.393999999999998</v>
      </c>
      <c r="D36" s="9">
        <f t="shared" si="0"/>
        <v>508.72799999999995</v>
      </c>
      <c r="F36" s="25">
        <v>2.9470999999999998</v>
      </c>
      <c r="H36">
        <f t="shared" si="1"/>
        <v>-1.0609559999999998E-4</v>
      </c>
      <c r="I36" s="14">
        <v>0.37689116477295742</v>
      </c>
      <c r="J36">
        <v>1.7999999999999999E-2</v>
      </c>
      <c r="K36" s="23">
        <f t="shared" si="2"/>
        <v>12</v>
      </c>
      <c r="L36">
        <v>0.2</v>
      </c>
      <c r="N36">
        <f t="shared" si="3"/>
        <v>41.56921938165307</v>
      </c>
      <c r="O36">
        <f t="shared" si="4"/>
        <v>3.4641016151377544</v>
      </c>
      <c r="P36">
        <f t="shared" si="5"/>
        <v>1.6928203230275509</v>
      </c>
      <c r="R36">
        <f t="shared" si="6"/>
        <v>0.33318041303026003</v>
      </c>
      <c r="S36" s="5"/>
      <c r="T36">
        <f t="shared" si="7"/>
        <v>0.66280999623523928</v>
      </c>
      <c r="U36">
        <f t="shared" si="8"/>
        <v>-0.1786109503476509</v>
      </c>
      <c r="V36">
        <f t="shared" si="9"/>
        <v>-3.214997106257716E-3</v>
      </c>
      <c r="W36" s="5"/>
      <c r="X36">
        <f t="shared" si="10"/>
        <v>0.33719000376476072</v>
      </c>
      <c r="Y36">
        <f t="shared" si="11"/>
        <v>0.11369709863887935</v>
      </c>
      <c r="Z36" s="6">
        <f t="shared" si="12"/>
        <v>1472.9811689815924</v>
      </c>
      <c r="AA36">
        <f t="shared" si="13"/>
        <v>3.0145263347324143</v>
      </c>
      <c r="AB36" s="5"/>
      <c r="AC36">
        <f t="shared" si="14"/>
        <v>0.66280999623523928</v>
      </c>
      <c r="AD36" s="6">
        <f t="shared" si="15"/>
        <v>2466.3353955884868</v>
      </c>
      <c r="AE36">
        <f t="shared" si="16"/>
        <v>-3.3455157042741352</v>
      </c>
      <c r="AF36" s="5"/>
      <c r="AK36">
        <f t="shared" si="17"/>
        <v>-1.0239536177185649E-3</v>
      </c>
      <c r="AL36">
        <f t="shared" si="18"/>
        <v>8.4246334069025338E-7</v>
      </c>
    </row>
    <row r="37" spans="1:38" x14ac:dyDescent="0.3">
      <c r="A37" s="25">
        <v>273.14999999999998</v>
      </c>
      <c r="B37" s="27">
        <v>13</v>
      </c>
      <c r="C37" s="9">
        <v>42.393999999999998</v>
      </c>
      <c r="D37" s="9">
        <f t="shared" si="0"/>
        <v>551.12199999999996</v>
      </c>
      <c r="F37" s="25">
        <v>3.0760999999999998</v>
      </c>
      <c r="H37">
        <f t="shared" si="1"/>
        <v>-1.1073959999999999E-4</v>
      </c>
      <c r="I37" s="14">
        <v>0.37689116477295742</v>
      </c>
      <c r="J37">
        <v>1.7999999999999999E-2</v>
      </c>
      <c r="K37" s="23">
        <f t="shared" si="2"/>
        <v>13</v>
      </c>
      <c r="L37">
        <v>0.2</v>
      </c>
      <c r="N37">
        <f t="shared" si="3"/>
        <v>46.87216658103187</v>
      </c>
      <c r="O37">
        <f t="shared" si="4"/>
        <v>3.6055512754639891</v>
      </c>
      <c r="P37">
        <f t="shared" si="5"/>
        <v>1.7211102550927979</v>
      </c>
      <c r="R37">
        <f t="shared" si="6"/>
        <v>0.36950880666234198</v>
      </c>
      <c r="S37" s="5"/>
      <c r="T37">
        <f t="shared" si="7"/>
        <v>0.64469461460800637</v>
      </c>
      <c r="U37">
        <f t="shared" si="8"/>
        <v>-0.19064595760926706</v>
      </c>
      <c r="V37">
        <f t="shared" si="9"/>
        <v>-3.4316272369668069E-3</v>
      </c>
      <c r="W37" s="5"/>
      <c r="X37">
        <f t="shared" si="10"/>
        <v>0.35530538539199369</v>
      </c>
      <c r="Y37">
        <f t="shared" si="11"/>
        <v>0.12624191688855316</v>
      </c>
      <c r="Z37" s="6">
        <f t="shared" si="12"/>
        <v>1496.1617833819173</v>
      </c>
      <c r="AA37">
        <f t="shared" si="13"/>
        <v>3.3998099671715303</v>
      </c>
      <c r="AB37" s="5"/>
      <c r="AC37">
        <f t="shared" si="14"/>
        <v>0.64469461460800637</v>
      </c>
      <c r="AD37" s="6">
        <f t="shared" si="15"/>
        <v>2572.9893704496267</v>
      </c>
      <c r="AE37">
        <f t="shared" si="16"/>
        <v>-3.7693643599083662</v>
      </c>
      <c r="AF37" s="5"/>
      <c r="AK37">
        <f t="shared" si="17"/>
        <v>-3.4772133114606696E-3</v>
      </c>
      <c r="AL37">
        <f t="shared" si="18"/>
        <v>1.1333145249955775E-5</v>
      </c>
    </row>
    <row r="38" spans="1:38" x14ac:dyDescent="0.3">
      <c r="A38" s="25">
        <v>273.14999999999998</v>
      </c>
      <c r="B38" s="27">
        <v>14</v>
      </c>
      <c r="C38" s="9">
        <v>42.393999999999998</v>
      </c>
      <c r="D38" s="9">
        <f t="shared" si="0"/>
        <v>593.51599999999996</v>
      </c>
      <c r="F38" s="25">
        <v>3.1819000000000002</v>
      </c>
      <c r="H38">
        <f t="shared" si="1"/>
        <v>-1.1454839999999999E-4</v>
      </c>
      <c r="I38" s="14">
        <v>0.37689116477295742</v>
      </c>
      <c r="J38">
        <v>1.7999999999999999E-2</v>
      </c>
      <c r="K38" s="23">
        <f t="shared" si="2"/>
        <v>14</v>
      </c>
      <c r="L38">
        <v>0.2</v>
      </c>
      <c r="N38">
        <f t="shared" si="3"/>
        <v>52.383203414835151</v>
      </c>
      <c r="O38">
        <f t="shared" si="4"/>
        <v>3.7416573867739413</v>
      </c>
      <c r="P38">
        <f t="shared" si="5"/>
        <v>1.7483314773547884</v>
      </c>
      <c r="R38">
        <f t="shared" si="6"/>
        <v>0.40652450921913191</v>
      </c>
      <c r="S38" s="5"/>
      <c r="T38">
        <f t="shared" si="7"/>
        <v>0.6275431184876713</v>
      </c>
      <c r="U38">
        <f t="shared" si="8"/>
        <v>-0.20235642844785967</v>
      </c>
      <c r="V38">
        <f t="shared" si="9"/>
        <v>-3.642415712061474E-3</v>
      </c>
      <c r="W38" s="5"/>
      <c r="X38">
        <f t="shared" si="10"/>
        <v>0.3724568815123287</v>
      </c>
      <c r="Y38">
        <f t="shared" si="11"/>
        <v>0.13872412858588887</v>
      </c>
      <c r="Z38" s="6">
        <f t="shared" si="12"/>
        <v>1519.9639705816103</v>
      </c>
      <c r="AA38">
        <f t="shared" si="13"/>
        <v>3.7954021914158669</v>
      </c>
      <c r="AB38" s="5"/>
      <c r="AC38">
        <f t="shared" si="14"/>
        <v>0.6275431184876713</v>
      </c>
      <c r="AD38" s="6">
        <f t="shared" si="15"/>
        <v>2682.5359764390932</v>
      </c>
      <c r="AE38">
        <f t="shared" si="16"/>
        <v>-4.2035250246452334</v>
      </c>
      <c r="AF38" s="5"/>
      <c r="AK38">
        <f t="shared" si="17"/>
        <v>-5.2407397222964391E-3</v>
      </c>
      <c r="AL38">
        <f t="shared" si="18"/>
        <v>2.6277837472787315E-5</v>
      </c>
    </row>
    <row r="39" spans="1:38" x14ac:dyDescent="0.3">
      <c r="A39" s="25">
        <v>273.14999999999998</v>
      </c>
      <c r="B39" s="27">
        <v>15</v>
      </c>
      <c r="C39" s="9">
        <v>42.393999999999998</v>
      </c>
      <c r="D39" s="9">
        <f t="shared" si="0"/>
        <v>635.91</v>
      </c>
      <c r="F39" s="25">
        <v>3.2625999999999999</v>
      </c>
      <c r="H39">
        <f t="shared" si="1"/>
        <v>-1.1745359999999999E-4</v>
      </c>
      <c r="I39" s="14">
        <v>0.37689116477295742</v>
      </c>
      <c r="J39">
        <v>1.7999999999999999E-2</v>
      </c>
      <c r="K39" s="23">
        <f t="shared" si="2"/>
        <v>15</v>
      </c>
      <c r="L39">
        <v>0.2</v>
      </c>
      <c r="N39">
        <f t="shared" si="3"/>
        <v>58.094750193111238</v>
      </c>
      <c r="O39">
        <f t="shared" si="4"/>
        <v>3.872983346207417</v>
      </c>
      <c r="P39">
        <f t="shared" si="5"/>
        <v>1.7745966692414834</v>
      </c>
      <c r="R39">
        <f t="shared" si="6"/>
        <v>0.44417660874233472</v>
      </c>
      <c r="S39" s="5"/>
      <c r="T39">
        <f t="shared" si="7"/>
        <v>0.6112805716695906</v>
      </c>
      <c r="U39">
        <f t="shared" si="8"/>
        <v>-0.2137594071723895</v>
      </c>
      <c r="V39">
        <f t="shared" si="9"/>
        <v>-3.8476693291030106E-3</v>
      </c>
      <c r="W39" s="5"/>
      <c r="X39">
        <f t="shared" si="10"/>
        <v>0.3887194283304094</v>
      </c>
      <c r="Y39">
        <f t="shared" si="11"/>
        <v>0.15110279396152029</v>
      </c>
      <c r="Z39" s="6">
        <f t="shared" si="12"/>
        <v>1544.3335845722122</v>
      </c>
      <c r="AA39">
        <f t="shared" si="13"/>
        <v>4.2003561498744784</v>
      </c>
      <c r="AB39" s="5"/>
      <c r="AC39">
        <f t="shared" si="14"/>
        <v>0.6112805716695906</v>
      </c>
      <c r="AD39" s="6">
        <f t="shared" si="15"/>
        <v>2794.3921815577628</v>
      </c>
      <c r="AE39">
        <f t="shared" si="16"/>
        <v>-4.6459330825270975</v>
      </c>
      <c r="AF39" s="5"/>
      <c r="AK39">
        <f t="shared" si="17"/>
        <v>-5.2479932393874051E-3</v>
      </c>
      <c r="AL39">
        <f t="shared" si="18"/>
        <v>2.6322436991325443E-5</v>
      </c>
    </row>
    <row r="40" spans="1:38" x14ac:dyDescent="0.3">
      <c r="A40" s="25">
        <v>273.14999999999998</v>
      </c>
      <c r="B40" s="27">
        <v>16</v>
      </c>
      <c r="C40" s="9">
        <v>42.393999999999998</v>
      </c>
      <c r="D40" s="9">
        <f t="shared" si="0"/>
        <v>678.30399999999997</v>
      </c>
      <c r="F40" s="25">
        <v>3.3180000000000001</v>
      </c>
      <c r="H40">
        <f t="shared" si="1"/>
        <v>-1.19448E-4</v>
      </c>
      <c r="I40" s="14">
        <v>0.37689116477295742</v>
      </c>
      <c r="J40">
        <v>1.7999999999999999E-2</v>
      </c>
      <c r="K40" s="23">
        <f t="shared" si="2"/>
        <v>16</v>
      </c>
      <c r="L40">
        <v>0.2</v>
      </c>
      <c r="N40">
        <f t="shared" si="3"/>
        <v>63.999999999999979</v>
      </c>
      <c r="O40">
        <f t="shared" si="4"/>
        <v>4</v>
      </c>
      <c r="P40">
        <f t="shared" si="5"/>
        <v>1.8</v>
      </c>
      <c r="R40">
        <f t="shared" si="6"/>
        <v>0.48242069090938527</v>
      </c>
      <c r="S40" s="5"/>
      <c r="T40">
        <f t="shared" si="7"/>
        <v>0.59583960951055359</v>
      </c>
      <c r="U40">
        <f t="shared" si="8"/>
        <v>-0.22487062965390855</v>
      </c>
      <c r="V40">
        <f t="shared" si="9"/>
        <v>-4.0476713337703535E-3</v>
      </c>
      <c r="W40" s="5"/>
      <c r="X40">
        <f t="shared" si="10"/>
        <v>0.40416039048944646</v>
      </c>
      <c r="Y40">
        <f t="shared" si="11"/>
        <v>0.16334562124058186</v>
      </c>
      <c r="Z40" s="6">
        <f t="shared" si="12"/>
        <v>1569.2137535390088</v>
      </c>
      <c r="AA40">
        <f t="shared" si="13"/>
        <v>4.6138355177597044</v>
      </c>
      <c r="AB40" s="5"/>
      <c r="AC40">
        <f t="shared" si="14"/>
        <v>0.59583960951055359</v>
      </c>
      <c r="AD40" s="6">
        <f t="shared" si="15"/>
        <v>2908.0412331020334</v>
      </c>
      <c r="AE40">
        <f t="shared" si="16"/>
        <v>-5.0945981375585285</v>
      </c>
      <c r="AF40" s="5"/>
      <c r="AK40">
        <f t="shared" si="17"/>
        <v>-2.3896002232088875E-3</v>
      </c>
      <c r="AL40">
        <f t="shared" si="18"/>
        <v>5.153591116540255E-6</v>
      </c>
    </row>
    <row r="41" spans="1:38" x14ac:dyDescent="0.3">
      <c r="A41" s="25">
        <v>273.14999999999998</v>
      </c>
      <c r="B41" s="27">
        <v>17</v>
      </c>
      <c r="C41" s="9">
        <v>42.393999999999998</v>
      </c>
      <c r="D41" s="9">
        <f t="shared" si="0"/>
        <v>720.69799999999998</v>
      </c>
      <c r="F41" s="25">
        <v>3.3487</v>
      </c>
      <c r="H41">
        <f t="shared" si="1"/>
        <v>-1.2055319999999998E-4</v>
      </c>
      <c r="I41" s="14">
        <v>0.37689116477295742</v>
      </c>
      <c r="J41">
        <v>1.7999999999999999E-2</v>
      </c>
      <c r="K41" s="23">
        <f t="shared" si="2"/>
        <v>17</v>
      </c>
      <c r="L41">
        <v>0.2</v>
      </c>
      <c r="N41">
        <f t="shared" si="3"/>
        <v>70.092795635500266</v>
      </c>
      <c r="O41">
        <f t="shared" si="4"/>
        <v>4.1231056256176606</v>
      </c>
      <c r="P41">
        <f t="shared" si="5"/>
        <v>1.824621125123532</v>
      </c>
      <c r="R41">
        <f t="shared" si="6"/>
        <v>0.52121768235520627</v>
      </c>
      <c r="S41" s="5"/>
      <c r="T41">
        <f t="shared" si="7"/>
        <v>0.5811595062003907</v>
      </c>
      <c r="U41">
        <f t="shared" si="8"/>
        <v>-0.23570465391701448</v>
      </c>
      <c r="V41">
        <f t="shared" si="9"/>
        <v>-4.2426837705062601E-3</v>
      </c>
      <c r="W41" s="5"/>
      <c r="X41">
        <f t="shared" si="10"/>
        <v>0.41884049379960925</v>
      </c>
      <c r="Y41">
        <f t="shared" si="11"/>
        <v>0.17542735924630051</v>
      </c>
      <c r="Z41" s="6">
        <f t="shared" si="12"/>
        <v>1594.5467532034231</v>
      </c>
      <c r="AA41">
        <f t="shared" si="13"/>
        <v>5.0350882699663009</v>
      </c>
      <c r="AB41" s="5"/>
      <c r="AC41">
        <f t="shared" si="14"/>
        <v>0.5811595062003907</v>
      </c>
      <c r="AD41" s="6">
        <f t="shared" si="15"/>
        <v>3023.0268774269734</v>
      </c>
      <c r="AE41">
        <f t="shared" si="16"/>
        <v>-5.5476261358337524</v>
      </c>
      <c r="AF41" s="5"/>
      <c r="AK41">
        <f t="shared" si="17"/>
        <v>4.4371327172481045E-3</v>
      </c>
      <c r="AL41">
        <f t="shared" si="18"/>
        <v>2.0772500920281695E-5</v>
      </c>
    </row>
    <row r="42" spans="1:38" x14ac:dyDescent="0.3">
      <c r="A42" s="25">
        <v>273.14999999999998</v>
      </c>
      <c r="B42" s="28">
        <v>18</v>
      </c>
      <c r="C42" s="9">
        <v>42.393999999999998</v>
      </c>
      <c r="D42" s="9">
        <f t="shared" si="0"/>
        <v>763.09199999999998</v>
      </c>
      <c r="F42" s="30">
        <v>3.3569</v>
      </c>
      <c r="H42">
        <f t="shared" si="1"/>
        <v>-1.2084839999999999E-4</v>
      </c>
      <c r="I42" s="14">
        <v>0.37689116477295742</v>
      </c>
      <c r="J42">
        <v>1.7999999999999999E-2</v>
      </c>
      <c r="K42" s="23">
        <f t="shared" si="2"/>
        <v>18</v>
      </c>
      <c r="L42">
        <v>0.2</v>
      </c>
      <c r="N42">
        <f t="shared" si="3"/>
        <v>76.367532368147081</v>
      </c>
      <c r="O42">
        <f t="shared" si="4"/>
        <v>4.2426406871192848</v>
      </c>
      <c r="P42">
        <f t="shared" si="5"/>
        <v>1.8485281374238571</v>
      </c>
      <c r="R42">
        <f t="shared" si="6"/>
        <v>0.56053295328598152</v>
      </c>
      <c r="S42" s="5"/>
      <c r="T42">
        <f t="shared" si="7"/>
        <v>0.56718537659974633</v>
      </c>
      <c r="U42">
        <f t="shared" si="8"/>
        <v>-0.24627497483469785</v>
      </c>
      <c r="V42">
        <f t="shared" si="9"/>
        <v>-4.4329495470245613E-3</v>
      </c>
      <c r="W42" s="5"/>
      <c r="X42">
        <f t="shared" si="10"/>
        <v>0.43281462340025362</v>
      </c>
      <c r="Y42">
        <f t="shared" si="11"/>
        <v>0.18732849822910336</v>
      </c>
      <c r="Z42" s="6">
        <f t="shared" si="12"/>
        <v>1620.2753811732418</v>
      </c>
      <c r="AA42">
        <f t="shared" si="13"/>
        <v>5.4634275697098849</v>
      </c>
      <c r="AB42" s="5"/>
      <c r="AC42">
        <f t="shared" si="14"/>
        <v>0.56718537659974633</v>
      </c>
      <c r="AD42" s="6">
        <f t="shared" si="15"/>
        <v>3138.9476285090996</v>
      </c>
      <c r="AE42">
        <f t="shared" si="16"/>
        <v>-6.0032364816081465</v>
      </c>
      <c r="AF42" s="5"/>
      <c r="AK42">
        <f t="shared" si="17"/>
        <v>1.6291091840695771E-2</v>
      </c>
      <c r="AL42">
        <f t="shared" si="18"/>
        <v>2.6935178246416923E-4</v>
      </c>
    </row>
    <row r="43" spans="1:38" x14ac:dyDescent="0.3">
      <c r="A43" s="25">
        <v>298.14999999999998</v>
      </c>
      <c r="B43" s="26">
        <v>0.1</v>
      </c>
      <c r="C43" s="9">
        <v>42.393999999999998</v>
      </c>
      <c r="D43" s="9">
        <f t="shared" si="0"/>
        <v>4.2393999999999998</v>
      </c>
      <c r="F43" s="29">
        <v>0.94179999999999997</v>
      </c>
      <c r="H43">
        <f t="shared" si="1"/>
        <v>-3.3904800000000001E-5</v>
      </c>
      <c r="I43" s="14">
        <v>0.39200000000000002</v>
      </c>
      <c r="J43">
        <v>1.7999999999999999E-2</v>
      </c>
      <c r="K43" s="23">
        <f t="shared" si="2"/>
        <v>0.1</v>
      </c>
      <c r="L43">
        <v>0.2</v>
      </c>
      <c r="N43">
        <f t="shared" si="3"/>
        <v>3.1622776601683798E-2</v>
      </c>
      <c r="O43">
        <f t="shared" si="4"/>
        <v>0.31622776601683794</v>
      </c>
      <c r="P43">
        <f t="shared" si="5"/>
        <v>1.0632455532033676</v>
      </c>
      <c r="R43">
        <f t="shared" si="6"/>
        <v>4.1971548534433913E-4</v>
      </c>
      <c r="S43" s="5"/>
      <c r="T43">
        <f t="shared" si="7"/>
        <v>0.99577849664133866</v>
      </c>
      <c r="U43">
        <f t="shared" si="8"/>
        <v>-1.8372563401753061E-3</v>
      </c>
      <c r="V43">
        <f t="shared" si="9"/>
        <v>-3.3070614123155507E-5</v>
      </c>
      <c r="W43" s="5"/>
      <c r="X43">
        <f t="shared" si="10"/>
        <v>4.2215033586612914E-3</v>
      </c>
      <c r="Y43">
        <f t="shared" si="11"/>
        <v>1.7821090607188562E-5</v>
      </c>
      <c r="Z43" s="6">
        <f t="shared" si="12"/>
        <v>1241.3796504951679</v>
      </c>
      <c r="AA43">
        <f t="shared" si="13"/>
        <v>3.9820930612910016E-4</v>
      </c>
      <c r="AB43" s="5"/>
      <c r="AC43">
        <f t="shared" si="14"/>
        <v>0.99577849664133866</v>
      </c>
      <c r="AD43" s="6">
        <f t="shared" si="15"/>
        <v>1722.3334703529254</v>
      </c>
      <c r="AE43">
        <f t="shared" si="16"/>
        <v>-5.5015715869856721E-4</v>
      </c>
      <c r="AF43" s="5"/>
      <c r="AK43">
        <f t="shared" si="17"/>
        <v>2.3469701865171653E-4</v>
      </c>
      <c r="AL43">
        <f t="shared" si="18"/>
        <v>7.2146936983009631E-8</v>
      </c>
    </row>
    <row r="44" spans="1:38" x14ac:dyDescent="0.3">
      <c r="A44" s="25">
        <v>298.14999999999998</v>
      </c>
      <c r="B44" s="27">
        <v>0.2</v>
      </c>
      <c r="C44" s="9">
        <v>42.393999999999998</v>
      </c>
      <c r="D44" s="9">
        <f t="shared" si="0"/>
        <v>8.4787999999999997</v>
      </c>
      <c r="F44" s="25">
        <v>0.94089999999999996</v>
      </c>
      <c r="H44">
        <f t="shared" si="1"/>
        <v>-3.3872399999999998E-5</v>
      </c>
      <c r="I44" s="14">
        <v>0.39200000000000002</v>
      </c>
      <c r="J44">
        <v>1.7999999999999999E-2</v>
      </c>
      <c r="K44" s="23">
        <f t="shared" si="2"/>
        <v>0.2</v>
      </c>
      <c r="L44">
        <v>0.2</v>
      </c>
      <c r="N44">
        <f t="shared" si="3"/>
        <v>8.9442719099991616E-2</v>
      </c>
      <c r="O44">
        <f t="shared" si="4"/>
        <v>0.44721359549995793</v>
      </c>
      <c r="P44">
        <f t="shared" si="5"/>
        <v>1.0894427190999916</v>
      </c>
      <c r="R44">
        <f t="shared" si="6"/>
        <v>1.1585883588095581E-3</v>
      </c>
      <c r="S44" s="5"/>
      <c r="T44">
        <f t="shared" si="7"/>
        <v>0.99159248563281643</v>
      </c>
      <c r="U44">
        <f t="shared" si="8"/>
        <v>-3.6667730100735023E-3</v>
      </c>
      <c r="V44">
        <f t="shared" si="9"/>
        <v>-6.6001914181323029E-5</v>
      </c>
      <c r="W44" s="5"/>
      <c r="X44">
        <f t="shared" si="10"/>
        <v>8.4075143671835245E-3</v>
      </c>
      <c r="Y44">
        <f t="shared" si="11"/>
        <v>7.0686297834397384E-5</v>
      </c>
      <c r="Z44" s="6">
        <f t="shared" si="12"/>
        <v>1243.4019967200502</v>
      </c>
      <c r="AA44">
        <f t="shared" si="13"/>
        <v>1.5820467096246814E-3</v>
      </c>
      <c r="AB44" s="5"/>
      <c r="AC44">
        <f t="shared" si="14"/>
        <v>0.99159248563281643</v>
      </c>
      <c r="AD44" s="6">
        <f t="shared" si="15"/>
        <v>1722.5058832420175</v>
      </c>
      <c r="AE44">
        <f t="shared" si="16"/>
        <v>-2.1732099375001692E-3</v>
      </c>
      <c r="AF44" s="5"/>
      <c r="AK44">
        <f t="shared" si="17"/>
        <v>5.0142321675274723E-4</v>
      </c>
      <c r="AL44">
        <f t="shared" si="18"/>
        <v>2.8654139731470409E-7</v>
      </c>
    </row>
    <row r="45" spans="1:38" x14ac:dyDescent="0.3">
      <c r="A45" s="25">
        <v>298.14999999999998</v>
      </c>
      <c r="B45" s="27">
        <v>0.3</v>
      </c>
      <c r="C45" s="9">
        <v>42.393999999999998</v>
      </c>
      <c r="D45" s="9">
        <f t="shared" si="0"/>
        <v>12.7182</v>
      </c>
      <c r="F45" s="25">
        <v>0.94579999999999997</v>
      </c>
      <c r="H45">
        <f t="shared" si="1"/>
        <v>-3.4048799999999998E-5</v>
      </c>
      <c r="I45" s="14">
        <v>0.39200000000000002</v>
      </c>
      <c r="J45">
        <v>1.7999999999999999E-2</v>
      </c>
      <c r="K45" s="23">
        <f t="shared" si="2"/>
        <v>0.3</v>
      </c>
      <c r="L45">
        <v>0.2</v>
      </c>
      <c r="N45">
        <f t="shared" si="3"/>
        <v>0.16431676725154978</v>
      </c>
      <c r="O45">
        <f t="shared" si="4"/>
        <v>0.54772255750516607</v>
      </c>
      <c r="P45">
        <f t="shared" si="5"/>
        <v>1.1095445115010332</v>
      </c>
      <c r="R45">
        <f t="shared" si="6"/>
        <v>2.0899010318359014E-3</v>
      </c>
      <c r="S45" s="5"/>
      <c r="T45">
        <f t="shared" si="7"/>
        <v>0.98744152124450812</v>
      </c>
      <c r="U45">
        <f t="shared" si="8"/>
        <v>-5.4886149448852319E-3</v>
      </c>
      <c r="V45">
        <f t="shared" si="9"/>
        <v>-9.8795069007934165E-5</v>
      </c>
      <c r="W45" s="5"/>
      <c r="X45">
        <f t="shared" si="10"/>
        <v>1.2558478755491901E-2</v>
      </c>
      <c r="Y45">
        <f t="shared" si="11"/>
        <v>1.5771538865214143E-4</v>
      </c>
      <c r="Z45" s="6">
        <f t="shared" si="12"/>
        <v>1245.4083688935323</v>
      </c>
      <c r="AA45">
        <f t="shared" si="13"/>
        <v>3.535561168752113E-3</v>
      </c>
      <c r="AB45" s="5"/>
      <c r="AC45">
        <f t="shared" si="14"/>
        <v>0.98744152124450812</v>
      </c>
      <c r="AD45" s="6">
        <f t="shared" si="15"/>
        <v>1722.7953242555325</v>
      </c>
      <c r="AE45">
        <f t="shared" si="16"/>
        <v>-4.8293829560829065E-3</v>
      </c>
      <c r="AF45" s="5"/>
      <c r="AK45">
        <f t="shared" si="17"/>
        <v>6.9728417549717436E-4</v>
      </c>
      <c r="AL45">
        <f t="shared" si="18"/>
        <v>5.3484792104955061E-7</v>
      </c>
    </row>
    <row r="46" spans="1:38" x14ac:dyDescent="0.3">
      <c r="A46" s="25">
        <v>298.14999999999998</v>
      </c>
      <c r="B46" s="27">
        <v>0.4</v>
      </c>
      <c r="C46" s="9">
        <v>42.393999999999998</v>
      </c>
      <c r="D46" s="9">
        <f t="shared" si="0"/>
        <v>16.957599999999999</v>
      </c>
      <c r="F46" s="25">
        <v>0.95320000000000005</v>
      </c>
      <c r="H46">
        <f t="shared" si="1"/>
        <v>-3.43152E-5</v>
      </c>
      <c r="I46" s="14">
        <v>0.39200000000000002</v>
      </c>
      <c r="J46">
        <v>1.7999999999999999E-2</v>
      </c>
      <c r="K46" s="23">
        <f t="shared" si="2"/>
        <v>0.4</v>
      </c>
      <c r="L46">
        <v>0.2</v>
      </c>
      <c r="N46">
        <f t="shared" si="3"/>
        <v>0.25298221281347039</v>
      </c>
      <c r="O46">
        <f t="shared" si="4"/>
        <v>0.63245553203367588</v>
      </c>
      <c r="P46">
        <f t="shared" si="5"/>
        <v>1.1264911064067351</v>
      </c>
      <c r="R46">
        <f t="shared" si="6"/>
        <v>3.1692083203492829E-3</v>
      </c>
      <c r="S46" s="5"/>
      <c r="T46">
        <f t="shared" si="7"/>
        <v>0.98332516517896129</v>
      </c>
      <c r="U46">
        <f t="shared" si="8"/>
        <v>-7.3028462660125349E-3</v>
      </c>
      <c r="V46">
        <f t="shared" si="9"/>
        <v>-1.3145123278822561E-4</v>
      </c>
      <c r="W46" s="5"/>
      <c r="X46">
        <f t="shared" si="10"/>
        <v>1.6674834821038754E-2</v>
      </c>
      <c r="Y46">
        <f t="shared" si="11"/>
        <v>2.7805011630892653E-4</v>
      </c>
      <c r="Z46" s="6">
        <f t="shared" si="12"/>
        <v>1247.3994477236149</v>
      </c>
      <c r="AA46">
        <f t="shared" si="13"/>
        <v>6.2431121074183523E-3</v>
      </c>
      <c r="AB46" s="5"/>
      <c r="AC46">
        <f t="shared" si="14"/>
        <v>0.98332516517896129</v>
      </c>
      <c r="AD46" s="6">
        <f t="shared" si="15"/>
        <v>1723.2033222948844</v>
      </c>
      <c r="AE46">
        <f t="shared" si="16"/>
        <v>-8.4806524041753373E-3</v>
      </c>
      <c r="AF46" s="5"/>
      <c r="AK46">
        <f t="shared" si="17"/>
        <v>8.0021679080407269E-4</v>
      </c>
      <c r="AL46">
        <f t="shared" si="18"/>
        <v>6.9644364367540887E-7</v>
      </c>
    </row>
    <row r="47" spans="1:38" x14ac:dyDescent="0.3">
      <c r="A47" s="25">
        <v>298.14999999999998</v>
      </c>
      <c r="B47" s="27">
        <v>0.5</v>
      </c>
      <c r="C47" s="9">
        <v>42.393999999999998</v>
      </c>
      <c r="D47" s="9">
        <f t="shared" si="0"/>
        <v>21.196999999999999</v>
      </c>
      <c r="F47" s="25">
        <v>0.96189999999999998</v>
      </c>
      <c r="H47">
        <f t="shared" si="1"/>
        <v>-3.4628399999999995E-5</v>
      </c>
      <c r="I47" s="14">
        <v>0.39200000000000002</v>
      </c>
      <c r="J47">
        <v>1.7999999999999999E-2</v>
      </c>
      <c r="K47" s="23">
        <f t="shared" si="2"/>
        <v>0.5</v>
      </c>
      <c r="L47">
        <v>0.2</v>
      </c>
      <c r="N47">
        <f t="shared" si="3"/>
        <v>0.35355339059327379</v>
      </c>
      <c r="O47">
        <f t="shared" si="4"/>
        <v>0.70710678118654757</v>
      </c>
      <c r="P47">
        <f t="shared" si="5"/>
        <v>1.1414213562373094</v>
      </c>
      <c r="R47">
        <f t="shared" si="6"/>
        <v>4.371168824543142E-3</v>
      </c>
      <c r="S47" s="5"/>
      <c r="T47">
        <f t="shared" si="7"/>
        <v>0.97924298641692054</v>
      </c>
      <c r="U47">
        <f t="shared" si="8"/>
        <v>-9.1095302946104049E-3</v>
      </c>
      <c r="V47">
        <f t="shared" si="9"/>
        <v>-1.6397154530298729E-4</v>
      </c>
      <c r="W47" s="5"/>
      <c r="X47">
        <f t="shared" si="10"/>
        <v>2.0757013583079464E-2</v>
      </c>
      <c r="Y47">
        <f t="shared" si="11"/>
        <v>4.3085361288814538E-4</v>
      </c>
      <c r="Z47" s="6">
        <f t="shared" si="12"/>
        <v>1249.3759045578324</v>
      </c>
      <c r="AA47">
        <f t="shared" si="13"/>
        <v>9.6893662020144603E-3</v>
      </c>
      <c r="AB47" s="5"/>
      <c r="AC47">
        <f t="shared" si="14"/>
        <v>0.97924298641692054</v>
      </c>
      <c r="AD47" s="6">
        <f t="shared" si="15"/>
        <v>1723.7312578099215</v>
      </c>
      <c r="AE47">
        <f t="shared" si="16"/>
        <v>-1.3090681936356425E-2</v>
      </c>
      <c r="AF47" s="5"/>
      <c r="AK47">
        <f t="shared" si="17"/>
        <v>8.0588154489819042E-4</v>
      </c>
      <c r="AL47">
        <f t="shared" si="18"/>
        <v>7.0645696747275915E-7</v>
      </c>
    </row>
    <row r="48" spans="1:38" x14ac:dyDescent="0.3">
      <c r="A48" s="25">
        <v>298.14999999999998</v>
      </c>
      <c r="B48" s="27">
        <v>0.6</v>
      </c>
      <c r="C48" s="9">
        <v>42.393999999999998</v>
      </c>
      <c r="D48" s="9">
        <f t="shared" si="0"/>
        <v>25.436399999999999</v>
      </c>
      <c r="F48" s="25">
        <v>0.97150000000000003</v>
      </c>
      <c r="H48">
        <f t="shared" si="1"/>
        <v>-3.4974000000000001E-5</v>
      </c>
      <c r="I48" s="14">
        <v>0.39200000000000002</v>
      </c>
      <c r="J48">
        <v>1.7999999999999999E-2</v>
      </c>
      <c r="K48" s="23">
        <f t="shared" si="2"/>
        <v>0.6</v>
      </c>
      <c r="L48">
        <v>0.2</v>
      </c>
      <c r="N48">
        <f t="shared" si="3"/>
        <v>0.46475800154489</v>
      </c>
      <c r="O48">
        <f t="shared" si="4"/>
        <v>0.7745966692414834</v>
      </c>
      <c r="P48">
        <f t="shared" si="5"/>
        <v>1.1549193338482966</v>
      </c>
      <c r="R48">
        <f t="shared" si="6"/>
        <v>5.6788943829933275E-3</v>
      </c>
      <c r="S48" s="5"/>
      <c r="T48">
        <f t="shared" si="7"/>
        <v>0.97519456106687841</v>
      </c>
      <c r="U48">
        <f t="shared" si="8"/>
        <v>-1.0908729564847971E-2</v>
      </c>
      <c r="V48">
        <f t="shared" si="9"/>
        <v>-1.9635713216726347E-4</v>
      </c>
      <c r="W48" s="5"/>
      <c r="X48">
        <f t="shared" si="10"/>
        <v>2.4805438933121544E-2</v>
      </c>
      <c r="Y48">
        <f t="shared" si="11"/>
        <v>6.1530980066482207E-4</v>
      </c>
      <c r="Z48" s="6">
        <f t="shared" si="12"/>
        <v>1251.3384009661254</v>
      </c>
      <c r="AA48">
        <f t="shared" si="13"/>
        <v>1.3859294077128666E-2</v>
      </c>
      <c r="AB48" s="5"/>
      <c r="AC48">
        <f t="shared" si="14"/>
        <v>0.97519456106687841</v>
      </c>
      <c r="AD48" s="6">
        <f t="shared" si="15"/>
        <v>1724.3803699093382</v>
      </c>
      <c r="AE48">
        <f t="shared" si="16"/>
        <v>-1.8624759712280982E-2</v>
      </c>
      <c r="AF48" s="5"/>
      <c r="AK48">
        <f t="shared" si="17"/>
        <v>7.1707161567374778E-4</v>
      </c>
      <c r="AL48">
        <f t="shared" si="18"/>
        <v>5.6557260805410633E-7</v>
      </c>
    </row>
    <row r="49" spans="1:38" x14ac:dyDescent="0.3">
      <c r="A49" s="25">
        <v>298.14999999999998</v>
      </c>
      <c r="B49" s="27">
        <v>0.7</v>
      </c>
      <c r="C49" s="9">
        <v>42.393999999999998</v>
      </c>
      <c r="D49" s="9">
        <f t="shared" si="0"/>
        <v>29.675799999999995</v>
      </c>
      <c r="F49" s="25">
        <v>0.98180000000000001</v>
      </c>
      <c r="H49">
        <f t="shared" si="1"/>
        <v>-3.5344799999999994E-5</v>
      </c>
      <c r="I49" s="14">
        <v>0.39200000000000002</v>
      </c>
      <c r="J49">
        <v>1.7999999999999999E-2</v>
      </c>
      <c r="K49" s="23">
        <f t="shared" si="2"/>
        <v>0.7</v>
      </c>
      <c r="L49">
        <v>0.2</v>
      </c>
      <c r="N49">
        <f t="shared" si="3"/>
        <v>0.58566201857385281</v>
      </c>
      <c r="O49">
        <f t="shared" si="4"/>
        <v>0.83666002653407556</v>
      </c>
      <c r="P49">
        <f t="shared" si="5"/>
        <v>1.167332005306815</v>
      </c>
      <c r="R49">
        <f t="shared" si="6"/>
        <v>7.080130047442605E-3</v>
      </c>
      <c r="S49" s="5"/>
      <c r="T49">
        <f t="shared" si="7"/>
        <v>0.97117947221834289</v>
      </c>
      <c r="U49">
        <f t="shared" si="8"/>
        <v>-1.2700505836896114E-2</v>
      </c>
      <c r="V49">
        <f t="shared" si="9"/>
        <v>-2.2860910506413004E-4</v>
      </c>
      <c r="W49" s="5"/>
      <c r="X49">
        <f t="shared" si="10"/>
        <v>2.8820527781657095E-2</v>
      </c>
      <c r="Y49">
        <f t="shared" si="11"/>
        <v>8.3062282161326846E-4</v>
      </c>
      <c r="Z49" s="6">
        <f t="shared" si="12"/>
        <v>1253.2875883719894</v>
      </c>
      <c r="AA49">
        <f t="shared" si="13"/>
        <v>1.8738166913035745E-2</v>
      </c>
      <c r="AB49" s="5"/>
      <c r="AC49">
        <f t="shared" si="14"/>
        <v>0.97117947221834289</v>
      </c>
      <c r="AD49" s="6">
        <f t="shared" si="15"/>
        <v>1725.1517631590427</v>
      </c>
      <c r="AE49">
        <f t="shared" si="16"/>
        <v>-2.5049736678353363E-2</v>
      </c>
      <c r="AF49" s="5"/>
      <c r="AK49">
        <f t="shared" si="17"/>
        <v>5.3995117706085588E-4</v>
      </c>
      <c r="AL49">
        <f t="shared" si="18"/>
        <v>3.3096546122240486E-7</v>
      </c>
    </row>
    <row r="50" spans="1:38" x14ac:dyDescent="0.3">
      <c r="A50" s="25">
        <v>298.14999999999998</v>
      </c>
      <c r="B50" s="27">
        <v>0.8</v>
      </c>
      <c r="C50" s="9">
        <v>42.393999999999998</v>
      </c>
      <c r="D50" s="9">
        <f t="shared" si="0"/>
        <v>33.915199999999999</v>
      </c>
      <c r="F50" s="25">
        <v>0.99250000000000005</v>
      </c>
      <c r="H50">
        <f t="shared" si="1"/>
        <v>-3.5729999999999998E-5</v>
      </c>
      <c r="I50" s="14">
        <v>0.39200000000000002</v>
      </c>
      <c r="J50">
        <v>1.7999999999999999E-2</v>
      </c>
      <c r="K50" s="23">
        <f t="shared" si="2"/>
        <v>0.8</v>
      </c>
      <c r="L50">
        <v>0.2</v>
      </c>
      <c r="N50">
        <f t="shared" si="3"/>
        <v>0.71554175279993271</v>
      </c>
      <c r="O50">
        <f t="shared" si="4"/>
        <v>0.89442719099991586</v>
      </c>
      <c r="P50">
        <f t="shared" si="5"/>
        <v>1.1788854381999831</v>
      </c>
      <c r="R50">
        <f t="shared" si="6"/>
        <v>8.5654847267692662E-3</v>
      </c>
      <c r="S50" s="5"/>
      <c r="T50">
        <f t="shared" si="7"/>
        <v>0.96719730979871466</v>
      </c>
      <c r="U50">
        <f t="shared" si="8"/>
        <v>-1.4484920109648327E-2</v>
      </c>
      <c r="V50">
        <f t="shared" si="9"/>
        <v>-2.6072856197366986E-4</v>
      </c>
      <c r="W50" s="5"/>
      <c r="X50">
        <f t="shared" si="10"/>
        <v>3.2802690201285366E-2</v>
      </c>
      <c r="Y50">
        <f t="shared" si="11"/>
        <v>1.0760164844415029E-3</v>
      </c>
      <c r="Z50" s="6">
        <f t="shared" si="12"/>
        <v>1255.2241077285282</v>
      </c>
      <c r="AA50">
        <f t="shared" si="13"/>
        <v>2.4311552968516916E-2</v>
      </c>
      <c r="AB50" s="5"/>
      <c r="AC50">
        <f t="shared" si="14"/>
        <v>0.96719730979871466</v>
      </c>
      <c r="AD50" s="6">
        <f t="shared" si="15"/>
        <v>1726.0464140823933</v>
      </c>
      <c r="AE50">
        <f t="shared" si="16"/>
        <v>-3.2333966170870095E-2</v>
      </c>
      <c r="AF50" s="5"/>
      <c r="AK50">
        <f t="shared" si="17"/>
        <v>2.8234296244241536E-4</v>
      </c>
      <c r="AL50">
        <f t="shared" si="18"/>
        <v>1.0117040943689415E-7</v>
      </c>
    </row>
    <row r="51" spans="1:38" x14ac:dyDescent="0.3">
      <c r="A51" s="25">
        <v>298.14999999999998</v>
      </c>
      <c r="B51" s="27">
        <v>0.9</v>
      </c>
      <c r="C51" s="9">
        <v>42.393999999999998</v>
      </c>
      <c r="D51" s="9">
        <f t="shared" si="0"/>
        <v>38.154600000000002</v>
      </c>
      <c r="F51" s="25">
        <v>1.0035000000000001</v>
      </c>
      <c r="H51">
        <f t="shared" si="1"/>
        <v>-3.6125999999999999E-5</v>
      </c>
      <c r="I51" s="14">
        <v>0.39200000000000002</v>
      </c>
      <c r="J51">
        <v>1.7999999999999999E-2</v>
      </c>
      <c r="K51" s="23">
        <f t="shared" si="2"/>
        <v>0.9</v>
      </c>
      <c r="L51">
        <v>0.2</v>
      </c>
      <c r="N51">
        <f t="shared" si="3"/>
        <v>0.85381496824546244</v>
      </c>
      <c r="O51">
        <f t="shared" si="4"/>
        <v>0.94868329805051377</v>
      </c>
      <c r="P51">
        <f t="shared" si="5"/>
        <v>1.1897366596101029</v>
      </c>
      <c r="R51">
        <f t="shared" si="6"/>
        <v>1.0127482190746851E-2</v>
      </c>
      <c r="S51" s="5"/>
      <c r="T51">
        <f t="shared" si="7"/>
        <v>0.96324767043367143</v>
      </c>
      <c r="U51">
        <f t="shared" si="8"/>
        <v>-1.6262032633181159E-2</v>
      </c>
      <c r="V51">
        <f t="shared" si="9"/>
        <v>-2.9271658739726087E-4</v>
      </c>
      <c r="W51" s="5"/>
      <c r="X51">
        <f t="shared" si="10"/>
        <v>3.6752329566328561E-2</v>
      </c>
      <c r="Y51">
        <f t="shared" si="11"/>
        <v>1.3507337285520284E-3</v>
      </c>
      <c r="Z51" s="6">
        <f t="shared" si="12"/>
        <v>1257.148589236238</v>
      </c>
      <c r="AA51">
        <f t="shared" si="13"/>
        <v>3.0565314023093749E-2</v>
      </c>
      <c r="AB51" s="5"/>
      <c r="AC51">
        <f t="shared" si="14"/>
        <v>0.96324767043367143</v>
      </c>
      <c r="AD51" s="6">
        <f t="shared" si="15"/>
        <v>1727.0651773755612</v>
      </c>
      <c r="AE51">
        <f t="shared" si="16"/>
        <v>-4.044724490629769E-2</v>
      </c>
      <c r="AF51" s="5"/>
      <c r="AK51">
        <f t="shared" si="17"/>
        <v>-4.7165279854349818E-5</v>
      </c>
      <c r="AL51">
        <f t="shared" si="18"/>
        <v>1.2186569970265374E-10</v>
      </c>
    </row>
    <row r="52" spans="1:38" x14ac:dyDescent="0.3">
      <c r="A52" s="25">
        <v>298.14999999999998</v>
      </c>
      <c r="B52" s="27">
        <v>1</v>
      </c>
      <c r="C52" s="9">
        <v>42.393999999999998</v>
      </c>
      <c r="D52" s="9">
        <f t="shared" si="0"/>
        <v>42.393999999999998</v>
      </c>
      <c r="F52" s="25">
        <v>1.0148999999999999</v>
      </c>
      <c r="H52">
        <f t="shared" si="1"/>
        <v>-3.6536399999999998E-5</v>
      </c>
      <c r="I52" s="14">
        <v>0.39200000000000002</v>
      </c>
      <c r="J52">
        <v>1.7999999999999999E-2</v>
      </c>
      <c r="K52" s="23">
        <f t="shared" si="2"/>
        <v>1</v>
      </c>
      <c r="L52">
        <v>0.2</v>
      </c>
      <c r="N52">
        <f t="shared" si="3"/>
        <v>1</v>
      </c>
      <c r="O52">
        <f t="shared" si="4"/>
        <v>1</v>
      </c>
      <c r="P52">
        <f t="shared" si="5"/>
        <v>1.2</v>
      </c>
      <c r="R52">
        <f t="shared" si="6"/>
        <v>1.176E-2</v>
      </c>
      <c r="S52" s="5"/>
      <c r="T52">
        <f t="shared" si="7"/>
        <v>0.95933015731095916</v>
      </c>
      <c r="U52">
        <f t="shared" si="8"/>
        <v>-1.8031902920960775E-2</v>
      </c>
      <c r="V52">
        <f t="shared" si="9"/>
        <v>-3.2457425257729393E-4</v>
      </c>
      <c r="W52" s="5"/>
      <c r="X52">
        <f t="shared" si="10"/>
        <v>4.0669842689040801E-2</v>
      </c>
      <c r="Y52">
        <f t="shared" si="11"/>
        <v>1.6540361043513255E-3</v>
      </c>
      <c r="Z52" s="6">
        <f t="shared" si="12"/>
        <v>1259.0616520995629</v>
      </c>
      <c r="AA52">
        <f t="shared" si="13"/>
        <v>3.7485601743184285E-2</v>
      </c>
      <c r="AB52" s="5"/>
      <c r="AC52">
        <f t="shared" si="14"/>
        <v>0.95933015731095916</v>
      </c>
      <c r="AD52" s="6">
        <f t="shared" si="15"/>
        <v>1728.2087918506534</v>
      </c>
      <c r="AE52">
        <f t="shared" si="16"/>
        <v>-4.9360755411495628E-2</v>
      </c>
      <c r="AF52" s="5"/>
      <c r="AK52">
        <f t="shared" si="17"/>
        <v>-4.3972792088863705E-4</v>
      </c>
      <c r="AL52">
        <f t="shared" si="18"/>
        <v>1.6256340251649224E-7</v>
      </c>
    </row>
    <row r="53" spans="1:38" x14ac:dyDescent="0.3">
      <c r="A53" s="25">
        <v>298.14999999999998</v>
      </c>
      <c r="B53" s="27">
        <v>1.2</v>
      </c>
      <c r="C53" s="9">
        <v>42.393999999999998</v>
      </c>
      <c r="D53" s="9">
        <f t="shared" si="0"/>
        <v>50.872799999999998</v>
      </c>
      <c r="F53" s="25">
        <v>1.0385</v>
      </c>
      <c r="H53">
        <f t="shared" si="1"/>
        <v>-3.7385999999999997E-5</v>
      </c>
      <c r="I53" s="14">
        <v>0.39200000000000002</v>
      </c>
      <c r="J53">
        <v>1.7999999999999999E-2</v>
      </c>
      <c r="K53" s="23">
        <f t="shared" si="2"/>
        <v>1.2</v>
      </c>
      <c r="L53">
        <v>0.2</v>
      </c>
      <c r="N53">
        <f t="shared" si="3"/>
        <v>1.3145341380123987</v>
      </c>
      <c r="O53">
        <f t="shared" si="4"/>
        <v>1.0954451150103321</v>
      </c>
      <c r="P53">
        <f t="shared" si="5"/>
        <v>1.2190890230020663</v>
      </c>
      <c r="R53">
        <f t="shared" si="6"/>
        <v>1.5216858987007325E-2</v>
      </c>
      <c r="S53" s="5"/>
      <c r="T53">
        <f t="shared" si="7"/>
        <v>0.95158995455967654</v>
      </c>
      <c r="U53">
        <f t="shared" si="8"/>
        <v>-2.1550151231585109E-2</v>
      </c>
      <c r="V53">
        <f t="shared" si="9"/>
        <v>-3.8790272216853193E-4</v>
      </c>
      <c r="W53" s="5"/>
      <c r="X53">
        <f t="shared" si="10"/>
        <v>4.8410045440323506E-2</v>
      </c>
      <c r="Y53">
        <f t="shared" si="11"/>
        <v>2.3435324995341868E-3</v>
      </c>
      <c r="Z53" s="6">
        <f t="shared" si="12"/>
        <v>1262.8559425192125</v>
      </c>
      <c r="AA53">
        <f t="shared" si="13"/>
        <v>5.3271790983425715E-2</v>
      </c>
      <c r="AB53" s="5"/>
      <c r="AC53">
        <f t="shared" si="14"/>
        <v>0.95158995455967654</v>
      </c>
      <c r="AD53" s="6">
        <f t="shared" si="15"/>
        <v>1730.8729840237022</v>
      </c>
      <c r="AE53">
        <f t="shared" si="16"/>
        <v>-6.9479795871826483E-2</v>
      </c>
      <c r="AF53" s="5"/>
      <c r="AK53">
        <f t="shared" si="17"/>
        <v>-1.3790486235619737E-3</v>
      </c>
      <c r="AL53">
        <f t="shared" si="18"/>
        <v>1.8000585954631985E-6</v>
      </c>
    </row>
    <row r="54" spans="1:38" x14ac:dyDescent="0.3">
      <c r="A54" s="25">
        <v>298.14999999999998</v>
      </c>
      <c r="B54" s="27">
        <v>1.4</v>
      </c>
      <c r="C54" s="9">
        <v>42.393999999999998</v>
      </c>
      <c r="D54" s="9">
        <f t="shared" si="0"/>
        <v>59.351599999999991</v>
      </c>
      <c r="F54" s="25">
        <v>1.0630999999999999</v>
      </c>
      <c r="H54">
        <f t="shared" si="1"/>
        <v>-3.8271599999999995E-5</v>
      </c>
      <c r="I54" s="14">
        <v>0.39200000000000002</v>
      </c>
      <c r="J54">
        <v>1.7999999999999999E-2</v>
      </c>
      <c r="K54" s="23">
        <f t="shared" si="2"/>
        <v>1.4</v>
      </c>
      <c r="L54">
        <v>0.2</v>
      </c>
      <c r="N54">
        <f t="shared" si="3"/>
        <v>1.6565023392678924</v>
      </c>
      <c r="O54">
        <f t="shared" si="4"/>
        <v>1.1832159566199232</v>
      </c>
      <c r="P54">
        <f t="shared" si="5"/>
        <v>1.2366431913239846</v>
      </c>
      <c r="R54">
        <f t="shared" si="6"/>
        <v>1.8903238359903068E-2</v>
      </c>
      <c r="S54" s="5"/>
      <c r="T54">
        <f t="shared" si="7"/>
        <v>0.94397365331774641</v>
      </c>
      <c r="U54">
        <f t="shared" si="8"/>
        <v>-2.5040126865486283E-2</v>
      </c>
      <c r="V54">
        <f t="shared" si="9"/>
        <v>-4.5072228357875306E-4</v>
      </c>
      <c r="W54" s="5"/>
      <c r="X54">
        <f t="shared" si="10"/>
        <v>5.602634668225355E-2</v>
      </c>
      <c r="Y54">
        <f t="shared" si="11"/>
        <v>3.1389515225600634E-3</v>
      </c>
      <c r="Z54" s="6">
        <f t="shared" si="12"/>
        <v>1266.6117056338899</v>
      </c>
      <c r="AA54">
        <f t="shared" si="13"/>
        <v>7.1564989354054143E-2</v>
      </c>
      <c r="AB54" s="5"/>
      <c r="AC54">
        <f t="shared" si="14"/>
        <v>0.94397365331774641</v>
      </c>
      <c r="AD54" s="6">
        <f t="shared" si="15"/>
        <v>1734.0427932390362</v>
      </c>
      <c r="AE54">
        <f t="shared" si="16"/>
        <v>-9.2486170586229904E-2</v>
      </c>
      <c r="AF54" s="5"/>
      <c r="AK54">
        <f t="shared" si="17"/>
        <v>-2.4686651558514516E-3</v>
      </c>
      <c r="AL54">
        <f t="shared" si="18"/>
        <v>5.9068128363242623E-6</v>
      </c>
    </row>
    <row r="55" spans="1:38" x14ac:dyDescent="0.3">
      <c r="A55" s="25">
        <v>298.14999999999998</v>
      </c>
      <c r="B55" s="27">
        <v>1.5</v>
      </c>
      <c r="C55" s="9">
        <v>42.393999999999998</v>
      </c>
      <c r="D55" s="9">
        <f t="shared" si="0"/>
        <v>63.590999999999994</v>
      </c>
      <c r="F55" s="25">
        <v>1.0757000000000001</v>
      </c>
      <c r="H55">
        <f t="shared" si="1"/>
        <v>-3.87252E-5</v>
      </c>
      <c r="I55" s="14">
        <v>0.39200000000000002</v>
      </c>
      <c r="J55">
        <v>1.7999999999999999E-2</v>
      </c>
      <c r="K55" s="23">
        <f t="shared" si="2"/>
        <v>1.5</v>
      </c>
      <c r="L55">
        <v>0.2</v>
      </c>
      <c r="N55">
        <f t="shared" si="3"/>
        <v>1.8371173070873836</v>
      </c>
      <c r="O55">
        <f t="shared" si="4"/>
        <v>1.2247448713915889</v>
      </c>
      <c r="P55">
        <f t="shared" si="5"/>
        <v>1.2449489742783177</v>
      </c>
      <c r="R55">
        <f t="shared" si="6"/>
        <v>2.0824467486826762E-2</v>
      </c>
      <c r="S55" s="5"/>
      <c r="T55">
        <f t="shared" si="7"/>
        <v>0.94021103976998677</v>
      </c>
      <c r="U55">
        <f t="shared" si="8"/>
        <v>-2.6774653718880333E-2</v>
      </c>
      <c r="V55">
        <f t="shared" si="9"/>
        <v>-4.8194376693984597E-4</v>
      </c>
      <c r="W55" s="5"/>
      <c r="X55">
        <f t="shared" si="10"/>
        <v>5.9788960230013226E-2</v>
      </c>
      <c r="Y55">
        <f t="shared" si="11"/>
        <v>3.5747197653861031E-3</v>
      </c>
      <c r="Z55" s="6">
        <f t="shared" si="12"/>
        <v>1268.4765657606442</v>
      </c>
      <c r="AA55">
        <f t="shared" si="13"/>
        <v>8.1620068527965869E-2</v>
      </c>
      <c r="AB55" s="5"/>
      <c r="AC55">
        <f t="shared" si="14"/>
        <v>0.94021103976998677</v>
      </c>
      <c r="AD55" s="6">
        <f t="shared" si="15"/>
        <v>1735.8180740457344</v>
      </c>
      <c r="AE55">
        <f t="shared" si="16"/>
        <v>-0.10501324025053149</v>
      </c>
      <c r="AF55" s="5"/>
      <c r="AK55">
        <f t="shared" si="17"/>
        <v>-3.0506480026787075E-3</v>
      </c>
      <c r="AL55">
        <f t="shared" si="18"/>
        <v>9.0716789692959611E-6</v>
      </c>
    </row>
    <row r="56" spans="1:38" x14ac:dyDescent="0.3">
      <c r="A56" s="25">
        <v>298.14999999999998</v>
      </c>
      <c r="B56" s="27">
        <v>1.6</v>
      </c>
      <c r="C56" s="9">
        <v>42.393999999999998</v>
      </c>
      <c r="D56" s="9">
        <f t="shared" si="0"/>
        <v>67.830399999999997</v>
      </c>
      <c r="F56" s="25">
        <v>1.0885</v>
      </c>
      <c r="H56">
        <f t="shared" si="1"/>
        <v>-3.9186000000000001E-5</v>
      </c>
      <c r="I56" s="14">
        <v>0.39200000000000002</v>
      </c>
      <c r="J56">
        <v>1.7999999999999999E-2</v>
      </c>
      <c r="K56" s="23">
        <f t="shared" si="2"/>
        <v>1.6</v>
      </c>
      <c r="L56">
        <v>0.2</v>
      </c>
      <c r="N56">
        <f t="shared" si="3"/>
        <v>2.0238577025077631</v>
      </c>
      <c r="O56">
        <f t="shared" si="4"/>
        <v>1.2649110640673518</v>
      </c>
      <c r="P56">
        <f t="shared" si="5"/>
        <v>1.2529822128134704</v>
      </c>
      <c r="R56">
        <f t="shared" si="6"/>
        <v>2.2794162283963193E-2</v>
      </c>
      <c r="S56" s="5"/>
      <c r="T56">
        <f t="shared" si="7"/>
        <v>0.93647830217232997</v>
      </c>
      <c r="U56">
        <f t="shared" si="8"/>
        <v>-2.8502280601602308E-2</v>
      </c>
      <c r="V56">
        <f t="shared" si="9"/>
        <v>-5.1304105082884146E-4</v>
      </c>
      <c r="W56" s="5"/>
      <c r="X56">
        <f t="shared" si="10"/>
        <v>6.3521697827670004E-2</v>
      </c>
      <c r="Y56">
        <f t="shared" si="11"/>
        <v>4.035006094909816E-3</v>
      </c>
      <c r="Z56" s="6">
        <f t="shared" si="12"/>
        <v>1270.3334821396525</v>
      </c>
      <c r="AA56">
        <f t="shared" si="13"/>
        <v>9.2264460174027119E-2</v>
      </c>
      <c r="AB56" s="5"/>
      <c r="AC56">
        <f t="shared" si="14"/>
        <v>0.93647830217232997</v>
      </c>
      <c r="AD56" s="6">
        <f t="shared" si="15"/>
        <v>1737.7205067784998</v>
      </c>
      <c r="AE56">
        <f t="shared" si="16"/>
        <v>-0.11819370477729269</v>
      </c>
      <c r="AF56" s="5"/>
      <c r="AK56">
        <f t="shared" si="17"/>
        <v>-3.6481233701312066E-3</v>
      </c>
      <c r="AL56">
        <f t="shared" si="18"/>
        <v>1.3024428941529549E-5</v>
      </c>
    </row>
    <row r="57" spans="1:38" x14ac:dyDescent="0.3">
      <c r="A57" s="25">
        <v>298.14999999999998</v>
      </c>
      <c r="B57" s="27">
        <v>1.8</v>
      </c>
      <c r="C57" s="9">
        <v>42.393999999999998</v>
      </c>
      <c r="D57" s="9">
        <f t="shared" si="0"/>
        <v>76.309200000000004</v>
      </c>
      <c r="F57" s="25">
        <v>1.1146</v>
      </c>
      <c r="H57">
        <f t="shared" si="1"/>
        <v>-4.0125599999999994E-5</v>
      </c>
      <c r="I57" s="14">
        <v>0.39200000000000002</v>
      </c>
      <c r="J57">
        <v>1.7999999999999999E-2</v>
      </c>
      <c r="K57" s="23">
        <f t="shared" si="2"/>
        <v>1.8</v>
      </c>
      <c r="L57">
        <v>0.2</v>
      </c>
      <c r="N57">
        <f t="shared" si="3"/>
        <v>2.414953415699773</v>
      </c>
      <c r="O57">
        <f t="shared" si="4"/>
        <v>1.3416407864998738</v>
      </c>
      <c r="P57">
        <f t="shared" si="5"/>
        <v>1.2683281572999747</v>
      </c>
      <c r="R57">
        <f t="shared" si="6"/>
        <v>2.6869877804262067E-2</v>
      </c>
      <c r="S57" s="5"/>
      <c r="T57">
        <f t="shared" si="7"/>
        <v>0.92910104271151817</v>
      </c>
      <c r="U57">
        <f t="shared" si="8"/>
        <v>-3.1937052523266167E-2</v>
      </c>
      <c r="V57">
        <f t="shared" si="9"/>
        <v>-5.7486694541879094E-4</v>
      </c>
      <c r="W57" s="5"/>
      <c r="X57">
        <f t="shared" si="10"/>
        <v>7.0898957288481793E-2</v>
      </c>
      <c r="Y57">
        <f t="shared" si="11"/>
        <v>5.0266621445939656E-3</v>
      </c>
      <c r="Z57" s="6">
        <f t="shared" si="12"/>
        <v>1274.0256243295144</v>
      </c>
      <c r="AA57">
        <f t="shared" si="13"/>
        <v>0.11527373478707752</v>
      </c>
      <c r="AB57" s="5"/>
      <c r="AC57">
        <f t="shared" si="14"/>
        <v>0.92910104271151817</v>
      </c>
      <c r="AD57" s="6">
        <f t="shared" si="15"/>
        <v>1741.9070454566158</v>
      </c>
      <c r="AE57">
        <f t="shared" si="16"/>
        <v>-0.14643339264067354</v>
      </c>
      <c r="AF57" s="5"/>
      <c r="AK57">
        <f t="shared" si="17"/>
        <v>-4.8646469947527526E-3</v>
      </c>
      <c r="AL57">
        <f t="shared" si="18"/>
        <v>2.327600668842705E-5</v>
      </c>
    </row>
    <row r="58" spans="1:38" x14ac:dyDescent="0.3">
      <c r="A58" s="25">
        <v>298.14999999999998</v>
      </c>
      <c r="B58" s="27">
        <v>2</v>
      </c>
      <c r="C58" s="9">
        <v>42.393999999999998</v>
      </c>
      <c r="D58" s="9">
        <f t="shared" si="0"/>
        <v>84.787999999999997</v>
      </c>
      <c r="F58" s="25">
        <v>1.1415</v>
      </c>
      <c r="H58">
        <f t="shared" si="1"/>
        <v>-4.1093999999999997E-5</v>
      </c>
      <c r="I58" s="14">
        <v>0.39200000000000002</v>
      </c>
      <c r="J58">
        <v>1.7999999999999999E-2</v>
      </c>
      <c r="K58" s="23">
        <f t="shared" si="2"/>
        <v>2</v>
      </c>
      <c r="L58">
        <v>0.2</v>
      </c>
      <c r="N58">
        <f t="shared" si="3"/>
        <v>2.8284271247461898</v>
      </c>
      <c r="O58">
        <f t="shared" si="4"/>
        <v>1.4142135623730951</v>
      </c>
      <c r="P58">
        <f t="shared" si="5"/>
        <v>1.2828427124746191</v>
      </c>
      <c r="R58">
        <f t="shared" si="6"/>
        <v>3.1114308243932857E-2</v>
      </c>
      <c r="S58" s="5"/>
      <c r="T58">
        <f t="shared" si="7"/>
        <v>0.92183910588981444</v>
      </c>
      <c r="U58">
        <f t="shared" si="8"/>
        <v>-3.5344872353917416E-2</v>
      </c>
      <c r="V58">
        <f t="shared" si="9"/>
        <v>-6.3620770237051338E-4</v>
      </c>
      <c r="W58" s="5"/>
      <c r="X58">
        <f t="shared" si="10"/>
        <v>7.8160894110185578E-2</v>
      </c>
      <c r="Y58">
        <f t="shared" si="11"/>
        <v>6.1091253681036422E-3</v>
      </c>
      <c r="Z58" s="6">
        <f t="shared" si="12"/>
        <v>1277.6922950959338</v>
      </c>
      <c r="AA58">
        <f t="shared" si="13"/>
        <v>0.14050048342682039</v>
      </c>
      <c r="AB58" s="5"/>
      <c r="AC58">
        <f t="shared" si="14"/>
        <v>0.92183910588981444</v>
      </c>
      <c r="AD58" s="6">
        <f t="shared" si="15"/>
        <v>1746.6020997739079</v>
      </c>
      <c r="AE58">
        <f t="shared" si="16"/>
        <v>-0.17705192306958931</v>
      </c>
      <c r="AF58" s="5"/>
      <c r="AK58">
        <f t="shared" si="17"/>
        <v>-6.0733391012065818E-3</v>
      </c>
      <c r="AL58">
        <f t="shared" si="18"/>
        <v>3.6387980961030805E-5</v>
      </c>
    </row>
    <row r="59" spans="1:38" x14ac:dyDescent="0.3">
      <c r="A59" s="25">
        <v>298.14999999999998</v>
      </c>
      <c r="B59" s="27">
        <v>2.5</v>
      </c>
      <c r="C59" s="9">
        <v>42.393999999999998</v>
      </c>
      <c r="D59" s="9">
        <f t="shared" si="0"/>
        <v>105.985</v>
      </c>
      <c r="F59" s="25">
        <v>1.2115</v>
      </c>
      <c r="H59">
        <f t="shared" si="1"/>
        <v>-4.3614E-5</v>
      </c>
      <c r="I59" s="14">
        <v>0.39200000000000002</v>
      </c>
      <c r="J59">
        <v>1.7999999999999999E-2</v>
      </c>
      <c r="K59" s="23">
        <f t="shared" si="2"/>
        <v>2.5</v>
      </c>
      <c r="L59">
        <v>0.2</v>
      </c>
      <c r="N59">
        <f t="shared" si="3"/>
        <v>3.9528470752104745</v>
      </c>
      <c r="O59">
        <f t="shared" si="4"/>
        <v>1.5811388300841898</v>
      </c>
      <c r="P59">
        <f t="shared" si="5"/>
        <v>1.316227766016838</v>
      </c>
      <c r="R59">
        <f t="shared" si="6"/>
        <v>4.2380642139300241E-2</v>
      </c>
      <c r="S59" s="5"/>
      <c r="T59">
        <f t="shared" si="7"/>
        <v>0.90417139472958497</v>
      </c>
      <c r="U59">
        <f t="shared" si="8"/>
        <v>-4.3749236858910481E-2</v>
      </c>
      <c r="V59">
        <f t="shared" si="9"/>
        <v>-7.874862634603886E-4</v>
      </c>
      <c r="W59" s="5"/>
      <c r="X59">
        <f t="shared" si="10"/>
        <v>9.5828605270415063E-2</v>
      </c>
      <c r="Y59">
        <f t="shared" si="11"/>
        <v>9.1831215880730215E-3</v>
      </c>
      <c r="Z59" s="6">
        <f t="shared" si="12"/>
        <v>1286.7731503151626</v>
      </c>
      <c r="AA59">
        <f t="shared" si="13"/>
        <v>0.21269869732101421</v>
      </c>
      <c r="AB59" s="5"/>
      <c r="AC59">
        <f t="shared" si="14"/>
        <v>0.90417139472958497</v>
      </c>
      <c r="AD59" s="6">
        <f t="shared" si="15"/>
        <v>1760.5527881768537</v>
      </c>
      <c r="AE59">
        <f t="shared" si="16"/>
        <v>-0.26312532781989112</v>
      </c>
      <c r="AF59" s="5"/>
      <c r="AK59">
        <f t="shared" si="17"/>
        <v>-8.8334746230370742E-3</v>
      </c>
      <c r="AL59">
        <f t="shared" si="18"/>
        <v>7.7261649772417693E-5</v>
      </c>
    </row>
    <row r="60" spans="1:38" x14ac:dyDescent="0.3">
      <c r="A60" s="25">
        <v>298.14999999999998</v>
      </c>
      <c r="B60" s="27">
        <v>3</v>
      </c>
      <c r="C60" s="9">
        <v>42.393999999999998</v>
      </c>
      <c r="D60" s="9">
        <f t="shared" si="0"/>
        <v>127.18199999999999</v>
      </c>
      <c r="F60" s="25">
        <v>1.2853000000000001</v>
      </c>
      <c r="H60">
        <f t="shared" si="1"/>
        <v>-4.6270799999999998E-5</v>
      </c>
      <c r="I60" s="14">
        <v>0.39200000000000002</v>
      </c>
      <c r="J60">
        <v>1.7999999999999999E-2</v>
      </c>
      <c r="K60" s="23">
        <f t="shared" si="2"/>
        <v>3</v>
      </c>
      <c r="L60">
        <v>0.2</v>
      </c>
      <c r="N60">
        <f t="shared" si="3"/>
        <v>5.196152422706632</v>
      </c>
      <c r="O60">
        <f t="shared" si="4"/>
        <v>1.7320508075688772</v>
      </c>
      <c r="P60">
        <f t="shared" si="5"/>
        <v>1.3464101615137753</v>
      </c>
      <c r="R60">
        <f t="shared" si="6"/>
        <v>5.4461935215040905E-2</v>
      </c>
      <c r="S60" s="5"/>
      <c r="T60">
        <f t="shared" si="7"/>
        <v>0.88716817692262651</v>
      </c>
      <c r="U60">
        <f t="shared" si="8"/>
        <v>-5.1994044896286472E-2</v>
      </c>
      <c r="V60">
        <f t="shared" si="9"/>
        <v>-9.3589280813315644E-4</v>
      </c>
      <c r="W60" s="5"/>
      <c r="X60">
        <f t="shared" si="10"/>
        <v>0.11283182307737347</v>
      </c>
      <c r="Y60">
        <f t="shared" si="11"/>
        <v>1.2731020298963707E-2</v>
      </c>
      <c r="Z60" s="6">
        <f t="shared" si="12"/>
        <v>1295.7761330123585</v>
      </c>
      <c r="AA60">
        <f t="shared" si="13"/>
        <v>0.29693794054127459</v>
      </c>
      <c r="AB60" s="5"/>
      <c r="AC60">
        <f t="shared" si="14"/>
        <v>0.88716817692262651</v>
      </c>
      <c r="AD60" s="6">
        <f t="shared" si="15"/>
        <v>1777.6229757221199</v>
      </c>
      <c r="AE60">
        <f t="shared" si="16"/>
        <v>-0.36139432263894061</v>
      </c>
      <c r="AF60" s="5"/>
      <c r="AK60">
        <f t="shared" si="17"/>
        <v>-1.0930339690758295E-2</v>
      </c>
      <c r="AL60">
        <f t="shared" si="18"/>
        <v>1.1846295561877251E-4</v>
      </c>
    </row>
    <row r="61" spans="1:38" x14ac:dyDescent="0.3">
      <c r="A61" s="25">
        <v>298.14999999999998</v>
      </c>
      <c r="B61" s="27">
        <v>3.5</v>
      </c>
      <c r="C61" s="9">
        <v>42.393999999999998</v>
      </c>
      <c r="D61" s="9">
        <f t="shared" si="0"/>
        <v>148.37899999999999</v>
      </c>
      <c r="F61" s="25">
        <v>1.3626</v>
      </c>
      <c r="H61">
        <f t="shared" si="1"/>
        <v>-4.9053599999999994E-5</v>
      </c>
      <c r="I61" s="14">
        <v>0.39200000000000002</v>
      </c>
      <c r="J61">
        <v>1.7999999999999999E-2</v>
      </c>
      <c r="K61" s="23">
        <f t="shared" si="2"/>
        <v>3.5</v>
      </c>
      <c r="L61">
        <v>0.2</v>
      </c>
      <c r="N61">
        <f t="shared" si="3"/>
        <v>6.5479004268543983</v>
      </c>
      <c r="O61">
        <f t="shared" si="4"/>
        <v>1.8708286933869707</v>
      </c>
      <c r="P61">
        <f t="shared" si="5"/>
        <v>1.3741657386773942</v>
      </c>
      <c r="R61">
        <f t="shared" si="6"/>
        <v>6.7243687004382852E-2</v>
      </c>
      <c r="S61" s="5"/>
      <c r="T61">
        <f t="shared" si="7"/>
        <v>0.87079265643136972</v>
      </c>
      <c r="U61">
        <f t="shared" si="8"/>
        <v>-6.0085242107724916E-2</v>
      </c>
      <c r="V61">
        <f t="shared" si="9"/>
        <v>-1.0815343579390485E-3</v>
      </c>
      <c r="W61" s="5"/>
      <c r="X61">
        <f t="shared" si="10"/>
        <v>0.12920734356863023</v>
      </c>
      <c r="Y61">
        <f t="shared" si="11"/>
        <v>1.6694537632062051E-2</v>
      </c>
      <c r="Z61" s="6">
        <f t="shared" si="12"/>
        <v>1304.7511883396712</v>
      </c>
      <c r="AA61">
        <f t="shared" si="13"/>
        <v>0.39207992065585778</v>
      </c>
      <c r="AB61" s="5"/>
      <c r="AC61">
        <f t="shared" si="14"/>
        <v>0.87079265643136972</v>
      </c>
      <c r="AD61" s="6">
        <f t="shared" si="15"/>
        <v>1797.7360028530532</v>
      </c>
      <c r="AE61">
        <f t="shared" si="16"/>
        <v>-0.47042194635967383</v>
      </c>
      <c r="AF61" s="5"/>
      <c r="AK61">
        <f t="shared" si="17"/>
        <v>-1.2179873057372226E-2</v>
      </c>
      <c r="AL61">
        <f t="shared" si="18"/>
        <v>1.4715678070736059E-4</v>
      </c>
    </row>
    <row r="62" spans="1:38" x14ac:dyDescent="0.3">
      <c r="A62" s="25">
        <v>298.14999999999998</v>
      </c>
      <c r="B62" s="27">
        <v>4</v>
      </c>
      <c r="C62" s="9">
        <v>42.393999999999998</v>
      </c>
      <c r="D62" s="9">
        <f t="shared" si="0"/>
        <v>169.57599999999999</v>
      </c>
      <c r="F62" s="31">
        <v>1.4419999999999999</v>
      </c>
      <c r="H62">
        <f t="shared" si="1"/>
        <v>-5.1911999999999994E-5</v>
      </c>
      <c r="I62" s="14">
        <v>0.39200000000000002</v>
      </c>
      <c r="J62">
        <v>1.7999999999999999E-2</v>
      </c>
      <c r="K62" s="23">
        <f t="shared" si="2"/>
        <v>4</v>
      </c>
      <c r="L62">
        <v>0.2</v>
      </c>
      <c r="N62">
        <f t="shared" si="3"/>
        <v>7.9999999999999982</v>
      </c>
      <c r="O62">
        <f t="shared" si="4"/>
        <v>2</v>
      </c>
      <c r="P62">
        <f t="shared" si="5"/>
        <v>1.4</v>
      </c>
      <c r="R62">
        <f t="shared" si="6"/>
        <v>8.0639999999999989E-2</v>
      </c>
      <c r="S62" s="5"/>
      <c r="T62">
        <f t="shared" si="7"/>
        <v>0.8550107047340233</v>
      </c>
      <c r="U62">
        <f t="shared" si="8"/>
        <v>-6.8028447870875711E-2</v>
      </c>
      <c r="V62">
        <f t="shared" si="9"/>
        <v>-1.2245120616757627E-3</v>
      </c>
      <c r="W62" s="5"/>
      <c r="X62">
        <f t="shared" si="10"/>
        <v>0.14498929526597673</v>
      </c>
      <c r="Y62">
        <f t="shared" si="11"/>
        <v>2.1021895741724583E-2</v>
      </c>
      <c r="Z62" s="6">
        <f t="shared" si="12"/>
        <v>1313.7415960262342</v>
      </c>
      <c r="AA62">
        <f t="shared" si="13"/>
        <v>0.49711209953814628</v>
      </c>
      <c r="AB62" s="5"/>
      <c r="AC62">
        <f t="shared" si="14"/>
        <v>0.8550107047340233</v>
      </c>
      <c r="AD62" s="6">
        <f t="shared" si="15"/>
        <v>1820.7933697597127</v>
      </c>
      <c r="AE62">
        <f t="shared" si="16"/>
        <v>-0.58908314718634536</v>
      </c>
      <c r="AF62" s="5"/>
      <c r="AK62">
        <f t="shared" si="17"/>
        <v>-1.2555559709874875E-2</v>
      </c>
      <c r="AL62">
        <f t="shared" si="18"/>
        <v>1.5634120605265923E-4</v>
      </c>
    </row>
    <row r="63" spans="1:38" x14ac:dyDescent="0.3">
      <c r="A63" s="25">
        <v>298.14999999999998</v>
      </c>
      <c r="B63" s="27">
        <v>4.5</v>
      </c>
      <c r="C63" s="9">
        <v>42.393999999999998</v>
      </c>
      <c r="D63" s="9">
        <f t="shared" si="0"/>
        <v>190.773</v>
      </c>
      <c r="F63" s="25">
        <v>1.5259</v>
      </c>
      <c r="H63">
        <f t="shared" si="1"/>
        <v>-5.4932399999999996E-5</v>
      </c>
      <c r="I63" s="14">
        <v>0.39200000000000002</v>
      </c>
      <c r="J63">
        <v>1.7999999999999999E-2</v>
      </c>
      <c r="K63" s="23">
        <f t="shared" si="2"/>
        <v>4.5</v>
      </c>
      <c r="L63">
        <v>0.2</v>
      </c>
      <c r="N63">
        <f t="shared" si="3"/>
        <v>9.5459415460183905</v>
      </c>
      <c r="O63">
        <f t="shared" si="4"/>
        <v>2.1213203435596424</v>
      </c>
      <c r="P63">
        <f t="shared" si="5"/>
        <v>1.4242640687119286</v>
      </c>
      <c r="R63">
        <f t="shared" si="6"/>
        <v>9.4583813533428693E-2</v>
      </c>
      <c r="S63" s="5"/>
      <c r="T63">
        <f t="shared" si="7"/>
        <v>0.83979062340177346</v>
      </c>
      <c r="U63">
        <f t="shared" si="8"/>
        <v>-7.5828978742616682E-2</v>
      </c>
      <c r="V63">
        <f t="shared" si="9"/>
        <v>-1.3649216173671002E-3</v>
      </c>
      <c r="W63" s="5"/>
      <c r="X63">
        <f t="shared" si="10"/>
        <v>0.16020937659822654</v>
      </c>
      <c r="Y63">
        <f t="shared" si="11"/>
        <v>2.5667044349992379E-2</v>
      </c>
      <c r="Z63" s="6">
        <f t="shared" si="12"/>
        <v>1322.7844417172257</v>
      </c>
      <c r="AA63">
        <f t="shared" si="13"/>
        <v>0.61113540475864692</v>
      </c>
      <c r="AB63" s="5"/>
      <c r="AC63">
        <f t="shared" si="14"/>
        <v>0.83979062340177346</v>
      </c>
      <c r="AD63" s="6">
        <f t="shared" si="15"/>
        <v>1846.6808406506248</v>
      </c>
      <c r="AE63">
        <f t="shared" si="16"/>
        <v>-0.71649181050518795</v>
      </c>
      <c r="AF63" s="5"/>
      <c r="AK63">
        <f t="shared" si="17"/>
        <v>-1.2137513830479452E-2</v>
      </c>
      <c r="AL63">
        <f t="shared" si="18"/>
        <v>1.4598877402416686E-4</v>
      </c>
    </row>
    <row r="64" spans="1:38" x14ac:dyDescent="0.3">
      <c r="A64" s="25">
        <v>298.14999999999998</v>
      </c>
      <c r="B64" s="27">
        <v>5</v>
      </c>
      <c r="C64" s="9">
        <v>42.393999999999998</v>
      </c>
      <c r="D64" s="9">
        <f t="shared" si="0"/>
        <v>211.97</v>
      </c>
      <c r="F64" s="25">
        <v>1.611</v>
      </c>
      <c r="H64">
        <f t="shared" si="1"/>
        <v>-5.7995999999999992E-5</v>
      </c>
      <c r="I64" s="14">
        <v>0.39200000000000002</v>
      </c>
      <c r="J64">
        <v>1.7999999999999999E-2</v>
      </c>
      <c r="K64" s="23">
        <f t="shared" si="2"/>
        <v>5</v>
      </c>
      <c r="L64">
        <v>0.2</v>
      </c>
      <c r="N64">
        <f t="shared" si="3"/>
        <v>11.180339887498945</v>
      </c>
      <c r="O64">
        <f t="shared" si="4"/>
        <v>2.2360679774997898</v>
      </c>
      <c r="P64">
        <f t="shared" si="5"/>
        <v>1.4472135954999579</v>
      </c>
      <c r="R64">
        <f t="shared" si="6"/>
        <v>0.10902119561548142</v>
      </c>
      <c r="S64" s="5"/>
      <c r="T64">
        <f t="shared" si="7"/>
        <v>0.8251029315907159</v>
      </c>
      <c r="U64">
        <f t="shared" si="8"/>
        <v>-8.3491869833808921E-2</v>
      </c>
      <c r="V64">
        <f t="shared" si="9"/>
        <v>-1.5028536570085604E-3</v>
      </c>
      <c r="W64" s="5"/>
      <c r="X64">
        <f t="shared" si="10"/>
        <v>0.17489706840928404</v>
      </c>
      <c r="Y64">
        <f t="shared" si="11"/>
        <v>3.0588984538161782E-2</v>
      </c>
      <c r="Z64" s="6">
        <f t="shared" si="12"/>
        <v>1331.9111276205645</v>
      </c>
      <c r="AA64">
        <f t="shared" si="13"/>
        <v>0.73335256000183924</v>
      </c>
      <c r="AB64" s="5"/>
      <c r="AC64">
        <f t="shared" si="14"/>
        <v>0.8251029315907159</v>
      </c>
      <c r="AD64" s="6">
        <f t="shared" si="15"/>
        <v>1875.2732996870423</v>
      </c>
      <c r="AE64">
        <f t="shared" si="16"/>
        <v>-0.85194246346129199</v>
      </c>
      <c r="AF64" s="5"/>
      <c r="AK64">
        <f t="shared" si="17"/>
        <v>-1.1071561500979876E-2</v>
      </c>
      <c r="AL64">
        <f t="shared" si="18"/>
        <v>1.2129862504437413E-4</v>
      </c>
    </row>
    <row r="65" spans="1:38" x14ac:dyDescent="0.3">
      <c r="A65" s="25">
        <v>298.14999999999998</v>
      </c>
      <c r="B65" s="27">
        <v>5.5</v>
      </c>
      <c r="C65" s="9">
        <v>42.393999999999998</v>
      </c>
      <c r="D65" s="9">
        <f t="shared" si="0"/>
        <v>233.167</v>
      </c>
      <c r="F65" s="25">
        <v>1.6978</v>
      </c>
      <c r="H65">
        <f t="shared" si="1"/>
        <v>-6.1120799999999999E-5</v>
      </c>
      <c r="I65" s="14">
        <v>0.39200000000000002</v>
      </c>
      <c r="J65">
        <v>1.7999999999999999E-2</v>
      </c>
      <c r="K65" s="23">
        <f t="shared" si="2"/>
        <v>5.5</v>
      </c>
      <c r="L65">
        <v>0.2</v>
      </c>
      <c r="N65">
        <f t="shared" si="3"/>
        <v>12.898643339514432</v>
      </c>
      <c r="O65">
        <f t="shared" si="4"/>
        <v>2.3452078799117149</v>
      </c>
      <c r="P65">
        <f t="shared" si="5"/>
        <v>1.469041575982343</v>
      </c>
      <c r="R65">
        <f t="shared" si="6"/>
        <v>0.12390776257336879</v>
      </c>
      <c r="S65" s="5"/>
      <c r="T65">
        <f t="shared" si="7"/>
        <v>0.81092017545068917</v>
      </c>
      <c r="U65">
        <f t="shared" si="8"/>
        <v>-9.1021894330774483E-2</v>
      </c>
      <c r="V65">
        <f t="shared" si="9"/>
        <v>-1.6383940979539406E-3</v>
      </c>
      <c r="W65" s="5"/>
      <c r="X65">
        <f t="shared" si="10"/>
        <v>0.18907982454931085</v>
      </c>
      <c r="Y65">
        <f t="shared" si="11"/>
        <v>3.5751180051598178E-2</v>
      </c>
      <c r="Z65" s="6">
        <f t="shared" si="12"/>
        <v>1341.1478941648365</v>
      </c>
      <c r="AA65">
        <f t="shared" si="13"/>
        <v>0.86305715712195841</v>
      </c>
      <c r="AB65" s="5"/>
      <c r="AC65">
        <f t="shared" si="14"/>
        <v>0.81092017545068917</v>
      </c>
      <c r="AD65" s="6">
        <f t="shared" si="15"/>
        <v>1906.4386014384484</v>
      </c>
      <c r="AE65">
        <f t="shared" si="16"/>
        <v>-0.99486422727187274</v>
      </c>
      <c r="AF65" s="5"/>
      <c r="AK65">
        <f t="shared" si="17"/>
        <v>-9.5377016744995213E-3</v>
      </c>
      <c r="AL65">
        <f t="shared" si="18"/>
        <v>8.9805585070930111E-5</v>
      </c>
    </row>
    <row r="66" spans="1:38" x14ac:dyDescent="0.3">
      <c r="A66" s="25">
        <v>298.14999999999998</v>
      </c>
      <c r="B66" s="27">
        <v>6</v>
      </c>
      <c r="C66" s="9">
        <v>42.393999999999998</v>
      </c>
      <c r="D66" s="9">
        <f t="shared" si="0"/>
        <v>254.36399999999998</v>
      </c>
      <c r="F66" s="25">
        <v>1.7858000000000001</v>
      </c>
      <c r="H66">
        <f t="shared" si="1"/>
        <v>-6.4288799999999993E-5</v>
      </c>
      <c r="I66" s="14">
        <v>0.39200000000000002</v>
      </c>
      <c r="J66">
        <v>1.7999999999999999E-2</v>
      </c>
      <c r="K66" s="23">
        <f t="shared" si="2"/>
        <v>6</v>
      </c>
      <c r="L66">
        <v>0.2</v>
      </c>
      <c r="N66">
        <f t="shared" si="3"/>
        <v>14.696938456699071</v>
      </c>
      <c r="O66">
        <f t="shared" si="4"/>
        <v>2.4494897427831779</v>
      </c>
      <c r="P66">
        <f t="shared" si="5"/>
        <v>1.4898979485566355</v>
      </c>
      <c r="R66">
        <f t="shared" si="6"/>
        <v>0.13920630986965432</v>
      </c>
      <c r="S66" s="5"/>
      <c r="T66">
        <f t="shared" si="7"/>
        <v>0.79721675685845583</v>
      </c>
      <c r="U66">
        <f t="shared" si="8"/>
        <v>-9.8423581353037484E-2</v>
      </c>
      <c r="V66">
        <f t="shared" si="9"/>
        <v>-1.7716244643546746E-3</v>
      </c>
      <c r="W66" s="5"/>
      <c r="X66">
        <f t="shared" si="10"/>
        <v>0.20278324314154422</v>
      </c>
      <c r="Y66">
        <f t="shared" si="11"/>
        <v>4.1121043699002643E-2</v>
      </c>
      <c r="Z66" s="6">
        <f t="shared" si="12"/>
        <v>1350.5163335783714</v>
      </c>
      <c r="AA66">
        <f t="shared" si="13"/>
        <v>0.99962354104727458</v>
      </c>
      <c r="AB66" s="5"/>
      <c r="AC66">
        <f t="shared" si="14"/>
        <v>0.79721675685845583</v>
      </c>
      <c r="AD66" s="6">
        <f t="shared" si="15"/>
        <v>1940.0406108566017</v>
      </c>
      <c r="AE66">
        <f t="shared" si="16"/>
        <v>-1.1447848513379959</v>
      </c>
      <c r="AF66" s="5"/>
      <c r="AK66">
        <f t="shared" si="17"/>
        <v>-7.7266248854217512E-3</v>
      </c>
      <c r="AL66">
        <f t="shared" si="18"/>
        <v>5.8711394285956323E-5</v>
      </c>
    </row>
    <row r="67" spans="1:38" x14ac:dyDescent="0.3">
      <c r="A67" s="25">
        <v>298.14999999999998</v>
      </c>
      <c r="B67" s="27">
        <v>7</v>
      </c>
      <c r="C67" s="9">
        <v>42.393999999999998</v>
      </c>
      <c r="D67" s="9">
        <f t="shared" si="0"/>
        <v>296.75799999999998</v>
      </c>
      <c r="F67" s="25">
        <v>1.9629000000000001</v>
      </c>
      <c r="H67">
        <f t="shared" si="1"/>
        <v>-7.0664400000000001E-5</v>
      </c>
      <c r="I67" s="14">
        <v>0.39200000000000002</v>
      </c>
      <c r="J67">
        <v>1.7999999999999999E-2</v>
      </c>
      <c r="K67" s="23">
        <f t="shared" si="2"/>
        <v>7</v>
      </c>
      <c r="L67">
        <v>0.2</v>
      </c>
      <c r="N67">
        <f t="shared" si="3"/>
        <v>18.520259177452129</v>
      </c>
      <c r="O67">
        <f t="shared" si="4"/>
        <v>2.6457513110645907</v>
      </c>
      <c r="P67">
        <f t="shared" si="5"/>
        <v>1.5291502622129181</v>
      </c>
      <c r="R67">
        <f t="shared" si="6"/>
        <v>0.17091707987806179</v>
      </c>
      <c r="S67" s="5"/>
      <c r="T67">
        <f t="shared" si="7"/>
        <v>0.77115390843935416</v>
      </c>
      <c r="U67">
        <f t="shared" si="8"/>
        <v>-0.11285893593698419</v>
      </c>
      <c r="V67">
        <f t="shared" si="9"/>
        <v>-2.0314608468657153E-3</v>
      </c>
      <c r="W67" s="5"/>
      <c r="X67">
        <f t="shared" si="10"/>
        <v>0.22884609156064584</v>
      </c>
      <c r="Y67">
        <f t="shared" si="11"/>
        <v>5.2370533622583496E-2</v>
      </c>
      <c r="Z67" s="6">
        <f t="shared" si="12"/>
        <v>1369.7142889661832</v>
      </c>
      <c r="AA67">
        <f t="shared" si="13"/>
        <v>1.2911880280254575</v>
      </c>
      <c r="AB67" s="5"/>
      <c r="AC67">
        <f t="shared" si="14"/>
        <v>0.77115390843935416</v>
      </c>
      <c r="AD67" s="6">
        <f t="shared" si="15"/>
        <v>2014.0040556490583</v>
      </c>
      <c r="AE67">
        <f t="shared" si="16"/>
        <v>-1.4640668559769776</v>
      </c>
      <c r="AF67" s="5"/>
      <c r="AK67">
        <f t="shared" si="17"/>
        <v>-3.993208920324065E-3</v>
      </c>
      <c r="AL67">
        <f t="shared" si="18"/>
        <v>1.5386355513924351E-5</v>
      </c>
    </row>
    <row r="68" spans="1:38" x14ac:dyDescent="0.3">
      <c r="A68" s="25">
        <v>298.14999999999998</v>
      </c>
      <c r="B68" s="27">
        <v>8</v>
      </c>
      <c r="C68" s="9">
        <v>42.393999999999998</v>
      </c>
      <c r="D68" s="9">
        <f t="shared" si="0"/>
        <v>339.15199999999999</v>
      </c>
      <c r="F68" s="25">
        <v>2.1377999999999999</v>
      </c>
      <c r="H68">
        <f t="shared" si="1"/>
        <v>-7.6960799999999997E-5</v>
      </c>
      <c r="I68" s="14">
        <v>0.39200000000000002</v>
      </c>
      <c r="J68">
        <v>1.7999999999999999E-2</v>
      </c>
      <c r="K68" s="23">
        <f t="shared" si="2"/>
        <v>8</v>
      </c>
      <c r="L68">
        <v>0.2</v>
      </c>
      <c r="N68">
        <f t="shared" si="3"/>
        <v>22.627416997969508</v>
      </c>
      <c r="O68">
        <f t="shared" si="4"/>
        <v>2.8284271247461903</v>
      </c>
      <c r="P68">
        <f t="shared" si="5"/>
        <v>1.5656854249492382</v>
      </c>
      <c r="R68">
        <f t="shared" si="6"/>
        <v>0.20394780687550851</v>
      </c>
      <c r="S68" s="5"/>
      <c r="T68">
        <f t="shared" si="7"/>
        <v>0.74674122131020226</v>
      </c>
      <c r="U68">
        <f t="shared" si="8"/>
        <v>-0.12682987425975309</v>
      </c>
      <c r="V68">
        <f t="shared" si="9"/>
        <v>-2.2829377366755553E-3</v>
      </c>
      <c r="W68" s="5"/>
      <c r="X68">
        <f t="shared" si="10"/>
        <v>0.25325877868979768</v>
      </c>
      <c r="Y68">
        <f t="shared" si="11"/>
        <v>6.4140008983447919E-2</v>
      </c>
      <c r="Z68" s="6">
        <f t="shared" si="12"/>
        <v>1389.6027652403263</v>
      </c>
      <c r="AA68">
        <f t="shared" si="13"/>
        <v>1.6043244092268947</v>
      </c>
      <c r="AB68" s="5"/>
      <c r="AC68">
        <f t="shared" si="14"/>
        <v>0.74674122131020226</v>
      </c>
      <c r="AD68" s="6">
        <f t="shared" si="15"/>
        <v>2096.0730641617856</v>
      </c>
      <c r="AE68">
        <f t="shared" si="16"/>
        <v>-1.8070828501733949</v>
      </c>
      <c r="AF68" s="5"/>
      <c r="AK68">
        <f t="shared" si="17"/>
        <v>-1.0935718076672263E-3</v>
      </c>
      <c r="AL68">
        <f t="shared" si="18"/>
        <v>1.0334979409101734E-6</v>
      </c>
    </row>
    <row r="69" spans="1:38" x14ac:dyDescent="0.3">
      <c r="A69" s="25">
        <v>298.14999999999998</v>
      </c>
      <c r="B69" s="27">
        <v>9</v>
      </c>
      <c r="C69" s="9">
        <v>42.393999999999998</v>
      </c>
      <c r="D69" s="9">
        <f t="shared" si="0"/>
        <v>381.54599999999999</v>
      </c>
      <c r="F69" s="25">
        <v>2.3058999999999998</v>
      </c>
      <c r="H69">
        <f t="shared" si="1"/>
        <v>-8.3012399999999985E-5</v>
      </c>
      <c r="I69" s="14">
        <v>0.39200000000000002</v>
      </c>
      <c r="J69">
        <v>1.7999999999999999E-2</v>
      </c>
      <c r="K69" s="23">
        <f t="shared" si="2"/>
        <v>9</v>
      </c>
      <c r="L69">
        <v>0.2</v>
      </c>
      <c r="N69">
        <f t="shared" si="3"/>
        <v>27</v>
      </c>
      <c r="O69">
        <f t="shared" si="4"/>
        <v>3</v>
      </c>
      <c r="P69">
        <f t="shared" si="5"/>
        <v>1.6</v>
      </c>
      <c r="R69">
        <f t="shared" si="6"/>
        <v>0.23813999999999996</v>
      </c>
      <c r="S69" s="5"/>
      <c r="T69">
        <f t="shared" si="7"/>
        <v>0.72382678535495737</v>
      </c>
      <c r="U69">
        <f t="shared" si="8"/>
        <v>-0.14036534977629231</v>
      </c>
      <c r="V69">
        <f t="shared" si="9"/>
        <v>-2.5265762959732615E-3</v>
      </c>
      <c r="W69" s="5"/>
      <c r="X69">
        <f t="shared" si="10"/>
        <v>0.27617321464504258</v>
      </c>
      <c r="Y69">
        <f t="shared" si="11"/>
        <v>7.6271644487376763E-2</v>
      </c>
      <c r="Z69" s="6">
        <f t="shared" si="12"/>
        <v>1410.2334903510409</v>
      </c>
      <c r="AA69">
        <f t="shared" si="13"/>
        <v>1.9360948935644469</v>
      </c>
      <c r="AB69" s="5"/>
      <c r="AC69">
        <f t="shared" si="14"/>
        <v>0.72382678535495737</v>
      </c>
      <c r="AD69" s="6">
        <f t="shared" si="15"/>
        <v>2185.1993676398424</v>
      </c>
      <c r="AE69">
        <f t="shared" si="16"/>
        <v>-2.1715074904838478</v>
      </c>
      <c r="AF69" s="5"/>
      <c r="AK69">
        <f t="shared" si="17"/>
        <v>2.0082678462562953E-4</v>
      </c>
      <c r="AL69">
        <f t="shared" si="18"/>
        <v>8.0564682728942186E-8</v>
      </c>
    </row>
    <row r="70" spans="1:38" x14ac:dyDescent="0.3">
      <c r="A70" s="25">
        <v>298.14999999999998</v>
      </c>
      <c r="B70" s="27">
        <v>10</v>
      </c>
      <c r="C70" s="9">
        <v>42.393999999999998</v>
      </c>
      <c r="D70" s="9">
        <f t="shared" si="0"/>
        <v>423.94</v>
      </c>
      <c r="F70" s="25">
        <v>2.4628999999999999</v>
      </c>
      <c r="H70">
        <f t="shared" si="1"/>
        <v>-8.8664399999999991E-5</v>
      </c>
      <c r="I70" s="14">
        <v>0.39200000000000002</v>
      </c>
      <c r="J70">
        <v>1.7999999999999999E-2</v>
      </c>
      <c r="K70" s="23">
        <f t="shared" si="2"/>
        <v>10</v>
      </c>
      <c r="L70">
        <v>0.2</v>
      </c>
      <c r="N70">
        <f t="shared" si="3"/>
        <v>31.622776601683803</v>
      </c>
      <c r="O70">
        <f t="shared" si="4"/>
        <v>3.1622776601683795</v>
      </c>
      <c r="P70">
        <f t="shared" si="5"/>
        <v>1.632455532033676</v>
      </c>
      <c r="R70">
        <f t="shared" si="6"/>
        <v>0.27336770567160285</v>
      </c>
      <c r="S70" s="5"/>
      <c r="T70">
        <f t="shared" si="7"/>
        <v>0.70227678132505589</v>
      </c>
      <c r="U70">
        <f t="shared" si="8"/>
        <v>-0.15349168999051635</v>
      </c>
      <c r="V70">
        <f t="shared" si="9"/>
        <v>-2.762850419829294E-3</v>
      </c>
      <c r="W70" s="5"/>
      <c r="X70">
        <f t="shared" si="10"/>
        <v>0.29772321867494417</v>
      </c>
      <c r="Y70">
        <f t="shared" si="11"/>
        <v>8.8639114938168617E-2</v>
      </c>
      <c r="Z70" s="6">
        <f t="shared" si="12"/>
        <v>1431.6232330488124</v>
      </c>
      <c r="AA70">
        <f t="shared" si="13"/>
        <v>2.2841606934425922</v>
      </c>
      <c r="AB70" s="5"/>
      <c r="AC70">
        <f t="shared" si="14"/>
        <v>0.70227678132505589</v>
      </c>
      <c r="AD70" s="6">
        <f t="shared" si="15"/>
        <v>2280.4003766460073</v>
      </c>
      <c r="AE70">
        <f t="shared" si="16"/>
        <v>-2.5551554697741707</v>
      </c>
      <c r="AF70" s="5"/>
      <c r="AK70">
        <f t="shared" si="17"/>
        <v>-3.8992107980506674E-4</v>
      </c>
      <c r="AL70">
        <f t="shared" si="18"/>
        <v>9.0755587127172514E-8</v>
      </c>
    </row>
    <row r="71" spans="1:38" x14ac:dyDescent="0.3">
      <c r="A71" s="25">
        <v>298.14999999999998</v>
      </c>
      <c r="B71" s="27">
        <v>11</v>
      </c>
      <c r="C71" s="9">
        <v>42.393999999999998</v>
      </c>
      <c r="D71" s="9">
        <f t="shared" si="0"/>
        <v>466.334</v>
      </c>
      <c r="F71" s="25">
        <v>2.6048</v>
      </c>
      <c r="H71">
        <f t="shared" si="1"/>
        <v>-9.3772799999999984E-5</v>
      </c>
      <c r="I71" s="14">
        <v>0.39200000000000002</v>
      </c>
      <c r="J71">
        <v>1.7999999999999999E-2</v>
      </c>
      <c r="K71" s="23">
        <f t="shared" si="2"/>
        <v>11</v>
      </c>
      <c r="L71">
        <v>0.2</v>
      </c>
      <c r="N71">
        <f t="shared" si="3"/>
        <v>36.482872693909407</v>
      </c>
      <c r="O71">
        <f t="shared" si="4"/>
        <v>3.3166247903553998</v>
      </c>
      <c r="P71">
        <f t="shared" si="5"/>
        <v>1.6633249580710801</v>
      </c>
      <c r="R71">
        <f t="shared" si="6"/>
        <v>0.30952839188651687</v>
      </c>
      <c r="S71" s="5"/>
      <c r="T71">
        <f t="shared" si="7"/>
        <v>0.68197286566362103</v>
      </c>
      <c r="U71">
        <f t="shared" si="8"/>
        <v>-0.1662329047086136</v>
      </c>
      <c r="V71">
        <f t="shared" si="9"/>
        <v>-2.9921922847550445E-3</v>
      </c>
      <c r="W71" s="5"/>
      <c r="X71">
        <f t="shared" si="10"/>
        <v>0.31802713433637902</v>
      </c>
      <c r="Y71">
        <f t="shared" si="11"/>
        <v>0.10114125817420927</v>
      </c>
      <c r="Z71" s="6">
        <f t="shared" si="12"/>
        <v>1453.7628229479176</v>
      </c>
      <c r="AA71">
        <f t="shared" si="13"/>
        <v>2.6466372179971671</v>
      </c>
      <c r="AB71" s="5"/>
      <c r="AC71">
        <f t="shared" si="14"/>
        <v>0.68197286566362103</v>
      </c>
      <c r="AD71" s="6">
        <f t="shared" si="15"/>
        <v>2380.7708137629479</v>
      </c>
      <c r="AE71">
        <f t="shared" si="16"/>
        <v>-2.9558714450538353</v>
      </c>
      <c r="AF71" s="5"/>
      <c r="AK71">
        <f t="shared" si="17"/>
        <v>-2.6980274549064376E-3</v>
      </c>
      <c r="AL71">
        <f t="shared" si="18"/>
        <v>6.7821423076018483E-6</v>
      </c>
    </row>
    <row r="72" spans="1:38" x14ac:dyDescent="0.3">
      <c r="A72" s="25">
        <v>298.14999999999998</v>
      </c>
      <c r="B72" s="27">
        <v>12</v>
      </c>
      <c r="C72" s="9">
        <v>42.393999999999998</v>
      </c>
      <c r="D72" s="9">
        <f t="shared" ref="D72:D135" si="19">B72*C72</f>
        <v>508.72799999999995</v>
      </c>
      <c r="F72" s="25">
        <v>2.7284000000000002</v>
      </c>
      <c r="H72">
        <f t="shared" ref="H72:H135" si="20">-F72*$K$2*$K$3/1000</f>
        <v>-9.8222399999999997E-5</v>
      </c>
      <c r="I72" s="14">
        <v>0.39200000000000002</v>
      </c>
      <c r="J72">
        <v>1.7999999999999999E-2</v>
      </c>
      <c r="K72" s="23">
        <f t="shared" ref="K72:K135" si="21">B72</f>
        <v>12</v>
      </c>
      <c r="L72">
        <v>0.2</v>
      </c>
      <c r="N72">
        <f t="shared" ref="N72:N135" si="22">K72^(3/2)</f>
        <v>41.56921938165307</v>
      </c>
      <c r="O72">
        <f t="shared" ref="O72:O135" si="23">K72^(1/2)</f>
        <v>3.4641016151377544</v>
      </c>
      <c r="P72">
        <f t="shared" ref="P72:P135" si="24">1+(L72*O72)</f>
        <v>1.6928203230275509</v>
      </c>
      <c r="R72">
        <f t="shared" ref="R72:R135" si="25">(2*J72*I72*N72)/(P72)</f>
        <v>0.34653696906516918</v>
      </c>
      <c r="S72" s="5"/>
      <c r="T72">
        <f t="shared" ref="T72:T135" si="26">1-X72</f>
        <v>0.66280999623523928</v>
      </c>
      <c r="U72">
        <f t="shared" ref="U72:U135" si="27">LOG(T72)</f>
        <v>-0.1786109503476509</v>
      </c>
      <c r="V72">
        <f t="shared" ref="V72:V135" si="28">J72*U72</f>
        <v>-3.214997106257716E-3</v>
      </c>
      <c r="W72" s="5"/>
      <c r="X72">
        <f t="shared" ref="X72:X135" si="29">D72/(1000+D72)</f>
        <v>0.33719000376476072</v>
      </c>
      <c r="Y72">
        <f t="shared" ref="Y72:Y135" si="30">X72^2</f>
        <v>0.11369709863887935</v>
      </c>
      <c r="Z72" s="6">
        <f t="shared" ref="Z72:Z135" si="31">$AH$8+($AH$9/A72)+($AH$10 *(LOG(A72 )))+(($AH$11+($AH$12/A72)+($AH$13 *(LOG(A72)))*X72))+(($AH$14+($AH$15/A72)+($AH$16 *(LOG(A72)))*(X72^2)))+(($AH$17+($AH$18/A72)+($AH$19 *(LOG(A72)))*(X72^3)))+((($AH$20+($AH$21/A72)+($AH$22 *(LOG(A72)))*(X72^4))))</f>
        <v>1476.6243504459942</v>
      </c>
      <c r="AA72">
        <f t="shared" ref="AA72:AA135" si="32">J72*Z72*Y72</f>
        <v>3.0219822796541278</v>
      </c>
      <c r="AB72" s="5"/>
      <c r="AC72">
        <f t="shared" ref="AC72:AC135" si="33">(1-X72)</f>
        <v>0.66280999623523928</v>
      </c>
      <c r="AD72" s="6">
        <f t="shared" ref="AD72:AD135" si="34">$AH$11+($AH$12/A72)+($AH$13*(LOG(A72)))+(($AH$14+($AH$15/A72)+($AH$16*(LOG(A72)))*X72*2))+($AH$17+($AH$18/A72)+($AH$19*LOG(A72))*3*(X72^2))+(($AH$20+($AH$21/A72)+($AH$22*LOG(A72))*4*(X72^3)))</f>
        <v>2485.4868811890105</v>
      </c>
      <c r="AE72">
        <f t="shared" ref="AE72:AE135" si="35">-1*AC72*Y72*J72*AD72</f>
        <v>-3.3714941644427467</v>
      </c>
      <c r="AF72" s="5"/>
      <c r="AK72">
        <f t="shared" ref="AK72:AK135" si="36">R72+V72+AA72+AE72</f>
        <v>-6.189912829707378E-3</v>
      </c>
      <c r="AL72">
        <f t="shared" ref="AL72:AL135" si="37">(H72-AK72)^2</f>
        <v>3.7108692291388452E-5</v>
      </c>
    </row>
    <row r="73" spans="1:38" x14ac:dyDescent="0.3">
      <c r="A73" s="25">
        <v>298.14999999999998</v>
      </c>
      <c r="B73" s="27">
        <v>13</v>
      </c>
      <c r="C73" s="9">
        <v>42.393999999999998</v>
      </c>
      <c r="D73" s="9">
        <f t="shared" si="19"/>
        <v>551.12199999999996</v>
      </c>
      <c r="F73" s="25">
        <v>2.8813</v>
      </c>
      <c r="H73">
        <f t="shared" si="20"/>
        <v>-1.0372679999999999E-4</v>
      </c>
      <c r="I73" s="14">
        <v>0.39200000000000002</v>
      </c>
      <c r="J73">
        <v>1.7999999999999999E-2</v>
      </c>
      <c r="K73" s="23">
        <f t="shared" si="21"/>
        <v>13</v>
      </c>
      <c r="L73">
        <v>0.2</v>
      </c>
      <c r="N73">
        <f t="shared" si="22"/>
        <v>46.87216658103187</v>
      </c>
      <c r="O73">
        <f t="shared" si="23"/>
        <v>3.6055512754639891</v>
      </c>
      <c r="P73">
        <f t="shared" si="24"/>
        <v>1.7211102550927979</v>
      </c>
      <c r="R73">
        <f t="shared" si="25"/>
        <v>0.38432169748233674</v>
      </c>
      <c r="S73" s="5"/>
      <c r="T73">
        <f t="shared" si="26"/>
        <v>0.64469461460800637</v>
      </c>
      <c r="U73">
        <f t="shared" si="27"/>
        <v>-0.19064595760926706</v>
      </c>
      <c r="V73">
        <f t="shared" si="28"/>
        <v>-3.4316272369668069E-3</v>
      </c>
      <c r="W73" s="5"/>
      <c r="X73">
        <f t="shared" si="29"/>
        <v>0.35530538539199369</v>
      </c>
      <c r="Y73">
        <f t="shared" si="30"/>
        <v>0.12624191688855316</v>
      </c>
      <c r="Z73" s="6">
        <f t="shared" si="31"/>
        <v>1500.1668274241301</v>
      </c>
      <c r="AA73">
        <f t="shared" si="32"/>
        <v>3.4089108470395471</v>
      </c>
      <c r="AB73" s="5"/>
      <c r="AC73">
        <f t="shared" si="33"/>
        <v>0.64469461460800637</v>
      </c>
      <c r="AD73" s="6">
        <f t="shared" si="34"/>
        <v>2593.8057852712</v>
      </c>
      <c r="AE73">
        <f t="shared" si="35"/>
        <v>-3.7998598811999269</v>
      </c>
      <c r="AF73" s="5"/>
      <c r="AK73">
        <f t="shared" si="36"/>
        <v>-1.0058963915009933E-2</v>
      </c>
      <c r="AL73">
        <f t="shared" si="37"/>
        <v>9.9106746016071288E-5</v>
      </c>
    </row>
    <row r="74" spans="1:38" x14ac:dyDescent="0.3">
      <c r="A74" s="25">
        <v>298.14999999999998</v>
      </c>
      <c r="B74" s="27">
        <v>14</v>
      </c>
      <c r="C74" s="9">
        <v>42.393999999999998</v>
      </c>
      <c r="D74" s="9">
        <f t="shared" si="19"/>
        <v>593.51599999999996</v>
      </c>
      <c r="F74" s="25">
        <v>2.9123999999999999</v>
      </c>
      <c r="H74">
        <f t="shared" si="20"/>
        <v>-1.0484639999999999E-4</v>
      </c>
      <c r="I74" s="14">
        <v>0.39200000000000002</v>
      </c>
      <c r="J74">
        <v>1.7999999999999999E-2</v>
      </c>
      <c r="K74" s="23">
        <f t="shared" si="21"/>
        <v>14</v>
      </c>
      <c r="L74">
        <v>0.2</v>
      </c>
      <c r="N74">
        <f t="shared" si="22"/>
        <v>52.383203414835151</v>
      </c>
      <c r="O74">
        <f t="shared" si="23"/>
        <v>3.7416573867739413</v>
      </c>
      <c r="P74">
        <f t="shared" si="24"/>
        <v>1.7483314773547884</v>
      </c>
      <c r="R74">
        <f t="shared" si="25"/>
        <v>0.4228212877048953</v>
      </c>
      <c r="S74" s="5"/>
      <c r="T74">
        <f t="shared" si="26"/>
        <v>0.6275431184876713</v>
      </c>
      <c r="U74">
        <f t="shared" si="27"/>
        <v>-0.20235642844785967</v>
      </c>
      <c r="V74">
        <f t="shared" si="28"/>
        <v>-3.642415712061474E-3</v>
      </c>
      <c r="W74" s="5"/>
      <c r="X74">
        <f t="shared" si="29"/>
        <v>0.3724568815123287</v>
      </c>
      <c r="Y74">
        <f t="shared" si="30"/>
        <v>0.13872412858588887</v>
      </c>
      <c r="Z74" s="6">
        <f t="shared" si="31"/>
        <v>1524.3405803066328</v>
      </c>
      <c r="AA74">
        <f t="shared" si="32"/>
        <v>3.8063307360806236</v>
      </c>
      <c r="AB74" s="5"/>
      <c r="AC74">
        <f t="shared" si="33"/>
        <v>0.6275431184876713</v>
      </c>
      <c r="AD74" s="6">
        <f t="shared" si="34"/>
        <v>2705.0624760991936</v>
      </c>
      <c r="AE74">
        <f t="shared" si="35"/>
        <v>-4.2388239752914023</v>
      </c>
      <c r="AF74" s="5"/>
      <c r="AK74">
        <f t="shared" si="36"/>
        <v>-1.3314367217945211E-2</v>
      </c>
      <c r="AL74">
        <f t="shared" si="37"/>
        <v>1.744914402397279E-4</v>
      </c>
    </row>
    <row r="75" spans="1:38" x14ac:dyDescent="0.3">
      <c r="A75" s="25">
        <v>298.14999999999998</v>
      </c>
      <c r="B75" s="27">
        <v>15</v>
      </c>
      <c r="C75" s="9">
        <v>42.393999999999998</v>
      </c>
      <c r="D75" s="9">
        <f t="shared" si="19"/>
        <v>635.91</v>
      </c>
      <c r="F75" s="25">
        <v>2.9719000000000002</v>
      </c>
      <c r="H75">
        <f t="shared" si="20"/>
        <v>-1.069884E-4</v>
      </c>
      <c r="I75" s="14">
        <v>0.39200000000000002</v>
      </c>
      <c r="J75">
        <v>1.7999999999999999E-2</v>
      </c>
      <c r="K75" s="23">
        <f t="shared" si="21"/>
        <v>15</v>
      </c>
      <c r="L75">
        <v>0.2</v>
      </c>
      <c r="N75">
        <f t="shared" si="22"/>
        <v>58.094750193111238</v>
      </c>
      <c r="O75">
        <f t="shared" si="23"/>
        <v>3.872983346207417</v>
      </c>
      <c r="P75">
        <f t="shared" si="24"/>
        <v>1.7745966692414834</v>
      </c>
      <c r="R75">
        <f t="shared" si="25"/>
        <v>0.46198278681296484</v>
      </c>
      <c r="S75" s="5"/>
      <c r="T75">
        <f t="shared" si="26"/>
        <v>0.6112805716695906</v>
      </c>
      <c r="U75">
        <f t="shared" si="27"/>
        <v>-0.2137594071723895</v>
      </c>
      <c r="V75">
        <f t="shared" si="28"/>
        <v>-3.8476693291030106E-3</v>
      </c>
      <c r="W75" s="5"/>
      <c r="X75">
        <f t="shared" si="29"/>
        <v>0.3887194283304094</v>
      </c>
      <c r="Y75">
        <f t="shared" si="30"/>
        <v>0.15110279396152029</v>
      </c>
      <c r="Z75" s="6">
        <f t="shared" si="31"/>
        <v>1549.0906178350492</v>
      </c>
      <c r="AA75">
        <f t="shared" si="32"/>
        <v>4.2132945681801646</v>
      </c>
      <c r="AB75" s="5"/>
      <c r="AC75">
        <f t="shared" si="33"/>
        <v>0.6112805716695906</v>
      </c>
      <c r="AD75" s="6">
        <f t="shared" si="34"/>
        <v>2818.6648202126853</v>
      </c>
      <c r="AE75">
        <f t="shared" si="35"/>
        <v>-4.6862885686579911</v>
      </c>
      <c r="AF75" s="5"/>
      <c r="AK75">
        <f t="shared" si="36"/>
        <v>-1.4858882993964428E-2</v>
      </c>
      <c r="AL75">
        <f t="shared" si="37"/>
        <v>2.1761839411143692E-4</v>
      </c>
    </row>
    <row r="76" spans="1:38" x14ac:dyDescent="0.3">
      <c r="A76" s="25">
        <v>298.14999999999998</v>
      </c>
      <c r="B76" s="27">
        <v>16</v>
      </c>
      <c r="C76" s="9">
        <v>42.393999999999998</v>
      </c>
      <c r="D76" s="9">
        <f t="shared" si="19"/>
        <v>678.30399999999997</v>
      </c>
      <c r="F76" s="25">
        <v>3.0116999999999998</v>
      </c>
      <c r="H76">
        <f t="shared" si="20"/>
        <v>-1.0842119999999998E-4</v>
      </c>
      <c r="I76" s="14">
        <v>0.39200000000000002</v>
      </c>
      <c r="J76">
        <v>1.7999999999999999E-2</v>
      </c>
      <c r="K76" s="23">
        <f t="shared" si="21"/>
        <v>16</v>
      </c>
      <c r="L76">
        <v>0.2</v>
      </c>
      <c r="N76">
        <f t="shared" si="22"/>
        <v>63.999999999999979</v>
      </c>
      <c r="O76">
        <f t="shared" si="23"/>
        <v>4</v>
      </c>
      <c r="P76">
        <f t="shared" si="24"/>
        <v>1.8</v>
      </c>
      <c r="R76">
        <f t="shared" si="25"/>
        <v>0.50175999999999976</v>
      </c>
      <c r="S76" s="5"/>
      <c r="T76">
        <f t="shared" si="26"/>
        <v>0.59583960951055359</v>
      </c>
      <c r="U76">
        <f t="shared" si="27"/>
        <v>-0.22487062965390855</v>
      </c>
      <c r="V76">
        <f t="shared" si="28"/>
        <v>-4.0476713337703535E-3</v>
      </c>
      <c r="W76" s="5"/>
      <c r="X76">
        <f t="shared" si="29"/>
        <v>0.40416039048944646</v>
      </c>
      <c r="Y76">
        <f t="shared" si="30"/>
        <v>0.16334562124058186</v>
      </c>
      <c r="Z76" s="6">
        <f t="shared" si="31"/>
        <v>1574.3591803932843</v>
      </c>
      <c r="AA76">
        <f t="shared" si="32"/>
        <v>4.6289642107887765</v>
      </c>
      <c r="AB76" s="5"/>
      <c r="AC76">
        <f t="shared" si="33"/>
        <v>0.59583960951055359</v>
      </c>
      <c r="AD76" s="6">
        <f t="shared" si="34"/>
        <v>2934.0879981043981</v>
      </c>
      <c r="AE76">
        <f t="shared" si="35"/>
        <v>-5.1402294714474648</v>
      </c>
      <c r="AF76" s="5"/>
      <c r="AK76">
        <f t="shared" si="36"/>
        <v>-1.3552931992458994E-2</v>
      </c>
      <c r="AL76">
        <f t="shared" si="37"/>
        <v>1.8075487044854637E-4</v>
      </c>
    </row>
    <row r="77" spans="1:38" x14ac:dyDescent="0.3">
      <c r="A77" s="25">
        <v>298.14999999999998</v>
      </c>
      <c r="B77" s="27">
        <v>17</v>
      </c>
      <c r="C77" s="9">
        <v>42.393999999999998</v>
      </c>
      <c r="D77" s="9">
        <f t="shared" si="19"/>
        <v>720.69799999999998</v>
      </c>
      <c r="F77" s="25">
        <v>3.0354999999999999</v>
      </c>
      <c r="H77">
        <f t="shared" si="20"/>
        <v>-1.0927799999999999E-4</v>
      </c>
      <c r="I77" s="14">
        <v>0.39200000000000002</v>
      </c>
      <c r="J77">
        <v>1.7999999999999999E-2</v>
      </c>
      <c r="K77" s="23">
        <f t="shared" si="21"/>
        <v>17</v>
      </c>
      <c r="L77">
        <v>0.2</v>
      </c>
      <c r="N77">
        <f t="shared" si="22"/>
        <v>70.092795635500266</v>
      </c>
      <c r="O77">
        <f t="shared" si="23"/>
        <v>4.1231056256176606</v>
      </c>
      <c r="P77">
        <f t="shared" si="24"/>
        <v>1.824621125123532</v>
      </c>
      <c r="R77">
        <f t="shared" si="25"/>
        <v>0.5421122875255604</v>
      </c>
      <c r="S77" s="5"/>
      <c r="T77">
        <f t="shared" si="26"/>
        <v>0.5811595062003907</v>
      </c>
      <c r="U77">
        <f t="shared" si="27"/>
        <v>-0.23570465391701448</v>
      </c>
      <c r="V77">
        <f t="shared" si="28"/>
        <v>-4.2426837705062601E-3</v>
      </c>
      <c r="W77" s="5"/>
      <c r="X77">
        <f t="shared" si="29"/>
        <v>0.41884049379960925</v>
      </c>
      <c r="Y77">
        <f t="shared" si="30"/>
        <v>0.17542735924630051</v>
      </c>
      <c r="Z77" s="6">
        <f t="shared" si="31"/>
        <v>1600.0876425939332</v>
      </c>
      <c r="AA77">
        <f t="shared" si="32"/>
        <v>5.0525846946520563</v>
      </c>
      <c r="AB77" s="5"/>
      <c r="AC77">
        <f t="shared" si="33"/>
        <v>0.5811595062003907</v>
      </c>
      <c r="AD77" s="6">
        <f t="shared" si="34"/>
        <v>3050.8686337504505</v>
      </c>
      <c r="AE77">
        <f t="shared" si="35"/>
        <v>-5.5987191830709309</v>
      </c>
      <c r="AF77" s="5"/>
      <c r="AK77">
        <f t="shared" si="36"/>
        <v>-8.264884663820915E-3</v>
      </c>
      <c r="AL77">
        <f t="shared" si="37"/>
        <v>6.6513920054960107E-5</v>
      </c>
    </row>
    <row r="78" spans="1:38" x14ac:dyDescent="0.3">
      <c r="A78" s="25">
        <v>298.14999999999998</v>
      </c>
      <c r="B78" s="28">
        <v>18</v>
      </c>
      <c r="C78" s="9">
        <v>42.393999999999998</v>
      </c>
      <c r="D78" s="9">
        <f t="shared" si="19"/>
        <v>763.09199999999998</v>
      </c>
      <c r="F78" s="30">
        <v>3.0491999999999999</v>
      </c>
      <c r="H78">
        <f t="shared" si="20"/>
        <v>-1.0977119999999999E-4</v>
      </c>
      <c r="I78" s="14">
        <v>0.39200000000000002</v>
      </c>
      <c r="J78">
        <v>1.7999999999999999E-2</v>
      </c>
      <c r="K78" s="23">
        <f t="shared" si="21"/>
        <v>18</v>
      </c>
      <c r="L78">
        <v>0.2</v>
      </c>
      <c r="N78">
        <f t="shared" si="22"/>
        <v>76.367532368147081</v>
      </c>
      <c r="O78">
        <f t="shared" si="23"/>
        <v>4.2426406871192848</v>
      </c>
      <c r="P78">
        <f t="shared" si="24"/>
        <v>1.8485281374238571</v>
      </c>
      <c r="R78">
        <f t="shared" si="25"/>
        <v>0.58300363135461508</v>
      </c>
      <c r="S78" s="5"/>
      <c r="T78">
        <f t="shared" si="26"/>
        <v>0.56718537659974633</v>
      </c>
      <c r="U78">
        <f t="shared" si="27"/>
        <v>-0.24627497483469785</v>
      </c>
      <c r="V78">
        <f t="shared" si="28"/>
        <v>-4.4329495470245613E-3</v>
      </c>
      <c r="W78" s="5"/>
      <c r="X78">
        <f t="shared" si="29"/>
        <v>0.43281462340025362</v>
      </c>
      <c r="Y78">
        <f t="shared" si="30"/>
        <v>0.18732849822910336</v>
      </c>
      <c r="Z78" s="6">
        <f t="shared" si="31"/>
        <v>1626.2179090829</v>
      </c>
      <c r="AA78">
        <f t="shared" si="32"/>
        <v>5.4834652566318995</v>
      </c>
      <c r="AB78" s="5"/>
      <c r="AC78">
        <f t="shared" si="33"/>
        <v>0.56718537659974633</v>
      </c>
      <c r="AD78" s="6">
        <f t="shared" si="34"/>
        <v>3168.5989737021328</v>
      </c>
      <c r="AE78">
        <f t="shared" si="35"/>
        <v>-6.059944671185721</v>
      </c>
      <c r="AF78" s="5"/>
      <c r="AK78">
        <f t="shared" si="36"/>
        <v>2.0912672537694021E-3</v>
      </c>
      <c r="AL78">
        <f t="shared" si="37"/>
        <v>4.8445702749715999E-6</v>
      </c>
    </row>
    <row r="79" spans="1:38" x14ac:dyDescent="0.3">
      <c r="A79" s="25">
        <v>323.14999999999998</v>
      </c>
      <c r="B79" s="26">
        <v>0.1</v>
      </c>
      <c r="C79" s="9">
        <v>42.393999999999998</v>
      </c>
      <c r="D79" s="9">
        <f t="shared" si="19"/>
        <v>4.2393999999999998</v>
      </c>
      <c r="F79" s="29">
        <v>0.93789999999999996</v>
      </c>
      <c r="H79">
        <f t="shared" si="20"/>
        <v>-3.3764399999999991E-5</v>
      </c>
      <c r="I79" s="14">
        <v>0.41181200000000001</v>
      </c>
      <c r="J79">
        <v>1.7999999999999999E-2</v>
      </c>
      <c r="K79" s="23">
        <f t="shared" si="21"/>
        <v>0.1</v>
      </c>
      <c r="L79">
        <v>0.2</v>
      </c>
      <c r="N79">
        <f t="shared" si="22"/>
        <v>3.1622776601683798E-2</v>
      </c>
      <c r="O79">
        <f t="shared" si="23"/>
        <v>0.31622776601683794</v>
      </c>
      <c r="P79">
        <f t="shared" si="24"/>
        <v>1.0632455532033676</v>
      </c>
      <c r="R79">
        <f t="shared" si="25"/>
        <v>4.4092824859852798E-4</v>
      </c>
      <c r="S79" s="5"/>
      <c r="T79">
        <f t="shared" si="26"/>
        <v>0.99577849664133866</v>
      </c>
      <c r="U79">
        <f t="shared" si="27"/>
        <v>-1.8372563401753061E-3</v>
      </c>
      <c r="V79">
        <f t="shared" si="28"/>
        <v>-3.3070614123155507E-5</v>
      </c>
      <c r="W79" s="5"/>
      <c r="X79">
        <f t="shared" si="29"/>
        <v>4.2215033586612914E-3</v>
      </c>
      <c r="Y79">
        <f t="shared" si="30"/>
        <v>1.7821090607188562E-5</v>
      </c>
      <c r="Z79" s="6">
        <f t="shared" si="31"/>
        <v>1241.4050705188581</v>
      </c>
      <c r="AA79">
        <f t="shared" si="32"/>
        <v>3.9821746035491773E-4</v>
      </c>
      <c r="AB79" s="5"/>
      <c r="AC79">
        <f t="shared" si="33"/>
        <v>0.99577849664133866</v>
      </c>
      <c r="AD79" s="6">
        <f t="shared" si="34"/>
        <v>1729.1571423864407</v>
      </c>
      <c r="AE79">
        <f t="shared" si="35"/>
        <v>-5.5233681326748196E-4</v>
      </c>
      <c r="AF79" s="5"/>
      <c r="AK79">
        <f t="shared" si="36"/>
        <v>2.5373828156280821E-4</v>
      </c>
      <c r="AL79">
        <f t="shared" si="37"/>
        <v>8.2657791905805514E-8</v>
      </c>
    </row>
    <row r="80" spans="1:38" x14ac:dyDescent="0.3">
      <c r="A80" s="25">
        <v>323.14999999999998</v>
      </c>
      <c r="B80" s="27">
        <v>0.2</v>
      </c>
      <c r="C80" s="9">
        <v>42.393999999999998</v>
      </c>
      <c r="D80" s="9">
        <f t="shared" si="19"/>
        <v>8.4787999999999997</v>
      </c>
      <c r="F80" s="25">
        <v>0.93589999999999995</v>
      </c>
      <c r="H80">
        <f t="shared" si="20"/>
        <v>-3.3692399999999996E-5</v>
      </c>
      <c r="I80" s="14">
        <v>0.41181200000000001</v>
      </c>
      <c r="J80">
        <v>1.7999999999999999E-2</v>
      </c>
      <c r="K80" s="23">
        <f t="shared" si="21"/>
        <v>0.2</v>
      </c>
      <c r="L80">
        <v>0.2</v>
      </c>
      <c r="N80">
        <f t="shared" si="22"/>
        <v>8.9442719099991616E-2</v>
      </c>
      <c r="O80">
        <f t="shared" si="23"/>
        <v>0.44721359549995793</v>
      </c>
      <c r="P80">
        <f t="shared" si="24"/>
        <v>1.0894427190999916</v>
      </c>
      <c r="R80">
        <f t="shared" si="25"/>
        <v>1.2171443602502087E-3</v>
      </c>
      <c r="S80" s="5"/>
      <c r="T80">
        <f t="shared" si="26"/>
        <v>0.99159248563281643</v>
      </c>
      <c r="U80">
        <f t="shared" si="27"/>
        <v>-3.6667730100735023E-3</v>
      </c>
      <c r="V80">
        <f t="shared" si="28"/>
        <v>-6.6001914181323029E-5</v>
      </c>
      <c r="W80" s="5"/>
      <c r="X80">
        <f t="shared" si="29"/>
        <v>8.4075143671835245E-3</v>
      </c>
      <c r="Y80">
        <f t="shared" si="30"/>
        <v>7.0686297834397384E-5</v>
      </c>
      <c r="Z80" s="6">
        <f t="shared" si="31"/>
        <v>1243.4559970585844</v>
      </c>
      <c r="AA80">
        <f t="shared" si="32"/>
        <v>1.5821154171369116E-3</v>
      </c>
      <c r="AB80" s="5"/>
      <c r="AC80">
        <f t="shared" si="33"/>
        <v>0.99159248563281643</v>
      </c>
      <c r="AD80" s="6">
        <f t="shared" si="34"/>
        <v>1729.3319918586424</v>
      </c>
      <c r="AE80">
        <f t="shared" si="35"/>
        <v>-2.1818221386104399E-3</v>
      </c>
      <c r="AF80" s="5"/>
      <c r="AK80">
        <f t="shared" si="36"/>
        <v>5.514357245953571E-4</v>
      </c>
      <c r="AL80">
        <f t="shared" si="37"/>
        <v>3.4237492219247974E-7</v>
      </c>
    </row>
    <row r="81" spans="1:38" x14ac:dyDescent="0.3">
      <c r="A81" s="25">
        <v>323.14999999999998</v>
      </c>
      <c r="B81" s="27">
        <v>0.3</v>
      </c>
      <c r="C81" s="9">
        <v>42.393999999999998</v>
      </c>
      <c r="D81" s="9">
        <f t="shared" si="19"/>
        <v>12.7182</v>
      </c>
      <c r="F81" s="25">
        <v>0.94</v>
      </c>
      <c r="H81">
        <f t="shared" si="20"/>
        <v>-3.3839999999999994E-5</v>
      </c>
      <c r="I81" s="14">
        <v>0.41181200000000001</v>
      </c>
      <c r="J81">
        <v>1.7999999999999999E-2</v>
      </c>
      <c r="K81" s="23">
        <f t="shared" si="21"/>
        <v>0.3</v>
      </c>
      <c r="L81">
        <v>0.2</v>
      </c>
      <c r="N81">
        <f t="shared" si="22"/>
        <v>0.16431676725154978</v>
      </c>
      <c r="O81">
        <f t="shared" si="23"/>
        <v>0.54772255750516607</v>
      </c>
      <c r="P81">
        <f t="shared" si="24"/>
        <v>1.1095445115010332</v>
      </c>
      <c r="R81">
        <f t="shared" si="25"/>
        <v>2.1955263360265466E-3</v>
      </c>
      <c r="S81" s="5"/>
      <c r="T81">
        <f t="shared" si="26"/>
        <v>0.98744152124450812</v>
      </c>
      <c r="U81">
        <f t="shared" si="27"/>
        <v>-5.4886149448852319E-3</v>
      </c>
      <c r="V81">
        <f t="shared" si="28"/>
        <v>-9.8795069007934165E-5</v>
      </c>
      <c r="W81" s="5"/>
      <c r="X81">
        <f t="shared" si="29"/>
        <v>1.2558478755491901E-2</v>
      </c>
      <c r="Y81">
        <f t="shared" si="30"/>
        <v>1.5771538865214143E-4</v>
      </c>
      <c r="Z81" s="6">
        <f t="shared" si="31"/>
        <v>1245.4907237975251</v>
      </c>
      <c r="AA81">
        <f t="shared" si="32"/>
        <v>3.5357949641945446E-3</v>
      </c>
      <c r="AB81" s="5"/>
      <c r="AC81">
        <f t="shared" si="33"/>
        <v>0.98744152124450812</v>
      </c>
      <c r="AD81" s="6">
        <f t="shared" si="34"/>
        <v>1729.6255233266968</v>
      </c>
      <c r="AE81">
        <f t="shared" si="35"/>
        <v>-4.8485295410059803E-3</v>
      </c>
      <c r="AF81" s="5"/>
      <c r="AK81">
        <f t="shared" si="36"/>
        <v>7.8399669020717648E-4</v>
      </c>
      <c r="AL81">
        <f t="shared" si="37"/>
        <v>6.6885685184902923E-7</v>
      </c>
    </row>
    <row r="82" spans="1:38" x14ac:dyDescent="0.3">
      <c r="A82" s="25">
        <v>323.14999999999998</v>
      </c>
      <c r="B82" s="27">
        <v>0.4</v>
      </c>
      <c r="C82" s="9">
        <v>42.393999999999998</v>
      </c>
      <c r="D82" s="9">
        <f t="shared" si="19"/>
        <v>16.957599999999999</v>
      </c>
      <c r="F82" s="25">
        <v>0.9466</v>
      </c>
      <c r="H82">
        <f t="shared" si="20"/>
        <v>-3.40776E-5</v>
      </c>
      <c r="I82" s="14">
        <v>0.41181200000000001</v>
      </c>
      <c r="J82">
        <v>1.7999999999999999E-2</v>
      </c>
      <c r="K82" s="23">
        <f t="shared" si="21"/>
        <v>0.4</v>
      </c>
      <c r="L82">
        <v>0.2</v>
      </c>
      <c r="N82">
        <f t="shared" si="22"/>
        <v>0.25298221281347039</v>
      </c>
      <c r="O82">
        <f t="shared" si="23"/>
        <v>0.63245553203367588</v>
      </c>
      <c r="P82">
        <f t="shared" si="24"/>
        <v>1.1264911064067351</v>
      </c>
      <c r="R82">
        <f t="shared" si="25"/>
        <v>3.329382695968568E-3</v>
      </c>
      <c r="S82" s="5"/>
      <c r="T82">
        <f t="shared" si="26"/>
        <v>0.98332516517896129</v>
      </c>
      <c r="U82">
        <f t="shared" si="27"/>
        <v>-7.3028462660125349E-3</v>
      </c>
      <c r="V82">
        <f t="shared" si="28"/>
        <v>-1.3145123278822561E-4</v>
      </c>
      <c r="W82" s="5"/>
      <c r="X82">
        <f t="shared" si="29"/>
        <v>1.6674834821038754E-2</v>
      </c>
      <c r="Y82">
        <f t="shared" si="30"/>
        <v>2.7805011630892653E-4</v>
      </c>
      <c r="Z82" s="6">
        <f t="shared" si="31"/>
        <v>1247.5099410636199</v>
      </c>
      <c r="AA82">
        <f t="shared" si="32"/>
        <v>6.2436651157670685E-3</v>
      </c>
      <c r="AB82" s="5"/>
      <c r="AC82">
        <f t="shared" si="33"/>
        <v>0.98332516517896129</v>
      </c>
      <c r="AD82" s="6">
        <f t="shared" si="34"/>
        <v>1730.0392872988432</v>
      </c>
      <c r="AE82">
        <f t="shared" si="35"/>
        <v>-8.5142952380160217E-3</v>
      </c>
      <c r="AF82" s="5"/>
      <c r="AK82">
        <f t="shared" si="36"/>
        <v>9.2730134093138919E-4</v>
      </c>
      <c r="AL82">
        <f t="shared" si="37"/>
        <v>9.2424946806635948E-7</v>
      </c>
    </row>
    <row r="83" spans="1:38" x14ac:dyDescent="0.3">
      <c r="A83" s="25">
        <v>323.14999999999998</v>
      </c>
      <c r="B83" s="27">
        <v>0.5</v>
      </c>
      <c r="C83" s="9">
        <v>42.393999999999998</v>
      </c>
      <c r="D83" s="9">
        <f t="shared" si="19"/>
        <v>21.196999999999999</v>
      </c>
      <c r="F83" s="25">
        <v>0.95469999999999999</v>
      </c>
      <c r="H83">
        <f t="shared" si="20"/>
        <v>-3.4369199999999996E-5</v>
      </c>
      <c r="I83" s="14">
        <v>0.41181200000000001</v>
      </c>
      <c r="J83">
        <v>1.7999999999999999E-2</v>
      </c>
      <c r="K83" s="23">
        <f t="shared" si="21"/>
        <v>0.5</v>
      </c>
      <c r="L83">
        <v>0.2</v>
      </c>
      <c r="N83">
        <f t="shared" si="22"/>
        <v>0.35355339059327379</v>
      </c>
      <c r="O83">
        <f t="shared" si="23"/>
        <v>0.70710678118654757</v>
      </c>
      <c r="P83">
        <f t="shared" si="24"/>
        <v>1.1414213562373094</v>
      </c>
      <c r="R83">
        <f t="shared" si="25"/>
        <v>4.5920912652366343E-3</v>
      </c>
      <c r="S83" s="5"/>
      <c r="T83">
        <f t="shared" si="26"/>
        <v>0.97924298641692054</v>
      </c>
      <c r="U83">
        <f t="shared" si="27"/>
        <v>-9.1095302946104049E-3</v>
      </c>
      <c r="V83">
        <f t="shared" si="28"/>
        <v>-1.6397154530298729E-4</v>
      </c>
      <c r="W83" s="5"/>
      <c r="X83">
        <f t="shared" si="29"/>
        <v>2.0757013583079464E-2</v>
      </c>
      <c r="Y83">
        <f t="shared" si="30"/>
        <v>4.3085361288814538E-4</v>
      </c>
      <c r="Z83" s="6">
        <f t="shared" si="31"/>
        <v>1249.5143296920589</v>
      </c>
      <c r="AA83">
        <f t="shared" si="32"/>
        <v>9.6904397394599901E-3</v>
      </c>
      <c r="AB83" s="5"/>
      <c r="AC83">
        <f t="shared" si="33"/>
        <v>0.97924298641692054</v>
      </c>
      <c r="AD83" s="6">
        <f t="shared" si="34"/>
        <v>1730.5746837338017</v>
      </c>
      <c r="AE83">
        <f t="shared" si="35"/>
        <v>-1.3142653559959952E-2</v>
      </c>
      <c r="AF83" s="5"/>
      <c r="AK83">
        <f t="shared" si="36"/>
        <v>9.7590589943368465E-4</v>
      </c>
      <c r="AL83">
        <f t="shared" si="37"/>
        <v>1.0206557765357417E-6</v>
      </c>
    </row>
    <row r="84" spans="1:38" x14ac:dyDescent="0.3">
      <c r="A84" s="25">
        <v>323.14999999999998</v>
      </c>
      <c r="B84" s="27">
        <v>0.6</v>
      </c>
      <c r="C84" s="9">
        <v>42.393999999999998</v>
      </c>
      <c r="D84" s="9">
        <f t="shared" si="19"/>
        <v>25.436399999999999</v>
      </c>
      <c r="F84" s="25">
        <v>0.96350000000000002</v>
      </c>
      <c r="H84">
        <f t="shared" si="20"/>
        <v>-3.4686E-5</v>
      </c>
      <c r="I84" s="14">
        <v>0.41181200000000001</v>
      </c>
      <c r="J84">
        <v>1.7999999999999999E-2</v>
      </c>
      <c r="K84" s="23">
        <f t="shared" si="21"/>
        <v>0.6</v>
      </c>
      <c r="L84">
        <v>0.2</v>
      </c>
      <c r="N84">
        <f t="shared" si="22"/>
        <v>0.46475800154489</v>
      </c>
      <c r="O84">
        <f t="shared" si="23"/>
        <v>0.7745966692414834</v>
      </c>
      <c r="P84">
        <f t="shared" si="24"/>
        <v>1.1549193338482966</v>
      </c>
      <c r="R84">
        <f t="shared" si="25"/>
        <v>5.96591034094196E-3</v>
      </c>
      <c r="S84" s="5"/>
      <c r="T84">
        <f t="shared" si="26"/>
        <v>0.97519456106687841</v>
      </c>
      <c r="U84">
        <f t="shared" si="27"/>
        <v>-1.0908729564847971E-2</v>
      </c>
      <c r="V84">
        <f t="shared" si="28"/>
        <v>-1.9635713216726347E-4</v>
      </c>
      <c r="W84" s="5"/>
      <c r="X84">
        <f t="shared" si="29"/>
        <v>2.4805438933121544E-2</v>
      </c>
      <c r="Y84">
        <f t="shared" si="30"/>
        <v>6.1530980066482207E-4</v>
      </c>
      <c r="Z84" s="6">
        <f t="shared" si="31"/>
        <v>1251.5045606022582</v>
      </c>
      <c r="AA84">
        <f t="shared" si="32"/>
        <v>1.3861134390875239E-2</v>
      </c>
      <c r="AB84" s="5"/>
      <c r="AC84">
        <f t="shared" si="33"/>
        <v>0.97519456106687841</v>
      </c>
      <c r="AD84" s="6">
        <f t="shared" si="34"/>
        <v>1731.2329692516678</v>
      </c>
      <c r="AE84">
        <f t="shared" si="35"/>
        <v>-1.8698773554228238E-2</v>
      </c>
      <c r="AF84" s="5"/>
      <c r="AK84">
        <f t="shared" si="36"/>
        <v>9.3191404542169662E-4</v>
      </c>
      <c r="AL84">
        <f t="shared" si="37"/>
        <v>9.3431564780922606E-7</v>
      </c>
    </row>
    <row r="85" spans="1:38" x14ac:dyDescent="0.3">
      <c r="A85" s="25">
        <v>323.14999999999998</v>
      </c>
      <c r="B85" s="27">
        <v>0.7</v>
      </c>
      <c r="C85" s="9">
        <v>42.393999999999998</v>
      </c>
      <c r="D85" s="9">
        <f t="shared" si="19"/>
        <v>29.675799999999995</v>
      </c>
      <c r="F85" s="25">
        <v>0.97299999999999998</v>
      </c>
      <c r="H85">
        <f t="shared" si="20"/>
        <v>-3.5027999999999997E-5</v>
      </c>
      <c r="I85" s="14">
        <v>0.41181200000000001</v>
      </c>
      <c r="J85">
        <v>1.7999999999999999E-2</v>
      </c>
      <c r="K85" s="23">
        <f t="shared" si="21"/>
        <v>0.7</v>
      </c>
      <c r="L85">
        <v>0.2</v>
      </c>
      <c r="N85">
        <f t="shared" si="22"/>
        <v>0.58566201857385281</v>
      </c>
      <c r="O85">
        <f t="shared" si="23"/>
        <v>0.83666002653407556</v>
      </c>
      <c r="P85">
        <f t="shared" si="24"/>
        <v>1.167332005306815</v>
      </c>
      <c r="R85">
        <f t="shared" si="25"/>
        <v>7.4379655997383514E-3</v>
      </c>
      <c r="S85" s="5"/>
      <c r="T85">
        <f t="shared" si="26"/>
        <v>0.97117947221834289</v>
      </c>
      <c r="U85">
        <f t="shared" si="27"/>
        <v>-1.2700505836896114E-2</v>
      </c>
      <c r="V85">
        <f t="shared" si="28"/>
        <v>-2.2860910506413004E-4</v>
      </c>
      <c r="W85" s="5"/>
      <c r="X85">
        <f t="shared" si="29"/>
        <v>2.8820527781657095E-2</v>
      </c>
      <c r="Y85">
        <f t="shared" si="30"/>
        <v>8.3062282161326846E-4</v>
      </c>
      <c r="Z85" s="6">
        <f t="shared" si="31"/>
        <v>1253.4812944237976</v>
      </c>
      <c r="AA85">
        <f t="shared" si="32"/>
        <v>1.8741063053047444E-2</v>
      </c>
      <c r="AB85" s="5"/>
      <c r="AC85">
        <f t="shared" si="33"/>
        <v>0.97117947221834289</v>
      </c>
      <c r="AD85" s="6">
        <f t="shared" si="34"/>
        <v>1732.0152640283582</v>
      </c>
      <c r="AE85">
        <f t="shared" si="35"/>
        <v>-2.5149396831819031E-2</v>
      </c>
      <c r="AF85" s="5"/>
      <c r="AK85">
        <f t="shared" si="36"/>
        <v>8.0102271590263424E-4</v>
      </c>
      <c r="AL85">
        <f t="shared" si="37"/>
        <v>6.9898079956130726E-7</v>
      </c>
    </row>
    <row r="86" spans="1:38" x14ac:dyDescent="0.3">
      <c r="A86" s="25">
        <v>323.14999999999998</v>
      </c>
      <c r="B86" s="27">
        <v>0.8</v>
      </c>
      <c r="C86" s="9">
        <v>42.393999999999998</v>
      </c>
      <c r="D86" s="9">
        <f t="shared" si="19"/>
        <v>33.915199999999999</v>
      </c>
      <c r="F86" s="25">
        <v>0.98299999999999998</v>
      </c>
      <c r="H86">
        <f t="shared" si="20"/>
        <v>-3.5387999999999994E-5</v>
      </c>
      <c r="I86" s="14">
        <v>0.41181200000000001</v>
      </c>
      <c r="J86">
        <v>1.7999999999999999E-2</v>
      </c>
      <c r="K86" s="23">
        <f t="shared" si="21"/>
        <v>0.8</v>
      </c>
      <c r="L86">
        <v>0.2</v>
      </c>
      <c r="N86">
        <f t="shared" si="22"/>
        <v>0.71554175279993271</v>
      </c>
      <c r="O86">
        <f t="shared" si="23"/>
        <v>0.89442719099991586</v>
      </c>
      <c r="P86">
        <f t="shared" si="24"/>
        <v>1.1788854381999831</v>
      </c>
      <c r="R86">
        <f t="shared" si="25"/>
        <v>8.9983913170926157E-3</v>
      </c>
      <c r="S86" s="5"/>
      <c r="T86">
        <f t="shared" si="26"/>
        <v>0.96719730979871466</v>
      </c>
      <c r="U86">
        <f t="shared" si="27"/>
        <v>-1.4484920109648327E-2</v>
      </c>
      <c r="V86">
        <f t="shared" si="28"/>
        <v>-2.6072856197366986E-4</v>
      </c>
      <c r="W86" s="5"/>
      <c r="X86">
        <f t="shared" si="29"/>
        <v>3.2802690201285366E-2</v>
      </c>
      <c r="Y86">
        <f t="shared" si="30"/>
        <v>1.0760164844415029E-3</v>
      </c>
      <c r="Z86" s="6">
        <f t="shared" si="31"/>
        <v>1255.4451811678939</v>
      </c>
      <c r="AA86">
        <f t="shared" si="32"/>
        <v>2.4315834784487452E-2</v>
      </c>
      <c r="AB86" s="5"/>
      <c r="AC86">
        <f t="shared" si="33"/>
        <v>0.96719730979871466</v>
      </c>
      <c r="AD86" s="6">
        <f t="shared" si="34"/>
        <v>1732.9225583877094</v>
      </c>
      <c r="AE86">
        <f t="shared" si="35"/>
        <v>-3.246277673792098E-2</v>
      </c>
      <c r="AF86" s="5"/>
      <c r="AK86">
        <f t="shared" si="36"/>
        <v>5.9072080168542235E-4</v>
      </c>
      <c r="AL86">
        <f t="shared" si="37"/>
        <v>3.9201223154795553E-7</v>
      </c>
    </row>
    <row r="87" spans="1:38" x14ac:dyDescent="0.3">
      <c r="A87" s="25">
        <v>323.14999999999998</v>
      </c>
      <c r="B87" s="27">
        <v>0.9</v>
      </c>
      <c r="C87" s="9">
        <v>42.393999999999998</v>
      </c>
      <c r="D87" s="9">
        <f t="shared" si="19"/>
        <v>38.154600000000002</v>
      </c>
      <c r="F87" s="25">
        <v>0.99329999999999996</v>
      </c>
      <c r="H87">
        <f t="shared" si="20"/>
        <v>-3.5758799999999994E-5</v>
      </c>
      <c r="I87" s="14">
        <v>0.41181200000000001</v>
      </c>
      <c r="J87">
        <v>1.7999999999999999E-2</v>
      </c>
      <c r="K87" s="23">
        <f t="shared" si="21"/>
        <v>0.9</v>
      </c>
      <c r="L87">
        <v>0.2</v>
      </c>
      <c r="N87">
        <f t="shared" si="22"/>
        <v>0.85381496824546244</v>
      </c>
      <c r="O87">
        <f t="shared" si="23"/>
        <v>0.94868329805051377</v>
      </c>
      <c r="P87">
        <f t="shared" si="24"/>
        <v>1.1897366596101029</v>
      </c>
      <c r="R87">
        <f t="shared" si="25"/>
        <v>1.0639333407999597E-2</v>
      </c>
      <c r="S87" s="5"/>
      <c r="T87">
        <f t="shared" si="26"/>
        <v>0.96324767043367143</v>
      </c>
      <c r="U87">
        <f t="shared" si="27"/>
        <v>-1.6262032633181159E-2</v>
      </c>
      <c r="V87">
        <f t="shared" si="28"/>
        <v>-2.9271658739726087E-4</v>
      </c>
      <c r="W87" s="5"/>
      <c r="X87">
        <f t="shared" si="29"/>
        <v>3.6752329566328561E-2</v>
      </c>
      <c r="Y87">
        <f t="shared" si="30"/>
        <v>1.3507337285520284E-3</v>
      </c>
      <c r="Z87" s="6">
        <f t="shared" si="31"/>
        <v>1257.3968599411983</v>
      </c>
      <c r="AA87">
        <f t="shared" si="32"/>
        <v>3.0571350280163768E-2</v>
      </c>
      <c r="AB87" s="5"/>
      <c r="AC87">
        <f t="shared" si="33"/>
        <v>0.96324767043367143</v>
      </c>
      <c r="AD87" s="6">
        <f t="shared" si="34"/>
        <v>1733.9557191046774</v>
      </c>
      <c r="AE87">
        <f t="shared" si="35"/>
        <v>-4.0608618913779065E-2</v>
      </c>
      <c r="AF87" s="5"/>
      <c r="AK87">
        <f t="shared" si="36"/>
        <v>3.0934818698703792E-4</v>
      </c>
      <c r="AL87">
        <f t="shared" si="37"/>
        <v>1.1909883246727156E-7</v>
      </c>
    </row>
    <row r="88" spans="1:38" x14ac:dyDescent="0.3">
      <c r="A88" s="25">
        <v>323.14999999999998</v>
      </c>
      <c r="B88" s="27">
        <v>1</v>
      </c>
      <c r="C88" s="9">
        <v>42.393999999999998</v>
      </c>
      <c r="D88" s="9">
        <f t="shared" si="19"/>
        <v>42.393999999999998</v>
      </c>
      <c r="F88" s="25">
        <v>1.0039</v>
      </c>
      <c r="H88">
        <f t="shared" si="20"/>
        <v>-3.6140399999999997E-5</v>
      </c>
      <c r="I88" s="14">
        <v>0.41181200000000001</v>
      </c>
      <c r="J88">
        <v>1.7999999999999999E-2</v>
      </c>
      <c r="K88" s="23">
        <f t="shared" si="21"/>
        <v>1</v>
      </c>
      <c r="L88">
        <v>0.2</v>
      </c>
      <c r="N88">
        <f t="shared" si="22"/>
        <v>1</v>
      </c>
      <c r="O88">
        <f t="shared" si="23"/>
        <v>1</v>
      </c>
      <c r="P88">
        <f t="shared" si="24"/>
        <v>1.2</v>
      </c>
      <c r="R88">
        <f t="shared" si="25"/>
        <v>1.235436E-2</v>
      </c>
      <c r="S88" s="5"/>
      <c r="T88">
        <f t="shared" si="26"/>
        <v>0.95933015731095916</v>
      </c>
      <c r="U88">
        <f t="shared" si="27"/>
        <v>-1.8031902920960775E-2</v>
      </c>
      <c r="V88">
        <f t="shared" si="28"/>
        <v>-3.2457425257729393E-4</v>
      </c>
      <c r="W88" s="5"/>
      <c r="X88">
        <f t="shared" si="29"/>
        <v>4.0669842689040801E-2</v>
      </c>
      <c r="Y88">
        <f t="shared" si="30"/>
        <v>1.6540361043513255E-3</v>
      </c>
      <c r="Z88" s="6">
        <f t="shared" si="31"/>
        <v>1259.3369586989102</v>
      </c>
      <c r="AA88">
        <f t="shared" si="32"/>
        <v>3.7493798350175842E-2</v>
      </c>
      <c r="AB88" s="5"/>
      <c r="AC88">
        <f t="shared" si="33"/>
        <v>0.95933015731095916</v>
      </c>
      <c r="AD88" s="6">
        <f t="shared" si="34"/>
        <v>1735.1154954324516</v>
      </c>
      <c r="AE88">
        <f t="shared" si="35"/>
        <v>-4.9558023304014431E-2</v>
      </c>
      <c r="AF88" s="5"/>
      <c r="AK88">
        <f t="shared" si="36"/>
        <v>-3.4439206415881607E-5</v>
      </c>
      <c r="AL88">
        <f t="shared" si="37"/>
        <v>2.8940596106455742E-12</v>
      </c>
    </row>
    <row r="89" spans="1:38" x14ac:dyDescent="0.3">
      <c r="A89" s="25">
        <v>323.14999999999998</v>
      </c>
      <c r="B89" s="27">
        <v>1.2</v>
      </c>
      <c r="C89" s="9">
        <v>42.393999999999998</v>
      </c>
      <c r="D89" s="9">
        <f t="shared" si="19"/>
        <v>50.872799999999998</v>
      </c>
      <c r="F89" s="25">
        <v>1.0259</v>
      </c>
      <c r="H89">
        <f t="shared" si="20"/>
        <v>-3.6932399999999999E-5</v>
      </c>
      <c r="I89" s="14">
        <v>0.41181200000000001</v>
      </c>
      <c r="J89">
        <v>1.7999999999999999E-2</v>
      </c>
      <c r="K89" s="23">
        <f t="shared" si="21"/>
        <v>1.2</v>
      </c>
      <c r="L89">
        <v>0.2</v>
      </c>
      <c r="N89">
        <f t="shared" si="22"/>
        <v>1.3145341380123987</v>
      </c>
      <c r="O89">
        <f t="shared" si="23"/>
        <v>1.0954451150103321</v>
      </c>
      <c r="P89">
        <f t="shared" si="24"/>
        <v>1.2190890230020663</v>
      </c>
      <c r="R89">
        <f t="shared" si="25"/>
        <v>1.5985931462136376E-2</v>
      </c>
      <c r="S89" s="5"/>
      <c r="T89">
        <f t="shared" si="26"/>
        <v>0.95158995455967654</v>
      </c>
      <c r="U89">
        <f t="shared" si="27"/>
        <v>-2.1550151231585109E-2</v>
      </c>
      <c r="V89">
        <f t="shared" si="28"/>
        <v>-3.8790272216853193E-4</v>
      </c>
      <c r="W89" s="5"/>
      <c r="X89">
        <f t="shared" si="29"/>
        <v>4.8410045440323506E-2</v>
      </c>
      <c r="Y89">
        <f t="shared" si="30"/>
        <v>2.3435324995341868E-3</v>
      </c>
      <c r="Z89" s="6">
        <f t="shared" si="31"/>
        <v>1263.184871002622</v>
      </c>
      <c r="AA89">
        <f t="shared" si="32"/>
        <v>5.3285666366061787E-2</v>
      </c>
      <c r="AB89" s="5"/>
      <c r="AC89">
        <f t="shared" si="33"/>
        <v>0.95158995455967654</v>
      </c>
      <c r="AD89" s="6">
        <f t="shared" si="34"/>
        <v>1737.8173386516837</v>
      </c>
      <c r="AE89">
        <f t="shared" si="35"/>
        <v>-6.9758552514553721E-2</v>
      </c>
      <c r="AF89" s="5"/>
      <c r="AK89">
        <f t="shared" si="36"/>
        <v>-8.7485740852409621E-4</v>
      </c>
      <c r="AL89">
        <f t="shared" si="37"/>
        <v>7.0211831991010681E-7</v>
      </c>
    </row>
    <row r="90" spans="1:38" x14ac:dyDescent="0.3">
      <c r="A90" s="25">
        <v>323.14999999999998</v>
      </c>
      <c r="B90" s="27">
        <v>1.4</v>
      </c>
      <c r="C90" s="9">
        <v>42.393999999999998</v>
      </c>
      <c r="D90" s="9">
        <f t="shared" si="19"/>
        <v>59.351599999999991</v>
      </c>
      <c r="F90" s="25">
        <v>1.0487</v>
      </c>
      <c r="H90">
        <f t="shared" si="20"/>
        <v>-3.7753199999999996E-5</v>
      </c>
      <c r="I90" s="14">
        <v>0.41181200000000001</v>
      </c>
      <c r="J90">
        <v>1.7999999999999999E-2</v>
      </c>
      <c r="K90" s="23">
        <f t="shared" si="21"/>
        <v>1.4</v>
      </c>
      <c r="L90">
        <v>0.2</v>
      </c>
      <c r="N90">
        <f t="shared" si="22"/>
        <v>1.6565023392678924</v>
      </c>
      <c r="O90">
        <f t="shared" si="23"/>
        <v>1.1832159566199232</v>
      </c>
      <c r="P90">
        <f t="shared" si="24"/>
        <v>1.2366431913239846</v>
      </c>
      <c r="R90">
        <f t="shared" si="25"/>
        <v>1.9858623457827556E-2</v>
      </c>
      <c r="S90" s="5"/>
      <c r="T90">
        <f t="shared" si="26"/>
        <v>0.94397365331774641</v>
      </c>
      <c r="U90">
        <f t="shared" si="27"/>
        <v>-2.5040126865486283E-2</v>
      </c>
      <c r="V90">
        <f t="shared" si="28"/>
        <v>-4.5072228357875306E-4</v>
      </c>
      <c r="W90" s="5"/>
      <c r="X90">
        <f t="shared" si="29"/>
        <v>5.602634668225355E-2</v>
      </c>
      <c r="Y90">
        <f t="shared" si="30"/>
        <v>3.1389515225600634E-3</v>
      </c>
      <c r="Z90" s="6">
        <f t="shared" si="31"/>
        <v>1266.9937115236194</v>
      </c>
      <c r="AA90">
        <f t="shared" si="32"/>
        <v>7.1586573117499622E-2</v>
      </c>
      <c r="AB90" s="5"/>
      <c r="AC90">
        <f t="shared" si="33"/>
        <v>0.94397365331774641</v>
      </c>
      <c r="AD90" s="6">
        <f t="shared" si="34"/>
        <v>1741.0319444227484</v>
      </c>
      <c r="AE90">
        <f t="shared" si="35"/>
        <v>-9.285894098794667E-2</v>
      </c>
      <c r="AF90" s="5"/>
      <c r="AK90">
        <f t="shared" si="36"/>
        <v>-1.864466696198247E-3</v>
      </c>
      <c r="AL90">
        <f t="shared" si="37"/>
        <v>3.3368821971928227E-6</v>
      </c>
    </row>
    <row r="91" spans="1:38" x14ac:dyDescent="0.3">
      <c r="A91" s="25">
        <v>323.14999999999998</v>
      </c>
      <c r="B91" s="27">
        <v>1.5</v>
      </c>
      <c r="C91" s="9">
        <v>42.393999999999998</v>
      </c>
      <c r="D91" s="9">
        <f t="shared" si="19"/>
        <v>63.590999999999994</v>
      </c>
      <c r="F91" s="25">
        <v>1.0604</v>
      </c>
      <c r="H91">
        <f t="shared" si="20"/>
        <v>-3.8174399999999998E-5</v>
      </c>
      <c r="I91" s="14">
        <v>0.41181200000000001</v>
      </c>
      <c r="J91">
        <v>1.7999999999999999E-2</v>
      </c>
      <c r="K91" s="23">
        <f t="shared" si="21"/>
        <v>1.5</v>
      </c>
      <c r="L91">
        <v>0.2</v>
      </c>
      <c r="N91">
        <f t="shared" si="22"/>
        <v>1.8371173070873836</v>
      </c>
      <c r="O91">
        <f t="shared" si="23"/>
        <v>1.2247448713915889</v>
      </c>
      <c r="P91">
        <f t="shared" si="24"/>
        <v>1.2449489742783177</v>
      </c>
      <c r="R91">
        <f t="shared" si="25"/>
        <v>2.1876953073176282E-2</v>
      </c>
      <c r="S91" s="5"/>
      <c r="T91">
        <f t="shared" si="26"/>
        <v>0.94021103976998677</v>
      </c>
      <c r="U91">
        <f t="shared" si="27"/>
        <v>-2.6774653718880333E-2</v>
      </c>
      <c r="V91">
        <f t="shared" si="28"/>
        <v>-4.8194376693984597E-4</v>
      </c>
      <c r="W91" s="5"/>
      <c r="X91">
        <f t="shared" si="29"/>
        <v>5.9788960230013226E-2</v>
      </c>
      <c r="Y91">
        <f t="shared" si="30"/>
        <v>3.5747197653861031E-3</v>
      </c>
      <c r="Z91" s="6">
        <f t="shared" si="31"/>
        <v>1268.8849263313414</v>
      </c>
      <c r="AA91">
        <f t="shared" si="32"/>
        <v>8.1646344470828427E-2</v>
      </c>
      <c r="AB91" s="5"/>
      <c r="AC91">
        <f t="shared" si="33"/>
        <v>0.94021103976998677</v>
      </c>
      <c r="AD91" s="6">
        <f t="shared" si="34"/>
        <v>1742.8323139525187</v>
      </c>
      <c r="AE91">
        <f t="shared" si="35"/>
        <v>-0.10543758659852705</v>
      </c>
      <c r="AF91" s="5"/>
      <c r="AK91">
        <f t="shared" si="36"/>
        <v>-2.3962328214621881E-3</v>
      </c>
      <c r="AL91">
        <f t="shared" si="37"/>
        <v>5.5604395190287467E-6</v>
      </c>
    </row>
    <row r="92" spans="1:38" x14ac:dyDescent="0.3">
      <c r="A92" s="25">
        <v>323.14999999999998</v>
      </c>
      <c r="B92" s="27">
        <v>1.6</v>
      </c>
      <c r="C92" s="9">
        <v>42.393999999999998</v>
      </c>
      <c r="D92" s="9">
        <f t="shared" si="19"/>
        <v>67.830399999999997</v>
      </c>
      <c r="F92" s="25">
        <v>1.0722</v>
      </c>
      <c r="H92">
        <f t="shared" si="20"/>
        <v>-3.8599200000000001E-5</v>
      </c>
      <c r="I92" s="14">
        <v>0.41181200000000001</v>
      </c>
      <c r="J92">
        <v>1.7999999999999999E-2</v>
      </c>
      <c r="K92" s="23">
        <f t="shared" si="21"/>
        <v>1.6</v>
      </c>
      <c r="L92">
        <v>0.2</v>
      </c>
      <c r="N92">
        <f t="shared" si="22"/>
        <v>2.0238577025077631</v>
      </c>
      <c r="O92">
        <f t="shared" si="23"/>
        <v>1.2649110640673518</v>
      </c>
      <c r="P92">
        <f t="shared" si="24"/>
        <v>1.2529822128134704</v>
      </c>
      <c r="R92">
        <f t="shared" si="25"/>
        <v>2.3946197853274107E-2</v>
      </c>
      <c r="S92" s="5"/>
      <c r="T92">
        <f t="shared" si="26"/>
        <v>0.93647830217232997</v>
      </c>
      <c r="U92">
        <f t="shared" si="27"/>
        <v>-2.8502280601602308E-2</v>
      </c>
      <c r="V92">
        <f t="shared" si="28"/>
        <v>-5.1304105082884146E-4</v>
      </c>
      <c r="W92" s="5"/>
      <c r="X92">
        <f t="shared" si="29"/>
        <v>6.3521697827670004E-2</v>
      </c>
      <c r="Y92">
        <f t="shared" si="30"/>
        <v>4.035006094909816E-3</v>
      </c>
      <c r="Z92" s="6">
        <f t="shared" si="31"/>
        <v>1270.7680851282398</v>
      </c>
      <c r="AA92">
        <f t="shared" si="32"/>
        <v>9.229602543676782E-2</v>
      </c>
      <c r="AB92" s="5"/>
      <c r="AC92">
        <f t="shared" si="33"/>
        <v>0.93647830217232997</v>
      </c>
      <c r="AD92" s="6">
        <f t="shared" si="34"/>
        <v>1744.7616323519437</v>
      </c>
      <c r="AE92">
        <f t="shared" si="35"/>
        <v>-0.11867261764854049</v>
      </c>
      <c r="AF92" s="5"/>
      <c r="AK92">
        <f t="shared" si="36"/>
        <v>-2.9434354093274134E-3</v>
      </c>
      <c r="AL92">
        <f t="shared" si="37"/>
        <v>8.4380734030196579E-6</v>
      </c>
    </row>
    <row r="93" spans="1:38" x14ac:dyDescent="0.3">
      <c r="A93" s="25">
        <v>323.14999999999998</v>
      </c>
      <c r="B93" s="27">
        <v>1.8</v>
      </c>
      <c r="C93" s="9">
        <v>42.393999999999998</v>
      </c>
      <c r="D93" s="9">
        <f t="shared" si="19"/>
        <v>76.309200000000004</v>
      </c>
      <c r="F93" s="25">
        <v>1.0965</v>
      </c>
      <c r="H93">
        <f t="shared" si="20"/>
        <v>-3.9473999999999995E-5</v>
      </c>
      <c r="I93" s="14">
        <v>0.41181200000000001</v>
      </c>
      <c r="J93">
        <v>1.7999999999999999E-2</v>
      </c>
      <c r="K93" s="23">
        <f t="shared" si="21"/>
        <v>1.8</v>
      </c>
      <c r="L93">
        <v>0.2</v>
      </c>
      <c r="N93">
        <f t="shared" si="22"/>
        <v>2.414953415699773</v>
      </c>
      <c r="O93">
        <f t="shared" si="23"/>
        <v>1.3416407864998738</v>
      </c>
      <c r="P93">
        <f t="shared" si="24"/>
        <v>1.2683281572999747</v>
      </c>
      <c r="R93">
        <f t="shared" si="25"/>
        <v>2.8227903363083593E-2</v>
      </c>
      <c r="S93" s="5"/>
      <c r="T93">
        <f t="shared" si="26"/>
        <v>0.92910104271151817</v>
      </c>
      <c r="U93">
        <f t="shared" si="27"/>
        <v>-3.1937052523266167E-2</v>
      </c>
      <c r="V93">
        <f t="shared" si="28"/>
        <v>-5.7486694541879094E-4</v>
      </c>
      <c r="W93" s="5"/>
      <c r="X93">
        <f t="shared" si="29"/>
        <v>7.0898957288481793E-2</v>
      </c>
      <c r="Y93">
        <f t="shared" si="30"/>
        <v>5.0266621445939656E-3</v>
      </c>
      <c r="Z93" s="6">
        <f t="shared" si="31"/>
        <v>1274.5124056172162</v>
      </c>
      <c r="AA93">
        <f t="shared" si="32"/>
        <v>0.1153177787183661</v>
      </c>
      <c r="AB93" s="5"/>
      <c r="AC93">
        <f t="shared" si="33"/>
        <v>0.92910104271151817</v>
      </c>
      <c r="AD93" s="6">
        <f t="shared" si="34"/>
        <v>1749.0073362669791</v>
      </c>
      <c r="AE93">
        <f t="shared" si="35"/>
        <v>-0.14703027849334219</v>
      </c>
      <c r="AF93" s="5"/>
      <c r="AK93">
        <f t="shared" si="36"/>
        <v>-4.0594633573112771E-3</v>
      </c>
      <c r="AL93">
        <f t="shared" si="37"/>
        <v>1.616031443289593E-5</v>
      </c>
    </row>
    <row r="94" spans="1:38" x14ac:dyDescent="0.3">
      <c r="A94" s="25">
        <v>323.14999999999998</v>
      </c>
      <c r="B94" s="27">
        <v>2</v>
      </c>
      <c r="C94" s="9">
        <v>42.393999999999998</v>
      </c>
      <c r="D94" s="9">
        <f t="shared" si="19"/>
        <v>84.787999999999997</v>
      </c>
      <c r="F94" s="25">
        <v>1.1213</v>
      </c>
      <c r="H94">
        <f t="shared" si="20"/>
        <v>-4.0366799999999994E-5</v>
      </c>
      <c r="I94" s="14">
        <v>0.41181200000000001</v>
      </c>
      <c r="J94">
        <v>1.7999999999999999E-2</v>
      </c>
      <c r="K94" s="23">
        <f t="shared" si="21"/>
        <v>2</v>
      </c>
      <c r="L94">
        <v>0.2</v>
      </c>
      <c r="N94">
        <f t="shared" si="22"/>
        <v>2.8284271247461898</v>
      </c>
      <c r="O94">
        <f t="shared" si="23"/>
        <v>1.4142135623730951</v>
      </c>
      <c r="P94">
        <f t="shared" si="24"/>
        <v>1.2828427124746191</v>
      </c>
      <c r="R94">
        <f t="shared" si="25"/>
        <v>3.2686850782016524E-2</v>
      </c>
      <c r="S94" s="5"/>
      <c r="T94">
        <f t="shared" si="26"/>
        <v>0.92183910588981444</v>
      </c>
      <c r="U94">
        <f t="shared" si="27"/>
        <v>-3.5344872353917416E-2</v>
      </c>
      <c r="V94">
        <f t="shared" si="28"/>
        <v>-6.3620770237051338E-4</v>
      </c>
      <c r="W94" s="5"/>
      <c r="X94">
        <f t="shared" si="29"/>
        <v>7.8160894110185578E-2</v>
      </c>
      <c r="Y94">
        <f t="shared" si="30"/>
        <v>6.1091253681036422E-3</v>
      </c>
      <c r="Z94" s="6">
        <f t="shared" si="31"/>
        <v>1278.2308947140705</v>
      </c>
      <c r="AA94">
        <f t="shared" si="32"/>
        <v>0.14055971013344778</v>
      </c>
      <c r="AB94" s="5"/>
      <c r="AC94">
        <f t="shared" si="33"/>
        <v>0.92183910588981444</v>
      </c>
      <c r="AD94" s="6">
        <f t="shared" si="34"/>
        <v>1753.7687422944521</v>
      </c>
      <c r="AE94">
        <f t="shared" si="35"/>
        <v>-0.1777784009779686</v>
      </c>
      <c r="AF94" s="5"/>
      <c r="AK94">
        <f t="shared" si="36"/>
        <v>-5.1680477648748113E-3</v>
      </c>
      <c r="AL94">
        <f t="shared" si="37"/>
        <v>2.6293112077539473E-5</v>
      </c>
    </row>
    <row r="95" spans="1:38" x14ac:dyDescent="0.3">
      <c r="A95" s="25">
        <v>323.14999999999998</v>
      </c>
      <c r="B95" s="27">
        <v>2.5</v>
      </c>
      <c r="C95" s="9">
        <v>42.393999999999998</v>
      </c>
      <c r="D95" s="9">
        <f t="shared" si="19"/>
        <v>105.985</v>
      </c>
      <c r="F95" s="25">
        <v>1.1859</v>
      </c>
      <c r="H95">
        <f t="shared" si="20"/>
        <v>-4.2692399999999998E-5</v>
      </c>
      <c r="I95" s="14">
        <v>0.41181200000000001</v>
      </c>
      <c r="J95">
        <v>1.7999999999999999E-2</v>
      </c>
      <c r="K95" s="23">
        <f t="shared" si="21"/>
        <v>2.5</v>
      </c>
      <c r="L95">
        <v>0.2</v>
      </c>
      <c r="N95">
        <f t="shared" si="22"/>
        <v>3.9528470752104745</v>
      </c>
      <c r="O95">
        <f t="shared" si="23"/>
        <v>1.5811388300841898</v>
      </c>
      <c r="P95">
        <f t="shared" si="24"/>
        <v>1.316227766016838</v>
      </c>
      <c r="R95">
        <f t="shared" si="25"/>
        <v>4.452259438946303E-2</v>
      </c>
      <c r="S95" s="5"/>
      <c r="T95">
        <f t="shared" si="26"/>
        <v>0.90417139472958497</v>
      </c>
      <c r="U95">
        <f t="shared" si="27"/>
        <v>-4.3749236858910481E-2</v>
      </c>
      <c r="V95">
        <f t="shared" si="28"/>
        <v>-7.874862634603886E-4</v>
      </c>
      <c r="W95" s="5"/>
      <c r="X95">
        <f t="shared" si="29"/>
        <v>9.5828605270415063E-2</v>
      </c>
      <c r="Y95">
        <f t="shared" si="30"/>
        <v>9.1831215880730215E-3</v>
      </c>
      <c r="Z95" s="6">
        <f t="shared" si="31"/>
        <v>1287.4400829051845</v>
      </c>
      <c r="AA95">
        <f t="shared" si="32"/>
        <v>0.21280893873618814</v>
      </c>
      <c r="AB95" s="5"/>
      <c r="AC95">
        <f t="shared" si="33"/>
        <v>0.90417139472958497</v>
      </c>
      <c r="AD95" s="6">
        <f t="shared" si="34"/>
        <v>1767.916585399171</v>
      </c>
      <c r="AE95">
        <f t="shared" si="35"/>
        <v>-0.26422589212624625</v>
      </c>
      <c r="AF95" s="5"/>
      <c r="AK95">
        <f t="shared" si="36"/>
        <v>-7.6818452640554646E-3</v>
      </c>
      <c r="AL95">
        <f t="shared" si="37"/>
        <v>5.8356656480406814E-5</v>
      </c>
    </row>
    <row r="96" spans="1:38" x14ac:dyDescent="0.3">
      <c r="A96" s="25">
        <v>323.14999999999998</v>
      </c>
      <c r="B96" s="27">
        <v>3</v>
      </c>
      <c r="C96" s="9">
        <v>42.393999999999998</v>
      </c>
      <c r="D96" s="9">
        <f t="shared" si="19"/>
        <v>127.18199999999999</v>
      </c>
      <c r="F96" s="25">
        <v>1.2538</v>
      </c>
      <c r="H96">
        <f t="shared" si="20"/>
        <v>-4.5136799999999998E-5</v>
      </c>
      <c r="I96" s="14">
        <v>0.41181200000000001</v>
      </c>
      <c r="J96">
        <v>1.7999999999999999E-2</v>
      </c>
      <c r="K96" s="23">
        <f t="shared" si="21"/>
        <v>3</v>
      </c>
      <c r="L96">
        <v>0.2</v>
      </c>
      <c r="N96">
        <f t="shared" si="22"/>
        <v>5.196152422706632</v>
      </c>
      <c r="O96">
        <f t="shared" si="23"/>
        <v>1.7320508075688772</v>
      </c>
      <c r="P96">
        <f t="shared" si="24"/>
        <v>1.3464101615137753</v>
      </c>
      <c r="R96">
        <f t="shared" si="25"/>
        <v>5.7214485879531693E-2</v>
      </c>
      <c r="S96" s="5"/>
      <c r="T96">
        <f t="shared" si="26"/>
        <v>0.88716817692262651</v>
      </c>
      <c r="U96">
        <f t="shared" si="27"/>
        <v>-5.1994044896286472E-2</v>
      </c>
      <c r="V96">
        <f t="shared" si="28"/>
        <v>-9.3589280813315644E-4</v>
      </c>
      <c r="W96" s="5"/>
      <c r="X96">
        <f t="shared" si="29"/>
        <v>0.11283182307737347</v>
      </c>
      <c r="Y96">
        <f t="shared" si="30"/>
        <v>1.2731020298963707E-2</v>
      </c>
      <c r="Z96" s="6">
        <f t="shared" si="31"/>
        <v>1296.5702980598389</v>
      </c>
      <c r="AA96">
        <f t="shared" si="32"/>
        <v>0.29711993010539817</v>
      </c>
      <c r="AB96" s="5"/>
      <c r="AC96">
        <f t="shared" si="33"/>
        <v>0.88716817692262651</v>
      </c>
      <c r="AD96" s="6">
        <f t="shared" si="34"/>
        <v>1785.2280132071041</v>
      </c>
      <c r="AE96">
        <f t="shared" si="35"/>
        <v>-0.3629404420399982</v>
      </c>
      <c r="AF96" s="5"/>
      <c r="AK96">
        <f t="shared" si="36"/>
        <v>-9.5419188632014929E-3</v>
      </c>
      <c r="AL96">
        <f t="shared" si="37"/>
        <v>9.0188869555945611E-5</v>
      </c>
    </row>
    <row r="97" spans="1:38" x14ac:dyDescent="0.3">
      <c r="A97" s="25">
        <v>323.14999999999998</v>
      </c>
      <c r="B97" s="27">
        <v>3.5</v>
      </c>
      <c r="C97" s="9">
        <v>42.393999999999998</v>
      </c>
      <c r="D97" s="9">
        <f t="shared" si="19"/>
        <v>148.37899999999999</v>
      </c>
      <c r="F97" s="25">
        <v>1.3273999999999999</v>
      </c>
      <c r="H97">
        <f t="shared" si="20"/>
        <v>-4.7786399999999994E-5</v>
      </c>
      <c r="I97" s="14">
        <v>0.41181200000000001</v>
      </c>
      <c r="J97">
        <v>1.7999999999999999E-2</v>
      </c>
      <c r="K97" s="23">
        <f t="shared" si="21"/>
        <v>3.5</v>
      </c>
      <c r="L97">
        <v>0.2</v>
      </c>
      <c r="N97">
        <f t="shared" si="22"/>
        <v>6.5479004268543983</v>
      </c>
      <c r="O97">
        <f t="shared" si="23"/>
        <v>1.8708286933869707</v>
      </c>
      <c r="P97">
        <f t="shared" si="24"/>
        <v>1.3741657386773942</v>
      </c>
      <c r="R97">
        <f t="shared" si="25"/>
        <v>7.0642237838390076E-2</v>
      </c>
      <c r="S97" s="5"/>
      <c r="T97">
        <f t="shared" si="26"/>
        <v>0.87079265643136972</v>
      </c>
      <c r="U97">
        <f t="shared" si="27"/>
        <v>-6.0085242107724916E-2</v>
      </c>
      <c r="V97">
        <f t="shared" si="28"/>
        <v>-1.0815343579390485E-3</v>
      </c>
      <c r="W97" s="5"/>
      <c r="X97">
        <f t="shared" si="29"/>
        <v>0.12920734356863023</v>
      </c>
      <c r="Y97">
        <f t="shared" si="30"/>
        <v>1.6694537632062051E-2</v>
      </c>
      <c r="Z97" s="6">
        <f t="shared" si="31"/>
        <v>1305.6721911678649</v>
      </c>
      <c r="AA97">
        <f t="shared" si="32"/>
        <v>0.39235668355059905</v>
      </c>
      <c r="AB97" s="5"/>
      <c r="AC97">
        <f t="shared" si="33"/>
        <v>0.87079265643136972</v>
      </c>
      <c r="AD97" s="6">
        <f t="shared" si="34"/>
        <v>1805.6252827891069</v>
      </c>
      <c r="AE97">
        <f t="shared" si="35"/>
        <v>-0.47248637095650275</v>
      </c>
      <c r="AF97" s="5"/>
      <c r="AK97">
        <f t="shared" si="36"/>
        <v>-1.0568983925452691E-2</v>
      </c>
      <c r="AL97">
        <f t="shared" si="37"/>
        <v>1.1069559736959183E-4</v>
      </c>
    </row>
    <row r="98" spans="1:38" x14ac:dyDescent="0.3">
      <c r="A98" s="25">
        <v>323.14999999999998</v>
      </c>
      <c r="B98" s="27">
        <v>4</v>
      </c>
      <c r="C98" s="9">
        <v>42.393999999999998</v>
      </c>
      <c r="D98" s="9">
        <f t="shared" si="19"/>
        <v>169.57599999999999</v>
      </c>
      <c r="F98" s="25">
        <v>1.3982000000000001</v>
      </c>
      <c r="H98">
        <f t="shared" si="20"/>
        <v>-5.0335200000000006E-5</v>
      </c>
      <c r="I98" s="14">
        <v>0.41181200000000001</v>
      </c>
      <c r="J98">
        <v>1.7999999999999999E-2</v>
      </c>
      <c r="K98" s="23">
        <f t="shared" si="21"/>
        <v>4</v>
      </c>
      <c r="L98">
        <v>0.2</v>
      </c>
      <c r="N98">
        <f t="shared" si="22"/>
        <v>7.9999999999999982</v>
      </c>
      <c r="O98">
        <f t="shared" si="23"/>
        <v>2</v>
      </c>
      <c r="P98">
        <f t="shared" si="24"/>
        <v>1.4</v>
      </c>
      <c r="R98">
        <f t="shared" si="25"/>
        <v>8.4715611428571411E-2</v>
      </c>
      <c r="S98" s="5"/>
      <c r="T98">
        <f t="shared" si="26"/>
        <v>0.8550107047340233</v>
      </c>
      <c r="U98">
        <f t="shared" si="27"/>
        <v>-6.8028447870875711E-2</v>
      </c>
      <c r="V98">
        <f t="shared" si="28"/>
        <v>-1.2245120616757627E-3</v>
      </c>
      <c r="W98" s="5"/>
      <c r="X98">
        <f t="shared" si="29"/>
        <v>0.14498929526597673</v>
      </c>
      <c r="Y98">
        <f t="shared" si="30"/>
        <v>2.1021895741724583E-2</v>
      </c>
      <c r="Z98" s="6">
        <f t="shared" si="31"/>
        <v>1314.7896535986144</v>
      </c>
      <c r="AA98">
        <f t="shared" si="32"/>
        <v>0.49750867836446849</v>
      </c>
      <c r="AB98" s="5"/>
      <c r="AC98">
        <f t="shared" si="33"/>
        <v>0.8550107047340233</v>
      </c>
      <c r="AD98" s="6">
        <f t="shared" si="34"/>
        <v>1829.008502310696</v>
      </c>
      <c r="AE98">
        <f t="shared" si="35"/>
        <v>-0.5917409974498955</v>
      </c>
      <c r="AF98" s="5"/>
      <c r="AK98">
        <f t="shared" si="36"/>
        <v>-1.074121971853137E-2</v>
      </c>
      <c r="AL98">
        <f t="shared" si="37"/>
        <v>1.1429501178857373E-4</v>
      </c>
    </row>
    <row r="99" spans="1:38" x14ac:dyDescent="0.3">
      <c r="A99" s="25">
        <v>323.14999999999998</v>
      </c>
      <c r="B99" s="27">
        <v>4.5</v>
      </c>
      <c r="C99" s="9">
        <v>42.393999999999998</v>
      </c>
      <c r="D99" s="9">
        <f t="shared" si="19"/>
        <v>190.773</v>
      </c>
      <c r="F99" s="25">
        <v>1.4739</v>
      </c>
      <c r="H99">
        <f t="shared" si="20"/>
        <v>-5.3060399999999991E-5</v>
      </c>
      <c r="I99" s="14">
        <v>0.41181200000000001</v>
      </c>
      <c r="J99">
        <v>1.7999999999999999E-2</v>
      </c>
      <c r="K99" s="23">
        <f t="shared" si="21"/>
        <v>4.5</v>
      </c>
      <c r="L99">
        <v>0.2</v>
      </c>
      <c r="N99">
        <f t="shared" si="22"/>
        <v>9.5459415460183905</v>
      </c>
      <c r="O99">
        <f t="shared" si="23"/>
        <v>2.1213203435596424</v>
      </c>
      <c r="P99">
        <f t="shared" si="24"/>
        <v>1.4242640687119286</v>
      </c>
      <c r="R99">
        <f t="shared" si="25"/>
        <v>9.9364156680684532E-2</v>
      </c>
      <c r="S99" s="5"/>
      <c r="T99">
        <f t="shared" si="26"/>
        <v>0.83979062340177346</v>
      </c>
      <c r="U99">
        <f t="shared" si="27"/>
        <v>-7.5828978742616682E-2</v>
      </c>
      <c r="V99">
        <f t="shared" si="28"/>
        <v>-1.3649216173671002E-3</v>
      </c>
      <c r="W99" s="5"/>
      <c r="X99">
        <f t="shared" si="29"/>
        <v>0.16020937659822654</v>
      </c>
      <c r="Y99">
        <f t="shared" si="30"/>
        <v>2.5667044349992379E-2</v>
      </c>
      <c r="Z99" s="6">
        <f t="shared" si="31"/>
        <v>1323.9602951011029</v>
      </c>
      <c r="AA99">
        <f t="shared" si="32"/>
        <v>0.61167865701580204</v>
      </c>
      <c r="AB99" s="5"/>
      <c r="AC99">
        <f t="shared" si="33"/>
        <v>0.83979062340177346</v>
      </c>
      <c r="AD99" s="6">
        <f t="shared" si="34"/>
        <v>1855.2618215709319</v>
      </c>
      <c r="AE99">
        <f t="shared" si="35"/>
        <v>-0.71982113651548829</v>
      </c>
      <c r="AF99" s="5"/>
      <c r="AK99">
        <f t="shared" si="36"/>
        <v>-1.0143244436368826E-2</v>
      </c>
      <c r="AL99">
        <f t="shared" si="37"/>
        <v>1.0181181388779228E-4</v>
      </c>
    </row>
    <row r="100" spans="1:38" x14ac:dyDescent="0.3">
      <c r="A100" s="25">
        <v>323.14999999999998</v>
      </c>
      <c r="B100" s="27">
        <v>5</v>
      </c>
      <c r="C100" s="9">
        <v>42.393999999999998</v>
      </c>
      <c r="D100" s="9">
        <f t="shared" si="19"/>
        <v>211.97</v>
      </c>
      <c r="F100" s="25">
        <v>1.5512999999999999</v>
      </c>
      <c r="H100">
        <f t="shared" si="20"/>
        <v>-5.5846799999999995E-5</v>
      </c>
      <c r="I100" s="14">
        <v>0.41181200000000001</v>
      </c>
      <c r="J100">
        <v>1.7999999999999999E-2</v>
      </c>
      <c r="K100" s="23">
        <f t="shared" si="21"/>
        <v>5</v>
      </c>
      <c r="L100">
        <v>0.2</v>
      </c>
      <c r="N100">
        <f t="shared" si="22"/>
        <v>11.180339887498945</v>
      </c>
      <c r="O100">
        <f t="shared" si="23"/>
        <v>2.2360679774997898</v>
      </c>
      <c r="P100">
        <f t="shared" si="24"/>
        <v>1.4472135954999579</v>
      </c>
      <c r="R100">
        <f t="shared" si="25"/>
        <v>0.11453121583878223</v>
      </c>
      <c r="S100" s="5"/>
      <c r="T100">
        <f t="shared" si="26"/>
        <v>0.8251029315907159</v>
      </c>
      <c r="U100">
        <f t="shared" si="27"/>
        <v>-8.3491869833808921E-2</v>
      </c>
      <c r="V100">
        <f t="shared" si="28"/>
        <v>-1.5028536570085604E-3</v>
      </c>
      <c r="W100" s="5"/>
      <c r="X100">
        <f t="shared" si="29"/>
        <v>0.17489706840928404</v>
      </c>
      <c r="Y100">
        <f t="shared" si="30"/>
        <v>3.0588984538161782E-2</v>
      </c>
      <c r="Z100" s="6">
        <f t="shared" si="31"/>
        <v>1333.2159616672934</v>
      </c>
      <c r="AA100">
        <f t="shared" si="32"/>
        <v>0.73407100387448387</v>
      </c>
      <c r="AB100" s="5"/>
      <c r="AC100">
        <f t="shared" si="33"/>
        <v>0.8251029315907159</v>
      </c>
      <c r="AD100" s="6">
        <f t="shared" si="34"/>
        <v>1884.2583565619891</v>
      </c>
      <c r="AE100">
        <f t="shared" si="35"/>
        <v>-0.85602440260566071</v>
      </c>
      <c r="AF100" s="5"/>
      <c r="AK100">
        <f t="shared" si="36"/>
        <v>-8.9250365494031314E-3</v>
      </c>
      <c r="AL100">
        <f t="shared" si="37"/>
        <v>7.8662526810917575E-5</v>
      </c>
    </row>
    <row r="101" spans="1:38" x14ac:dyDescent="0.3">
      <c r="A101" s="25">
        <v>323.14999999999998</v>
      </c>
      <c r="B101" s="27">
        <v>5.5</v>
      </c>
      <c r="C101" s="9">
        <v>42.393999999999998</v>
      </c>
      <c r="D101" s="9">
        <f t="shared" si="19"/>
        <v>233.167</v>
      </c>
      <c r="F101" s="25">
        <v>1.6301000000000001</v>
      </c>
      <c r="H101">
        <f t="shared" si="20"/>
        <v>-5.8683600000000002E-5</v>
      </c>
      <c r="I101" s="14">
        <v>0.41181200000000001</v>
      </c>
      <c r="J101">
        <v>1.7999999999999999E-2</v>
      </c>
      <c r="K101" s="23">
        <f t="shared" si="21"/>
        <v>5.5</v>
      </c>
      <c r="L101">
        <v>0.2</v>
      </c>
      <c r="N101">
        <f t="shared" si="22"/>
        <v>12.898643339514432</v>
      </c>
      <c r="O101">
        <f t="shared" si="23"/>
        <v>2.3452078799117149</v>
      </c>
      <c r="P101">
        <f t="shared" si="24"/>
        <v>1.469041575982343</v>
      </c>
      <c r="R101">
        <f t="shared" si="25"/>
        <v>0.13017016204302079</v>
      </c>
      <c r="S101" s="5"/>
      <c r="T101">
        <f t="shared" si="26"/>
        <v>0.81092017545068917</v>
      </c>
      <c r="U101">
        <f t="shared" si="27"/>
        <v>-9.1021894330774483E-2</v>
      </c>
      <c r="V101">
        <f t="shared" si="28"/>
        <v>-1.6383940979539406E-3</v>
      </c>
      <c r="W101" s="5"/>
      <c r="X101">
        <f t="shared" si="29"/>
        <v>0.18907982454931085</v>
      </c>
      <c r="Y101">
        <f t="shared" si="30"/>
        <v>3.5751180051598178E-2</v>
      </c>
      <c r="Z101" s="6">
        <f t="shared" si="31"/>
        <v>1342.5832645622306</v>
      </c>
      <c r="AA101">
        <f t="shared" si="32"/>
        <v>0.86398084846128187</v>
      </c>
      <c r="AB101" s="5"/>
      <c r="AC101">
        <f t="shared" si="33"/>
        <v>0.81092017545068917</v>
      </c>
      <c r="AD101" s="6">
        <f t="shared" si="34"/>
        <v>1915.8640943402784</v>
      </c>
      <c r="AE101">
        <f t="shared" si="35"/>
        <v>-0.99978286756029344</v>
      </c>
      <c r="AF101" s="5"/>
      <c r="AK101">
        <f t="shared" si="36"/>
        <v>-7.2702511539447512E-3</v>
      </c>
      <c r="AL101">
        <f t="shared" si="37"/>
        <v>5.2006706585108684E-5</v>
      </c>
    </row>
    <row r="102" spans="1:38" x14ac:dyDescent="0.3">
      <c r="A102" s="25">
        <v>323.14999999999998</v>
      </c>
      <c r="B102" s="27">
        <v>6</v>
      </c>
      <c r="C102" s="9">
        <v>42.393999999999998</v>
      </c>
      <c r="D102" s="9">
        <f t="shared" si="19"/>
        <v>254.36399999999998</v>
      </c>
      <c r="F102" s="25">
        <v>1.7096</v>
      </c>
      <c r="H102">
        <f t="shared" si="20"/>
        <v>-6.1545599999999996E-5</v>
      </c>
      <c r="I102" s="14">
        <v>0.41181200000000001</v>
      </c>
      <c r="J102">
        <v>1.7999999999999999E-2</v>
      </c>
      <c r="K102" s="23">
        <f t="shared" si="21"/>
        <v>6</v>
      </c>
      <c r="L102">
        <v>0.2</v>
      </c>
      <c r="N102">
        <f t="shared" si="22"/>
        <v>14.696938456699071</v>
      </c>
      <c r="O102">
        <f t="shared" si="23"/>
        <v>2.4494897427831779</v>
      </c>
      <c r="P102">
        <f t="shared" si="24"/>
        <v>1.4898979485566355</v>
      </c>
      <c r="R102">
        <f t="shared" si="25"/>
        <v>0.14624191040827061</v>
      </c>
      <c r="S102" s="5"/>
      <c r="T102">
        <f t="shared" si="26"/>
        <v>0.79721675685845583</v>
      </c>
      <c r="U102">
        <f t="shared" si="27"/>
        <v>-9.8423581353037484E-2</v>
      </c>
      <c r="V102">
        <f t="shared" si="28"/>
        <v>-1.7716244643546746E-3</v>
      </c>
      <c r="W102" s="5"/>
      <c r="X102">
        <f t="shared" si="29"/>
        <v>0.20278324314154422</v>
      </c>
      <c r="Y102">
        <f t="shared" si="30"/>
        <v>4.1121043699002643E-2</v>
      </c>
      <c r="Z102" s="6">
        <f t="shared" si="31"/>
        <v>1352.0841011611451</v>
      </c>
      <c r="AA102">
        <f t="shared" si="32"/>
        <v>1.0007839693543348</v>
      </c>
      <c r="AB102" s="5"/>
      <c r="AC102">
        <f t="shared" si="33"/>
        <v>0.79721675685845583</v>
      </c>
      <c r="AD102" s="6">
        <f t="shared" si="34"/>
        <v>1949.9409759621883</v>
      </c>
      <c r="AE102">
        <f t="shared" si="35"/>
        <v>-1.1506268878047412</v>
      </c>
      <c r="AF102" s="5"/>
      <c r="AK102">
        <f t="shared" si="36"/>
        <v>-5.372632506490449E-3</v>
      </c>
      <c r="AL102">
        <f t="shared" si="37"/>
        <v>2.8207644128294288E-5</v>
      </c>
    </row>
    <row r="103" spans="1:38" x14ac:dyDescent="0.3">
      <c r="A103" s="25">
        <v>323.14999999999998</v>
      </c>
      <c r="B103" s="27">
        <v>7</v>
      </c>
      <c r="C103" s="9">
        <v>42.393999999999998</v>
      </c>
      <c r="D103" s="9">
        <f t="shared" si="19"/>
        <v>296.75799999999998</v>
      </c>
      <c r="F103" s="25">
        <v>1.8688</v>
      </c>
      <c r="H103">
        <f t="shared" si="20"/>
        <v>-6.7276799999999999E-5</v>
      </c>
      <c r="I103" s="14">
        <v>0.41181200000000001</v>
      </c>
      <c r="J103">
        <v>1.7999999999999999E-2</v>
      </c>
      <c r="K103" s="23">
        <f t="shared" si="21"/>
        <v>7</v>
      </c>
      <c r="L103">
        <v>0.2</v>
      </c>
      <c r="N103">
        <f t="shared" si="22"/>
        <v>18.520259177452129</v>
      </c>
      <c r="O103">
        <f t="shared" si="23"/>
        <v>2.6457513110645907</v>
      </c>
      <c r="P103">
        <f t="shared" si="24"/>
        <v>1.5291502622129181</v>
      </c>
      <c r="R103">
        <f t="shared" si="25"/>
        <v>0.17955536861924584</v>
      </c>
      <c r="S103" s="5"/>
      <c r="T103">
        <f t="shared" si="26"/>
        <v>0.77115390843935416</v>
      </c>
      <c r="U103">
        <f t="shared" si="27"/>
        <v>-0.11285893593698419</v>
      </c>
      <c r="V103">
        <f t="shared" si="28"/>
        <v>-2.0314608468657153E-3</v>
      </c>
      <c r="W103" s="5"/>
      <c r="X103">
        <f t="shared" si="29"/>
        <v>0.22884609156064584</v>
      </c>
      <c r="Y103">
        <f t="shared" si="30"/>
        <v>5.2370533622583496E-2</v>
      </c>
      <c r="Z103" s="6">
        <f t="shared" si="31"/>
        <v>1371.5533669717704</v>
      </c>
      <c r="AA103">
        <f t="shared" si="32"/>
        <v>1.2929216709629285</v>
      </c>
      <c r="AB103" s="5"/>
      <c r="AC103">
        <f t="shared" si="33"/>
        <v>0.77115390843935416</v>
      </c>
      <c r="AD103" s="6">
        <f t="shared" si="34"/>
        <v>2024.9496911010974</v>
      </c>
      <c r="AE103">
        <f t="shared" si="35"/>
        <v>-1.4720237128849805</v>
      </c>
      <c r="AF103" s="5"/>
      <c r="AK103">
        <f t="shared" si="36"/>
        <v>-1.5781341496716728E-3</v>
      </c>
      <c r="AL103">
        <f t="shared" si="37"/>
        <v>2.2826899310569111E-6</v>
      </c>
    </row>
    <row r="104" spans="1:38" x14ac:dyDescent="0.3">
      <c r="A104" s="25">
        <v>323.14999999999998</v>
      </c>
      <c r="B104" s="27">
        <v>8</v>
      </c>
      <c r="C104" s="9">
        <v>42.393999999999998</v>
      </c>
      <c r="D104" s="9">
        <f t="shared" si="19"/>
        <v>339.15199999999999</v>
      </c>
      <c r="F104" s="25">
        <v>2.0244</v>
      </c>
      <c r="H104">
        <f t="shared" si="20"/>
        <v>-7.287839999999999E-5</v>
      </c>
      <c r="I104" s="14">
        <v>0.41181200000000001</v>
      </c>
      <c r="J104">
        <v>1.7999999999999999E-2</v>
      </c>
      <c r="K104" s="23">
        <f t="shared" si="21"/>
        <v>8</v>
      </c>
      <c r="L104">
        <v>0.2</v>
      </c>
      <c r="N104">
        <f t="shared" si="22"/>
        <v>22.627416997969508</v>
      </c>
      <c r="O104">
        <f t="shared" si="23"/>
        <v>2.8284271247461903</v>
      </c>
      <c r="P104">
        <f t="shared" si="24"/>
        <v>1.5656854249492382</v>
      </c>
      <c r="R104">
        <f t="shared" si="25"/>
        <v>0.2142554955230023</v>
      </c>
      <c r="S104" s="5"/>
      <c r="T104">
        <f t="shared" si="26"/>
        <v>0.74674122131020226</v>
      </c>
      <c r="U104">
        <f t="shared" si="27"/>
        <v>-0.12682987425975309</v>
      </c>
      <c r="V104">
        <f t="shared" si="28"/>
        <v>-2.2829377366755553E-3</v>
      </c>
      <c r="W104" s="5"/>
      <c r="X104">
        <f t="shared" si="29"/>
        <v>0.25325877868979768</v>
      </c>
      <c r="Y104">
        <f t="shared" si="30"/>
        <v>6.4140008983447919E-2</v>
      </c>
      <c r="Z104" s="6">
        <f t="shared" si="31"/>
        <v>1391.7229122867598</v>
      </c>
      <c r="AA104">
        <f t="shared" si="32"/>
        <v>1.606772161737775</v>
      </c>
      <c r="AB104" s="5"/>
      <c r="AC104">
        <f t="shared" si="33"/>
        <v>0.74674122131020226</v>
      </c>
      <c r="AD104" s="6">
        <f t="shared" si="34"/>
        <v>2108.1785198628927</v>
      </c>
      <c r="AE104">
        <f t="shared" si="35"/>
        <v>-1.8175193000114411</v>
      </c>
      <c r="AF104" s="5"/>
      <c r="AK104">
        <f t="shared" si="36"/>
        <v>1.2254195126606415E-3</v>
      </c>
      <c r="AL104">
        <f t="shared" si="37"/>
        <v>1.6855774700189784E-6</v>
      </c>
    </row>
    <row r="105" spans="1:38" x14ac:dyDescent="0.3">
      <c r="A105" s="25">
        <v>323.14999999999998</v>
      </c>
      <c r="B105" s="27">
        <v>9</v>
      </c>
      <c r="C105" s="9">
        <v>42.393999999999998</v>
      </c>
      <c r="D105" s="9">
        <f t="shared" si="19"/>
        <v>381.54599999999999</v>
      </c>
      <c r="F105" s="25">
        <v>2.1720999999999999</v>
      </c>
      <c r="H105">
        <f t="shared" si="20"/>
        <v>-7.8195599999999994E-5</v>
      </c>
      <c r="I105" s="14">
        <v>0.41181200000000001</v>
      </c>
      <c r="J105">
        <v>1.7999999999999999E-2</v>
      </c>
      <c r="K105" s="23">
        <f t="shared" si="21"/>
        <v>9</v>
      </c>
      <c r="L105">
        <v>0.2</v>
      </c>
      <c r="N105">
        <f t="shared" si="22"/>
        <v>27</v>
      </c>
      <c r="O105">
        <f t="shared" si="23"/>
        <v>3</v>
      </c>
      <c r="P105">
        <f t="shared" si="24"/>
        <v>1.6</v>
      </c>
      <c r="R105">
        <f t="shared" si="25"/>
        <v>0.25017578999999995</v>
      </c>
      <c r="S105" s="5"/>
      <c r="T105">
        <f t="shared" si="26"/>
        <v>0.72382678535495737</v>
      </c>
      <c r="U105">
        <f t="shared" si="27"/>
        <v>-0.14036534977629231</v>
      </c>
      <c r="V105">
        <f t="shared" si="28"/>
        <v>-2.5265762959732615E-3</v>
      </c>
      <c r="W105" s="5"/>
      <c r="X105">
        <f t="shared" si="29"/>
        <v>0.27617321464504258</v>
      </c>
      <c r="Y105">
        <f t="shared" si="30"/>
        <v>7.6271644487376763E-2</v>
      </c>
      <c r="Z105" s="6">
        <f t="shared" si="31"/>
        <v>1412.6451960889951</v>
      </c>
      <c r="AA105">
        <f t="shared" si="32"/>
        <v>1.9394058992922083</v>
      </c>
      <c r="AB105" s="5"/>
      <c r="AC105">
        <f t="shared" si="33"/>
        <v>0.72382678535495737</v>
      </c>
      <c r="AD105" s="6">
        <f t="shared" si="34"/>
        <v>2198.5643790900895</v>
      </c>
      <c r="AE105">
        <f t="shared" si="35"/>
        <v>-2.1847887603324474</v>
      </c>
      <c r="AF105" s="5"/>
      <c r="AK105">
        <f t="shared" si="36"/>
        <v>2.2663526637876075E-3</v>
      </c>
      <c r="AL105">
        <f t="shared" si="37"/>
        <v>5.4969065612294843E-6</v>
      </c>
    </row>
    <row r="106" spans="1:38" x14ac:dyDescent="0.3">
      <c r="A106" s="25">
        <v>323.14999999999998</v>
      </c>
      <c r="B106" s="27">
        <v>10</v>
      </c>
      <c r="C106" s="9">
        <v>42.393999999999998</v>
      </c>
      <c r="D106" s="9">
        <f t="shared" si="19"/>
        <v>423.94</v>
      </c>
      <c r="F106" s="25">
        <v>2.3077000000000001</v>
      </c>
      <c r="H106">
        <f t="shared" si="20"/>
        <v>-8.3077199999999991E-5</v>
      </c>
      <c r="I106" s="14">
        <v>0.41181200000000001</v>
      </c>
      <c r="J106">
        <v>1.7999999999999999E-2</v>
      </c>
      <c r="K106" s="23">
        <f t="shared" si="21"/>
        <v>10</v>
      </c>
      <c r="L106">
        <v>0.2</v>
      </c>
      <c r="N106">
        <f t="shared" si="22"/>
        <v>31.622776601683803</v>
      </c>
      <c r="O106">
        <f t="shared" si="23"/>
        <v>3.1622776601683795</v>
      </c>
      <c r="P106">
        <f t="shared" si="24"/>
        <v>1.632455532033676</v>
      </c>
      <c r="R106">
        <f t="shared" si="25"/>
        <v>0.28718393267355641</v>
      </c>
      <c r="S106" s="5"/>
      <c r="T106">
        <f t="shared" si="26"/>
        <v>0.70227678132505589</v>
      </c>
      <c r="U106">
        <f t="shared" si="27"/>
        <v>-0.15349168999051635</v>
      </c>
      <c r="V106">
        <f t="shared" si="28"/>
        <v>-2.762850419829294E-3</v>
      </c>
      <c r="W106" s="5"/>
      <c r="X106">
        <f t="shared" si="29"/>
        <v>0.29772321867494417</v>
      </c>
      <c r="Y106">
        <f t="shared" si="30"/>
        <v>8.8639114938168617E-2</v>
      </c>
      <c r="Z106" s="6">
        <f t="shared" si="31"/>
        <v>1434.3372241092388</v>
      </c>
      <c r="AA106">
        <f t="shared" si="32"/>
        <v>2.2884908772224257</v>
      </c>
      <c r="AB106" s="5"/>
      <c r="AC106">
        <f t="shared" si="33"/>
        <v>0.70227678132505589</v>
      </c>
      <c r="AD106" s="6">
        <f t="shared" si="34"/>
        <v>2295.1107931398637</v>
      </c>
      <c r="AE106">
        <f t="shared" si="35"/>
        <v>-2.571638277596811</v>
      </c>
      <c r="AF106" s="5"/>
      <c r="AK106">
        <f t="shared" si="36"/>
        <v>1.273681879341737E-3</v>
      </c>
      <c r="AL106">
        <f t="shared" si="37"/>
        <v>1.8407951993762381E-6</v>
      </c>
    </row>
    <row r="107" spans="1:38" x14ac:dyDescent="0.3">
      <c r="A107" s="25">
        <v>323.14999999999998</v>
      </c>
      <c r="B107" s="27">
        <v>11</v>
      </c>
      <c r="C107" s="9">
        <v>42.393999999999998</v>
      </c>
      <c r="D107" s="9">
        <f t="shared" si="19"/>
        <v>466.334</v>
      </c>
      <c r="F107" s="25">
        <v>2.4277000000000002</v>
      </c>
      <c r="H107">
        <f t="shared" si="20"/>
        <v>-8.7397199999999991E-5</v>
      </c>
      <c r="I107" s="14">
        <v>0.41181200000000001</v>
      </c>
      <c r="J107">
        <v>1.7999999999999999E-2</v>
      </c>
      <c r="K107" s="23">
        <f t="shared" si="21"/>
        <v>11</v>
      </c>
      <c r="L107">
        <v>0.2</v>
      </c>
      <c r="N107">
        <f t="shared" si="22"/>
        <v>36.482872693909407</v>
      </c>
      <c r="O107">
        <f t="shared" si="23"/>
        <v>3.3166247903553998</v>
      </c>
      <c r="P107">
        <f t="shared" si="24"/>
        <v>1.6633249580710801</v>
      </c>
      <c r="R107">
        <f t="shared" si="25"/>
        <v>0.32517220948869968</v>
      </c>
      <c r="S107" s="5"/>
      <c r="T107">
        <f t="shared" si="26"/>
        <v>0.68197286566362103</v>
      </c>
      <c r="U107">
        <f t="shared" si="27"/>
        <v>-0.1662329047086136</v>
      </c>
      <c r="V107">
        <f t="shared" si="28"/>
        <v>-2.9921922847550445E-3</v>
      </c>
      <c r="W107" s="5"/>
      <c r="X107">
        <f t="shared" si="29"/>
        <v>0.31802713433637902</v>
      </c>
      <c r="Y107">
        <f t="shared" si="30"/>
        <v>0.10114125817420927</v>
      </c>
      <c r="Z107" s="6">
        <f t="shared" si="31"/>
        <v>1456.7896963635271</v>
      </c>
      <c r="AA107">
        <f t="shared" si="32"/>
        <v>2.6521477701377654</v>
      </c>
      <c r="AB107" s="5"/>
      <c r="AC107">
        <f t="shared" si="33"/>
        <v>0.68197286566362103</v>
      </c>
      <c r="AD107" s="6">
        <f t="shared" si="34"/>
        <v>2396.8996909825482</v>
      </c>
      <c r="AE107">
        <f t="shared" si="35"/>
        <v>-2.9758964249211091</v>
      </c>
      <c r="AF107" s="5"/>
      <c r="AK107">
        <f t="shared" si="36"/>
        <v>-1.5686375793992902E-3</v>
      </c>
      <c r="AL107">
        <f t="shared" si="37"/>
        <v>2.1940730615629532E-6</v>
      </c>
    </row>
    <row r="108" spans="1:38" x14ac:dyDescent="0.3">
      <c r="A108" s="25">
        <v>323.14999999999998</v>
      </c>
      <c r="B108" s="27">
        <v>12</v>
      </c>
      <c r="C108" s="9">
        <v>42.393999999999998</v>
      </c>
      <c r="D108" s="9">
        <f t="shared" si="19"/>
        <v>508.72799999999995</v>
      </c>
      <c r="F108" s="25">
        <v>2.5293999999999999</v>
      </c>
      <c r="H108">
        <f t="shared" si="20"/>
        <v>-9.1058399999999982E-5</v>
      </c>
      <c r="I108" s="14">
        <v>0.41181200000000001</v>
      </c>
      <c r="J108">
        <v>1.7999999999999999E-2</v>
      </c>
      <c r="K108" s="23">
        <f t="shared" si="21"/>
        <v>12</v>
      </c>
      <c r="L108">
        <v>0.2</v>
      </c>
      <c r="N108">
        <f t="shared" si="22"/>
        <v>41.56921938165307</v>
      </c>
      <c r="O108">
        <f t="shared" si="23"/>
        <v>3.4641016151377544</v>
      </c>
      <c r="P108">
        <f t="shared" si="24"/>
        <v>1.6928203230275509</v>
      </c>
      <c r="R108">
        <f t="shared" si="25"/>
        <v>0.36405123036904452</v>
      </c>
      <c r="S108" s="5"/>
      <c r="T108">
        <f t="shared" si="26"/>
        <v>0.66280999623523928</v>
      </c>
      <c r="U108">
        <f t="shared" si="27"/>
        <v>-0.1786109503476509</v>
      </c>
      <c r="V108">
        <f t="shared" si="28"/>
        <v>-3.214997106257716E-3</v>
      </c>
      <c r="W108" s="5"/>
      <c r="X108">
        <f t="shared" si="29"/>
        <v>0.33719000376476072</v>
      </c>
      <c r="Y108">
        <f t="shared" si="30"/>
        <v>0.11369709863887935</v>
      </c>
      <c r="Z108" s="6">
        <f t="shared" si="31"/>
        <v>1479.9743088238499</v>
      </c>
      <c r="AA108">
        <f t="shared" si="32"/>
        <v>3.0288381295203455</v>
      </c>
      <c r="AB108" s="5"/>
      <c r="AC108">
        <f t="shared" si="33"/>
        <v>0.66280999623523928</v>
      </c>
      <c r="AD108" s="6">
        <f t="shared" si="34"/>
        <v>2503.0956326949522</v>
      </c>
      <c r="AE108">
        <f t="shared" si="35"/>
        <v>-3.3953799485097318</v>
      </c>
      <c r="AF108" s="5"/>
      <c r="AK108">
        <f t="shared" si="36"/>
        <v>-5.7055857265995158E-3</v>
      </c>
      <c r="AL108">
        <f t="shared" si="37"/>
        <v>3.1522917101132707E-5</v>
      </c>
    </row>
    <row r="109" spans="1:38" x14ac:dyDescent="0.3">
      <c r="A109" s="25">
        <v>323.14999999999998</v>
      </c>
      <c r="B109" s="27">
        <v>13</v>
      </c>
      <c r="C109" s="9">
        <v>42.393999999999998</v>
      </c>
      <c r="D109" s="9">
        <f t="shared" si="19"/>
        <v>551.12199999999996</v>
      </c>
      <c r="F109" s="25">
        <v>2.6111</v>
      </c>
      <c r="H109">
        <f t="shared" si="20"/>
        <v>-9.3999599999999994E-5</v>
      </c>
      <c r="I109" s="14">
        <v>0.41181200000000001</v>
      </c>
      <c r="J109">
        <v>1.7999999999999999E-2</v>
      </c>
      <c r="K109" s="23">
        <f t="shared" si="21"/>
        <v>13</v>
      </c>
      <c r="L109">
        <v>0.2</v>
      </c>
      <c r="N109">
        <f t="shared" si="22"/>
        <v>46.87216658103187</v>
      </c>
      <c r="O109">
        <f t="shared" si="23"/>
        <v>3.6055512754639891</v>
      </c>
      <c r="P109">
        <f t="shared" si="24"/>
        <v>1.7211102550927979</v>
      </c>
      <c r="R109">
        <f t="shared" si="25"/>
        <v>0.40374562980509199</v>
      </c>
      <c r="S109" s="5"/>
      <c r="T109">
        <f t="shared" si="26"/>
        <v>0.64469461460800637</v>
      </c>
      <c r="U109">
        <f t="shared" si="27"/>
        <v>-0.19064595760926706</v>
      </c>
      <c r="V109">
        <f t="shared" si="28"/>
        <v>-3.4316272369668069E-3</v>
      </c>
      <c r="W109" s="5"/>
      <c r="X109">
        <f t="shared" si="29"/>
        <v>0.35530538539199369</v>
      </c>
      <c r="Y109">
        <f t="shared" si="30"/>
        <v>0.12624191688855316</v>
      </c>
      <c r="Z109" s="6">
        <f t="shared" si="31"/>
        <v>1503.8494941166989</v>
      </c>
      <c r="AA109">
        <f t="shared" si="32"/>
        <v>3.4172791712851143</v>
      </c>
      <c r="AB109" s="5"/>
      <c r="AC109">
        <f t="shared" si="33"/>
        <v>0.64469461460800637</v>
      </c>
      <c r="AD109" s="6">
        <f t="shared" si="34"/>
        <v>2612.9453272739206</v>
      </c>
      <c r="AE109">
        <f t="shared" si="35"/>
        <v>-3.8278988262179614</v>
      </c>
      <c r="AF109" s="5"/>
      <c r="AK109">
        <f t="shared" si="36"/>
        <v>-1.0305652364722029E-2</v>
      </c>
      <c r="AL109">
        <f t="shared" si="37"/>
        <v>1.0427785218725505E-4</v>
      </c>
    </row>
    <row r="110" spans="1:38" x14ac:dyDescent="0.3">
      <c r="A110" s="25">
        <v>323.14999999999998</v>
      </c>
      <c r="B110" s="27">
        <v>14</v>
      </c>
      <c r="C110" s="9">
        <v>42.393999999999998</v>
      </c>
      <c r="D110" s="9">
        <f t="shared" si="19"/>
        <v>593.51599999999996</v>
      </c>
      <c r="F110" s="25">
        <v>2.6728999999999998</v>
      </c>
      <c r="H110">
        <f t="shared" si="20"/>
        <v>-9.6224399999999993E-5</v>
      </c>
      <c r="I110" s="14">
        <v>0.41181200000000001</v>
      </c>
      <c r="J110">
        <v>1.7999999999999999E-2</v>
      </c>
      <c r="K110" s="23">
        <f t="shared" si="21"/>
        <v>14</v>
      </c>
      <c r="L110">
        <v>0.2</v>
      </c>
      <c r="N110">
        <f t="shared" si="22"/>
        <v>52.383203414835151</v>
      </c>
      <c r="O110">
        <f t="shared" si="23"/>
        <v>3.7416573867739413</v>
      </c>
      <c r="P110">
        <f t="shared" si="24"/>
        <v>1.7483314773547884</v>
      </c>
      <c r="R110">
        <f t="shared" si="25"/>
        <v>0.44419102074573552</v>
      </c>
      <c r="S110" s="5"/>
      <c r="T110">
        <f t="shared" si="26"/>
        <v>0.6275431184876713</v>
      </c>
      <c r="U110">
        <f t="shared" si="27"/>
        <v>-0.20235642844785967</v>
      </c>
      <c r="V110">
        <f t="shared" si="28"/>
        <v>-3.642415712061474E-3</v>
      </c>
      <c r="W110" s="5"/>
      <c r="X110">
        <f t="shared" si="29"/>
        <v>0.3724568815123287</v>
      </c>
      <c r="Y110">
        <f t="shared" si="30"/>
        <v>0.13872412858588887</v>
      </c>
      <c r="Z110" s="6">
        <f t="shared" si="31"/>
        <v>1528.3648766666875</v>
      </c>
      <c r="AA110">
        <f t="shared" si="32"/>
        <v>3.8163795421835829</v>
      </c>
      <c r="AB110" s="5"/>
      <c r="AC110">
        <f t="shared" si="33"/>
        <v>0.6275431184876713</v>
      </c>
      <c r="AD110" s="6">
        <f t="shared" si="34"/>
        <v>2725.7743261534565</v>
      </c>
      <c r="AE110">
        <f t="shared" si="35"/>
        <v>-4.2712793759922585</v>
      </c>
      <c r="AF110" s="5"/>
      <c r="AK110">
        <f t="shared" si="36"/>
        <v>-1.4351228775001168E-2</v>
      </c>
      <c r="AL110">
        <f t="shared" si="37"/>
        <v>2.0320514973130242E-4</v>
      </c>
    </row>
    <row r="111" spans="1:38" x14ac:dyDescent="0.3">
      <c r="A111" s="25">
        <v>323.14999999999998</v>
      </c>
      <c r="B111" s="27">
        <v>15</v>
      </c>
      <c r="C111" s="9">
        <v>42.393999999999998</v>
      </c>
      <c r="D111" s="9">
        <f t="shared" si="19"/>
        <v>635.91</v>
      </c>
      <c r="F111" s="25">
        <v>2.7162000000000002</v>
      </c>
      <c r="H111">
        <f t="shared" si="20"/>
        <v>-9.7783199999999996E-5</v>
      </c>
      <c r="I111" s="14">
        <v>0.41181200000000001</v>
      </c>
      <c r="J111">
        <v>1.7999999999999999E-2</v>
      </c>
      <c r="K111" s="23">
        <f t="shared" si="21"/>
        <v>15</v>
      </c>
      <c r="L111">
        <v>0.2</v>
      </c>
      <c r="N111">
        <f t="shared" si="22"/>
        <v>58.094750193111238</v>
      </c>
      <c r="O111">
        <f t="shared" si="23"/>
        <v>3.872983346207417</v>
      </c>
      <c r="P111">
        <f t="shared" si="24"/>
        <v>1.7745966692414834</v>
      </c>
      <c r="R111">
        <f t="shared" si="25"/>
        <v>0.48533177398729765</v>
      </c>
      <c r="S111" s="5"/>
      <c r="T111">
        <f t="shared" si="26"/>
        <v>0.6112805716695906</v>
      </c>
      <c r="U111">
        <f t="shared" si="27"/>
        <v>-0.2137594071723895</v>
      </c>
      <c r="V111">
        <f t="shared" si="28"/>
        <v>-3.8476693291030106E-3</v>
      </c>
      <c r="W111" s="5"/>
      <c r="X111">
        <f t="shared" si="29"/>
        <v>0.3887194283304094</v>
      </c>
      <c r="Y111">
        <f t="shared" si="30"/>
        <v>0.15110279396152029</v>
      </c>
      <c r="Z111" s="6">
        <f t="shared" si="31"/>
        <v>1553.4646880648127</v>
      </c>
      <c r="AA111">
        <f t="shared" si="32"/>
        <v>4.2251913843687863</v>
      </c>
      <c r="AB111" s="5"/>
      <c r="AC111">
        <f t="shared" si="33"/>
        <v>0.6112805716695906</v>
      </c>
      <c r="AD111" s="6">
        <f t="shared" si="34"/>
        <v>2840.9821276915245</v>
      </c>
      <c r="AE111">
        <f t="shared" si="35"/>
        <v>-4.7233931375202856</v>
      </c>
      <c r="AF111" s="5"/>
      <c r="AK111">
        <f t="shared" si="36"/>
        <v>-1.671764849330426E-2</v>
      </c>
      <c r="AL111">
        <f t="shared" si="37"/>
        <v>2.7621992236757952E-4</v>
      </c>
    </row>
    <row r="112" spans="1:38" x14ac:dyDescent="0.3">
      <c r="A112" s="25">
        <v>323.14999999999998</v>
      </c>
      <c r="B112" s="27">
        <v>16</v>
      </c>
      <c r="C112" s="9">
        <v>42.393999999999998</v>
      </c>
      <c r="D112" s="9">
        <f t="shared" si="19"/>
        <v>678.30399999999997</v>
      </c>
      <c r="F112" s="25">
        <v>2.7446999999999999</v>
      </c>
      <c r="H112">
        <f t="shared" si="20"/>
        <v>-9.8809199999999982E-5</v>
      </c>
      <c r="I112" s="14">
        <v>0.41181200000000001</v>
      </c>
      <c r="J112">
        <v>1.7999999999999999E-2</v>
      </c>
      <c r="K112" s="23">
        <f t="shared" si="21"/>
        <v>16</v>
      </c>
      <c r="L112">
        <v>0.2</v>
      </c>
      <c r="N112">
        <f t="shared" si="22"/>
        <v>63.999999999999979</v>
      </c>
      <c r="O112">
        <f t="shared" si="23"/>
        <v>4</v>
      </c>
      <c r="P112">
        <f t="shared" si="24"/>
        <v>1.8</v>
      </c>
      <c r="R112">
        <f t="shared" si="25"/>
        <v>0.52711935999999981</v>
      </c>
      <c r="S112" s="5"/>
      <c r="T112">
        <f t="shared" si="26"/>
        <v>0.59583960951055359</v>
      </c>
      <c r="U112">
        <f t="shared" si="27"/>
        <v>-0.22487062965390855</v>
      </c>
      <c r="V112">
        <f t="shared" si="28"/>
        <v>-4.0476713337703535E-3</v>
      </c>
      <c r="W112" s="5"/>
      <c r="X112">
        <f t="shared" si="29"/>
        <v>0.40416039048944646</v>
      </c>
      <c r="Y112">
        <f t="shared" si="30"/>
        <v>0.16334562124058186</v>
      </c>
      <c r="Z112" s="6">
        <f t="shared" si="31"/>
        <v>1579.0903524212904</v>
      </c>
      <c r="AA112">
        <f t="shared" si="32"/>
        <v>4.6428749030027703</v>
      </c>
      <c r="AB112" s="5"/>
      <c r="AC112">
        <f t="shared" si="33"/>
        <v>0.59583960951055359</v>
      </c>
      <c r="AD112" s="6">
        <f t="shared" si="34"/>
        <v>2958.0364954971483</v>
      </c>
      <c r="AE112">
        <f t="shared" si="35"/>
        <v>-5.1821848498051102</v>
      </c>
      <c r="AF112" s="5"/>
      <c r="AK112">
        <f t="shared" si="36"/>
        <v>-1.623825813611024E-2</v>
      </c>
      <c r="AL112">
        <f t="shared" si="37"/>
        <v>2.6048181196130989E-4</v>
      </c>
    </row>
    <row r="113" spans="1:38" x14ac:dyDescent="0.3">
      <c r="A113" s="25">
        <v>323.14999999999998</v>
      </c>
      <c r="B113" s="27">
        <v>17</v>
      </c>
      <c r="C113" s="9">
        <v>42.393999999999998</v>
      </c>
      <c r="D113" s="9">
        <f t="shared" si="19"/>
        <v>720.69799999999998</v>
      </c>
      <c r="F113" s="25">
        <v>2.7642000000000002</v>
      </c>
      <c r="H113">
        <f t="shared" si="20"/>
        <v>-9.951119999999999E-5</v>
      </c>
      <c r="I113" s="14">
        <v>0.41181200000000001</v>
      </c>
      <c r="J113">
        <v>1.7999999999999999E-2</v>
      </c>
      <c r="K113" s="23">
        <f t="shared" si="21"/>
        <v>17</v>
      </c>
      <c r="L113">
        <v>0.2</v>
      </c>
      <c r="N113">
        <f t="shared" si="22"/>
        <v>70.092795635500266</v>
      </c>
      <c r="O113">
        <f t="shared" si="23"/>
        <v>4.1231056256176606</v>
      </c>
      <c r="P113">
        <f t="shared" si="24"/>
        <v>1.824621125123532</v>
      </c>
      <c r="R113">
        <f t="shared" si="25"/>
        <v>0.56951108507774506</v>
      </c>
      <c r="S113" s="5"/>
      <c r="T113">
        <f t="shared" si="26"/>
        <v>0.5811595062003907</v>
      </c>
      <c r="U113">
        <f t="shared" si="27"/>
        <v>-0.23570465391701448</v>
      </c>
      <c r="V113">
        <f t="shared" si="28"/>
        <v>-4.2426837705062601E-3</v>
      </c>
      <c r="W113" s="5"/>
      <c r="X113">
        <f t="shared" si="29"/>
        <v>0.41884049379960925</v>
      </c>
      <c r="Y113">
        <f t="shared" si="30"/>
        <v>0.17542735924630051</v>
      </c>
      <c r="Z113" s="6">
        <f t="shared" si="31"/>
        <v>1605.1824158397249</v>
      </c>
      <c r="AA113">
        <f t="shared" si="32"/>
        <v>5.0686724217484791</v>
      </c>
      <c r="AB113" s="5"/>
      <c r="AC113">
        <f t="shared" si="33"/>
        <v>0.5811595062003907</v>
      </c>
      <c r="AD113" s="6">
        <f t="shared" si="34"/>
        <v>3076.4675049977877</v>
      </c>
      <c r="AE113">
        <f t="shared" si="35"/>
        <v>-5.6456962603308076</v>
      </c>
      <c r="AF113" s="5"/>
      <c r="AK113">
        <f t="shared" si="36"/>
        <v>-1.1755437275089875E-2</v>
      </c>
      <c r="AL113">
        <f t="shared" si="37"/>
        <v>1.3586061266796008E-4</v>
      </c>
    </row>
    <row r="114" spans="1:38" x14ac:dyDescent="0.3">
      <c r="A114" s="25">
        <v>323.14999999999998</v>
      </c>
      <c r="B114" s="28">
        <v>18</v>
      </c>
      <c r="C114" s="9">
        <v>42.393999999999998</v>
      </c>
      <c r="D114" s="9">
        <f t="shared" si="19"/>
        <v>763.09199999999998</v>
      </c>
      <c r="F114" s="30">
        <v>2.7831000000000001</v>
      </c>
      <c r="H114">
        <f t="shared" si="20"/>
        <v>-1.0019159999999999E-4</v>
      </c>
      <c r="I114" s="14">
        <v>0.41181200000000001</v>
      </c>
      <c r="J114">
        <v>1.7999999999999999E-2</v>
      </c>
      <c r="K114" s="23">
        <f t="shared" si="21"/>
        <v>18</v>
      </c>
      <c r="L114">
        <v>0.2</v>
      </c>
      <c r="N114">
        <f t="shared" si="22"/>
        <v>76.367532368147081</v>
      </c>
      <c r="O114">
        <f t="shared" si="23"/>
        <v>4.2426406871192848</v>
      </c>
      <c r="P114">
        <f t="shared" si="24"/>
        <v>1.8485281374238571</v>
      </c>
      <c r="R114">
        <f t="shared" si="25"/>
        <v>0.61246911080460897</v>
      </c>
      <c r="S114" s="5"/>
      <c r="T114">
        <f t="shared" si="26"/>
        <v>0.56718537659974633</v>
      </c>
      <c r="U114">
        <f t="shared" si="27"/>
        <v>-0.24627497483469785</v>
      </c>
      <c r="V114">
        <f t="shared" si="28"/>
        <v>-4.4329495470245613E-3</v>
      </c>
      <c r="W114" s="5"/>
      <c r="X114">
        <f t="shared" si="29"/>
        <v>0.43281462340025362</v>
      </c>
      <c r="Y114">
        <f t="shared" si="30"/>
        <v>0.18732849822910336</v>
      </c>
      <c r="Z114" s="6">
        <f t="shared" si="31"/>
        <v>1631.6819619475964</v>
      </c>
      <c r="AA114">
        <f t="shared" si="32"/>
        <v>5.5018895673448833</v>
      </c>
      <c r="AB114" s="5"/>
      <c r="AC114">
        <f t="shared" si="33"/>
        <v>0.56718537659974633</v>
      </c>
      <c r="AD114" s="6">
        <f t="shared" si="34"/>
        <v>3195.8616402685575</v>
      </c>
      <c r="AE114">
        <f t="shared" si="35"/>
        <v>-6.1120845135427642</v>
      </c>
      <c r="AF114" s="5"/>
      <c r="AK114">
        <f t="shared" si="36"/>
        <v>-2.158784940296421E-3</v>
      </c>
      <c r="AL114">
        <f t="shared" si="37"/>
        <v>4.2378065407127756E-6</v>
      </c>
    </row>
    <row r="115" spans="1:38" x14ac:dyDescent="0.3">
      <c r="A115" s="25">
        <v>348.15</v>
      </c>
      <c r="B115" s="26">
        <v>0.1</v>
      </c>
      <c r="C115" s="9">
        <v>42.393999999999998</v>
      </c>
      <c r="D115" s="9">
        <f t="shared" si="19"/>
        <v>4.2393999999999998</v>
      </c>
      <c r="F115" s="29">
        <v>0.93310000000000004</v>
      </c>
      <c r="H115">
        <f t="shared" si="20"/>
        <v>-3.3591599999999999E-5</v>
      </c>
      <c r="I115" s="14">
        <v>0.436421</v>
      </c>
      <c r="J115">
        <v>1.7999999999999999E-2</v>
      </c>
      <c r="K115" s="23">
        <f t="shared" si="21"/>
        <v>0.1</v>
      </c>
      <c r="L115">
        <v>0.2</v>
      </c>
      <c r="N115">
        <f t="shared" si="22"/>
        <v>3.1622776601683798E-2</v>
      </c>
      <c r="O115">
        <f t="shared" si="23"/>
        <v>0.31622776601683794</v>
      </c>
      <c r="P115">
        <f t="shared" si="24"/>
        <v>1.0632455532033676</v>
      </c>
      <c r="R115">
        <f t="shared" si="25"/>
        <v>4.672771730343414E-4</v>
      </c>
      <c r="S115" s="5"/>
      <c r="T115">
        <f t="shared" si="26"/>
        <v>0.99577849664133866</v>
      </c>
      <c r="U115">
        <f t="shared" si="27"/>
        <v>-1.8372563401753061E-3</v>
      </c>
      <c r="V115">
        <f t="shared" si="28"/>
        <v>-3.3070614123155507E-5</v>
      </c>
      <c r="W115" s="5"/>
      <c r="X115">
        <f t="shared" si="29"/>
        <v>4.2215033586612914E-3</v>
      </c>
      <c r="Y115">
        <f t="shared" si="30"/>
        <v>1.7821090607188562E-5</v>
      </c>
      <c r="Z115" s="6">
        <f t="shared" si="31"/>
        <v>1241.4288298965671</v>
      </c>
      <c r="AA115">
        <f t="shared" si="32"/>
        <v>3.9822508187933035E-4</v>
      </c>
      <c r="AB115" s="5"/>
      <c r="AC115">
        <f t="shared" si="33"/>
        <v>0.99577849664133866</v>
      </c>
      <c r="AD115" s="6">
        <f t="shared" si="34"/>
        <v>1735.472277013133</v>
      </c>
      <c r="AE115">
        <f t="shared" si="35"/>
        <v>-5.5435402804198677E-4</v>
      </c>
      <c r="AF115" s="5"/>
      <c r="AK115">
        <f t="shared" si="36"/>
        <v>2.7807761274852949E-4</v>
      </c>
      <c r="AL115">
        <f t="shared" si="37"/>
        <v>9.7137698175288144E-8</v>
      </c>
    </row>
    <row r="116" spans="1:38" x14ac:dyDescent="0.3">
      <c r="A116" s="25">
        <v>348.15</v>
      </c>
      <c r="B116" s="27">
        <v>0.2</v>
      </c>
      <c r="C116" s="9">
        <v>42.393999999999998</v>
      </c>
      <c r="D116" s="9">
        <f t="shared" si="19"/>
        <v>8.4787999999999997</v>
      </c>
      <c r="F116" s="25">
        <v>0.92979999999999996</v>
      </c>
      <c r="H116">
        <f t="shared" si="20"/>
        <v>-3.3472799999999996E-5</v>
      </c>
      <c r="I116" s="14">
        <v>0.436421</v>
      </c>
      <c r="J116">
        <v>1.7999999999999999E-2</v>
      </c>
      <c r="K116" s="23">
        <f t="shared" si="21"/>
        <v>0.2</v>
      </c>
      <c r="L116">
        <v>0.2</v>
      </c>
      <c r="N116">
        <f t="shared" si="22"/>
        <v>8.9442719099991616E-2</v>
      </c>
      <c r="O116">
        <f t="shared" si="23"/>
        <v>0.44721359549995793</v>
      </c>
      <c r="P116">
        <f t="shared" si="24"/>
        <v>1.0894427190999916</v>
      </c>
      <c r="R116">
        <f t="shared" si="25"/>
        <v>1.2898782911735362E-3</v>
      </c>
      <c r="S116" s="5"/>
      <c r="T116">
        <f t="shared" si="26"/>
        <v>0.99159248563281643</v>
      </c>
      <c r="U116">
        <f t="shared" si="27"/>
        <v>-3.6667730100735023E-3</v>
      </c>
      <c r="V116">
        <f t="shared" si="28"/>
        <v>-6.6001914181323029E-5</v>
      </c>
      <c r="W116" s="5"/>
      <c r="X116">
        <f t="shared" si="29"/>
        <v>8.4075143671835245E-3</v>
      </c>
      <c r="Y116">
        <f t="shared" si="30"/>
        <v>7.0686297834397384E-5</v>
      </c>
      <c r="Z116" s="6">
        <f t="shared" si="31"/>
        <v>1243.5062059721713</v>
      </c>
      <c r="AA116">
        <f t="shared" si="32"/>
        <v>1.5821793006168671E-3</v>
      </c>
      <c r="AB116" s="5"/>
      <c r="AC116">
        <f t="shared" si="33"/>
        <v>0.99159248563281643</v>
      </c>
      <c r="AD116" s="6">
        <f t="shared" si="34"/>
        <v>1735.6493814112418</v>
      </c>
      <c r="AE116">
        <f t="shared" si="35"/>
        <v>-2.1897925112450626E-3</v>
      </c>
      <c r="AF116" s="5"/>
      <c r="AK116">
        <f t="shared" si="36"/>
        <v>6.1626316636401732E-4</v>
      </c>
      <c r="AL116">
        <f t="shared" si="37"/>
        <v>4.2215682598698337E-7</v>
      </c>
    </row>
    <row r="117" spans="1:38" x14ac:dyDescent="0.3">
      <c r="A117" s="25">
        <v>348.15</v>
      </c>
      <c r="B117" s="27">
        <v>0.3</v>
      </c>
      <c r="C117" s="9">
        <v>42.393999999999998</v>
      </c>
      <c r="D117" s="9">
        <f t="shared" si="19"/>
        <v>12.7182</v>
      </c>
      <c r="F117" s="25">
        <v>0.93289999999999995</v>
      </c>
      <c r="H117">
        <f t="shared" si="20"/>
        <v>-3.3584399999999996E-5</v>
      </c>
      <c r="I117" s="14">
        <v>0.436421</v>
      </c>
      <c r="J117">
        <v>1.7999999999999999E-2</v>
      </c>
      <c r="K117" s="23">
        <f t="shared" si="21"/>
        <v>0.3</v>
      </c>
      <c r="L117">
        <v>0.2</v>
      </c>
      <c r="N117">
        <f t="shared" si="22"/>
        <v>0.16431676725154978</v>
      </c>
      <c r="O117">
        <f t="shared" si="23"/>
        <v>0.54772255750516607</v>
      </c>
      <c r="P117">
        <f t="shared" si="24"/>
        <v>1.1095445115010332</v>
      </c>
      <c r="R117">
        <f t="shared" si="25"/>
        <v>2.3267262709562656E-3</v>
      </c>
      <c r="S117" s="5"/>
      <c r="T117">
        <f t="shared" si="26"/>
        <v>0.98744152124450812</v>
      </c>
      <c r="U117">
        <f t="shared" si="27"/>
        <v>-5.4886149448852319E-3</v>
      </c>
      <c r="V117">
        <f t="shared" si="28"/>
        <v>-9.8795069007934165E-5</v>
      </c>
      <c r="W117" s="5"/>
      <c r="X117">
        <f t="shared" si="29"/>
        <v>1.2558478755491901E-2</v>
      </c>
      <c r="Y117">
        <f t="shared" si="30"/>
        <v>1.5771538865214143E-4</v>
      </c>
      <c r="Z117" s="6">
        <f t="shared" si="31"/>
        <v>1245.5671733281406</v>
      </c>
      <c r="AA117">
        <f t="shared" si="32"/>
        <v>3.5360119950083443E-3</v>
      </c>
      <c r="AB117" s="5"/>
      <c r="AC117">
        <f t="shared" si="33"/>
        <v>0.98744152124450812</v>
      </c>
      <c r="AD117" s="6">
        <f t="shared" si="34"/>
        <v>1735.9466983737764</v>
      </c>
      <c r="AE117">
        <f t="shared" si="35"/>
        <v>-4.8662492170493173E-3</v>
      </c>
      <c r="AF117" s="5"/>
      <c r="AK117">
        <f t="shared" si="36"/>
        <v>8.9769397990735814E-4</v>
      </c>
      <c r="AL117">
        <f t="shared" si="37"/>
        <v>8.672794208828738E-7</v>
      </c>
    </row>
    <row r="118" spans="1:38" x14ac:dyDescent="0.3">
      <c r="A118" s="25">
        <v>348.15</v>
      </c>
      <c r="B118" s="27">
        <v>0.4</v>
      </c>
      <c r="C118" s="9">
        <v>42.393999999999998</v>
      </c>
      <c r="D118" s="9">
        <f t="shared" si="19"/>
        <v>16.957599999999999</v>
      </c>
      <c r="F118" s="25">
        <v>0.93869999999999998</v>
      </c>
      <c r="H118">
        <f t="shared" si="20"/>
        <v>-3.3793199999999994E-5</v>
      </c>
      <c r="I118" s="14">
        <v>0.436421</v>
      </c>
      <c r="J118">
        <v>1.7999999999999999E-2</v>
      </c>
      <c r="K118" s="23">
        <f t="shared" si="21"/>
        <v>0.4</v>
      </c>
      <c r="L118">
        <v>0.2</v>
      </c>
      <c r="N118">
        <f t="shared" si="22"/>
        <v>0.25298221281347039</v>
      </c>
      <c r="O118">
        <f t="shared" si="23"/>
        <v>0.63245553203367588</v>
      </c>
      <c r="P118">
        <f t="shared" si="24"/>
        <v>1.1264911064067351</v>
      </c>
      <c r="R118">
        <f t="shared" si="25"/>
        <v>3.528339449936618E-3</v>
      </c>
      <c r="S118" s="5"/>
      <c r="T118">
        <f t="shared" si="26"/>
        <v>0.98332516517896129</v>
      </c>
      <c r="U118">
        <f t="shared" si="27"/>
        <v>-7.3028462660125349E-3</v>
      </c>
      <c r="V118">
        <f t="shared" si="28"/>
        <v>-1.3145123278822561E-4</v>
      </c>
      <c r="W118" s="5"/>
      <c r="X118">
        <f t="shared" si="29"/>
        <v>1.6674834821038754E-2</v>
      </c>
      <c r="Y118">
        <f t="shared" si="30"/>
        <v>2.7805011630892653E-4</v>
      </c>
      <c r="Z118" s="6">
        <f t="shared" si="31"/>
        <v>1247.6124311951492</v>
      </c>
      <c r="AA118">
        <f t="shared" si="32"/>
        <v>6.2441780688409282E-3</v>
      </c>
      <c r="AB118" s="5"/>
      <c r="AC118">
        <f t="shared" si="33"/>
        <v>0.98332516517896129</v>
      </c>
      <c r="AD118" s="6">
        <f t="shared" si="34"/>
        <v>1736.3657984049255</v>
      </c>
      <c r="AE118">
        <f t="shared" si="35"/>
        <v>-8.5454308219182085E-3</v>
      </c>
      <c r="AF118" s="5"/>
      <c r="AK118">
        <f t="shared" si="36"/>
        <v>1.0956354640711125E-3</v>
      </c>
      <c r="AL118">
        <f t="shared" si="37"/>
        <v>1.2756091072254575E-6</v>
      </c>
    </row>
    <row r="119" spans="1:38" x14ac:dyDescent="0.3">
      <c r="A119" s="25">
        <v>348.15</v>
      </c>
      <c r="B119" s="27">
        <v>0.5</v>
      </c>
      <c r="C119" s="9">
        <v>42.393999999999998</v>
      </c>
      <c r="D119" s="9">
        <f t="shared" si="19"/>
        <v>21.196999999999999</v>
      </c>
      <c r="F119" s="25">
        <v>0.94579999999999997</v>
      </c>
      <c r="H119">
        <f t="shared" si="20"/>
        <v>-3.4048799999999998E-5</v>
      </c>
      <c r="I119" s="14">
        <v>0.436421</v>
      </c>
      <c r="J119">
        <v>1.7999999999999999E-2</v>
      </c>
      <c r="K119" s="23">
        <f t="shared" si="21"/>
        <v>0.5</v>
      </c>
      <c r="L119">
        <v>0.2</v>
      </c>
      <c r="N119">
        <f t="shared" si="22"/>
        <v>0.35355339059327379</v>
      </c>
      <c r="O119">
        <f t="shared" si="23"/>
        <v>0.70710678118654757</v>
      </c>
      <c r="P119">
        <f t="shared" si="24"/>
        <v>1.1414213562373094</v>
      </c>
      <c r="R119">
        <f t="shared" si="25"/>
        <v>4.8665047693263854E-3</v>
      </c>
      <c r="S119" s="5"/>
      <c r="T119">
        <f t="shared" si="26"/>
        <v>0.97924298641692054</v>
      </c>
      <c r="U119">
        <f t="shared" si="27"/>
        <v>-9.1095302946104049E-3</v>
      </c>
      <c r="V119">
        <f t="shared" si="28"/>
        <v>-1.6397154530298729E-4</v>
      </c>
      <c r="W119" s="5"/>
      <c r="X119">
        <f t="shared" si="29"/>
        <v>2.0757013583079464E-2</v>
      </c>
      <c r="Y119">
        <f t="shared" si="30"/>
        <v>4.3085361288814538E-4</v>
      </c>
      <c r="Z119" s="6">
        <f t="shared" si="31"/>
        <v>1249.6426691886991</v>
      </c>
      <c r="AA119">
        <f t="shared" si="32"/>
        <v>9.6914350591044557E-3</v>
      </c>
      <c r="AB119" s="5"/>
      <c r="AC119">
        <f t="shared" si="33"/>
        <v>0.97924298641692054</v>
      </c>
      <c r="AD119" s="6">
        <f t="shared" si="34"/>
        <v>1736.9080995178144</v>
      </c>
      <c r="AE119">
        <f t="shared" si="35"/>
        <v>-1.3190751969281917E-2</v>
      </c>
      <c r="AF119" s="5"/>
      <c r="AK119">
        <f t="shared" si="36"/>
        <v>1.2032163138459371E-3</v>
      </c>
      <c r="AL119">
        <f t="shared" si="37"/>
        <v>1.5308249619401994E-6</v>
      </c>
    </row>
    <row r="120" spans="1:38" x14ac:dyDescent="0.3">
      <c r="A120" s="25">
        <v>348.15</v>
      </c>
      <c r="B120" s="27">
        <v>0.6</v>
      </c>
      <c r="C120" s="9">
        <v>42.393999999999998</v>
      </c>
      <c r="D120" s="9">
        <f t="shared" si="19"/>
        <v>25.436399999999999</v>
      </c>
      <c r="F120" s="25">
        <v>0.95389999999999997</v>
      </c>
      <c r="H120">
        <f t="shared" si="20"/>
        <v>-3.4340399999999994E-5</v>
      </c>
      <c r="I120" s="14">
        <v>0.436421</v>
      </c>
      <c r="J120">
        <v>1.7999999999999999E-2</v>
      </c>
      <c r="K120" s="23">
        <f t="shared" si="21"/>
        <v>0.6</v>
      </c>
      <c r="L120">
        <v>0.2</v>
      </c>
      <c r="N120">
        <f t="shared" si="22"/>
        <v>0.46475800154489</v>
      </c>
      <c r="O120">
        <f t="shared" si="23"/>
        <v>0.7745966692414834</v>
      </c>
      <c r="P120">
        <f t="shared" si="24"/>
        <v>1.1549193338482966</v>
      </c>
      <c r="R120">
        <f t="shared" si="25"/>
        <v>6.3224203202049264E-3</v>
      </c>
      <c r="S120" s="5"/>
      <c r="T120">
        <f t="shared" si="26"/>
        <v>0.97519456106687841</v>
      </c>
      <c r="U120">
        <f t="shared" si="27"/>
        <v>-1.0908729564847971E-2</v>
      </c>
      <c r="V120">
        <f t="shared" si="28"/>
        <v>-1.9635713216726347E-4</v>
      </c>
      <c r="W120" s="5"/>
      <c r="X120">
        <f t="shared" si="29"/>
        <v>2.4805438933121544E-2</v>
      </c>
      <c r="Y120">
        <f t="shared" si="30"/>
        <v>6.1530980066482207E-4</v>
      </c>
      <c r="Z120" s="6">
        <f t="shared" si="31"/>
        <v>1251.6585668806408</v>
      </c>
      <c r="AA120">
        <f t="shared" si="32"/>
        <v>1.386284009917939E-2</v>
      </c>
      <c r="AB120" s="5"/>
      <c r="AC120">
        <f t="shared" si="33"/>
        <v>0.97519456106687841</v>
      </c>
      <c r="AD120" s="6">
        <f t="shared" si="34"/>
        <v>1737.574874538393</v>
      </c>
      <c r="AE120">
        <f t="shared" si="35"/>
        <v>-1.8767271470433066E-2</v>
      </c>
      <c r="AF120" s="5"/>
      <c r="AK120">
        <f t="shared" si="36"/>
        <v>1.221631816783985E-3</v>
      </c>
      <c r="AL120">
        <f t="shared" si="37"/>
        <v>1.5774662093332775E-6</v>
      </c>
    </row>
    <row r="121" spans="1:38" x14ac:dyDescent="0.3">
      <c r="A121" s="25">
        <v>348.15</v>
      </c>
      <c r="B121" s="27">
        <v>0.7</v>
      </c>
      <c r="C121" s="9">
        <v>42.393999999999998</v>
      </c>
      <c r="D121" s="9">
        <f t="shared" si="19"/>
        <v>29.675799999999995</v>
      </c>
      <c r="F121" s="25">
        <v>0.96260000000000001</v>
      </c>
      <c r="H121">
        <f t="shared" si="20"/>
        <v>-3.4653599999999996E-5</v>
      </c>
      <c r="I121" s="14">
        <v>0.436421</v>
      </c>
      <c r="J121">
        <v>1.7999999999999999E-2</v>
      </c>
      <c r="K121" s="23">
        <f t="shared" si="21"/>
        <v>0.7</v>
      </c>
      <c r="L121">
        <v>0.2</v>
      </c>
      <c r="N121">
        <f t="shared" si="22"/>
        <v>0.58566201857385281</v>
      </c>
      <c r="O121">
        <f t="shared" si="23"/>
        <v>0.83666002653407556</v>
      </c>
      <c r="P121">
        <f t="shared" si="24"/>
        <v>1.167332005306815</v>
      </c>
      <c r="R121">
        <f t="shared" si="25"/>
        <v>7.8824424373340526E-3</v>
      </c>
      <c r="S121" s="5"/>
      <c r="T121">
        <f t="shared" si="26"/>
        <v>0.97117947221834289</v>
      </c>
      <c r="U121">
        <f t="shared" si="27"/>
        <v>-1.2700505836896114E-2</v>
      </c>
      <c r="V121">
        <f t="shared" si="28"/>
        <v>-2.2860910506413004E-4</v>
      </c>
      <c r="W121" s="5"/>
      <c r="X121">
        <f t="shared" si="29"/>
        <v>2.8820527781657095E-2</v>
      </c>
      <c r="Y121">
        <f t="shared" si="30"/>
        <v>8.3062282161326846E-4</v>
      </c>
      <c r="Z121" s="6">
        <f t="shared" si="31"/>
        <v>1253.6607934202866</v>
      </c>
      <c r="AA121">
        <f t="shared" si="32"/>
        <v>1.874374678038037E-2</v>
      </c>
      <c r="AB121" s="5"/>
      <c r="AC121">
        <f t="shared" si="33"/>
        <v>0.97117947221834289</v>
      </c>
      <c r="AD121" s="6">
        <f t="shared" si="34"/>
        <v>1738.3672580887971</v>
      </c>
      <c r="AE121">
        <f t="shared" si="35"/>
        <v>-2.5241629748362613E-2</v>
      </c>
      <c r="AF121" s="5"/>
      <c r="AK121">
        <f t="shared" si="36"/>
        <v>1.1559503642876792E-3</v>
      </c>
      <c r="AL121">
        <f t="shared" si="37"/>
        <v>1.4175377997775373E-6</v>
      </c>
    </row>
    <row r="122" spans="1:38" x14ac:dyDescent="0.3">
      <c r="A122" s="25">
        <v>348.15</v>
      </c>
      <c r="B122" s="27">
        <v>0.8</v>
      </c>
      <c r="C122" s="9">
        <v>42.393999999999998</v>
      </c>
      <c r="D122" s="9">
        <f t="shared" si="19"/>
        <v>33.915199999999999</v>
      </c>
      <c r="F122" s="25">
        <v>0.97170000000000001</v>
      </c>
      <c r="H122">
        <f t="shared" si="20"/>
        <v>-3.4981199999999996E-5</v>
      </c>
      <c r="I122" s="14">
        <v>0.436421</v>
      </c>
      <c r="J122">
        <v>1.7999999999999999E-2</v>
      </c>
      <c r="K122" s="23">
        <f t="shared" si="21"/>
        <v>0.8</v>
      </c>
      <c r="L122">
        <v>0.2</v>
      </c>
      <c r="N122">
        <f t="shared" si="22"/>
        <v>0.71554175279993271</v>
      </c>
      <c r="O122">
        <f t="shared" si="23"/>
        <v>0.89442719099991586</v>
      </c>
      <c r="P122">
        <f t="shared" si="24"/>
        <v>1.1788854381999831</v>
      </c>
      <c r="R122">
        <f t="shared" si="25"/>
        <v>9.5361158416871709E-3</v>
      </c>
      <c r="S122" s="5"/>
      <c r="T122">
        <f t="shared" si="26"/>
        <v>0.96719730979871466</v>
      </c>
      <c r="U122">
        <f t="shared" si="27"/>
        <v>-1.4484920109648327E-2</v>
      </c>
      <c r="V122">
        <f t="shared" si="28"/>
        <v>-2.6072856197366986E-4</v>
      </c>
      <c r="W122" s="5"/>
      <c r="X122">
        <f t="shared" si="29"/>
        <v>3.2802690201285366E-2</v>
      </c>
      <c r="Y122">
        <f t="shared" si="30"/>
        <v>1.0760164844415029E-3</v>
      </c>
      <c r="Z122" s="6">
        <f t="shared" si="31"/>
        <v>1255.650007201647</v>
      </c>
      <c r="AA122">
        <f t="shared" si="32"/>
        <v>2.4319801915885151E-2</v>
      </c>
      <c r="AB122" s="5"/>
      <c r="AC122">
        <f t="shared" si="33"/>
        <v>0.96719730979871466</v>
      </c>
      <c r="AD122" s="6">
        <f t="shared" si="34"/>
        <v>1739.2862532644599</v>
      </c>
      <c r="AE122">
        <f t="shared" si="35"/>
        <v>-3.2581987608027267E-2</v>
      </c>
      <c r="AF122" s="5"/>
      <c r="AK122">
        <f t="shared" si="36"/>
        <v>1.0132015875713857E-3</v>
      </c>
      <c r="AL122">
        <f t="shared" si="37"/>
        <v>1.0986871561609205E-6</v>
      </c>
    </row>
    <row r="123" spans="1:38" x14ac:dyDescent="0.3">
      <c r="A123" s="25">
        <v>348.15</v>
      </c>
      <c r="B123" s="27">
        <v>0.9</v>
      </c>
      <c r="C123" s="9">
        <v>42.393999999999998</v>
      </c>
      <c r="D123" s="9">
        <f t="shared" si="19"/>
        <v>38.154600000000002</v>
      </c>
      <c r="F123" s="25">
        <v>0.98119999999999996</v>
      </c>
      <c r="H123">
        <f t="shared" si="20"/>
        <v>-3.5323200000000001E-5</v>
      </c>
      <c r="I123" s="14">
        <v>0.436421</v>
      </c>
      <c r="J123">
        <v>1.7999999999999999E-2</v>
      </c>
      <c r="K123" s="23">
        <f t="shared" si="21"/>
        <v>0.9</v>
      </c>
      <c r="L123">
        <v>0.2</v>
      </c>
      <c r="N123">
        <f t="shared" si="22"/>
        <v>0.85381496824546244</v>
      </c>
      <c r="O123">
        <f t="shared" si="23"/>
        <v>0.94868329805051377</v>
      </c>
      <c r="P123">
        <f t="shared" si="24"/>
        <v>1.1897366596101029</v>
      </c>
      <c r="R123">
        <f t="shared" si="25"/>
        <v>1.1275117105020235E-2</v>
      </c>
      <c r="S123" s="5"/>
      <c r="T123">
        <f t="shared" si="26"/>
        <v>0.96324767043367143</v>
      </c>
      <c r="U123">
        <f t="shared" si="27"/>
        <v>-1.6262032633181159E-2</v>
      </c>
      <c r="V123">
        <f t="shared" si="28"/>
        <v>-2.9271658739726087E-4</v>
      </c>
      <c r="W123" s="5"/>
      <c r="X123">
        <f t="shared" si="29"/>
        <v>3.6752329566328561E-2</v>
      </c>
      <c r="Y123">
        <f t="shared" si="30"/>
        <v>1.3507337285520284E-3</v>
      </c>
      <c r="Z123" s="6">
        <f t="shared" si="31"/>
        <v>1257.6268555735385</v>
      </c>
      <c r="AA123">
        <f t="shared" si="32"/>
        <v>3.0576942211608161E-2</v>
      </c>
      <c r="AB123" s="5"/>
      <c r="AC123">
        <f t="shared" si="33"/>
        <v>0.96324767043367143</v>
      </c>
      <c r="AD123" s="6">
        <f t="shared" si="34"/>
        <v>1740.332738018599</v>
      </c>
      <c r="AE123">
        <f t="shared" si="35"/>
        <v>-4.0757966401738628E-2</v>
      </c>
      <c r="AF123" s="5"/>
      <c r="AK123">
        <f t="shared" si="36"/>
        <v>8.0137632749250481E-4</v>
      </c>
      <c r="AL123">
        <f t="shared" si="37"/>
        <v>7.0006609930618084E-7</v>
      </c>
    </row>
    <row r="124" spans="1:38" x14ac:dyDescent="0.3">
      <c r="A124" s="25">
        <v>348.15</v>
      </c>
      <c r="B124" s="27">
        <v>1</v>
      </c>
      <c r="C124" s="9">
        <v>42.393999999999998</v>
      </c>
      <c r="D124" s="9">
        <f t="shared" si="19"/>
        <v>42.393999999999998</v>
      </c>
      <c r="F124" s="25">
        <v>0.99099999999999999</v>
      </c>
      <c r="H124">
        <f t="shared" si="20"/>
        <v>-3.5676000000000002E-5</v>
      </c>
      <c r="I124" s="14">
        <v>0.436421</v>
      </c>
      <c r="J124">
        <v>1.7999999999999999E-2</v>
      </c>
      <c r="K124" s="23">
        <f t="shared" si="21"/>
        <v>1</v>
      </c>
      <c r="L124">
        <v>0.2</v>
      </c>
      <c r="N124">
        <f t="shared" si="22"/>
        <v>1</v>
      </c>
      <c r="O124">
        <f t="shared" si="23"/>
        <v>1</v>
      </c>
      <c r="P124">
        <f t="shared" si="24"/>
        <v>1.2</v>
      </c>
      <c r="R124">
        <f t="shared" si="25"/>
        <v>1.3092630000000001E-2</v>
      </c>
      <c r="S124" s="5"/>
      <c r="T124">
        <f t="shared" si="26"/>
        <v>0.95933015731095916</v>
      </c>
      <c r="U124">
        <f t="shared" si="27"/>
        <v>-1.8031902920960775E-2</v>
      </c>
      <c r="V124">
        <f t="shared" si="28"/>
        <v>-3.2457425257729393E-4</v>
      </c>
      <c r="W124" s="5"/>
      <c r="X124">
        <f t="shared" si="29"/>
        <v>4.0669842689040801E-2</v>
      </c>
      <c r="Y124">
        <f t="shared" si="30"/>
        <v>1.6540361043513255E-3</v>
      </c>
      <c r="Z124" s="6">
        <f t="shared" si="31"/>
        <v>1259.5919745895117</v>
      </c>
      <c r="AA124">
        <f t="shared" si="32"/>
        <v>3.7501390849000137E-2</v>
      </c>
      <c r="AB124" s="5"/>
      <c r="AC124">
        <f t="shared" si="33"/>
        <v>0.95933015731095916</v>
      </c>
      <c r="AD124" s="6">
        <f t="shared" si="34"/>
        <v>1741.5074712670612</v>
      </c>
      <c r="AE124">
        <f t="shared" si="35"/>
        <v>-4.9740589645104784E-2</v>
      </c>
      <c r="AF124" s="5"/>
      <c r="AK124">
        <f t="shared" si="36"/>
        <v>5.2885695131806021E-4</v>
      </c>
      <c r="AL124">
        <f t="shared" si="37"/>
        <v>3.1869745312387935E-7</v>
      </c>
    </row>
    <row r="125" spans="1:38" x14ac:dyDescent="0.3">
      <c r="A125" s="25">
        <v>348.15</v>
      </c>
      <c r="B125" s="27">
        <v>1.2</v>
      </c>
      <c r="C125" s="9">
        <v>42.393999999999998</v>
      </c>
      <c r="D125" s="9">
        <f t="shared" si="19"/>
        <v>50.872799999999998</v>
      </c>
      <c r="F125" s="25">
        <v>1.0113000000000001</v>
      </c>
      <c r="H125">
        <f t="shared" si="20"/>
        <v>-3.6406800000000005E-5</v>
      </c>
      <c r="I125" s="14">
        <v>0.436421</v>
      </c>
      <c r="J125">
        <v>1.7999999999999999E-2</v>
      </c>
      <c r="K125" s="23">
        <f t="shared" si="21"/>
        <v>1.2</v>
      </c>
      <c r="L125">
        <v>0.2</v>
      </c>
      <c r="N125">
        <f t="shared" si="22"/>
        <v>1.3145341380123987</v>
      </c>
      <c r="O125">
        <f t="shared" si="23"/>
        <v>1.0954451150103321</v>
      </c>
      <c r="P125">
        <f t="shared" si="24"/>
        <v>1.2190890230020663</v>
      </c>
      <c r="R125">
        <f t="shared" si="25"/>
        <v>1.6941216367267153E-2</v>
      </c>
      <c r="S125" s="5"/>
      <c r="T125">
        <f t="shared" si="26"/>
        <v>0.95158995455967654</v>
      </c>
      <c r="U125">
        <f t="shared" si="27"/>
        <v>-2.1550151231585109E-2</v>
      </c>
      <c r="V125">
        <f t="shared" si="28"/>
        <v>-3.8790272216853193E-4</v>
      </c>
      <c r="W125" s="5"/>
      <c r="X125">
        <f t="shared" si="29"/>
        <v>4.8410045440323506E-2</v>
      </c>
      <c r="Y125">
        <f t="shared" si="30"/>
        <v>2.3435324995341868E-3</v>
      </c>
      <c r="Z125" s="6">
        <f t="shared" si="31"/>
        <v>1263.4895110472632</v>
      </c>
      <c r="AA125">
        <f t="shared" si="32"/>
        <v>5.3298517175276762E-2</v>
      </c>
      <c r="AB125" s="5"/>
      <c r="AC125">
        <f t="shared" si="33"/>
        <v>0.95158995455967654</v>
      </c>
      <c r="AD125" s="6">
        <f t="shared" si="34"/>
        <v>1744.2441584935161</v>
      </c>
      <c r="AE125">
        <f t="shared" si="35"/>
        <v>-7.0016534547225742E-2</v>
      </c>
      <c r="AF125" s="5"/>
      <c r="AK125">
        <f t="shared" si="36"/>
        <v>-1.6470372685035983E-4</v>
      </c>
      <c r="AL125">
        <f t="shared" si="37"/>
        <v>1.6460101439246579E-8</v>
      </c>
    </row>
    <row r="126" spans="1:38" x14ac:dyDescent="0.3">
      <c r="A126" s="25">
        <v>348.15</v>
      </c>
      <c r="B126" s="27">
        <v>1.4</v>
      </c>
      <c r="C126" s="9">
        <v>42.393999999999998</v>
      </c>
      <c r="D126" s="9">
        <f t="shared" si="19"/>
        <v>59.351599999999991</v>
      </c>
      <c r="F126" s="25">
        <v>1.0324</v>
      </c>
      <c r="H126">
        <f t="shared" si="20"/>
        <v>-3.7166399999999997E-5</v>
      </c>
      <c r="I126" s="14">
        <v>0.436421</v>
      </c>
      <c r="J126">
        <v>1.7999999999999999E-2</v>
      </c>
      <c r="K126" s="23">
        <f t="shared" si="21"/>
        <v>1.4</v>
      </c>
      <c r="L126">
        <v>0.2</v>
      </c>
      <c r="N126">
        <f t="shared" si="22"/>
        <v>1.6565023392678924</v>
      </c>
      <c r="O126">
        <f t="shared" si="23"/>
        <v>1.1832159566199232</v>
      </c>
      <c r="P126">
        <f t="shared" si="24"/>
        <v>1.2366431913239846</v>
      </c>
      <c r="R126">
        <f t="shared" si="25"/>
        <v>2.1045332112926678E-2</v>
      </c>
      <c r="S126" s="5"/>
      <c r="T126">
        <f t="shared" si="26"/>
        <v>0.94397365331774641</v>
      </c>
      <c r="U126">
        <f t="shared" si="27"/>
        <v>-2.5040126865486283E-2</v>
      </c>
      <c r="V126">
        <f t="shared" si="28"/>
        <v>-4.5072228357875306E-4</v>
      </c>
      <c r="W126" s="5"/>
      <c r="X126">
        <f t="shared" si="29"/>
        <v>5.602634668225355E-2</v>
      </c>
      <c r="Y126">
        <f t="shared" si="30"/>
        <v>3.1389515225600634E-3</v>
      </c>
      <c r="Z126" s="6">
        <f t="shared" si="31"/>
        <v>1267.3474718375935</v>
      </c>
      <c r="AA126">
        <f t="shared" si="32"/>
        <v>7.1606560974070699E-2</v>
      </c>
      <c r="AB126" s="5"/>
      <c r="AC126">
        <f t="shared" si="33"/>
        <v>0.94397365331774641</v>
      </c>
      <c r="AD126" s="6">
        <f t="shared" si="34"/>
        <v>1747.5002210544892</v>
      </c>
      <c r="AE126">
        <f t="shared" si="35"/>
        <v>-9.3203930245590455E-2</v>
      </c>
      <c r="AF126" s="5"/>
      <c r="AK126">
        <f t="shared" si="36"/>
        <v>-1.0027594421718328E-3</v>
      </c>
      <c r="AL126">
        <f t="shared" si="37"/>
        <v>9.3236992309065488E-7</v>
      </c>
    </row>
    <row r="127" spans="1:38" x14ac:dyDescent="0.3">
      <c r="A127" s="25">
        <v>348.15</v>
      </c>
      <c r="B127" s="27">
        <v>1.5</v>
      </c>
      <c r="C127" s="9">
        <v>42.393999999999998</v>
      </c>
      <c r="D127" s="9">
        <f t="shared" si="19"/>
        <v>63.590999999999994</v>
      </c>
      <c r="F127" s="25">
        <v>1.0431999999999999</v>
      </c>
      <c r="H127">
        <f t="shared" si="20"/>
        <v>-3.7555199999999996E-5</v>
      </c>
      <c r="I127" s="14">
        <v>0.436421</v>
      </c>
      <c r="J127">
        <v>1.7999999999999999E-2</v>
      </c>
      <c r="K127" s="23">
        <f t="shared" si="21"/>
        <v>1.5</v>
      </c>
      <c r="L127">
        <v>0.2</v>
      </c>
      <c r="N127">
        <f t="shared" si="22"/>
        <v>1.8371173070873836</v>
      </c>
      <c r="O127">
        <f t="shared" si="23"/>
        <v>1.2247448713915889</v>
      </c>
      <c r="P127">
        <f t="shared" si="24"/>
        <v>1.2449489742783177</v>
      </c>
      <c r="R127">
        <f t="shared" si="25"/>
        <v>2.3184272768031693E-2</v>
      </c>
      <c r="S127" s="5"/>
      <c r="T127">
        <f t="shared" si="26"/>
        <v>0.94021103976998677</v>
      </c>
      <c r="U127">
        <f t="shared" si="27"/>
        <v>-2.6774653718880333E-2</v>
      </c>
      <c r="V127">
        <f t="shared" si="28"/>
        <v>-4.8194376693984597E-4</v>
      </c>
      <c r="W127" s="5"/>
      <c r="X127">
        <f t="shared" si="29"/>
        <v>5.9788960230013226E-2</v>
      </c>
      <c r="Y127">
        <f t="shared" si="30"/>
        <v>3.5747197653861031E-3</v>
      </c>
      <c r="Z127" s="6">
        <f t="shared" si="31"/>
        <v>1269.2630764773942</v>
      </c>
      <c r="AA127">
        <f t="shared" si="32"/>
        <v>8.1670676525253255E-2</v>
      </c>
      <c r="AB127" s="5"/>
      <c r="AC127">
        <f t="shared" si="33"/>
        <v>0.94021103976998677</v>
      </c>
      <c r="AD127" s="6">
        <f t="shared" si="34"/>
        <v>1749.3238088407636</v>
      </c>
      <c r="AE127">
        <f t="shared" si="35"/>
        <v>-0.10583030800319333</v>
      </c>
      <c r="AF127" s="5"/>
      <c r="AK127">
        <f t="shared" si="36"/>
        <v>-1.4573024768482351E-3</v>
      </c>
      <c r="AL127">
        <f t="shared" si="37"/>
        <v>2.0156823301179791E-6</v>
      </c>
    </row>
    <row r="128" spans="1:38" x14ac:dyDescent="0.3">
      <c r="A128" s="25">
        <v>348.15</v>
      </c>
      <c r="B128" s="27">
        <v>1.6</v>
      </c>
      <c r="C128" s="9">
        <v>42.393999999999998</v>
      </c>
      <c r="D128" s="9">
        <f t="shared" si="19"/>
        <v>67.830399999999997</v>
      </c>
      <c r="F128" s="25">
        <v>1.0541</v>
      </c>
      <c r="H128">
        <f t="shared" si="20"/>
        <v>-3.7947599999999996E-5</v>
      </c>
      <c r="I128" s="14">
        <v>0.436421</v>
      </c>
      <c r="J128">
        <v>1.7999999999999999E-2</v>
      </c>
      <c r="K128" s="23">
        <f t="shared" si="21"/>
        <v>1.6</v>
      </c>
      <c r="L128">
        <v>0.2</v>
      </c>
      <c r="N128">
        <f t="shared" si="22"/>
        <v>2.0238577025077631</v>
      </c>
      <c r="O128">
        <f t="shared" si="23"/>
        <v>1.2649110640673518</v>
      </c>
      <c r="P128">
        <f t="shared" si="24"/>
        <v>1.2529822128134704</v>
      </c>
      <c r="R128">
        <f t="shared" si="25"/>
        <v>2.5377171168697706E-2</v>
      </c>
      <c r="S128" s="5"/>
      <c r="T128">
        <f t="shared" si="26"/>
        <v>0.93647830217232997</v>
      </c>
      <c r="U128">
        <f t="shared" si="27"/>
        <v>-2.8502280601602308E-2</v>
      </c>
      <c r="V128">
        <f t="shared" si="28"/>
        <v>-5.1304105082884146E-4</v>
      </c>
      <c r="W128" s="5"/>
      <c r="X128">
        <f t="shared" si="29"/>
        <v>6.3521697827670004E-2</v>
      </c>
      <c r="Y128">
        <f t="shared" si="30"/>
        <v>4.035006094909816E-3</v>
      </c>
      <c r="Z128" s="6">
        <f t="shared" si="31"/>
        <v>1271.1705212129632</v>
      </c>
      <c r="AA128">
        <f t="shared" si="32"/>
        <v>9.2325254413751875E-2</v>
      </c>
      <c r="AB128" s="5"/>
      <c r="AC128">
        <f t="shared" si="33"/>
        <v>0.93647830217232997</v>
      </c>
      <c r="AD128" s="6">
        <f t="shared" si="34"/>
        <v>1751.278008470812</v>
      </c>
      <c r="AE128">
        <f t="shared" si="35"/>
        <v>-0.11911583888705782</v>
      </c>
      <c r="AF128" s="5"/>
      <c r="AK128">
        <f t="shared" si="36"/>
        <v>-1.9264543554370767E-3</v>
      </c>
      <c r="AL128">
        <f t="shared" si="37"/>
        <v>3.5664577653314746E-6</v>
      </c>
    </row>
    <row r="129" spans="1:38" x14ac:dyDescent="0.3">
      <c r="A129" s="25">
        <v>348.15</v>
      </c>
      <c r="B129" s="27">
        <v>1.8</v>
      </c>
      <c r="C129" s="9">
        <v>42.393999999999998</v>
      </c>
      <c r="D129" s="9">
        <f t="shared" si="19"/>
        <v>76.309200000000004</v>
      </c>
      <c r="F129" s="25">
        <v>1.0764</v>
      </c>
      <c r="H129">
        <f t="shared" si="20"/>
        <v>-3.8750399999999994E-5</v>
      </c>
      <c r="I129" s="14">
        <v>0.436421</v>
      </c>
      <c r="J129">
        <v>1.7999999999999999E-2</v>
      </c>
      <c r="K129" s="23">
        <f t="shared" si="21"/>
        <v>1.8</v>
      </c>
      <c r="L129">
        <v>0.2</v>
      </c>
      <c r="N129">
        <f t="shared" si="22"/>
        <v>2.414953415699773</v>
      </c>
      <c r="O129">
        <f t="shared" si="23"/>
        <v>1.3416407864998738</v>
      </c>
      <c r="P129">
        <f t="shared" si="24"/>
        <v>1.2683281572999747</v>
      </c>
      <c r="R129">
        <f t="shared" si="25"/>
        <v>2.9914742196974119E-2</v>
      </c>
      <c r="S129" s="5"/>
      <c r="T129">
        <f t="shared" si="26"/>
        <v>0.92910104271151817</v>
      </c>
      <c r="U129">
        <f t="shared" si="27"/>
        <v>-3.1937052523266167E-2</v>
      </c>
      <c r="V129">
        <f t="shared" si="28"/>
        <v>-5.7486694541879094E-4</v>
      </c>
      <c r="W129" s="5"/>
      <c r="X129">
        <f t="shared" si="29"/>
        <v>7.0898957288481793E-2</v>
      </c>
      <c r="Y129">
        <f t="shared" si="30"/>
        <v>5.0266621445939656E-3</v>
      </c>
      <c r="Z129" s="6">
        <f t="shared" si="31"/>
        <v>1274.9631298961745</v>
      </c>
      <c r="AA129">
        <f t="shared" si="32"/>
        <v>0.11535856021443849</v>
      </c>
      <c r="AB129" s="5"/>
      <c r="AC129">
        <f t="shared" si="33"/>
        <v>0.92910104271151817</v>
      </c>
      <c r="AD129" s="6">
        <f t="shared" si="34"/>
        <v>1755.5784666131935</v>
      </c>
      <c r="AE129">
        <f t="shared" si="35"/>
        <v>-0.14758268047862036</v>
      </c>
      <c r="AF129" s="5"/>
      <c r="AK129">
        <f t="shared" si="36"/>
        <v>-2.8842450126265462E-3</v>
      </c>
      <c r="AL129">
        <f t="shared" si="37"/>
        <v>8.0968395904866983E-6</v>
      </c>
    </row>
    <row r="130" spans="1:38" x14ac:dyDescent="0.3">
      <c r="A130" s="25">
        <v>348.15</v>
      </c>
      <c r="B130" s="27">
        <v>2</v>
      </c>
      <c r="C130" s="9">
        <v>42.393999999999998</v>
      </c>
      <c r="D130" s="9">
        <f t="shared" si="19"/>
        <v>84.787999999999997</v>
      </c>
      <c r="F130" s="25">
        <v>1.0992999999999999</v>
      </c>
      <c r="H130">
        <f t="shared" si="20"/>
        <v>-3.9574799999999993E-5</v>
      </c>
      <c r="I130" s="14">
        <v>0.436421</v>
      </c>
      <c r="J130">
        <v>1.7999999999999999E-2</v>
      </c>
      <c r="K130" s="23">
        <f t="shared" si="21"/>
        <v>2</v>
      </c>
      <c r="L130">
        <v>0.2</v>
      </c>
      <c r="N130">
        <f t="shared" si="22"/>
        <v>2.8284271247461898</v>
      </c>
      <c r="O130">
        <f t="shared" si="23"/>
        <v>1.4142135623730951</v>
      </c>
      <c r="P130">
        <f t="shared" si="24"/>
        <v>1.2828427124746191</v>
      </c>
      <c r="R130">
        <f t="shared" si="25"/>
        <v>3.4640146729911794E-2</v>
      </c>
      <c r="S130" s="5"/>
      <c r="T130">
        <f t="shared" si="26"/>
        <v>0.92183910588981444</v>
      </c>
      <c r="U130">
        <f t="shared" si="27"/>
        <v>-3.5344872353917416E-2</v>
      </c>
      <c r="V130">
        <f t="shared" si="28"/>
        <v>-6.3620770237051338E-4</v>
      </c>
      <c r="W130" s="5"/>
      <c r="X130">
        <f t="shared" si="29"/>
        <v>7.8160894110185578E-2</v>
      </c>
      <c r="Y130">
        <f t="shared" si="30"/>
        <v>6.1091253681036422E-3</v>
      </c>
      <c r="Z130" s="6">
        <f t="shared" si="31"/>
        <v>1278.7295740557154</v>
      </c>
      <c r="AA130">
        <f t="shared" si="32"/>
        <v>0.14061454703654641</v>
      </c>
      <c r="AB130" s="5"/>
      <c r="AC130">
        <f t="shared" si="33"/>
        <v>0.92183910588981444</v>
      </c>
      <c r="AD130" s="6">
        <f t="shared" si="34"/>
        <v>1760.401277560401</v>
      </c>
      <c r="AE130">
        <f t="shared" si="35"/>
        <v>-0.17845073678004689</v>
      </c>
      <c r="AF130" s="5"/>
      <c r="AK130">
        <f t="shared" si="36"/>
        <v>-3.8322507159591901E-3</v>
      </c>
      <c r="AL130">
        <f t="shared" si="37"/>
        <v>1.4384390603496882E-5</v>
      </c>
    </row>
    <row r="131" spans="1:38" x14ac:dyDescent="0.3">
      <c r="A131" s="25">
        <v>348.15</v>
      </c>
      <c r="B131" s="27">
        <v>2.5</v>
      </c>
      <c r="C131" s="9">
        <v>42.393999999999998</v>
      </c>
      <c r="D131" s="9">
        <f t="shared" si="19"/>
        <v>105.985</v>
      </c>
      <c r="F131" s="25">
        <v>1.1587000000000001</v>
      </c>
      <c r="H131">
        <f t="shared" si="20"/>
        <v>-4.1713199999999999E-5</v>
      </c>
      <c r="I131" s="14">
        <v>0.436421</v>
      </c>
      <c r="J131">
        <v>1.7999999999999999E-2</v>
      </c>
      <c r="K131" s="23">
        <f t="shared" si="21"/>
        <v>2.5</v>
      </c>
      <c r="L131">
        <v>0.2</v>
      </c>
      <c r="N131">
        <f t="shared" si="22"/>
        <v>3.9528470752104745</v>
      </c>
      <c r="O131">
        <f t="shared" si="23"/>
        <v>1.5811388300841898</v>
      </c>
      <c r="P131">
        <f t="shared" si="24"/>
        <v>1.316227766016838</v>
      </c>
      <c r="R131">
        <f t="shared" si="25"/>
        <v>4.7183168936417219E-2</v>
      </c>
      <c r="S131" s="5"/>
      <c r="T131">
        <f t="shared" si="26"/>
        <v>0.90417139472958497</v>
      </c>
      <c r="U131">
        <f t="shared" si="27"/>
        <v>-4.3749236858910481E-2</v>
      </c>
      <c r="V131">
        <f t="shared" si="28"/>
        <v>-7.874862634603886E-4</v>
      </c>
      <c r="W131" s="5"/>
      <c r="X131">
        <f t="shared" si="29"/>
        <v>9.5828605270415063E-2</v>
      </c>
      <c r="Y131">
        <f t="shared" si="30"/>
        <v>9.1831215880730215E-3</v>
      </c>
      <c r="Z131" s="6">
        <f t="shared" si="31"/>
        <v>1288.0575274725695</v>
      </c>
      <c r="AA131">
        <f t="shared" si="32"/>
        <v>0.21291099996983959</v>
      </c>
      <c r="AB131" s="5"/>
      <c r="AC131">
        <f t="shared" si="33"/>
        <v>0.90417139472958497</v>
      </c>
      <c r="AD131" s="6">
        <f t="shared" si="34"/>
        <v>1774.7315766802644</v>
      </c>
      <c r="AE131">
        <f t="shared" si="35"/>
        <v>-0.26524443404499459</v>
      </c>
      <c r="AF131" s="5"/>
      <c r="AK131">
        <f t="shared" si="36"/>
        <v>-5.9377514021981548E-3</v>
      </c>
      <c r="AL131">
        <f t="shared" si="37"/>
        <v>3.4763266481780055E-5</v>
      </c>
    </row>
    <row r="132" spans="1:38" x14ac:dyDescent="0.3">
      <c r="A132" s="25">
        <v>348.15</v>
      </c>
      <c r="B132" s="27">
        <v>3</v>
      </c>
      <c r="C132" s="9">
        <v>42.393999999999998</v>
      </c>
      <c r="D132" s="9">
        <f t="shared" si="19"/>
        <v>127.18199999999999</v>
      </c>
      <c r="F132" s="25">
        <v>1.2210000000000001</v>
      </c>
      <c r="H132">
        <f t="shared" si="20"/>
        <v>-4.3956000000000004E-5</v>
      </c>
      <c r="I132" s="14">
        <v>0.436421</v>
      </c>
      <c r="J132">
        <v>1.7999999999999999E-2</v>
      </c>
      <c r="K132" s="23">
        <f t="shared" si="21"/>
        <v>3</v>
      </c>
      <c r="L132">
        <v>0.2</v>
      </c>
      <c r="N132">
        <f t="shared" si="22"/>
        <v>5.196152422706632</v>
      </c>
      <c r="O132">
        <f t="shared" si="23"/>
        <v>1.7320508075688772</v>
      </c>
      <c r="P132">
        <f t="shared" si="24"/>
        <v>1.3464101615137753</v>
      </c>
      <c r="R132">
        <f t="shared" si="25"/>
        <v>6.0633500582865728E-2</v>
      </c>
      <c r="S132" s="5"/>
      <c r="T132">
        <f t="shared" si="26"/>
        <v>0.88716817692262651</v>
      </c>
      <c r="U132">
        <f t="shared" si="27"/>
        <v>-5.1994044896286472E-2</v>
      </c>
      <c r="V132">
        <f t="shared" si="28"/>
        <v>-9.3589280813315644E-4</v>
      </c>
      <c r="W132" s="5"/>
      <c r="X132">
        <f t="shared" si="29"/>
        <v>0.11283182307737347</v>
      </c>
      <c r="Y132">
        <f t="shared" si="30"/>
        <v>1.2731020298963707E-2</v>
      </c>
      <c r="Z132" s="6">
        <f t="shared" si="31"/>
        <v>1297.3054893863728</v>
      </c>
      <c r="AA132">
        <f t="shared" si="32"/>
        <v>0.29728840534802925</v>
      </c>
      <c r="AB132" s="5"/>
      <c r="AC132">
        <f t="shared" si="33"/>
        <v>0.88716817692262651</v>
      </c>
      <c r="AD132" s="6">
        <f t="shared" si="34"/>
        <v>1792.2662593059754</v>
      </c>
      <c r="AE132">
        <f t="shared" si="35"/>
        <v>-0.36437133161343793</v>
      </c>
      <c r="AF132" s="5"/>
      <c r="AK132">
        <f t="shared" si="36"/>
        <v>-7.3853184906761404E-3</v>
      </c>
      <c r="AL132">
        <f t="shared" si="37"/>
        <v>5.3895603219506577E-5</v>
      </c>
    </row>
    <row r="133" spans="1:38" x14ac:dyDescent="0.3">
      <c r="A133" s="25">
        <v>348.15</v>
      </c>
      <c r="B133" s="27">
        <v>3.5</v>
      </c>
      <c r="C133" s="9">
        <v>42.393999999999998</v>
      </c>
      <c r="D133" s="9">
        <f t="shared" si="19"/>
        <v>148.37899999999999</v>
      </c>
      <c r="F133" s="25">
        <v>1.2857000000000001</v>
      </c>
      <c r="H133">
        <f t="shared" si="20"/>
        <v>-4.6285199999999995E-5</v>
      </c>
      <c r="I133" s="14">
        <v>0.436421</v>
      </c>
      <c r="J133">
        <v>1.7999999999999999E-2</v>
      </c>
      <c r="K133" s="23">
        <f t="shared" si="21"/>
        <v>3.5</v>
      </c>
      <c r="L133">
        <v>0.2</v>
      </c>
      <c r="N133">
        <f t="shared" si="22"/>
        <v>6.5479004268543983</v>
      </c>
      <c r="O133">
        <f t="shared" si="23"/>
        <v>1.8708286933869707</v>
      </c>
      <c r="P133">
        <f t="shared" si="24"/>
        <v>1.3741657386773942</v>
      </c>
      <c r="R133">
        <f t="shared" si="25"/>
        <v>7.486366613811167E-2</v>
      </c>
      <c r="S133" s="5"/>
      <c r="T133">
        <f t="shared" si="26"/>
        <v>0.87079265643136972</v>
      </c>
      <c r="U133">
        <f t="shared" si="27"/>
        <v>-6.0085242107724916E-2</v>
      </c>
      <c r="V133">
        <f t="shared" si="28"/>
        <v>-1.0815343579390485E-3</v>
      </c>
      <c r="W133" s="5"/>
      <c r="X133">
        <f t="shared" si="29"/>
        <v>0.12920734356863023</v>
      </c>
      <c r="Y133">
        <f t="shared" si="30"/>
        <v>1.6694537632062051E-2</v>
      </c>
      <c r="Z133" s="6">
        <f t="shared" si="31"/>
        <v>1306.5247640015634</v>
      </c>
      <c r="AA133">
        <f t="shared" si="32"/>
        <v>0.39261288311721165</v>
      </c>
      <c r="AB133" s="5"/>
      <c r="AC133">
        <f t="shared" si="33"/>
        <v>0.87079265643136972</v>
      </c>
      <c r="AD133" s="6">
        <f t="shared" si="34"/>
        <v>1812.9265799057343</v>
      </c>
      <c r="AE133">
        <f t="shared" si="35"/>
        <v>-0.474396935352556</v>
      </c>
      <c r="AF133" s="5"/>
      <c r="AK133">
        <f t="shared" si="36"/>
        <v>-8.0019204551717293E-3</v>
      </c>
      <c r="AL133">
        <f t="shared" si="37"/>
        <v>6.3292132313331356E-5</v>
      </c>
    </row>
    <row r="134" spans="1:38" x14ac:dyDescent="0.3">
      <c r="A134" s="25">
        <v>348.15</v>
      </c>
      <c r="B134" s="27">
        <v>4</v>
      </c>
      <c r="C134" s="9">
        <v>42.393999999999998</v>
      </c>
      <c r="D134" s="9">
        <f t="shared" si="19"/>
        <v>169.57599999999999</v>
      </c>
      <c r="F134" s="25">
        <v>1.3527</v>
      </c>
      <c r="H134">
        <f t="shared" si="20"/>
        <v>-4.8697199999999999E-5</v>
      </c>
      <c r="I134" s="14">
        <v>0.436421</v>
      </c>
      <c r="J134">
        <v>1.7999999999999999E-2</v>
      </c>
      <c r="K134" s="23">
        <f t="shared" si="21"/>
        <v>4</v>
      </c>
      <c r="L134">
        <v>0.2</v>
      </c>
      <c r="N134">
        <f t="shared" si="22"/>
        <v>7.9999999999999982</v>
      </c>
      <c r="O134">
        <f t="shared" si="23"/>
        <v>2</v>
      </c>
      <c r="P134">
        <f t="shared" si="24"/>
        <v>1.4</v>
      </c>
      <c r="R134">
        <f t="shared" si="25"/>
        <v>8.9778034285714278E-2</v>
      </c>
      <c r="S134" s="5"/>
      <c r="T134">
        <f t="shared" si="26"/>
        <v>0.8550107047340233</v>
      </c>
      <c r="U134">
        <f t="shared" si="27"/>
        <v>-6.8028447870875711E-2</v>
      </c>
      <c r="V134">
        <f t="shared" si="28"/>
        <v>-1.2245120616757627E-3</v>
      </c>
      <c r="W134" s="5"/>
      <c r="X134">
        <f t="shared" si="29"/>
        <v>0.14498929526597673</v>
      </c>
      <c r="Y134">
        <f t="shared" si="30"/>
        <v>2.1021895741724583E-2</v>
      </c>
      <c r="Z134" s="6">
        <f t="shared" si="31"/>
        <v>1315.7598087274396</v>
      </c>
      <c r="AA134">
        <f t="shared" si="32"/>
        <v>0.49787577936395483</v>
      </c>
      <c r="AB134" s="5"/>
      <c r="AC134">
        <f t="shared" si="33"/>
        <v>0.8550107047340233</v>
      </c>
      <c r="AD134" s="6">
        <f t="shared" si="34"/>
        <v>1836.6113584016193</v>
      </c>
      <c r="AE134">
        <f t="shared" si="35"/>
        <v>-0.59420075728208177</v>
      </c>
      <c r="AF134" s="5"/>
      <c r="AK134">
        <f t="shared" si="36"/>
        <v>-7.7714556940884361E-3</v>
      </c>
      <c r="AL134">
        <f t="shared" si="37"/>
        <v>5.9640998758015085E-5</v>
      </c>
    </row>
    <row r="135" spans="1:38" x14ac:dyDescent="0.3">
      <c r="A135" s="25">
        <v>348.15</v>
      </c>
      <c r="B135" s="27">
        <v>4.5</v>
      </c>
      <c r="C135" s="9">
        <v>42.393999999999998</v>
      </c>
      <c r="D135" s="9">
        <f t="shared" si="19"/>
        <v>190.773</v>
      </c>
      <c r="F135" s="25">
        <v>1.4213</v>
      </c>
      <c r="H135">
        <f t="shared" si="20"/>
        <v>-5.1166799999999999E-5</v>
      </c>
      <c r="I135" s="14">
        <v>0.436421</v>
      </c>
      <c r="J135">
        <v>1.7999999999999999E-2</v>
      </c>
      <c r="K135" s="23">
        <f t="shared" si="21"/>
        <v>4.5</v>
      </c>
      <c r="L135">
        <v>0.2</v>
      </c>
      <c r="N135">
        <f t="shared" si="22"/>
        <v>9.5459415460183905</v>
      </c>
      <c r="O135">
        <f t="shared" si="23"/>
        <v>2.1213203435596424</v>
      </c>
      <c r="P135">
        <f t="shared" si="24"/>
        <v>1.4242640687119286</v>
      </c>
      <c r="R135">
        <f t="shared" si="25"/>
        <v>0.10530194511753185</v>
      </c>
      <c r="S135" s="5"/>
      <c r="T135">
        <f t="shared" si="26"/>
        <v>0.83979062340177346</v>
      </c>
      <c r="U135">
        <f t="shared" si="27"/>
        <v>-7.5828978742616682E-2</v>
      </c>
      <c r="V135">
        <f t="shared" si="28"/>
        <v>-1.3649216173671002E-3</v>
      </c>
      <c r="W135" s="5"/>
      <c r="X135">
        <f t="shared" si="29"/>
        <v>0.16020937659822654</v>
      </c>
      <c r="Y135">
        <f t="shared" si="30"/>
        <v>2.5667044349992379E-2</v>
      </c>
      <c r="Z135" s="6">
        <f t="shared" si="31"/>
        <v>1325.0487183427756</v>
      </c>
      <c r="AA135">
        <f t="shared" si="32"/>
        <v>0.61218151595288239</v>
      </c>
      <c r="AB135" s="5"/>
      <c r="AC135">
        <f t="shared" si="33"/>
        <v>0.83979062340177346</v>
      </c>
      <c r="AD135" s="6">
        <f t="shared" si="34"/>
        <v>1863.2032505440311</v>
      </c>
      <c r="AE135">
        <f t="shared" si="35"/>
        <v>-0.72290232341995064</v>
      </c>
      <c r="AF135" s="5"/>
      <c r="AK135">
        <f t="shared" si="36"/>
        <v>-6.7837839669034894E-3</v>
      </c>
      <c r="AL135">
        <f t="shared" si="37"/>
        <v>4.5328133916083562E-5</v>
      </c>
    </row>
    <row r="136" spans="1:38" x14ac:dyDescent="0.3">
      <c r="A136" s="25">
        <v>348.15</v>
      </c>
      <c r="B136" s="27">
        <v>5</v>
      </c>
      <c r="C136" s="9">
        <v>42.393999999999998</v>
      </c>
      <c r="D136" s="9">
        <f t="shared" ref="D136:D186" si="38">B136*C136</f>
        <v>211.97</v>
      </c>
      <c r="F136" s="25">
        <v>1.4913000000000001</v>
      </c>
      <c r="H136">
        <f t="shared" ref="H136:H186" si="39">-F136*$K$2*$K$3/1000</f>
        <v>-5.3686800000000002E-5</v>
      </c>
      <c r="I136" s="14">
        <v>0.436421</v>
      </c>
      <c r="J136">
        <v>1.7999999999999999E-2</v>
      </c>
      <c r="K136" s="23">
        <f t="shared" ref="K136:K186" si="40">B136</f>
        <v>5</v>
      </c>
      <c r="L136">
        <v>0.2</v>
      </c>
      <c r="N136">
        <f t="shared" ref="N136:N186" si="41">K136^(3/2)</f>
        <v>11.180339887498945</v>
      </c>
      <c r="O136">
        <f t="shared" ref="O136:O186" si="42">K136^(1/2)</f>
        <v>2.2360679774997898</v>
      </c>
      <c r="P136">
        <f t="shared" ref="P136:P186" si="43">1+(L136*O136)</f>
        <v>1.4472135954999579</v>
      </c>
      <c r="R136">
        <f t="shared" ref="R136:R186" si="44">(2*J136*I136*N136)/(P136)</f>
        <v>0.12137535513189802</v>
      </c>
      <c r="S136" s="5"/>
      <c r="T136">
        <f t="shared" ref="T136:T186" si="45">1-X136</f>
        <v>0.8251029315907159</v>
      </c>
      <c r="U136">
        <f t="shared" ref="U136:U186" si="46">LOG(T136)</f>
        <v>-8.3491869833808921E-2</v>
      </c>
      <c r="V136">
        <f t="shared" ref="V136:V186" si="47">J136*U136</f>
        <v>-1.5028536570085604E-3</v>
      </c>
      <c r="W136" s="5"/>
      <c r="X136">
        <f t="shared" ref="X136:X186" si="48">D136/(1000+D136)</f>
        <v>0.17489706840928404</v>
      </c>
      <c r="Y136">
        <f t="shared" ref="Y136:Y186" si="49">X136^2</f>
        <v>3.0588984538161782E-2</v>
      </c>
      <c r="Z136" s="6">
        <f t="shared" ref="Z136:Z186" si="50">$AH$8+($AH$9/A136)+($AH$10 *(LOG(A136 )))+(($AH$11+($AH$12/A136)+($AH$13 *(LOG(A136)))*X136))+(($AH$14+($AH$15/A136)+($AH$16 *(LOG(A136)))*(X136^2)))+(($AH$17+($AH$18/A136)+($AH$19 *(LOG(A136)))*(X136^3)))+((($AH$20+($AH$21/A136)+($AH$22 *(LOG(A136)))*(X136^4))))</f>
        <v>1334.423749537671</v>
      </c>
      <c r="AA136">
        <f t="shared" ref="AA136:AA186" si="51">J136*Z136*Y136</f>
        <v>0.73473601395534638</v>
      </c>
      <c r="AB136" s="5"/>
      <c r="AC136">
        <f t="shared" ref="AC136:AC186" si="52">(1-X136)</f>
        <v>0.8251029315907159</v>
      </c>
      <c r="AD136" s="6">
        <f t="shared" ref="AD136:AD186" si="53">$AH$11+($AH$12/A136)+($AH$13*(LOG(A136)))+(($AH$14+($AH$15/A136)+($AH$16*(LOG(A136)))*X136*2))+($AH$17+($AH$18/A136)+($AH$19*LOG(A136))*3*(X136^2))+(($AH$20+($AH$21/A136)+($AH$22*LOG(A136))*4*(X136^3)))</f>
        <v>1892.5737359802763</v>
      </c>
      <c r="AE136">
        <f t="shared" ref="AE136:AE186" si="54">-1*AC136*Y136*J136*AD136</f>
        <v>-0.85980210520901623</v>
      </c>
      <c r="AF136" s="5"/>
      <c r="AK136">
        <f t="shared" ref="AK136:AK186" si="55">R136+V136+AA136+AE136</f>
        <v>-5.193589778780372E-3</v>
      </c>
      <c r="AL136">
        <f t="shared" ref="AL136:AL186" si="56">(H136-AK136)^2</f>
        <v>2.641860263127534E-5</v>
      </c>
    </row>
    <row r="137" spans="1:38" x14ac:dyDescent="0.3">
      <c r="A137" s="25">
        <v>348.15</v>
      </c>
      <c r="B137" s="27">
        <v>5.5</v>
      </c>
      <c r="C137" s="9">
        <v>42.393999999999998</v>
      </c>
      <c r="D137" s="9">
        <f t="shared" si="38"/>
        <v>233.167</v>
      </c>
      <c r="F137" s="25">
        <v>1.5622</v>
      </c>
      <c r="H137">
        <f t="shared" si="39"/>
        <v>-5.6239199999999995E-5</v>
      </c>
      <c r="I137" s="14">
        <v>0.436421</v>
      </c>
      <c r="J137">
        <v>1.7999999999999999E-2</v>
      </c>
      <c r="K137" s="23">
        <f t="shared" si="40"/>
        <v>5.5</v>
      </c>
      <c r="L137">
        <v>0.2</v>
      </c>
      <c r="N137">
        <f t="shared" si="41"/>
        <v>12.898643339514432</v>
      </c>
      <c r="O137">
        <f t="shared" si="42"/>
        <v>2.3452078799117149</v>
      </c>
      <c r="P137">
        <f t="shared" si="43"/>
        <v>1.469041575982343</v>
      </c>
      <c r="R137">
        <f t="shared" si="44"/>
        <v>0.13794885114804128</v>
      </c>
      <c r="S137" s="5"/>
      <c r="T137">
        <f t="shared" si="45"/>
        <v>0.81092017545068917</v>
      </c>
      <c r="U137">
        <f t="shared" si="46"/>
        <v>-9.1021894330774483E-2</v>
      </c>
      <c r="V137">
        <f t="shared" si="47"/>
        <v>-1.6383940979539406E-3</v>
      </c>
      <c r="W137" s="5"/>
      <c r="X137">
        <f t="shared" si="48"/>
        <v>0.18907982454931085</v>
      </c>
      <c r="Y137">
        <f t="shared" si="49"/>
        <v>3.5751180051598178E-2</v>
      </c>
      <c r="Z137" s="6">
        <f t="shared" si="50"/>
        <v>1343.9118567662592</v>
      </c>
      <c r="AA137">
        <f t="shared" si="51"/>
        <v>0.86483582576510676</v>
      </c>
      <c r="AB137" s="5"/>
      <c r="AC137">
        <f t="shared" si="52"/>
        <v>0.81092017545068917</v>
      </c>
      <c r="AD137" s="6">
        <f t="shared" si="53"/>
        <v>1924.5870734844066</v>
      </c>
      <c r="AE137">
        <f t="shared" si="54"/>
        <v>-1.0043349050081209</v>
      </c>
      <c r="AF137" s="5"/>
      <c r="AK137">
        <f t="shared" si="55"/>
        <v>-3.1886221929269265E-3</v>
      </c>
      <c r="AL137">
        <f t="shared" si="56"/>
        <v>9.8118232143778499E-6</v>
      </c>
    </row>
    <row r="138" spans="1:38" x14ac:dyDescent="0.3">
      <c r="A138" s="25">
        <v>348.15</v>
      </c>
      <c r="B138" s="27">
        <v>6</v>
      </c>
      <c r="C138" s="9">
        <v>42.393999999999998</v>
      </c>
      <c r="D138" s="9">
        <f t="shared" si="38"/>
        <v>254.36399999999998</v>
      </c>
      <c r="F138" s="25">
        <v>1.6335</v>
      </c>
      <c r="H138">
        <f t="shared" si="39"/>
        <v>-5.8805999999999999E-5</v>
      </c>
      <c r="I138" s="14">
        <v>0.436421</v>
      </c>
      <c r="J138">
        <v>1.7999999999999999E-2</v>
      </c>
      <c r="K138" s="23">
        <f t="shared" si="40"/>
        <v>6</v>
      </c>
      <c r="L138">
        <v>0.2</v>
      </c>
      <c r="N138">
        <f t="shared" si="41"/>
        <v>14.696938456699071</v>
      </c>
      <c r="O138">
        <f t="shared" si="42"/>
        <v>2.4494897427831779</v>
      </c>
      <c r="P138">
        <f t="shared" si="43"/>
        <v>1.4898979485566355</v>
      </c>
      <c r="R138">
        <f t="shared" si="44"/>
        <v>0.15498101265210307</v>
      </c>
      <c r="S138" s="5"/>
      <c r="T138">
        <f t="shared" si="45"/>
        <v>0.79721675685845583</v>
      </c>
      <c r="U138">
        <f t="shared" si="46"/>
        <v>-9.8423581353037484E-2</v>
      </c>
      <c r="V138">
        <f t="shared" si="47"/>
        <v>-1.7716244643546746E-3</v>
      </c>
      <c r="W138" s="5"/>
      <c r="X138">
        <f t="shared" si="48"/>
        <v>0.20278324314154422</v>
      </c>
      <c r="Y138">
        <f t="shared" si="49"/>
        <v>4.1121043699002643E-2</v>
      </c>
      <c r="Z138" s="6">
        <f t="shared" si="50"/>
        <v>1353.5352198007261</v>
      </c>
      <c r="AA138">
        <f t="shared" si="51"/>
        <v>1.0018580565881665</v>
      </c>
      <c r="AB138" s="5"/>
      <c r="AC138">
        <f t="shared" si="52"/>
        <v>0.79721675685845583</v>
      </c>
      <c r="AD138" s="6">
        <f t="shared" si="53"/>
        <v>1959.1034236516816</v>
      </c>
      <c r="AE138">
        <f t="shared" si="54"/>
        <v>-1.1560334917992201</v>
      </c>
      <c r="AF138" s="5"/>
      <c r="AK138">
        <f t="shared" si="55"/>
        <v>-9.6604702330527203E-4</v>
      </c>
      <c r="AL138">
        <f t="shared" si="56"/>
        <v>8.2308627436799715E-7</v>
      </c>
    </row>
    <row r="139" spans="1:38" x14ac:dyDescent="0.3">
      <c r="A139" s="25">
        <v>348.15</v>
      </c>
      <c r="B139" s="27">
        <v>7</v>
      </c>
      <c r="C139" s="9">
        <v>42.393999999999998</v>
      </c>
      <c r="D139" s="9">
        <f t="shared" si="38"/>
        <v>296.75799999999998</v>
      </c>
      <c r="F139" s="25">
        <v>1.7751999999999999</v>
      </c>
      <c r="H139">
        <f t="shared" si="39"/>
        <v>-6.3907199999999997E-5</v>
      </c>
      <c r="I139" s="14">
        <v>0.436421</v>
      </c>
      <c r="J139">
        <v>1.7999999999999999E-2</v>
      </c>
      <c r="K139" s="23">
        <f t="shared" si="40"/>
        <v>7</v>
      </c>
      <c r="L139">
        <v>0.2</v>
      </c>
      <c r="N139">
        <f t="shared" si="41"/>
        <v>18.520259177452129</v>
      </c>
      <c r="O139">
        <f t="shared" si="42"/>
        <v>2.6457513110645907</v>
      </c>
      <c r="P139">
        <f t="shared" si="43"/>
        <v>1.5291502622129181</v>
      </c>
      <c r="R139">
        <f t="shared" si="44"/>
        <v>0.19028521152414182</v>
      </c>
      <c r="S139" s="5"/>
      <c r="T139">
        <f t="shared" si="45"/>
        <v>0.77115390843935416</v>
      </c>
      <c r="U139">
        <f t="shared" si="46"/>
        <v>-0.11285893593698419</v>
      </c>
      <c r="V139">
        <f t="shared" si="47"/>
        <v>-2.0314608468657153E-3</v>
      </c>
      <c r="W139" s="5"/>
      <c r="X139">
        <f t="shared" si="48"/>
        <v>0.22884609156064584</v>
      </c>
      <c r="Y139">
        <f t="shared" si="49"/>
        <v>5.2370533622583496E-2</v>
      </c>
      <c r="Z139" s="6">
        <f t="shared" si="50"/>
        <v>1373.2555687362703</v>
      </c>
      <c r="AA139">
        <f t="shared" si="51"/>
        <v>1.2945262848282515</v>
      </c>
      <c r="AB139" s="5"/>
      <c r="AC139">
        <f t="shared" si="52"/>
        <v>0.77115390843935416</v>
      </c>
      <c r="AD139" s="6">
        <f t="shared" si="53"/>
        <v>2035.0794799721434</v>
      </c>
      <c r="AE139">
        <f t="shared" si="54"/>
        <v>-1.4793874955459658</v>
      </c>
      <c r="AF139" s="5"/>
      <c r="AK139">
        <f t="shared" si="55"/>
        <v>3.3925399595617911E-3</v>
      </c>
      <c r="AL139">
        <f t="shared" si="56"/>
        <v>1.1947026966842773E-5</v>
      </c>
    </row>
    <row r="140" spans="1:38" x14ac:dyDescent="0.3">
      <c r="A140" s="25">
        <v>348.15</v>
      </c>
      <c r="B140" s="27">
        <v>8</v>
      </c>
      <c r="C140" s="9">
        <v>42.393999999999998</v>
      </c>
      <c r="D140" s="9">
        <f t="shared" si="38"/>
        <v>339.15199999999999</v>
      </c>
      <c r="F140" s="25">
        <v>1.9120999999999999</v>
      </c>
      <c r="H140">
        <f t="shared" si="39"/>
        <v>-6.8835600000000002E-5</v>
      </c>
      <c r="I140" s="14">
        <v>0.436421</v>
      </c>
      <c r="J140">
        <v>1.7999999999999999E-2</v>
      </c>
      <c r="K140" s="23">
        <f t="shared" si="40"/>
        <v>8</v>
      </c>
      <c r="L140">
        <v>0.2</v>
      </c>
      <c r="N140">
        <f t="shared" si="41"/>
        <v>22.627416997969508</v>
      </c>
      <c r="O140">
        <f t="shared" si="42"/>
        <v>2.8284271247461903</v>
      </c>
      <c r="P140">
        <f t="shared" si="43"/>
        <v>1.5656854249492382</v>
      </c>
      <c r="R140">
        <f t="shared" si="44"/>
        <v>0.22705894342963343</v>
      </c>
      <c r="S140" s="5"/>
      <c r="T140">
        <f t="shared" si="45"/>
        <v>0.74674122131020226</v>
      </c>
      <c r="U140">
        <f t="shared" si="46"/>
        <v>-0.12682987425975309</v>
      </c>
      <c r="V140">
        <f t="shared" si="47"/>
        <v>-2.2829377366755553E-3</v>
      </c>
      <c r="W140" s="5"/>
      <c r="X140">
        <f t="shared" si="48"/>
        <v>0.25325877868979768</v>
      </c>
      <c r="Y140">
        <f t="shared" si="49"/>
        <v>6.4140008983447919E-2</v>
      </c>
      <c r="Z140" s="6">
        <f t="shared" si="50"/>
        <v>1393.6852282494601</v>
      </c>
      <c r="AA140">
        <f t="shared" si="51"/>
        <v>1.6090376950803424</v>
      </c>
      <c r="AB140" s="5"/>
      <c r="AC140">
        <f t="shared" si="52"/>
        <v>0.74674122131020226</v>
      </c>
      <c r="AD140" s="6">
        <f t="shared" si="53"/>
        <v>2119.3816596559564</v>
      </c>
      <c r="AE140">
        <f t="shared" si="54"/>
        <v>-1.8271778382247723</v>
      </c>
      <c r="AF140" s="5"/>
      <c r="AK140">
        <f t="shared" si="55"/>
        <v>6.6358625485281042E-3</v>
      </c>
      <c r="AL140">
        <f t="shared" si="56"/>
        <v>4.4952977262876186E-5</v>
      </c>
    </row>
    <row r="141" spans="1:38" x14ac:dyDescent="0.3">
      <c r="A141" s="25">
        <v>348.15</v>
      </c>
      <c r="B141" s="27">
        <v>9</v>
      </c>
      <c r="C141" s="9">
        <v>42.393999999999998</v>
      </c>
      <c r="D141" s="9">
        <f t="shared" si="38"/>
        <v>381.54599999999999</v>
      </c>
      <c r="F141" s="25">
        <v>2.0402</v>
      </c>
      <c r="H141">
        <f t="shared" si="39"/>
        <v>-7.344719999999999E-5</v>
      </c>
      <c r="I141" s="14">
        <v>0.436421</v>
      </c>
      <c r="J141">
        <v>1.7999999999999999E-2</v>
      </c>
      <c r="K141" s="23">
        <f t="shared" si="40"/>
        <v>9</v>
      </c>
      <c r="L141">
        <v>0.2</v>
      </c>
      <c r="N141">
        <f t="shared" si="41"/>
        <v>27</v>
      </c>
      <c r="O141">
        <f t="shared" si="42"/>
        <v>3</v>
      </c>
      <c r="P141">
        <f t="shared" si="43"/>
        <v>1.6</v>
      </c>
      <c r="R141">
        <f t="shared" si="44"/>
        <v>0.2651257575</v>
      </c>
      <c r="S141" s="5"/>
      <c r="T141">
        <f t="shared" si="45"/>
        <v>0.72382678535495737</v>
      </c>
      <c r="U141">
        <f t="shared" si="46"/>
        <v>-0.14036534977629231</v>
      </c>
      <c r="V141">
        <f t="shared" si="47"/>
        <v>-2.5265762959732615E-3</v>
      </c>
      <c r="W141" s="5"/>
      <c r="X141">
        <f t="shared" si="48"/>
        <v>0.27617321464504258</v>
      </c>
      <c r="Y141">
        <f t="shared" si="49"/>
        <v>7.6271644487376763E-2</v>
      </c>
      <c r="Z141" s="6">
        <f t="shared" si="50"/>
        <v>1414.877333854356</v>
      </c>
      <c r="AA141">
        <f t="shared" si="51"/>
        <v>1.9424703780177646</v>
      </c>
      <c r="AB141" s="5"/>
      <c r="AC141">
        <f t="shared" si="52"/>
        <v>0.72382678535495737</v>
      </c>
      <c r="AD141" s="6">
        <f t="shared" si="53"/>
        <v>2210.9331696171857</v>
      </c>
      <c r="AE141">
        <f t="shared" si="54"/>
        <v>-2.1970800513128328</v>
      </c>
      <c r="AF141" s="5"/>
      <c r="AK141">
        <f t="shared" si="55"/>
        <v>7.9895079089586929E-3</v>
      </c>
      <c r="AL141">
        <f t="shared" si="56"/>
        <v>6.5011245089083094E-5</v>
      </c>
    </row>
    <row r="142" spans="1:38" x14ac:dyDescent="0.3">
      <c r="A142" s="25">
        <v>348.15</v>
      </c>
      <c r="B142" s="27">
        <v>10</v>
      </c>
      <c r="C142" s="9">
        <v>42.393999999999998</v>
      </c>
      <c r="D142" s="9">
        <f t="shared" si="38"/>
        <v>423.94</v>
      </c>
      <c r="F142" s="25">
        <v>2.1556999999999999</v>
      </c>
      <c r="H142">
        <f t="shared" si="39"/>
        <v>-7.76052E-5</v>
      </c>
      <c r="I142" s="14">
        <v>0.436421</v>
      </c>
      <c r="J142">
        <v>1.7999999999999999E-2</v>
      </c>
      <c r="K142" s="23">
        <f t="shared" si="40"/>
        <v>10</v>
      </c>
      <c r="L142">
        <v>0.2</v>
      </c>
      <c r="N142">
        <f t="shared" si="41"/>
        <v>31.622776601683803</v>
      </c>
      <c r="O142">
        <f t="shared" si="42"/>
        <v>3.1622776601683795</v>
      </c>
      <c r="P142">
        <f t="shared" si="43"/>
        <v>1.632455532033676</v>
      </c>
      <c r="R142">
        <f t="shared" si="44"/>
        <v>0.30434542723700664</v>
      </c>
      <c r="S142" s="5"/>
      <c r="T142">
        <f t="shared" si="45"/>
        <v>0.70227678132505589</v>
      </c>
      <c r="U142">
        <f t="shared" si="46"/>
        <v>-0.15349168999051635</v>
      </c>
      <c r="V142">
        <f t="shared" si="47"/>
        <v>-2.762850419829294E-3</v>
      </c>
      <c r="W142" s="5"/>
      <c r="X142">
        <f t="shared" si="48"/>
        <v>0.29772321867494417</v>
      </c>
      <c r="Y142">
        <f t="shared" si="49"/>
        <v>8.8639114938168617E-2</v>
      </c>
      <c r="Z142" s="6">
        <f t="shared" si="50"/>
        <v>1436.8491105941519</v>
      </c>
      <c r="AA142">
        <f t="shared" si="51"/>
        <v>2.2924986023296867</v>
      </c>
      <c r="AB142" s="5"/>
      <c r="AC142">
        <f t="shared" si="52"/>
        <v>0.70227678132505589</v>
      </c>
      <c r="AD142" s="6">
        <f t="shared" si="53"/>
        <v>2308.7246832806341</v>
      </c>
      <c r="AE142">
        <f t="shared" si="54"/>
        <v>-2.5868924435820215</v>
      </c>
      <c r="AF142" s="5"/>
      <c r="AK142">
        <f t="shared" si="55"/>
        <v>7.1887355648425633E-3</v>
      </c>
      <c r="AL142">
        <f t="shared" si="56"/>
        <v>5.2799708110812805E-5</v>
      </c>
    </row>
    <row r="143" spans="1:38" x14ac:dyDescent="0.3">
      <c r="A143" s="25">
        <v>348.15</v>
      </c>
      <c r="B143" s="27">
        <v>11</v>
      </c>
      <c r="C143" s="9">
        <v>42.393999999999998</v>
      </c>
      <c r="D143" s="9">
        <f t="shared" si="38"/>
        <v>466.334</v>
      </c>
      <c r="F143" s="25">
        <v>2.2555000000000001</v>
      </c>
      <c r="H143">
        <f t="shared" si="39"/>
        <v>-8.1197999999999991E-5</v>
      </c>
      <c r="I143" s="14">
        <v>0.436421</v>
      </c>
      <c r="J143">
        <v>1.7999999999999999E-2</v>
      </c>
      <c r="K143" s="23">
        <f t="shared" si="40"/>
        <v>11</v>
      </c>
      <c r="L143">
        <v>0.2</v>
      </c>
      <c r="N143">
        <f t="shared" si="41"/>
        <v>36.482872693909407</v>
      </c>
      <c r="O143">
        <f t="shared" si="42"/>
        <v>3.3166247903553998</v>
      </c>
      <c r="P143">
        <f t="shared" si="43"/>
        <v>1.6633249580710801</v>
      </c>
      <c r="R143">
        <f t="shared" si="44"/>
        <v>0.34460380182526934</v>
      </c>
      <c r="S143" s="5"/>
      <c r="T143">
        <f t="shared" si="45"/>
        <v>0.68197286566362103</v>
      </c>
      <c r="U143">
        <f t="shared" si="46"/>
        <v>-0.1662329047086136</v>
      </c>
      <c r="V143">
        <f t="shared" si="47"/>
        <v>-2.9921922847550445E-3</v>
      </c>
      <c r="W143" s="5"/>
      <c r="X143">
        <f t="shared" si="48"/>
        <v>0.31802713433637902</v>
      </c>
      <c r="Y143">
        <f t="shared" si="49"/>
        <v>0.10114125817420927</v>
      </c>
      <c r="Z143" s="6">
        <f t="shared" si="50"/>
        <v>1459.591138548722</v>
      </c>
      <c r="AA143">
        <f t="shared" si="51"/>
        <v>2.657247915109398</v>
      </c>
      <c r="AB143" s="5"/>
      <c r="AC143">
        <f t="shared" si="52"/>
        <v>0.68197286566362103</v>
      </c>
      <c r="AD143" s="6">
        <f t="shared" si="53"/>
        <v>2411.8262898202443</v>
      </c>
      <c r="AE143">
        <f t="shared" si="54"/>
        <v>-2.9944287032156263</v>
      </c>
      <c r="AF143" s="5"/>
      <c r="AK143">
        <f t="shared" si="55"/>
        <v>4.4308214342860808E-3</v>
      </c>
      <c r="AL143">
        <f t="shared" si="56"/>
        <v>2.0358319375375285E-5</v>
      </c>
    </row>
    <row r="144" spans="1:38" x14ac:dyDescent="0.3">
      <c r="A144" s="25">
        <v>348.15</v>
      </c>
      <c r="B144" s="27">
        <v>12</v>
      </c>
      <c r="C144" s="9">
        <v>42.393999999999998</v>
      </c>
      <c r="D144" s="9">
        <f t="shared" si="38"/>
        <v>508.72799999999995</v>
      </c>
      <c r="F144" s="25">
        <v>2.3374000000000001</v>
      </c>
      <c r="H144">
        <f t="shared" si="39"/>
        <v>-8.4146399999999991E-5</v>
      </c>
      <c r="I144" s="14">
        <v>0.436421</v>
      </c>
      <c r="J144">
        <v>1.7999999999999999E-2</v>
      </c>
      <c r="K144" s="23">
        <f t="shared" si="40"/>
        <v>12</v>
      </c>
      <c r="L144">
        <v>0.2</v>
      </c>
      <c r="N144">
        <f t="shared" si="41"/>
        <v>41.56921938165307</v>
      </c>
      <c r="O144">
        <f t="shared" si="42"/>
        <v>3.4641016151377544</v>
      </c>
      <c r="P144">
        <f t="shared" si="43"/>
        <v>1.6928203230275509</v>
      </c>
      <c r="R144">
        <f t="shared" si="44"/>
        <v>0.38580614942956687</v>
      </c>
      <c r="S144" s="5"/>
      <c r="T144">
        <f t="shared" si="45"/>
        <v>0.66280999623523928</v>
      </c>
      <c r="U144">
        <f t="shared" si="46"/>
        <v>-0.1786109503476509</v>
      </c>
      <c r="V144">
        <f t="shared" si="47"/>
        <v>-3.214997106257716E-3</v>
      </c>
      <c r="W144" s="5"/>
      <c r="X144">
        <f t="shared" si="48"/>
        <v>0.33719000376476072</v>
      </c>
      <c r="Y144">
        <f t="shared" si="49"/>
        <v>0.11369709863887935</v>
      </c>
      <c r="Z144" s="6">
        <f t="shared" si="50"/>
        <v>1483.0747486704454</v>
      </c>
      <c r="AA144">
        <f t="shared" si="51"/>
        <v>3.0351833277914668</v>
      </c>
      <c r="AB144" s="5"/>
      <c r="AC144">
        <f t="shared" si="52"/>
        <v>0.66280999623523928</v>
      </c>
      <c r="AD144" s="6">
        <f t="shared" si="53"/>
        <v>2519.3917751589056</v>
      </c>
      <c r="AE144">
        <f t="shared" si="54"/>
        <v>-3.4174852147398487</v>
      </c>
      <c r="AF144" s="5"/>
      <c r="AK144">
        <f t="shared" si="55"/>
        <v>2.8926537492734994E-4</v>
      </c>
      <c r="AL144">
        <f t="shared" si="56"/>
        <v>1.3943635365439382E-7</v>
      </c>
    </row>
    <row r="145" spans="1:38" x14ac:dyDescent="0.3">
      <c r="A145" s="25">
        <v>348.15</v>
      </c>
      <c r="B145" s="27">
        <v>13</v>
      </c>
      <c r="C145" s="9">
        <v>42.393999999999998</v>
      </c>
      <c r="D145" s="9">
        <f t="shared" si="38"/>
        <v>551.12199999999996</v>
      </c>
      <c r="F145" s="25">
        <v>2.4005000000000001</v>
      </c>
      <c r="H145">
        <f t="shared" si="39"/>
        <v>-8.6417999999999998E-5</v>
      </c>
      <c r="I145" s="14">
        <v>0.436421</v>
      </c>
      <c r="J145">
        <v>1.7999999999999999E-2</v>
      </c>
      <c r="K145" s="23">
        <f t="shared" si="40"/>
        <v>13</v>
      </c>
      <c r="L145">
        <v>0.2</v>
      </c>
      <c r="N145">
        <f t="shared" si="41"/>
        <v>46.87216658103187</v>
      </c>
      <c r="O145">
        <f t="shared" si="42"/>
        <v>3.6055512754639891</v>
      </c>
      <c r="P145">
        <f t="shared" si="43"/>
        <v>1.7211102550927979</v>
      </c>
      <c r="R145">
        <f t="shared" si="44"/>
        <v>0.42787260085953799</v>
      </c>
      <c r="S145" s="5"/>
      <c r="T145">
        <f t="shared" si="45"/>
        <v>0.64469461460800637</v>
      </c>
      <c r="U145">
        <f t="shared" si="46"/>
        <v>-0.19064595760926706</v>
      </c>
      <c r="V145">
        <f t="shared" si="47"/>
        <v>-3.4316272369668069E-3</v>
      </c>
      <c r="W145" s="5"/>
      <c r="X145">
        <f t="shared" si="48"/>
        <v>0.35530538539199369</v>
      </c>
      <c r="Y145">
        <f t="shared" si="49"/>
        <v>0.12624191688855316</v>
      </c>
      <c r="Z145" s="6">
        <f t="shared" si="50"/>
        <v>1507.2578375170108</v>
      </c>
      <c r="AA145">
        <f t="shared" si="51"/>
        <v>3.4250241357619706</v>
      </c>
      <c r="AB145" s="5"/>
      <c r="AC145">
        <f t="shared" si="52"/>
        <v>0.64469461460800637</v>
      </c>
      <c r="AD145" s="6">
        <f t="shared" si="53"/>
        <v>2630.6581335635437</v>
      </c>
      <c r="AE145">
        <f t="shared" si="54"/>
        <v>-3.8538476394967351</v>
      </c>
      <c r="AF145" s="5"/>
      <c r="AK145">
        <f t="shared" si="55"/>
        <v>-4.3825301121933613E-3</v>
      </c>
      <c r="AL145">
        <f t="shared" si="56"/>
        <v>1.8456579280534508E-5</v>
      </c>
    </row>
    <row r="146" spans="1:38" x14ac:dyDescent="0.3">
      <c r="A146" s="25">
        <v>348.15</v>
      </c>
      <c r="B146" s="27">
        <v>14</v>
      </c>
      <c r="C146" s="9">
        <v>42.393999999999998</v>
      </c>
      <c r="D146" s="9">
        <f t="shared" si="38"/>
        <v>593.51599999999996</v>
      </c>
      <c r="F146" s="25">
        <v>2.4453</v>
      </c>
      <c r="H146">
        <f t="shared" si="39"/>
        <v>-8.8030799999999997E-5</v>
      </c>
      <c r="I146" s="14">
        <v>0.436421</v>
      </c>
      <c r="J146">
        <v>1.7999999999999999E-2</v>
      </c>
      <c r="K146" s="23">
        <f t="shared" si="40"/>
        <v>14</v>
      </c>
      <c r="L146">
        <v>0.2</v>
      </c>
      <c r="N146">
        <f t="shared" si="41"/>
        <v>52.383203414835151</v>
      </c>
      <c r="O146">
        <f t="shared" si="42"/>
        <v>3.7416573867739413</v>
      </c>
      <c r="P146">
        <f t="shared" si="43"/>
        <v>1.7483314773547884</v>
      </c>
      <c r="R146">
        <f t="shared" si="44"/>
        <v>0.47073492143229112</v>
      </c>
      <c r="S146" s="5"/>
      <c r="T146">
        <f t="shared" si="45"/>
        <v>0.6275431184876713</v>
      </c>
      <c r="U146">
        <f t="shared" si="46"/>
        <v>-0.20235642844785967</v>
      </c>
      <c r="V146">
        <f t="shared" si="47"/>
        <v>-3.642415712061474E-3</v>
      </c>
      <c r="W146" s="5"/>
      <c r="X146">
        <f t="shared" si="48"/>
        <v>0.3724568815123287</v>
      </c>
      <c r="Y146">
        <f t="shared" si="49"/>
        <v>0.13872412858588887</v>
      </c>
      <c r="Z146" s="6">
        <f t="shared" si="50"/>
        <v>1532.0893798502752</v>
      </c>
      <c r="AA146">
        <f t="shared" si="51"/>
        <v>3.8256797544376377</v>
      </c>
      <c r="AB146" s="5"/>
      <c r="AC146">
        <f t="shared" si="52"/>
        <v>0.6275431184876713</v>
      </c>
      <c r="AD146" s="6">
        <f t="shared" si="53"/>
        <v>2744.9422185205758</v>
      </c>
      <c r="AE146">
        <f t="shared" si="54"/>
        <v>-4.3013154000913083</v>
      </c>
      <c r="AF146" s="5"/>
      <c r="AK146">
        <f t="shared" si="55"/>
        <v>-8.5431399334412461E-3</v>
      </c>
      <c r="AL146">
        <f t="shared" si="56"/>
        <v>7.1488870458401584E-5</v>
      </c>
    </row>
    <row r="147" spans="1:38" x14ac:dyDescent="0.3">
      <c r="A147" s="25">
        <v>348.15</v>
      </c>
      <c r="B147" s="27">
        <v>15</v>
      </c>
      <c r="C147" s="9">
        <v>42.393999999999998</v>
      </c>
      <c r="D147" s="9">
        <f t="shared" si="38"/>
        <v>635.91</v>
      </c>
      <c r="F147" s="25">
        <v>2.4742999999999999</v>
      </c>
      <c r="H147">
        <f t="shared" si="39"/>
        <v>-8.9074799999999996E-5</v>
      </c>
      <c r="I147" s="14">
        <v>0.436421</v>
      </c>
      <c r="J147">
        <v>1.7999999999999999E-2</v>
      </c>
      <c r="K147" s="23">
        <f t="shared" si="40"/>
        <v>15</v>
      </c>
      <c r="L147">
        <v>0.2</v>
      </c>
      <c r="N147">
        <f t="shared" si="41"/>
        <v>58.094750193111238</v>
      </c>
      <c r="O147">
        <f t="shared" si="42"/>
        <v>3.872983346207417</v>
      </c>
      <c r="P147">
        <f t="shared" si="43"/>
        <v>1.7745966692414834</v>
      </c>
      <c r="R147">
        <f t="shared" si="44"/>
        <v>0.51433415766250246</v>
      </c>
      <c r="S147" s="5"/>
      <c r="T147">
        <f t="shared" si="45"/>
        <v>0.6112805716695906</v>
      </c>
      <c r="U147">
        <f t="shared" si="46"/>
        <v>-0.2137594071723895</v>
      </c>
      <c r="V147">
        <f t="shared" si="47"/>
        <v>-3.8476693291030106E-3</v>
      </c>
      <c r="W147" s="5"/>
      <c r="X147">
        <f t="shared" si="48"/>
        <v>0.3887194283304094</v>
      </c>
      <c r="Y147">
        <f t="shared" si="49"/>
        <v>0.15110279396152029</v>
      </c>
      <c r="Z147" s="6">
        <f t="shared" si="50"/>
        <v>1557.5128880504271</v>
      </c>
      <c r="AA147">
        <f t="shared" si="51"/>
        <v>4.2362018822789294</v>
      </c>
      <c r="AB147" s="5"/>
      <c r="AC147">
        <f t="shared" si="52"/>
        <v>0.6112805716695906</v>
      </c>
      <c r="AD147" s="6">
        <f t="shared" si="53"/>
        <v>2861.6357840882984</v>
      </c>
      <c r="AE147">
        <f t="shared" si="54"/>
        <v>-4.7577317340001208</v>
      </c>
      <c r="AF147" s="5"/>
      <c r="AK147">
        <f t="shared" si="55"/>
        <v>-1.1043363387791771E-2</v>
      </c>
      <c r="AL147">
        <f t="shared" si="56"/>
        <v>1.1999643846462503E-4</v>
      </c>
    </row>
    <row r="148" spans="1:38" x14ac:dyDescent="0.3">
      <c r="A148" s="25">
        <v>348.15</v>
      </c>
      <c r="B148" s="27">
        <v>16</v>
      </c>
      <c r="C148" s="9">
        <v>42.393999999999998</v>
      </c>
      <c r="D148" s="9">
        <f t="shared" si="38"/>
        <v>678.30399999999997</v>
      </c>
      <c r="F148" s="25">
        <v>2.4918999999999998</v>
      </c>
      <c r="H148">
        <f t="shared" si="39"/>
        <v>-8.9708399999999976E-5</v>
      </c>
      <c r="I148" s="14">
        <v>0.436421</v>
      </c>
      <c r="J148">
        <v>1.7999999999999999E-2</v>
      </c>
      <c r="K148" s="23">
        <f t="shared" si="40"/>
        <v>16</v>
      </c>
      <c r="L148">
        <v>0.2</v>
      </c>
      <c r="N148">
        <f t="shared" si="41"/>
        <v>63.999999999999979</v>
      </c>
      <c r="O148">
        <f t="shared" si="42"/>
        <v>4</v>
      </c>
      <c r="P148">
        <f t="shared" si="43"/>
        <v>1.8</v>
      </c>
      <c r="R148">
        <f t="shared" si="44"/>
        <v>0.55861887999999971</v>
      </c>
      <c r="S148" s="5"/>
      <c r="T148">
        <f t="shared" si="45"/>
        <v>0.59583960951055359</v>
      </c>
      <c r="U148">
        <f t="shared" si="46"/>
        <v>-0.22487062965390855</v>
      </c>
      <c r="V148">
        <f t="shared" si="47"/>
        <v>-4.0476713337703535E-3</v>
      </c>
      <c r="W148" s="5"/>
      <c r="X148">
        <f t="shared" si="48"/>
        <v>0.40416039048944646</v>
      </c>
      <c r="Y148">
        <f t="shared" si="49"/>
        <v>0.16334562124058186</v>
      </c>
      <c r="Z148" s="6">
        <f t="shared" si="50"/>
        <v>1583.4690308105248</v>
      </c>
      <c r="AA148">
        <f t="shared" si="51"/>
        <v>4.6557491859534093</v>
      </c>
      <c r="AB148" s="5"/>
      <c r="AC148">
        <f t="shared" si="52"/>
        <v>0.59583960951055359</v>
      </c>
      <c r="AD148" s="6">
        <f t="shared" si="53"/>
        <v>2980.1997299509426</v>
      </c>
      <c r="AE148">
        <f t="shared" si="54"/>
        <v>-5.2210126255894753</v>
      </c>
      <c r="AF148" s="5"/>
      <c r="AK148">
        <f t="shared" si="55"/>
        <v>-1.0692230969836736E-2</v>
      </c>
      <c r="AL148">
        <f t="shared" si="56"/>
        <v>1.1241348484389739E-4</v>
      </c>
    </row>
    <row r="149" spans="1:38" x14ac:dyDescent="0.3">
      <c r="A149" s="25">
        <v>348.15</v>
      </c>
      <c r="B149" s="27">
        <v>17</v>
      </c>
      <c r="C149" s="9">
        <v>42.393999999999998</v>
      </c>
      <c r="D149" s="9">
        <f t="shared" si="38"/>
        <v>720.69799999999998</v>
      </c>
      <c r="F149" s="25">
        <v>2.5049000000000001</v>
      </c>
      <c r="H149">
        <f t="shared" si="39"/>
        <v>-9.0176399999999999E-5</v>
      </c>
      <c r="I149" s="14">
        <v>0.436421</v>
      </c>
      <c r="J149">
        <v>1.7999999999999999E-2</v>
      </c>
      <c r="K149" s="23">
        <f t="shared" si="40"/>
        <v>17</v>
      </c>
      <c r="L149">
        <v>0.2</v>
      </c>
      <c r="N149">
        <f t="shared" si="41"/>
        <v>70.092795635500266</v>
      </c>
      <c r="O149">
        <f t="shared" si="42"/>
        <v>4.1231056256176606</v>
      </c>
      <c r="P149">
        <f t="shared" si="43"/>
        <v>1.824621125123532</v>
      </c>
      <c r="R149">
        <f t="shared" si="44"/>
        <v>0.60354384345457301</v>
      </c>
      <c r="S149" s="5"/>
      <c r="T149">
        <f t="shared" si="45"/>
        <v>0.5811595062003907</v>
      </c>
      <c r="U149">
        <f t="shared" si="46"/>
        <v>-0.23570465391701448</v>
      </c>
      <c r="V149">
        <f t="shared" si="47"/>
        <v>-4.2426837705062601E-3</v>
      </c>
      <c r="W149" s="5"/>
      <c r="X149">
        <f t="shared" si="48"/>
        <v>0.41884049379960925</v>
      </c>
      <c r="Y149">
        <f t="shared" si="49"/>
        <v>0.17542735924630051</v>
      </c>
      <c r="Z149" s="6">
        <f t="shared" si="50"/>
        <v>1609.8975874939033</v>
      </c>
      <c r="AA149">
        <f t="shared" si="51"/>
        <v>5.0835614837588183</v>
      </c>
      <c r="AB149" s="5"/>
      <c r="AC149">
        <f t="shared" si="52"/>
        <v>0.5811595062003907</v>
      </c>
      <c r="AD149" s="6">
        <f t="shared" si="53"/>
        <v>3100.1580712083078</v>
      </c>
      <c r="AE149">
        <f t="shared" si="54"/>
        <v>-5.6891713631370529</v>
      </c>
      <c r="AF149" s="5"/>
      <c r="AK149">
        <f t="shared" si="55"/>
        <v>-6.308719694168019E-3</v>
      </c>
      <c r="AL149">
        <f t="shared" si="56"/>
        <v>3.8670280701442038E-5</v>
      </c>
    </row>
    <row r="150" spans="1:38" x14ac:dyDescent="0.3">
      <c r="A150" s="25">
        <v>348.15</v>
      </c>
      <c r="B150" s="28">
        <v>18</v>
      </c>
      <c r="C150" s="9">
        <v>42.393999999999998</v>
      </c>
      <c r="D150" s="9">
        <f t="shared" si="38"/>
        <v>763.09199999999998</v>
      </c>
      <c r="F150" s="30">
        <v>2.5228000000000002</v>
      </c>
      <c r="H150">
        <f t="shared" si="39"/>
        <v>-9.0820799999999989E-5</v>
      </c>
      <c r="I150" s="14">
        <v>0.436421</v>
      </c>
      <c r="J150">
        <v>1.7999999999999999E-2</v>
      </c>
      <c r="K150" s="23">
        <f t="shared" si="40"/>
        <v>18</v>
      </c>
      <c r="L150">
        <v>0.2</v>
      </c>
      <c r="N150">
        <f t="shared" si="41"/>
        <v>76.367532368147081</v>
      </c>
      <c r="O150">
        <f t="shared" si="42"/>
        <v>4.2426406871192848</v>
      </c>
      <c r="P150">
        <f t="shared" si="43"/>
        <v>1.8485281374238571</v>
      </c>
      <c r="R150">
        <f t="shared" si="44"/>
        <v>0.64906894846788887</v>
      </c>
      <c r="S150" s="5"/>
      <c r="T150">
        <f t="shared" si="45"/>
        <v>0.56718537659974633</v>
      </c>
      <c r="U150">
        <f t="shared" si="46"/>
        <v>-0.24627497483469785</v>
      </c>
      <c r="V150">
        <f t="shared" si="47"/>
        <v>-4.4329495470245613E-3</v>
      </c>
      <c r="W150" s="5"/>
      <c r="X150">
        <f t="shared" si="48"/>
        <v>0.43281462340025362</v>
      </c>
      <c r="Y150">
        <f t="shared" si="49"/>
        <v>0.18732849822910336</v>
      </c>
      <c r="Z150" s="6">
        <f t="shared" si="50"/>
        <v>1636.7388819198886</v>
      </c>
      <c r="AA150">
        <f t="shared" si="51"/>
        <v>5.5189410613782206</v>
      </c>
      <c r="AB150" s="5"/>
      <c r="AC150">
        <f t="shared" si="52"/>
        <v>0.56718537659974633</v>
      </c>
      <c r="AD150" s="6">
        <f t="shared" si="53"/>
        <v>3221.0919590754183</v>
      </c>
      <c r="AE150">
        <f t="shared" si="54"/>
        <v>-6.1603374913651097</v>
      </c>
      <c r="AF150" s="5"/>
      <c r="AK150">
        <f t="shared" si="55"/>
        <v>3.2395689339752565E-3</v>
      </c>
      <c r="AL150">
        <f t="shared" si="56"/>
        <v>1.109149578016778E-5</v>
      </c>
    </row>
    <row r="151" spans="1:38" x14ac:dyDescent="0.3">
      <c r="A151" s="25">
        <v>373.15</v>
      </c>
      <c r="B151" s="26">
        <v>0.1</v>
      </c>
      <c r="C151" s="9">
        <v>42.393999999999998</v>
      </c>
      <c r="D151" s="9">
        <f t="shared" si="38"/>
        <v>4.2393999999999998</v>
      </c>
      <c r="F151" s="29">
        <v>0.92759999999999998</v>
      </c>
      <c r="H151">
        <f t="shared" si="39"/>
        <v>-3.3393599999999998E-5</v>
      </c>
      <c r="I151" s="14">
        <v>0.46641500000000002</v>
      </c>
      <c r="J151">
        <v>1.7999999999999999E-2</v>
      </c>
      <c r="K151" s="23">
        <f t="shared" si="40"/>
        <v>0.1</v>
      </c>
      <c r="L151">
        <v>0.2</v>
      </c>
      <c r="N151">
        <f t="shared" si="41"/>
        <v>3.1622776601683798E-2</v>
      </c>
      <c r="O151">
        <f t="shared" si="42"/>
        <v>0.31622776601683794</v>
      </c>
      <c r="P151">
        <f t="shared" si="43"/>
        <v>1.0632455532033676</v>
      </c>
      <c r="R151">
        <f t="shared" si="44"/>
        <v>4.9939183187979581E-4</v>
      </c>
      <c r="S151" s="5"/>
      <c r="T151">
        <f t="shared" si="45"/>
        <v>0.99577849664133866</v>
      </c>
      <c r="U151">
        <f t="shared" si="46"/>
        <v>-1.8372563401753061E-3</v>
      </c>
      <c r="V151">
        <f t="shared" si="47"/>
        <v>-3.3070614123155507E-5</v>
      </c>
      <c r="W151" s="5"/>
      <c r="X151">
        <f t="shared" si="48"/>
        <v>4.2215033586612914E-3</v>
      </c>
      <c r="Y151">
        <f t="shared" si="49"/>
        <v>1.7821090607188562E-5</v>
      </c>
      <c r="Z151" s="6">
        <f t="shared" si="50"/>
        <v>1241.4511288353187</v>
      </c>
      <c r="AA151">
        <f t="shared" si="51"/>
        <v>3.9823223492467324E-4</v>
      </c>
      <c r="AB151" s="5"/>
      <c r="AC151">
        <f t="shared" si="52"/>
        <v>0.99577849664133866</v>
      </c>
      <c r="AD151" s="6">
        <f t="shared" si="53"/>
        <v>1741.3494433597309</v>
      </c>
      <c r="AE151">
        <f t="shared" si="54"/>
        <v>-5.5623134459775259E-4</v>
      </c>
      <c r="AF151" s="5"/>
      <c r="AK151">
        <f t="shared" si="55"/>
        <v>3.0832210808356096E-4</v>
      </c>
      <c r="AL151">
        <f t="shared" si="56"/>
        <v>1.1676962515104944E-7</v>
      </c>
    </row>
    <row r="152" spans="1:38" x14ac:dyDescent="0.3">
      <c r="A152" s="25">
        <v>373.15</v>
      </c>
      <c r="B152" s="27">
        <v>0.2</v>
      </c>
      <c r="C152" s="9">
        <v>42.393999999999998</v>
      </c>
      <c r="D152" s="9">
        <f t="shared" si="38"/>
        <v>8.4787999999999997</v>
      </c>
      <c r="F152" s="25">
        <v>0.92269999999999996</v>
      </c>
      <c r="H152">
        <f t="shared" si="39"/>
        <v>-3.3217199999999998E-5</v>
      </c>
      <c r="I152" s="14">
        <v>0.46641500000000002</v>
      </c>
      <c r="J152">
        <v>1.7999999999999999E-2</v>
      </c>
      <c r="K152" s="23">
        <f t="shared" si="40"/>
        <v>0.2</v>
      </c>
      <c r="L152">
        <v>0.2</v>
      </c>
      <c r="N152">
        <f t="shared" si="41"/>
        <v>8.9442719099991616E-2</v>
      </c>
      <c r="O152">
        <f t="shared" si="42"/>
        <v>0.44721359549995793</v>
      </c>
      <c r="P152">
        <f t="shared" si="43"/>
        <v>1.0894427190999916</v>
      </c>
      <c r="R152">
        <f t="shared" si="44"/>
        <v>1.3785280341177552E-3</v>
      </c>
      <c r="S152" s="5"/>
      <c r="T152">
        <f t="shared" si="45"/>
        <v>0.99159248563281643</v>
      </c>
      <c r="U152">
        <f t="shared" si="46"/>
        <v>-3.6667730100735023E-3</v>
      </c>
      <c r="V152">
        <f t="shared" si="47"/>
        <v>-6.6001914181323029E-5</v>
      </c>
      <c r="W152" s="5"/>
      <c r="X152">
        <f t="shared" si="48"/>
        <v>8.4075143671835245E-3</v>
      </c>
      <c r="Y152">
        <f t="shared" si="49"/>
        <v>7.0686297834397384E-5</v>
      </c>
      <c r="Z152" s="6">
        <f t="shared" si="50"/>
        <v>1243.5531194592013</v>
      </c>
      <c r="AA152">
        <f t="shared" si="51"/>
        <v>1.5822389911497668E-3</v>
      </c>
      <c r="AB152" s="5"/>
      <c r="AC152">
        <f t="shared" si="52"/>
        <v>0.99159248563281643</v>
      </c>
      <c r="AD152" s="6">
        <f t="shared" si="53"/>
        <v>1741.5286462439103</v>
      </c>
      <c r="AE152">
        <f t="shared" si="54"/>
        <v>-2.1972101211840791E-3</v>
      </c>
      <c r="AF152" s="5"/>
      <c r="AK152">
        <f t="shared" si="55"/>
        <v>6.9755498990211988E-4</v>
      </c>
      <c r="AL152">
        <f t="shared" si="56"/>
        <v>5.3402799353433993E-7</v>
      </c>
    </row>
    <row r="153" spans="1:38" x14ac:dyDescent="0.3">
      <c r="A153" s="25">
        <v>373.15</v>
      </c>
      <c r="B153" s="27">
        <v>0.3</v>
      </c>
      <c r="C153" s="9">
        <v>42.393999999999998</v>
      </c>
      <c r="D153" s="9">
        <f t="shared" si="38"/>
        <v>12.7182</v>
      </c>
      <c r="F153" s="25">
        <v>0.92469999999999997</v>
      </c>
      <c r="H153">
        <f t="shared" si="39"/>
        <v>-3.32892E-5</v>
      </c>
      <c r="I153" s="14">
        <v>0.46641500000000002</v>
      </c>
      <c r="J153">
        <v>1.7999999999999999E-2</v>
      </c>
      <c r="K153" s="23">
        <f t="shared" si="40"/>
        <v>0.3</v>
      </c>
      <c r="L153">
        <v>0.2</v>
      </c>
      <c r="N153">
        <f t="shared" si="41"/>
        <v>0.16431676725154978</v>
      </c>
      <c r="O153">
        <f t="shared" si="42"/>
        <v>0.54772255750516607</v>
      </c>
      <c r="P153">
        <f t="shared" si="43"/>
        <v>1.1095445115010332</v>
      </c>
      <c r="R153">
        <f t="shared" si="44"/>
        <v>2.4866356881728113E-3</v>
      </c>
      <c r="S153" s="5"/>
      <c r="T153">
        <f t="shared" si="45"/>
        <v>0.98744152124450812</v>
      </c>
      <c r="U153">
        <f t="shared" si="46"/>
        <v>-5.4886149448852319E-3</v>
      </c>
      <c r="V153">
        <f t="shared" si="47"/>
        <v>-9.8795069007934165E-5</v>
      </c>
      <c r="W153" s="5"/>
      <c r="X153">
        <f t="shared" si="48"/>
        <v>1.2558478755491901E-2</v>
      </c>
      <c r="Y153">
        <f t="shared" si="49"/>
        <v>1.5771538865214143E-4</v>
      </c>
      <c r="Z153" s="6">
        <f t="shared" si="50"/>
        <v>1245.6385069387479</v>
      </c>
      <c r="AA153">
        <f t="shared" si="51"/>
        <v>3.5362145023545197E-3</v>
      </c>
      <c r="AB153" s="5"/>
      <c r="AC153">
        <f t="shared" si="52"/>
        <v>0.98744152124450812</v>
      </c>
      <c r="AD153" s="6">
        <f t="shared" si="53"/>
        <v>1741.8294860749395</v>
      </c>
      <c r="AE153">
        <f t="shared" si="54"/>
        <v>-4.8827399947164365E-3</v>
      </c>
      <c r="AF153" s="5"/>
      <c r="AK153">
        <f t="shared" si="55"/>
        <v>1.0413151268029606E-3</v>
      </c>
      <c r="AL153">
        <f t="shared" si="56"/>
        <v>1.1547744591836441E-6</v>
      </c>
    </row>
    <row r="154" spans="1:38" x14ac:dyDescent="0.3">
      <c r="A154" s="25">
        <v>373.15</v>
      </c>
      <c r="B154" s="27">
        <v>0.4</v>
      </c>
      <c r="C154" s="9">
        <v>42.393999999999998</v>
      </c>
      <c r="D154" s="9">
        <f t="shared" si="38"/>
        <v>16.957599999999999</v>
      </c>
      <c r="F154" s="25">
        <v>0.9294</v>
      </c>
      <c r="H154">
        <f t="shared" si="39"/>
        <v>-3.3458399999999998E-5</v>
      </c>
      <c r="I154" s="14">
        <v>0.46641500000000002</v>
      </c>
      <c r="J154">
        <v>1.7999999999999999E-2</v>
      </c>
      <c r="K154" s="23">
        <f t="shared" si="40"/>
        <v>0.4</v>
      </c>
      <c r="L154">
        <v>0.2</v>
      </c>
      <c r="N154">
        <f t="shared" si="41"/>
        <v>0.25298221281347039</v>
      </c>
      <c r="O154">
        <f t="shared" si="42"/>
        <v>0.63245553203367588</v>
      </c>
      <c r="P154">
        <f t="shared" si="43"/>
        <v>1.1264911064067351</v>
      </c>
      <c r="R154">
        <f t="shared" si="44"/>
        <v>3.770832394733956E-3</v>
      </c>
      <c r="S154" s="5"/>
      <c r="T154">
        <f t="shared" si="45"/>
        <v>0.98332516517896129</v>
      </c>
      <c r="U154">
        <f t="shared" si="46"/>
        <v>-7.3028462660125349E-3</v>
      </c>
      <c r="V154">
        <f t="shared" si="47"/>
        <v>-1.3145123278822561E-4</v>
      </c>
      <c r="W154" s="5"/>
      <c r="X154">
        <f t="shared" si="48"/>
        <v>1.6674834821038754E-2</v>
      </c>
      <c r="Y154">
        <f t="shared" si="49"/>
        <v>2.7805011630892653E-4</v>
      </c>
      <c r="Z154" s="6">
        <f t="shared" si="50"/>
        <v>1247.7079987897232</v>
      </c>
      <c r="AA154">
        <f t="shared" si="51"/>
        <v>6.2446563752950879E-3</v>
      </c>
      <c r="AB154" s="5"/>
      <c r="AC154">
        <f t="shared" si="52"/>
        <v>0.98332516517896129</v>
      </c>
      <c r="AD154" s="6">
        <f t="shared" si="53"/>
        <v>1742.253551965699</v>
      </c>
      <c r="AE154">
        <f t="shared" si="54"/>
        <v>-8.5744070841760299E-3</v>
      </c>
      <c r="AF154" s="5"/>
      <c r="AK154">
        <f t="shared" si="55"/>
        <v>1.3096304530647879E-3</v>
      </c>
      <c r="AL154">
        <f t="shared" si="56"/>
        <v>1.8038876672268876E-6</v>
      </c>
    </row>
    <row r="155" spans="1:38" x14ac:dyDescent="0.3">
      <c r="A155" s="25">
        <v>373.15</v>
      </c>
      <c r="B155" s="27">
        <v>0.5</v>
      </c>
      <c r="C155" s="9">
        <v>42.393999999999998</v>
      </c>
      <c r="D155" s="9">
        <f t="shared" si="38"/>
        <v>21.196999999999999</v>
      </c>
      <c r="F155" s="25">
        <v>0.93569999999999998</v>
      </c>
      <c r="H155">
        <f t="shared" si="39"/>
        <v>-3.3685200000000001E-5</v>
      </c>
      <c r="I155" s="14">
        <v>0.46641500000000002</v>
      </c>
      <c r="J155">
        <v>1.7999999999999999E-2</v>
      </c>
      <c r="K155" s="23">
        <f t="shared" si="40"/>
        <v>0.5</v>
      </c>
      <c r="L155">
        <v>0.2</v>
      </c>
      <c r="N155">
        <f t="shared" si="41"/>
        <v>0.35355339059327379</v>
      </c>
      <c r="O155">
        <f t="shared" si="42"/>
        <v>0.70710678118654757</v>
      </c>
      <c r="P155">
        <f t="shared" si="43"/>
        <v>1.1414213562373094</v>
      </c>
      <c r="R155">
        <f t="shared" si="44"/>
        <v>5.200966090049209E-3</v>
      </c>
      <c r="S155" s="5"/>
      <c r="T155">
        <f t="shared" si="45"/>
        <v>0.97924298641692054</v>
      </c>
      <c r="U155">
        <f t="shared" si="46"/>
        <v>-9.1095302946104049E-3</v>
      </c>
      <c r="V155">
        <f t="shared" si="47"/>
        <v>-1.6397154530298729E-4</v>
      </c>
      <c r="W155" s="5"/>
      <c r="X155">
        <f t="shared" si="48"/>
        <v>2.0757013583079464E-2</v>
      </c>
      <c r="Y155">
        <f t="shared" si="49"/>
        <v>4.3085361288814538E-4</v>
      </c>
      <c r="Z155" s="6">
        <f t="shared" si="50"/>
        <v>1249.7622927987893</v>
      </c>
      <c r="AA155">
        <f t="shared" si="51"/>
        <v>9.6923627838671495E-3</v>
      </c>
      <c r="AB155" s="5"/>
      <c r="AC155">
        <f t="shared" si="52"/>
        <v>0.97924298641692054</v>
      </c>
      <c r="AD155" s="6">
        <f t="shared" si="53"/>
        <v>1742.8022787311606</v>
      </c>
      <c r="AE155">
        <f t="shared" si="54"/>
        <v>-1.3235514646183092E-2</v>
      </c>
      <c r="AF155" s="5"/>
      <c r="AK155">
        <f t="shared" si="55"/>
        <v>1.4938426824302794E-3</v>
      </c>
      <c r="AL155">
        <f t="shared" si="56"/>
        <v>2.3333414316019332E-6</v>
      </c>
    </row>
    <row r="156" spans="1:38" x14ac:dyDescent="0.3">
      <c r="A156" s="25">
        <v>373.15</v>
      </c>
      <c r="B156" s="27">
        <v>0.6</v>
      </c>
      <c r="C156" s="9">
        <v>42.393999999999998</v>
      </c>
      <c r="D156" s="9">
        <f t="shared" si="38"/>
        <v>25.436399999999999</v>
      </c>
      <c r="F156" s="25">
        <v>0.94279999999999997</v>
      </c>
      <c r="H156">
        <f t="shared" si="39"/>
        <v>-3.3940799999999992E-5</v>
      </c>
      <c r="I156" s="14">
        <v>0.46641500000000002</v>
      </c>
      <c r="J156">
        <v>1.7999999999999999E-2</v>
      </c>
      <c r="K156" s="23">
        <f t="shared" si="40"/>
        <v>0.6</v>
      </c>
      <c r="L156">
        <v>0.2</v>
      </c>
      <c r="N156">
        <f t="shared" si="41"/>
        <v>0.46475800154489</v>
      </c>
      <c r="O156">
        <f t="shared" si="42"/>
        <v>0.7745966692414834</v>
      </c>
      <c r="P156">
        <f t="shared" si="43"/>
        <v>1.1549193338482966</v>
      </c>
      <c r="R156">
        <f t="shared" si="44"/>
        <v>6.7569426623567174E-3</v>
      </c>
      <c r="S156" s="5"/>
      <c r="T156">
        <f t="shared" si="45"/>
        <v>0.97519456106687841</v>
      </c>
      <c r="U156">
        <f t="shared" si="46"/>
        <v>-1.0908729564847971E-2</v>
      </c>
      <c r="V156">
        <f t="shared" si="47"/>
        <v>-1.9635713216726347E-4</v>
      </c>
      <c r="W156" s="5"/>
      <c r="X156">
        <f t="shared" si="48"/>
        <v>2.4805438933121544E-2</v>
      </c>
      <c r="Y156">
        <f t="shared" si="49"/>
        <v>6.1530980066482207E-4</v>
      </c>
      <c r="Z156" s="6">
        <f t="shared" si="50"/>
        <v>1251.8020765899523</v>
      </c>
      <c r="AA156">
        <f t="shared" si="51"/>
        <v>1.3864429551930728E-2</v>
      </c>
      <c r="AB156" s="5"/>
      <c r="AC156">
        <f t="shared" si="52"/>
        <v>0.97519456106687841</v>
      </c>
      <c r="AD156" s="6">
        <f t="shared" si="53"/>
        <v>1743.4769542788165</v>
      </c>
      <c r="AE156">
        <f t="shared" si="54"/>
        <v>-1.8831018900458549E-2</v>
      </c>
      <c r="AK156">
        <f t="shared" si="55"/>
        <v>1.593996181661634E-3</v>
      </c>
      <c r="AL156">
        <f t="shared" si="56"/>
        <v>2.6501788162615907E-6</v>
      </c>
    </row>
    <row r="157" spans="1:38" x14ac:dyDescent="0.3">
      <c r="A157" s="25">
        <v>373.15</v>
      </c>
      <c r="B157" s="27">
        <v>0.7</v>
      </c>
      <c r="C157" s="9">
        <v>42.393999999999998</v>
      </c>
      <c r="D157" s="9">
        <f t="shared" si="38"/>
        <v>29.675799999999995</v>
      </c>
      <c r="F157" s="25">
        <v>0.95069999999999999</v>
      </c>
      <c r="H157">
        <f t="shared" si="39"/>
        <v>-3.4225199999999999E-5</v>
      </c>
      <c r="I157" s="14">
        <v>0.46641500000000002</v>
      </c>
      <c r="J157">
        <v>1.7999999999999999E-2</v>
      </c>
      <c r="K157" s="23">
        <f t="shared" si="40"/>
        <v>0.7</v>
      </c>
      <c r="L157">
        <v>0.2</v>
      </c>
      <c r="N157">
        <f t="shared" si="41"/>
        <v>0.58566201857385281</v>
      </c>
      <c r="O157">
        <f t="shared" si="42"/>
        <v>0.83666002653407556</v>
      </c>
      <c r="P157">
        <f t="shared" si="43"/>
        <v>1.167332005306815</v>
      </c>
      <c r="R157">
        <f t="shared" si="44"/>
        <v>8.4241807553008738E-3</v>
      </c>
      <c r="S157" s="5"/>
      <c r="T157">
        <f t="shared" si="45"/>
        <v>0.97117947221834289</v>
      </c>
      <c r="U157">
        <f t="shared" si="46"/>
        <v>-1.2700505836896114E-2</v>
      </c>
      <c r="V157">
        <f t="shared" si="47"/>
        <v>-2.2860910506413004E-4</v>
      </c>
      <c r="W157" s="5"/>
      <c r="X157">
        <f t="shared" si="48"/>
        <v>2.8820527781657095E-2</v>
      </c>
      <c r="Y157">
        <f t="shared" si="49"/>
        <v>8.3062282161326846E-4</v>
      </c>
      <c r="Z157" s="6">
        <f t="shared" si="50"/>
        <v>1253.8280272411839</v>
      </c>
      <c r="AA157">
        <f t="shared" si="51"/>
        <v>1.8746247128487666E-2</v>
      </c>
      <c r="AB157" s="5"/>
      <c r="AC157">
        <f t="shared" si="52"/>
        <v>0.97117947221834289</v>
      </c>
      <c r="AD157" s="6">
        <f t="shared" si="53"/>
        <v>1744.2787266747866</v>
      </c>
      <c r="AE157">
        <f t="shared" si="54"/>
        <v>-2.5327466098893442E-2</v>
      </c>
      <c r="AK157">
        <f t="shared" si="55"/>
        <v>1.6143526798309688E-3</v>
      </c>
      <c r="AL157">
        <f t="shared" si="56"/>
        <v>2.7178090258679721E-6</v>
      </c>
    </row>
    <row r="158" spans="1:38" x14ac:dyDescent="0.3">
      <c r="A158" s="25">
        <v>373.15</v>
      </c>
      <c r="B158" s="27">
        <v>0.8</v>
      </c>
      <c r="C158" s="9">
        <v>42.393999999999998</v>
      </c>
      <c r="D158" s="9">
        <f t="shared" si="38"/>
        <v>33.915199999999999</v>
      </c>
      <c r="F158" s="25">
        <v>0.95889999999999997</v>
      </c>
      <c r="H158">
        <f t="shared" si="39"/>
        <v>-3.4520400000000002E-5</v>
      </c>
      <c r="I158" s="14">
        <v>0.46641500000000002</v>
      </c>
      <c r="J158">
        <v>1.7999999999999999E-2</v>
      </c>
      <c r="K158" s="23">
        <f t="shared" si="40"/>
        <v>0.8</v>
      </c>
      <c r="L158">
        <v>0.2</v>
      </c>
      <c r="N158">
        <f t="shared" si="41"/>
        <v>0.71554175279993271</v>
      </c>
      <c r="O158">
        <f t="shared" si="42"/>
        <v>0.89442719099991586</v>
      </c>
      <c r="P158">
        <f t="shared" si="43"/>
        <v>1.1788854381999831</v>
      </c>
      <c r="R158">
        <f t="shared" si="44"/>
        <v>1.0191506527643081E-2</v>
      </c>
      <c r="S158" s="5"/>
      <c r="T158">
        <f t="shared" si="45"/>
        <v>0.96719730979871466</v>
      </c>
      <c r="U158">
        <f t="shared" si="46"/>
        <v>-1.4484920109648327E-2</v>
      </c>
      <c r="V158">
        <f t="shared" si="47"/>
        <v>-2.6072856197366986E-4</v>
      </c>
      <c r="W158" s="5"/>
      <c r="X158">
        <f t="shared" si="48"/>
        <v>3.2802690201285366E-2</v>
      </c>
      <c r="Y158">
        <f t="shared" si="49"/>
        <v>1.0760164844415029E-3</v>
      </c>
      <c r="Z158" s="6">
        <f t="shared" si="50"/>
        <v>1255.8408109477168</v>
      </c>
      <c r="AA158">
        <f t="shared" si="51"/>
        <v>2.4323497459454307E-2</v>
      </c>
      <c r="AB158" s="5"/>
      <c r="AC158">
        <f t="shared" si="52"/>
        <v>0.96719730979871466</v>
      </c>
      <c r="AD158" s="6">
        <f t="shared" si="53"/>
        <v>1745.2086109000461</v>
      </c>
      <c r="AE158">
        <f t="shared" si="54"/>
        <v>-3.2692930923269831E-2</v>
      </c>
      <c r="AK158">
        <f t="shared" si="55"/>
        <v>1.5613445018538841E-3</v>
      </c>
      <c r="AL158">
        <f t="shared" si="56"/>
        <v>2.5467847849691071E-6</v>
      </c>
    </row>
    <row r="159" spans="1:38" x14ac:dyDescent="0.3">
      <c r="A159" s="25">
        <v>373.15</v>
      </c>
      <c r="B159" s="27">
        <v>0.9</v>
      </c>
      <c r="C159" s="9">
        <v>42.393999999999998</v>
      </c>
      <c r="D159" s="9">
        <f t="shared" si="38"/>
        <v>38.154600000000002</v>
      </c>
      <c r="F159" s="25">
        <v>0.96760000000000002</v>
      </c>
      <c r="H159">
        <f t="shared" si="39"/>
        <v>-3.4833599999999998E-5</v>
      </c>
      <c r="I159" s="14">
        <v>0.46641500000000002</v>
      </c>
      <c r="J159">
        <v>1.7999999999999999E-2</v>
      </c>
      <c r="K159" s="23">
        <f t="shared" si="40"/>
        <v>0.9</v>
      </c>
      <c r="L159">
        <v>0.2</v>
      </c>
      <c r="N159">
        <f t="shared" si="41"/>
        <v>0.85381496824546244</v>
      </c>
      <c r="O159">
        <f t="shared" si="42"/>
        <v>0.94868329805051377</v>
      </c>
      <c r="P159">
        <f t="shared" si="43"/>
        <v>1.1897366596101029</v>
      </c>
      <c r="R159">
        <f t="shared" si="44"/>
        <v>1.205002450509488E-2</v>
      </c>
      <c r="S159" s="5"/>
      <c r="T159">
        <f t="shared" si="45"/>
        <v>0.96324767043367143</v>
      </c>
      <c r="U159">
        <f t="shared" si="46"/>
        <v>-1.6262032633181159E-2</v>
      </c>
      <c r="V159">
        <f t="shared" si="47"/>
        <v>-2.9271658739726087E-4</v>
      </c>
      <c r="W159" s="5"/>
      <c r="X159">
        <f t="shared" si="48"/>
        <v>3.6752329566328561E-2</v>
      </c>
      <c r="Y159">
        <f t="shared" si="49"/>
        <v>1.3507337285520284E-3</v>
      </c>
      <c r="Z159" s="6">
        <f t="shared" si="50"/>
        <v>1257.8410827287153</v>
      </c>
      <c r="AA159">
        <f t="shared" si="51"/>
        <v>3.0582150760801403E-2</v>
      </c>
      <c r="AB159" s="5"/>
      <c r="AC159">
        <f t="shared" si="52"/>
        <v>0.96324767043367143</v>
      </c>
      <c r="AD159" s="6">
        <f t="shared" si="53"/>
        <v>1746.2674953105623</v>
      </c>
      <c r="AE159">
        <f t="shared" si="54"/>
        <v>-4.0896956281676021E-2</v>
      </c>
      <c r="AK159">
        <f t="shared" si="55"/>
        <v>1.4425023968230033E-3</v>
      </c>
      <c r="AL159">
        <f t="shared" si="56"/>
        <v>2.1825216475090165E-6</v>
      </c>
    </row>
    <row r="160" spans="1:38" x14ac:dyDescent="0.3">
      <c r="A160" s="25">
        <v>373.15</v>
      </c>
      <c r="B160" s="27">
        <v>1</v>
      </c>
      <c r="C160" s="9">
        <v>42.393999999999998</v>
      </c>
      <c r="D160" s="9">
        <f t="shared" si="38"/>
        <v>42.393999999999998</v>
      </c>
      <c r="F160" s="25">
        <v>0.97660000000000002</v>
      </c>
      <c r="H160">
        <f t="shared" si="39"/>
        <v>-3.5157599999999997E-5</v>
      </c>
      <c r="I160" s="14">
        <v>0.46641500000000002</v>
      </c>
      <c r="J160">
        <v>1.7999999999999999E-2</v>
      </c>
      <c r="K160" s="23">
        <f t="shared" si="40"/>
        <v>1</v>
      </c>
      <c r="L160">
        <v>0.2</v>
      </c>
      <c r="N160">
        <f t="shared" si="41"/>
        <v>1</v>
      </c>
      <c r="O160">
        <f t="shared" si="42"/>
        <v>1</v>
      </c>
      <c r="P160">
        <f t="shared" si="43"/>
        <v>1.2</v>
      </c>
      <c r="R160">
        <f t="shared" si="44"/>
        <v>1.3992450000000002E-2</v>
      </c>
      <c r="T160">
        <f t="shared" si="45"/>
        <v>0.95933015731095916</v>
      </c>
      <c r="U160">
        <f t="shared" si="46"/>
        <v>-1.8031902920960775E-2</v>
      </c>
      <c r="V160">
        <f t="shared" si="47"/>
        <v>-3.2457425257729393E-4</v>
      </c>
      <c r="X160">
        <f t="shared" si="48"/>
        <v>4.0669842689040801E-2</v>
      </c>
      <c r="Y160">
        <f t="shared" si="49"/>
        <v>1.6540361043513255E-3</v>
      </c>
      <c r="Z160" s="6">
        <f t="shared" si="50"/>
        <v>1259.8294861742431</v>
      </c>
      <c r="AA160">
        <f t="shared" si="51"/>
        <v>3.7508462198254391E-2</v>
      </c>
      <c r="AC160">
        <f t="shared" si="52"/>
        <v>0.95933015731095916</v>
      </c>
      <c r="AD160" s="6">
        <f t="shared" si="53"/>
        <v>1747.4561478144726</v>
      </c>
      <c r="AE160">
        <f t="shared" si="54"/>
        <v>-4.9910494560218913E-2</v>
      </c>
      <c r="AK160">
        <f t="shared" si="55"/>
        <v>1.2658433854581888E-3</v>
      </c>
      <c r="AL160">
        <f t="shared" si="56"/>
        <v>1.6926035641631785E-6</v>
      </c>
    </row>
    <row r="161" spans="1:38" x14ac:dyDescent="0.3">
      <c r="A161" s="25">
        <v>373.15</v>
      </c>
      <c r="B161" s="27">
        <v>1.2</v>
      </c>
      <c r="C161" s="9">
        <v>42.393999999999998</v>
      </c>
      <c r="D161" s="9">
        <f t="shared" si="38"/>
        <v>50.872799999999998</v>
      </c>
      <c r="F161" s="25">
        <v>0.99519999999999997</v>
      </c>
      <c r="H161">
        <f t="shared" si="39"/>
        <v>-3.5827199999999995E-5</v>
      </c>
      <c r="I161" s="14">
        <v>0.46641500000000002</v>
      </c>
      <c r="J161">
        <v>1.7999999999999999E-2</v>
      </c>
      <c r="K161" s="23">
        <f t="shared" si="40"/>
        <v>1.2</v>
      </c>
      <c r="L161">
        <v>0.2</v>
      </c>
      <c r="N161">
        <f t="shared" si="41"/>
        <v>1.3145341380123987</v>
      </c>
      <c r="O161">
        <f t="shared" si="42"/>
        <v>1.0954451150103321</v>
      </c>
      <c r="P161">
        <f t="shared" si="43"/>
        <v>1.2190890230020663</v>
      </c>
      <c r="R161">
        <f t="shared" si="44"/>
        <v>1.8105538990880157E-2</v>
      </c>
      <c r="T161">
        <f t="shared" si="45"/>
        <v>0.95158995455967654</v>
      </c>
      <c r="U161">
        <f t="shared" si="46"/>
        <v>-2.1550151231585109E-2</v>
      </c>
      <c r="V161">
        <f t="shared" si="47"/>
        <v>-3.8790272216853193E-4</v>
      </c>
      <c r="X161">
        <f t="shared" si="48"/>
        <v>4.8410045440323506E-2</v>
      </c>
      <c r="Y161">
        <f t="shared" si="49"/>
        <v>2.3435324995341868E-3</v>
      </c>
      <c r="Z161" s="6">
        <f t="shared" si="50"/>
        <v>1263.7732040145725</v>
      </c>
      <c r="AA161">
        <f t="shared" si="51"/>
        <v>5.3310484361674779E-2</v>
      </c>
      <c r="AC161">
        <f t="shared" si="52"/>
        <v>0.95158995455967654</v>
      </c>
      <c r="AD161" s="6">
        <f t="shared" si="53"/>
        <v>1750.2252616778992</v>
      </c>
      <c r="AE161">
        <f t="shared" si="54"/>
        <v>-7.0256624855512373E-2</v>
      </c>
      <c r="AK161">
        <f t="shared" si="55"/>
        <v>7.7149577487403698E-4</v>
      </c>
      <c r="AL161">
        <f t="shared" si="56"/>
        <v>6.5177038575946487E-7</v>
      </c>
    </row>
    <row r="162" spans="1:38" x14ac:dyDescent="0.3">
      <c r="A162" s="25">
        <v>373.15</v>
      </c>
      <c r="B162" s="27">
        <v>1.4</v>
      </c>
      <c r="C162" s="9">
        <v>42.393999999999998</v>
      </c>
      <c r="D162" s="9">
        <f t="shared" si="38"/>
        <v>59.351599999999991</v>
      </c>
      <c r="F162" s="25">
        <v>1.0145999999999999</v>
      </c>
      <c r="H162">
        <f t="shared" si="39"/>
        <v>-3.6525600000000001E-5</v>
      </c>
      <c r="I162" s="14">
        <v>0.46641500000000002</v>
      </c>
      <c r="J162">
        <v>1.7999999999999999E-2</v>
      </c>
      <c r="K162" s="23">
        <f t="shared" si="40"/>
        <v>1.4</v>
      </c>
      <c r="L162">
        <v>0.2</v>
      </c>
      <c r="N162">
        <f t="shared" si="41"/>
        <v>1.6565023392678924</v>
      </c>
      <c r="O162">
        <f t="shared" si="42"/>
        <v>1.1832159566199232</v>
      </c>
      <c r="P162">
        <f t="shared" si="43"/>
        <v>1.2366431913239846</v>
      </c>
      <c r="R162">
        <f t="shared" si="44"/>
        <v>2.2491719182740282E-2</v>
      </c>
      <c r="T162">
        <f t="shared" si="45"/>
        <v>0.94397365331774641</v>
      </c>
      <c r="U162">
        <f t="shared" si="46"/>
        <v>-2.5040126865486283E-2</v>
      </c>
      <c r="V162">
        <f t="shared" si="47"/>
        <v>-4.5072228357875306E-4</v>
      </c>
      <c r="X162">
        <f t="shared" si="48"/>
        <v>5.602634668225355E-2</v>
      </c>
      <c r="Y162">
        <f t="shared" si="49"/>
        <v>3.1389515225600634E-3</v>
      </c>
      <c r="Z162" s="6">
        <f t="shared" si="50"/>
        <v>1267.676877260747</v>
      </c>
      <c r="AA162">
        <f t="shared" si="51"/>
        <v>7.1625172751852539E-2</v>
      </c>
      <c r="AC162">
        <f t="shared" si="52"/>
        <v>0.94397365331774641</v>
      </c>
      <c r="AD162" s="6">
        <f t="shared" si="53"/>
        <v>1753.5199048839681</v>
      </c>
      <c r="AE162">
        <f t="shared" si="54"/>
        <v>-9.352499354789133E-2</v>
      </c>
      <c r="AK162">
        <f t="shared" si="55"/>
        <v>1.4117610312273932E-4</v>
      </c>
      <c r="AL162">
        <f t="shared" si="56"/>
        <v>3.1577895292722175E-8</v>
      </c>
    </row>
    <row r="163" spans="1:38" x14ac:dyDescent="0.3">
      <c r="A163" s="25">
        <v>373.15</v>
      </c>
      <c r="B163" s="27">
        <v>1.5</v>
      </c>
      <c r="C163" s="9">
        <v>42.393999999999998</v>
      </c>
      <c r="D163" s="9">
        <f t="shared" si="38"/>
        <v>63.590999999999994</v>
      </c>
      <c r="F163" s="25">
        <v>1.0245</v>
      </c>
      <c r="H163">
        <f t="shared" si="39"/>
        <v>-3.6881999999999997E-5</v>
      </c>
      <c r="I163" s="14">
        <v>0.46641500000000002</v>
      </c>
      <c r="J163">
        <v>1.7999999999999999E-2</v>
      </c>
      <c r="K163" s="23">
        <f t="shared" si="40"/>
        <v>1.5</v>
      </c>
      <c r="L163">
        <v>0.2</v>
      </c>
      <c r="N163">
        <f t="shared" si="41"/>
        <v>1.8371173070873836</v>
      </c>
      <c r="O163">
        <f t="shared" si="42"/>
        <v>1.2247448713915889</v>
      </c>
      <c r="P163">
        <f t="shared" si="43"/>
        <v>1.2449489742783177</v>
      </c>
      <c r="R163">
        <f t="shared" si="44"/>
        <v>2.4777663272623231E-2</v>
      </c>
      <c r="T163">
        <f t="shared" si="45"/>
        <v>0.94021103976998677</v>
      </c>
      <c r="U163">
        <f t="shared" si="46"/>
        <v>-2.6774653718880333E-2</v>
      </c>
      <c r="V163">
        <f t="shared" si="47"/>
        <v>-4.8194376693984597E-4</v>
      </c>
      <c r="X163">
        <f t="shared" si="48"/>
        <v>5.9788960230013226E-2</v>
      </c>
      <c r="Y163">
        <f t="shared" si="49"/>
        <v>3.5747197653861031E-3</v>
      </c>
      <c r="Z163" s="6">
        <f t="shared" si="50"/>
        <v>1269.6151796409529</v>
      </c>
      <c r="AA163">
        <f t="shared" si="51"/>
        <v>8.1693332587741349E-2</v>
      </c>
      <c r="AC163">
        <f t="shared" si="52"/>
        <v>0.94021103976998677</v>
      </c>
      <c r="AD163" s="6">
        <f t="shared" si="53"/>
        <v>1755.3651001153905</v>
      </c>
      <c r="AE163">
        <f t="shared" si="54"/>
        <v>-0.10619579306267724</v>
      </c>
      <c r="AK163">
        <f t="shared" si="55"/>
        <v>-2.0674096925249463E-4</v>
      </c>
      <c r="AL163">
        <f t="shared" si="56"/>
        <v>2.8852069435519921E-8</v>
      </c>
    </row>
    <row r="164" spans="1:38" x14ac:dyDescent="0.3">
      <c r="A164" s="25">
        <v>373.15</v>
      </c>
      <c r="B164" s="27">
        <v>1.6</v>
      </c>
      <c r="C164" s="9">
        <v>42.393999999999998</v>
      </c>
      <c r="D164" s="9">
        <f t="shared" si="38"/>
        <v>67.830399999999997</v>
      </c>
      <c r="F164" s="25">
        <v>1.0346</v>
      </c>
      <c r="H164">
        <f t="shared" si="39"/>
        <v>-3.7245599999999995E-5</v>
      </c>
      <c r="I164" s="14">
        <v>0.46641500000000002</v>
      </c>
      <c r="J164">
        <v>1.7999999999999999E-2</v>
      </c>
      <c r="K164" s="23">
        <f t="shared" si="40"/>
        <v>1.6</v>
      </c>
      <c r="L164">
        <v>0.2</v>
      </c>
      <c r="N164">
        <f t="shared" si="41"/>
        <v>2.0238577025077631</v>
      </c>
      <c r="O164">
        <f t="shared" si="42"/>
        <v>1.2649110640673518</v>
      </c>
      <c r="P164">
        <f t="shared" si="43"/>
        <v>1.2529822128134704</v>
      </c>
      <c r="R164">
        <f t="shared" si="44"/>
        <v>2.7121273473659932E-2</v>
      </c>
      <c r="T164">
        <f t="shared" si="45"/>
        <v>0.93647830217232997</v>
      </c>
      <c r="U164">
        <f t="shared" si="46"/>
        <v>-2.8502280601602308E-2</v>
      </c>
      <c r="V164">
        <f t="shared" si="47"/>
        <v>-5.1304105082884146E-4</v>
      </c>
      <c r="X164">
        <f t="shared" si="48"/>
        <v>6.3521697827670004E-2</v>
      </c>
      <c r="Y164">
        <f t="shared" si="49"/>
        <v>4.035006094909816E-3</v>
      </c>
      <c r="Z164" s="6">
        <f t="shared" si="50"/>
        <v>1271.545225431325</v>
      </c>
      <c r="AA164">
        <f t="shared" si="51"/>
        <v>9.2352469222239691E-2</v>
      </c>
      <c r="AC164">
        <f t="shared" si="52"/>
        <v>0.93647830217232997</v>
      </c>
      <c r="AD164" s="6">
        <f t="shared" si="53"/>
        <v>1757.3424547926652</v>
      </c>
      <c r="AE164">
        <f t="shared" si="54"/>
        <v>-0.11952832143267252</v>
      </c>
      <c r="AK164">
        <f t="shared" si="55"/>
        <v>-5.6761978760173915E-4</v>
      </c>
      <c r="AL164">
        <f t="shared" si="56"/>
        <v>2.8129677887420483E-7</v>
      </c>
    </row>
    <row r="165" spans="1:38" x14ac:dyDescent="0.3">
      <c r="A165" s="25">
        <v>373.15</v>
      </c>
      <c r="B165" s="27">
        <v>1.8</v>
      </c>
      <c r="C165" s="9">
        <v>42.393999999999998</v>
      </c>
      <c r="D165" s="9">
        <f t="shared" si="38"/>
        <v>76.309200000000004</v>
      </c>
      <c r="F165" s="25">
        <v>1.0552999999999999</v>
      </c>
      <c r="H165">
        <f t="shared" si="39"/>
        <v>-3.7990799999999989E-5</v>
      </c>
      <c r="I165" s="14">
        <v>0.46641500000000002</v>
      </c>
      <c r="J165">
        <v>1.7999999999999999E-2</v>
      </c>
      <c r="K165" s="23">
        <f t="shared" si="40"/>
        <v>1.8</v>
      </c>
      <c r="L165">
        <v>0.2</v>
      </c>
      <c r="N165">
        <f t="shared" si="41"/>
        <v>2.414953415699773</v>
      </c>
      <c r="O165">
        <f t="shared" si="42"/>
        <v>1.3416407864998738</v>
      </c>
      <c r="P165">
        <f t="shared" si="43"/>
        <v>1.2683281572999747</v>
      </c>
      <c r="R165">
        <f t="shared" si="44"/>
        <v>3.1970699122640028E-2</v>
      </c>
      <c r="T165">
        <f t="shared" si="45"/>
        <v>0.92910104271151817</v>
      </c>
      <c r="U165">
        <f t="shared" si="46"/>
        <v>-3.1937052523266167E-2</v>
      </c>
      <c r="V165">
        <f t="shared" si="47"/>
        <v>-5.7486694541879094E-4</v>
      </c>
      <c r="X165">
        <f t="shared" si="48"/>
        <v>7.0898957288481793E-2</v>
      </c>
      <c r="Y165">
        <f t="shared" si="49"/>
        <v>5.0266621445939656E-3</v>
      </c>
      <c r="Z165" s="6">
        <f t="shared" si="50"/>
        <v>1275.3827722220985</v>
      </c>
      <c r="AA165">
        <f t="shared" si="51"/>
        <v>0.11539652941793035</v>
      </c>
      <c r="AC165">
        <f t="shared" si="52"/>
        <v>0.92910104271151817</v>
      </c>
      <c r="AD165" s="6">
        <f t="shared" si="53"/>
        <v>1761.6938684821944</v>
      </c>
      <c r="AE165">
        <f t="shared" si="54"/>
        <v>-0.14809677165551444</v>
      </c>
      <c r="AK165">
        <f t="shared" si="55"/>
        <v>-1.3044100603628594E-3</v>
      </c>
      <c r="AL165">
        <f t="shared" si="56"/>
        <v>1.603817743018012E-6</v>
      </c>
    </row>
    <row r="166" spans="1:38" x14ac:dyDescent="0.3">
      <c r="A166" s="25">
        <v>373.15</v>
      </c>
      <c r="B166" s="27">
        <v>2</v>
      </c>
      <c r="C166" s="9">
        <v>42.393999999999998</v>
      </c>
      <c r="D166" s="9">
        <f t="shared" si="38"/>
        <v>84.787999999999997</v>
      </c>
      <c r="F166" s="25">
        <v>1.0764</v>
      </c>
      <c r="H166">
        <f t="shared" si="39"/>
        <v>-3.8750399999999994E-5</v>
      </c>
      <c r="I166" s="14">
        <v>0.46641500000000002</v>
      </c>
      <c r="J166">
        <v>1.7999999999999999E-2</v>
      </c>
      <c r="K166" s="23">
        <f t="shared" si="40"/>
        <v>2</v>
      </c>
      <c r="L166">
        <v>0.2</v>
      </c>
      <c r="N166">
        <f t="shared" si="41"/>
        <v>2.8284271247461898</v>
      </c>
      <c r="O166">
        <f t="shared" si="42"/>
        <v>1.4142135623730951</v>
      </c>
      <c r="P166">
        <f t="shared" si="43"/>
        <v>1.2828427124746191</v>
      </c>
      <c r="R166">
        <f t="shared" si="44"/>
        <v>3.702086754998455E-2</v>
      </c>
      <c r="T166">
        <f t="shared" si="45"/>
        <v>0.92183910588981444</v>
      </c>
      <c r="U166">
        <f t="shared" si="46"/>
        <v>-3.5344872353917416E-2</v>
      </c>
      <c r="V166">
        <f t="shared" si="47"/>
        <v>-6.3620770237051338E-4</v>
      </c>
      <c r="X166">
        <f t="shared" si="48"/>
        <v>7.8160894110185578E-2</v>
      </c>
      <c r="Y166">
        <f t="shared" si="49"/>
        <v>6.1091253681036422E-3</v>
      </c>
      <c r="Z166" s="6">
        <f t="shared" si="50"/>
        <v>1279.1938444692978</v>
      </c>
      <c r="AA166">
        <f t="shared" si="51"/>
        <v>0.14066560018744942</v>
      </c>
      <c r="AC166">
        <f t="shared" si="52"/>
        <v>0.92183910588981444</v>
      </c>
      <c r="AD166" s="6">
        <f t="shared" si="53"/>
        <v>1766.5738242643165</v>
      </c>
      <c r="AE166">
        <f t="shared" si="54"/>
        <v>-0.17907644383966084</v>
      </c>
      <c r="AK166">
        <f t="shared" si="55"/>
        <v>-2.0261838045973757E-3</v>
      </c>
      <c r="AL166">
        <f t="shared" si="56"/>
        <v>3.9498915377095165E-6</v>
      </c>
    </row>
    <row r="167" spans="1:38" x14ac:dyDescent="0.3">
      <c r="A167" s="25">
        <v>373.15</v>
      </c>
      <c r="B167" s="27">
        <v>2.5</v>
      </c>
      <c r="C167" s="9">
        <v>42.393999999999998</v>
      </c>
      <c r="D167" s="9">
        <f t="shared" si="38"/>
        <v>105.985</v>
      </c>
      <c r="F167" s="25">
        <v>1.1311</v>
      </c>
      <c r="H167">
        <f t="shared" si="39"/>
        <v>-4.0719599999999996E-5</v>
      </c>
      <c r="I167" s="14">
        <v>0.46641500000000002</v>
      </c>
      <c r="J167">
        <v>1.7999999999999999E-2</v>
      </c>
      <c r="K167" s="23">
        <f t="shared" si="40"/>
        <v>2.5</v>
      </c>
      <c r="L167">
        <v>0.2</v>
      </c>
      <c r="N167">
        <f t="shared" si="41"/>
        <v>3.9528470752104745</v>
      </c>
      <c r="O167">
        <f t="shared" si="42"/>
        <v>1.5811388300841898</v>
      </c>
      <c r="P167">
        <f t="shared" si="43"/>
        <v>1.316227766016838</v>
      </c>
      <c r="R167">
        <f t="shared" si="44"/>
        <v>5.0425936743371744E-2</v>
      </c>
      <c r="T167">
        <f t="shared" si="45"/>
        <v>0.90417139472958497</v>
      </c>
      <c r="U167">
        <f t="shared" si="46"/>
        <v>-4.3749236858910481E-2</v>
      </c>
      <c r="V167">
        <f t="shared" si="47"/>
        <v>-7.874862634603886E-4</v>
      </c>
      <c r="X167">
        <f t="shared" si="48"/>
        <v>9.5828605270415063E-2</v>
      </c>
      <c r="Y167">
        <f t="shared" si="49"/>
        <v>9.1831215880730215E-3</v>
      </c>
      <c r="Z167" s="6">
        <f t="shared" si="50"/>
        <v>1288.6323235451364</v>
      </c>
      <c r="AA167">
        <f t="shared" si="51"/>
        <v>0.21300601156984872</v>
      </c>
      <c r="AC167">
        <f t="shared" si="52"/>
        <v>0.90417139472958497</v>
      </c>
      <c r="AD167" s="6">
        <f t="shared" si="53"/>
        <v>1781.073921161129</v>
      </c>
      <c r="AE167">
        <f t="shared" si="54"/>
        <v>-0.2661923360232149</v>
      </c>
      <c r="AK167">
        <f t="shared" si="55"/>
        <v>-3.5478739734548514E-3</v>
      </c>
      <c r="AL167">
        <f t="shared" si="56"/>
        <v>1.2300131799243492E-5</v>
      </c>
    </row>
    <row r="168" spans="1:38" x14ac:dyDescent="0.3">
      <c r="A168" s="25">
        <v>373.15</v>
      </c>
      <c r="B168" s="27">
        <v>3</v>
      </c>
      <c r="C168" s="9">
        <v>42.393999999999998</v>
      </c>
      <c r="D168" s="9">
        <f t="shared" si="38"/>
        <v>127.18199999999999</v>
      </c>
      <c r="F168" s="25">
        <v>1.1883999999999999</v>
      </c>
      <c r="H168">
        <f t="shared" si="39"/>
        <v>-4.2782399999999992E-5</v>
      </c>
      <c r="I168" s="14">
        <v>0.46641500000000002</v>
      </c>
      <c r="J168">
        <v>1.7999999999999999E-2</v>
      </c>
      <c r="K168" s="23">
        <f t="shared" si="40"/>
        <v>3</v>
      </c>
      <c r="L168">
        <v>0.2</v>
      </c>
      <c r="N168">
        <f t="shared" si="41"/>
        <v>5.196152422706632</v>
      </c>
      <c r="O168">
        <f t="shared" si="42"/>
        <v>1.7320508075688772</v>
      </c>
      <c r="P168">
        <f t="shared" si="43"/>
        <v>1.3464101615137753</v>
      </c>
      <c r="R168">
        <f t="shared" si="44"/>
        <v>6.4800672227865563E-2</v>
      </c>
      <c r="T168">
        <f t="shared" si="45"/>
        <v>0.88716817692262651</v>
      </c>
      <c r="U168">
        <f t="shared" si="46"/>
        <v>-5.1994044896286472E-2</v>
      </c>
      <c r="V168">
        <f t="shared" si="47"/>
        <v>-9.3589280813315644E-4</v>
      </c>
      <c r="X168">
        <f t="shared" si="48"/>
        <v>0.11283182307737347</v>
      </c>
      <c r="Y168">
        <f t="shared" si="49"/>
        <v>1.2731020298963707E-2</v>
      </c>
      <c r="Z168" s="6">
        <f t="shared" si="50"/>
        <v>1297.9898633094183</v>
      </c>
      <c r="AA168">
        <f t="shared" si="51"/>
        <v>0.29744523535754397</v>
      </c>
      <c r="AC168">
        <f t="shared" si="52"/>
        <v>0.88716817692262651</v>
      </c>
      <c r="AD168" s="6">
        <f t="shared" si="53"/>
        <v>1798.8163698707472</v>
      </c>
      <c r="AE168">
        <f t="shared" si="54"/>
        <v>-0.36570298225201292</v>
      </c>
      <c r="AK168">
        <f t="shared" si="55"/>
        <v>-4.3929674747365532E-3</v>
      </c>
      <c r="AL168">
        <f t="shared" si="56"/>
        <v>1.892411018446067E-5</v>
      </c>
    </row>
    <row r="169" spans="1:38" x14ac:dyDescent="0.3">
      <c r="A169" s="25">
        <v>373.15</v>
      </c>
      <c r="B169" s="27">
        <v>3.5</v>
      </c>
      <c r="C169" s="9">
        <v>42.393999999999998</v>
      </c>
      <c r="D169" s="9">
        <f t="shared" si="38"/>
        <v>148.37899999999999</v>
      </c>
      <c r="F169" s="25">
        <v>1.2477</v>
      </c>
      <c r="H169">
        <f t="shared" si="39"/>
        <v>-4.4917199999999997E-5</v>
      </c>
      <c r="I169" s="14">
        <v>0.46641500000000002</v>
      </c>
      <c r="J169">
        <v>1.7999999999999999E-2</v>
      </c>
      <c r="K169" s="23">
        <f t="shared" si="40"/>
        <v>3.5</v>
      </c>
      <c r="L169">
        <v>0.2</v>
      </c>
      <c r="N169">
        <f t="shared" si="41"/>
        <v>6.5479004268543983</v>
      </c>
      <c r="O169">
        <f t="shared" si="42"/>
        <v>1.8708286933869707</v>
      </c>
      <c r="P169">
        <f t="shared" si="43"/>
        <v>1.3741657386773942</v>
      </c>
      <c r="R169">
        <f t="shared" si="44"/>
        <v>8.0008837434054167E-2</v>
      </c>
      <c r="T169">
        <f t="shared" si="45"/>
        <v>0.87079265643136972</v>
      </c>
      <c r="U169">
        <f t="shared" si="46"/>
        <v>-6.0085242107724916E-2</v>
      </c>
      <c r="V169">
        <f t="shared" si="47"/>
        <v>-1.0815343579390485E-3</v>
      </c>
      <c r="X169">
        <f t="shared" si="48"/>
        <v>0.12920734356863023</v>
      </c>
      <c r="Y169">
        <f t="shared" si="49"/>
        <v>1.6694537632062051E-2</v>
      </c>
      <c r="Z169" s="6">
        <f t="shared" si="50"/>
        <v>1307.3183758631651</v>
      </c>
      <c r="AA169">
        <f t="shared" si="51"/>
        <v>0.3928513648128093</v>
      </c>
      <c r="AC169">
        <f t="shared" si="52"/>
        <v>0.87079265643136972</v>
      </c>
      <c r="AD169" s="6">
        <f t="shared" si="53"/>
        <v>1819.7214918162113</v>
      </c>
      <c r="AE169">
        <f t="shared" si="54"/>
        <v>-0.47617499157504706</v>
      </c>
      <c r="AK169">
        <f t="shared" si="55"/>
        <v>-4.3963236861226385E-3</v>
      </c>
      <c r="AL169">
        <f t="shared" si="56"/>
        <v>1.8934738407470164E-5</v>
      </c>
    </row>
    <row r="170" spans="1:38" x14ac:dyDescent="0.3">
      <c r="A170" s="25">
        <v>373.15</v>
      </c>
      <c r="B170" s="27">
        <v>4</v>
      </c>
      <c r="C170" s="9">
        <v>42.393999999999998</v>
      </c>
      <c r="D170" s="9">
        <f t="shared" si="38"/>
        <v>169.57599999999999</v>
      </c>
      <c r="F170" s="25">
        <v>1.3087</v>
      </c>
      <c r="H170">
        <f t="shared" si="39"/>
        <v>-4.7113199999999995E-5</v>
      </c>
      <c r="I170" s="14">
        <v>0.46641500000000002</v>
      </c>
      <c r="J170">
        <v>1.7999999999999999E-2</v>
      </c>
      <c r="K170" s="23">
        <f t="shared" si="40"/>
        <v>4</v>
      </c>
      <c r="L170">
        <v>0.2</v>
      </c>
      <c r="N170">
        <f t="shared" si="41"/>
        <v>7.9999999999999982</v>
      </c>
      <c r="O170">
        <f t="shared" si="42"/>
        <v>2</v>
      </c>
      <c r="P170">
        <f t="shared" si="43"/>
        <v>1.4</v>
      </c>
      <c r="R170">
        <f t="shared" si="44"/>
        <v>9.5948228571428568E-2</v>
      </c>
      <c r="T170">
        <f t="shared" si="45"/>
        <v>0.8550107047340233</v>
      </c>
      <c r="U170">
        <f t="shared" si="46"/>
        <v>-6.8028447870875711E-2</v>
      </c>
      <c r="V170">
        <f t="shared" si="47"/>
        <v>-1.2245120616757627E-3</v>
      </c>
      <c r="X170">
        <f t="shared" si="48"/>
        <v>0.14498929526597673</v>
      </c>
      <c r="Y170">
        <f t="shared" si="49"/>
        <v>2.1021895741724583E-2</v>
      </c>
      <c r="Z170" s="6">
        <f t="shared" si="50"/>
        <v>1316.6628453855067</v>
      </c>
      <c r="AA170">
        <f t="shared" si="51"/>
        <v>0.49821748312853792</v>
      </c>
      <c r="AC170">
        <f t="shared" si="52"/>
        <v>0.8550107047340233</v>
      </c>
      <c r="AD170" s="6">
        <f t="shared" si="53"/>
        <v>1843.6869080505339</v>
      </c>
      <c r="AE170">
        <f t="shared" si="54"/>
        <v>-0.59648991712002974</v>
      </c>
      <c r="AK170">
        <f t="shared" si="55"/>
        <v>-3.5487174817390166E-3</v>
      </c>
      <c r="AL170">
        <f t="shared" si="56"/>
        <v>1.2261232545893014E-5</v>
      </c>
    </row>
    <row r="171" spans="1:38" x14ac:dyDescent="0.3">
      <c r="A171" s="25">
        <v>373.15</v>
      </c>
      <c r="B171" s="27">
        <v>4.5</v>
      </c>
      <c r="C171" s="9">
        <v>42.393999999999998</v>
      </c>
      <c r="D171" s="9">
        <f t="shared" si="38"/>
        <v>190.773</v>
      </c>
      <c r="F171" s="25">
        <v>1.371</v>
      </c>
      <c r="H171">
        <f t="shared" si="39"/>
        <v>-4.9356E-5</v>
      </c>
      <c r="I171" s="14">
        <v>0.46641500000000002</v>
      </c>
      <c r="J171">
        <v>1.7999999999999999E-2</v>
      </c>
      <c r="K171" s="23">
        <f t="shared" si="40"/>
        <v>4.5</v>
      </c>
      <c r="L171">
        <v>0.2</v>
      </c>
      <c r="N171">
        <f t="shared" si="41"/>
        <v>9.5459415460183905</v>
      </c>
      <c r="O171">
        <f t="shared" si="42"/>
        <v>2.1213203435596424</v>
      </c>
      <c r="P171">
        <f t="shared" si="43"/>
        <v>1.4242640687119286</v>
      </c>
      <c r="R171">
        <f t="shared" si="44"/>
        <v>0.11253905456427078</v>
      </c>
      <c r="T171">
        <f t="shared" si="45"/>
        <v>0.83979062340177346</v>
      </c>
      <c r="U171">
        <f t="shared" si="46"/>
        <v>-7.5828978742616682E-2</v>
      </c>
      <c r="V171">
        <f t="shared" si="47"/>
        <v>-1.3649216173671002E-3</v>
      </c>
      <c r="X171">
        <f t="shared" si="48"/>
        <v>0.16020937659822654</v>
      </c>
      <c r="Y171">
        <f t="shared" si="49"/>
        <v>2.5667044349992379E-2</v>
      </c>
      <c r="Z171" s="6">
        <f t="shared" si="50"/>
        <v>1326.0618180351014</v>
      </c>
      <c r="AA171">
        <f t="shared" si="51"/>
        <v>0.61264957489809246</v>
      </c>
      <c r="AC171">
        <f t="shared" si="52"/>
        <v>0.83979062340177346</v>
      </c>
      <c r="AD171" s="6">
        <f t="shared" si="53"/>
        <v>1870.5938839279665</v>
      </c>
      <c r="AE171">
        <f t="shared" si="54"/>
        <v>-0.72576980770714905</v>
      </c>
      <c r="AK171">
        <f t="shared" si="55"/>
        <v>-1.9460998621528836E-3</v>
      </c>
      <c r="AL171">
        <f t="shared" si="56"/>
        <v>3.5976372786146372E-6</v>
      </c>
    </row>
    <row r="172" spans="1:38" x14ac:dyDescent="0.3">
      <c r="A172" s="25">
        <v>373.15</v>
      </c>
      <c r="B172" s="27">
        <v>5</v>
      </c>
      <c r="C172" s="9">
        <v>42.393999999999998</v>
      </c>
      <c r="D172" s="9">
        <f t="shared" si="38"/>
        <v>211.97</v>
      </c>
      <c r="F172" s="31">
        <v>1.4339999999999999</v>
      </c>
      <c r="H172">
        <f t="shared" si="39"/>
        <v>-5.1623999999999999E-5</v>
      </c>
      <c r="I172" s="14">
        <v>0.46641500000000002</v>
      </c>
      <c r="J172">
        <v>1.7999999999999999E-2</v>
      </c>
      <c r="K172" s="23">
        <f t="shared" si="40"/>
        <v>5</v>
      </c>
      <c r="L172">
        <v>0.2</v>
      </c>
      <c r="N172">
        <f t="shared" si="41"/>
        <v>11.180339887498945</v>
      </c>
      <c r="O172">
        <f t="shared" si="42"/>
        <v>2.2360679774997898</v>
      </c>
      <c r="P172">
        <f t="shared" si="43"/>
        <v>1.4472135954999579</v>
      </c>
      <c r="R172">
        <f t="shared" si="44"/>
        <v>0.12971714528825196</v>
      </c>
      <c r="T172">
        <f t="shared" si="45"/>
        <v>0.8251029315907159</v>
      </c>
      <c r="U172">
        <f t="shared" si="46"/>
        <v>-8.3491869833808921E-2</v>
      </c>
      <c r="V172">
        <f t="shared" si="47"/>
        <v>-1.5028536570085604E-3</v>
      </c>
      <c r="X172">
        <f t="shared" si="48"/>
        <v>0.17489706840928404</v>
      </c>
      <c r="Y172">
        <f t="shared" si="49"/>
        <v>3.0588984538161782E-2</v>
      </c>
      <c r="Z172" s="6">
        <f t="shared" si="50"/>
        <v>1335.5479327072087</v>
      </c>
      <c r="AA172">
        <f t="shared" si="51"/>
        <v>0.73535499114398528</v>
      </c>
      <c r="AC172">
        <f t="shared" si="52"/>
        <v>0.8251029315907159</v>
      </c>
      <c r="AD172" s="6">
        <f t="shared" si="53"/>
        <v>1900.3123762755315</v>
      </c>
      <c r="AE172">
        <f t="shared" si="54"/>
        <v>-0.86331779344394222</v>
      </c>
      <c r="AK172">
        <f t="shared" si="55"/>
        <v>2.5148933128649187E-4</v>
      </c>
      <c r="AL172">
        <f t="shared" si="56"/>
        <v>9.1877691603594568E-8</v>
      </c>
    </row>
    <row r="173" spans="1:38" x14ac:dyDescent="0.3">
      <c r="A173" s="25">
        <v>373.15</v>
      </c>
      <c r="B173" s="27">
        <v>5.5</v>
      </c>
      <c r="C173" s="9">
        <v>42.393999999999998</v>
      </c>
      <c r="D173" s="9">
        <f t="shared" si="38"/>
        <v>233.167</v>
      </c>
      <c r="F173" s="25">
        <v>1.4978</v>
      </c>
      <c r="H173">
        <f t="shared" si="39"/>
        <v>-5.3920800000000001E-5</v>
      </c>
      <c r="I173" s="14">
        <v>0.46641500000000002</v>
      </c>
      <c r="J173">
        <v>1.7999999999999999E-2</v>
      </c>
      <c r="K173" s="23">
        <f t="shared" si="40"/>
        <v>5.5</v>
      </c>
      <c r="L173">
        <v>0.2</v>
      </c>
      <c r="N173">
        <f t="shared" si="41"/>
        <v>12.898643339514432</v>
      </c>
      <c r="O173">
        <f t="shared" si="42"/>
        <v>2.3452078799117149</v>
      </c>
      <c r="P173">
        <f t="shared" si="43"/>
        <v>1.469041575982343</v>
      </c>
      <c r="R173">
        <f t="shared" si="44"/>
        <v>0.14742969153229032</v>
      </c>
      <c r="T173">
        <f t="shared" si="45"/>
        <v>0.81092017545068917</v>
      </c>
      <c r="U173">
        <f t="shared" si="46"/>
        <v>-9.1021894330774483E-2</v>
      </c>
      <c r="V173">
        <f t="shared" si="47"/>
        <v>-1.6383940979539406E-3</v>
      </c>
      <c r="X173">
        <f t="shared" si="48"/>
        <v>0.18907982454931085</v>
      </c>
      <c r="Y173">
        <f t="shared" si="49"/>
        <v>3.5751180051598178E-2</v>
      </c>
      <c r="Z173" s="6">
        <f t="shared" si="50"/>
        <v>1345.1484632356451</v>
      </c>
      <c r="AA173">
        <f t="shared" si="51"/>
        <v>0.86563160829482644</v>
      </c>
      <c r="AC173">
        <f t="shared" si="52"/>
        <v>0.81092017545068917</v>
      </c>
      <c r="AD173" s="6">
        <f t="shared" si="53"/>
        <v>1932.705035487845</v>
      </c>
      <c r="AE173">
        <f t="shared" si="54"/>
        <v>-1.008571217674828</v>
      </c>
      <c r="AK173">
        <f t="shared" si="55"/>
        <v>2.8516880543347778E-3</v>
      </c>
      <c r="AL173">
        <f t="shared" si="56"/>
        <v>8.4425628143886605E-6</v>
      </c>
    </row>
    <row r="174" spans="1:38" x14ac:dyDescent="0.3">
      <c r="A174" s="25">
        <v>373.15</v>
      </c>
      <c r="B174" s="27">
        <v>6</v>
      </c>
      <c r="C174" s="9">
        <v>42.393999999999998</v>
      </c>
      <c r="D174" s="9">
        <f t="shared" si="38"/>
        <v>254.36399999999998</v>
      </c>
      <c r="F174" s="25">
        <v>1.5613999999999999</v>
      </c>
      <c r="H174">
        <f t="shared" si="39"/>
        <v>-5.6210399999999993E-5</v>
      </c>
      <c r="I174" s="14">
        <v>0.46641500000000002</v>
      </c>
      <c r="J174">
        <v>1.7999999999999999E-2</v>
      </c>
      <c r="K174" s="23">
        <f t="shared" si="40"/>
        <v>6</v>
      </c>
      <c r="L174">
        <v>0.2</v>
      </c>
      <c r="N174">
        <f t="shared" si="41"/>
        <v>14.696938456699071</v>
      </c>
      <c r="O174">
        <f t="shared" si="42"/>
        <v>2.4494897427831779</v>
      </c>
      <c r="P174">
        <f t="shared" si="43"/>
        <v>1.4898979485566355</v>
      </c>
      <c r="R174">
        <f t="shared" si="44"/>
        <v>0.16563242606595618</v>
      </c>
      <c r="T174">
        <f t="shared" si="45"/>
        <v>0.79721675685845583</v>
      </c>
      <c r="U174">
        <f t="shared" si="46"/>
        <v>-9.8423581353037484E-2</v>
      </c>
      <c r="V174">
        <f t="shared" si="47"/>
        <v>-1.7716244643546746E-3</v>
      </c>
      <c r="X174">
        <f t="shared" si="48"/>
        <v>0.20278324314154422</v>
      </c>
      <c r="Y174">
        <f t="shared" si="49"/>
        <v>4.1121043699002643E-2</v>
      </c>
      <c r="Z174" s="6">
        <f t="shared" si="50"/>
        <v>1354.885852197719</v>
      </c>
      <c r="AA174">
        <f t="shared" si="51"/>
        <v>1.0028577660368909</v>
      </c>
      <c r="AC174">
        <f t="shared" si="52"/>
        <v>0.79721675685845583</v>
      </c>
      <c r="AD174" s="6">
        <f t="shared" si="53"/>
        <v>1967.6303652219644</v>
      </c>
      <c r="AE174">
        <f t="shared" si="54"/>
        <v>-1.1610650944797403</v>
      </c>
      <c r="AK174">
        <f t="shared" si="55"/>
        <v>5.653473158752087E-3</v>
      </c>
      <c r="AL174">
        <f t="shared" si="56"/>
        <v>3.26004863410839E-5</v>
      </c>
    </row>
    <row r="175" spans="1:38" x14ac:dyDescent="0.3">
      <c r="A175" s="25">
        <v>373.15</v>
      </c>
      <c r="B175" s="27">
        <v>7</v>
      </c>
      <c r="C175" s="9">
        <v>42.393999999999998</v>
      </c>
      <c r="D175" s="9">
        <f t="shared" si="38"/>
        <v>296.75799999999998</v>
      </c>
      <c r="F175" s="25">
        <v>1.6863999999999999</v>
      </c>
      <c r="H175">
        <f t="shared" si="39"/>
        <v>-6.0710399999999994E-5</v>
      </c>
      <c r="I175" s="14">
        <v>0.46641500000000002</v>
      </c>
      <c r="J175">
        <v>1.7999999999999999E-2</v>
      </c>
      <c r="K175" s="23">
        <f t="shared" si="40"/>
        <v>7</v>
      </c>
      <c r="L175">
        <v>0.2</v>
      </c>
      <c r="N175">
        <f t="shared" si="41"/>
        <v>18.520259177452129</v>
      </c>
      <c r="O175">
        <f t="shared" si="42"/>
        <v>2.6457513110645907</v>
      </c>
      <c r="P175">
        <f t="shared" si="43"/>
        <v>1.5291502622129181</v>
      </c>
      <c r="R175">
        <f t="shared" si="44"/>
        <v>0.20336298421256682</v>
      </c>
      <c r="T175">
        <f t="shared" si="45"/>
        <v>0.77115390843935416</v>
      </c>
      <c r="U175">
        <f t="shared" si="46"/>
        <v>-0.11285893593698419</v>
      </c>
      <c r="V175">
        <f t="shared" si="47"/>
        <v>-2.0314608468657153E-3</v>
      </c>
      <c r="X175">
        <f t="shared" si="48"/>
        <v>0.22884609156064584</v>
      </c>
      <c r="Y175">
        <f t="shared" si="49"/>
        <v>5.2370533622583496E-2</v>
      </c>
      <c r="Z175" s="6">
        <f t="shared" si="50"/>
        <v>1374.8398648817943</v>
      </c>
      <c r="AA175">
        <f t="shared" si="51"/>
        <v>1.2960197526502828</v>
      </c>
      <c r="AC175">
        <f t="shared" si="52"/>
        <v>0.77115390843935416</v>
      </c>
      <c r="AD175" s="6">
        <f t="shared" si="53"/>
        <v>2044.5066515625167</v>
      </c>
      <c r="AE175">
        <f t="shared" si="54"/>
        <v>-1.4862405152468747</v>
      </c>
      <c r="AK175">
        <f t="shared" si="55"/>
        <v>1.1110760769109218E-2</v>
      </c>
      <c r="AL175">
        <f t="shared" si="56"/>
        <v>1.2480176808223848E-4</v>
      </c>
    </row>
    <row r="176" spans="1:38" x14ac:dyDescent="0.3">
      <c r="A176" s="25">
        <v>373.15</v>
      </c>
      <c r="B176" s="27">
        <v>8</v>
      </c>
      <c r="C176" s="9">
        <v>42.393999999999998</v>
      </c>
      <c r="D176" s="9">
        <f t="shared" si="38"/>
        <v>339.15199999999999</v>
      </c>
      <c r="F176" s="25">
        <v>1.8055000000000001</v>
      </c>
      <c r="H176">
        <f t="shared" si="39"/>
        <v>-6.4998000000000003E-5</v>
      </c>
      <c r="I176" s="14">
        <v>0.46641500000000002</v>
      </c>
      <c r="J176">
        <v>1.7999999999999999E-2</v>
      </c>
      <c r="K176" s="23">
        <f t="shared" si="40"/>
        <v>8</v>
      </c>
      <c r="L176">
        <v>0.2</v>
      </c>
      <c r="N176">
        <f t="shared" si="41"/>
        <v>22.627416997969508</v>
      </c>
      <c r="O176">
        <f t="shared" si="42"/>
        <v>2.8284271247461903</v>
      </c>
      <c r="P176">
        <f t="shared" si="43"/>
        <v>1.5656854249492382</v>
      </c>
      <c r="R176">
        <f t="shared" si="44"/>
        <v>0.24266407230571507</v>
      </c>
      <c r="T176">
        <f t="shared" si="45"/>
        <v>0.74674122131020226</v>
      </c>
      <c r="U176">
        <f t="shared" si="46"/>
        <v>-0.12682987425975309</v>
      </c>
      <c r="V176">
        <f t="shared" si="47"/>
        <v>-2.2829377366755553E-3</v>
      </c>
      <c r="X176">
        <f t="shared" si="48"/>
        <v>0.25325877868979768</v>
      </c>
      <c r="Y176">
        <f t="shared" si="49"/>
        <v>6.4140008983447919E-2</v>
      </c>
      <c r="Z176" s="6">
        <f t="shared" si="50"/>
        <v>1395.5115926686572</v>
      </c>
      <c r="AA176">
        <f t="shared" si="51"/>
        <v>1.6111462696249208</v>
      </c>
      <c r="AC176">
        <f t="shared" si="52"/>
        <v>0.74674122131020226</v>
      </c>
      <c r="AD176" s="6">
        <f t="shared" si="53"/>
        <v>2129.8077163765388</v>
      </c>
      <c r="AE176">
        <f t="shared" si="54"/>
        <v>-1.8361664315218451</v>
      </c>
      <c r="AK176">
        <f t="shared" si="55"/>
        <v>1.5360972672115114E-2</v>
      </c>
      <c r="AL176">
        <f t="shared" si="56"/>
        <v>2.3796057117695562E-4</v>
      </c>
    </row>
    <row r="177" spans="1:38" x14ac:dyDescent="0.3">
      <c r="A177" s="25">
        <v>373.15</v>
      </c>
      <c r="B177" s="27">
        <v>9</v>
      </c>
      <c r="C177" s="9">
        <v>42.393999999999998</v>
      </c>
      <c r="D177" s="9">
        <f t="shared" si="38"/>
        <v>381.54599999999999</v>
      </c>
      <c r="F177" s="25">
        <v>1.9149</v>
      </c>
      <c r="H177">
        <f t="shared" si="39"/>
        <v>-6.8936399999999993E-5</v>
      </c>
      <c r="I177" s="14">
        <v>0.46641500000000002</v>
      </c>
      <c r="J177">
        <v>1.7999999999999999E-2</v>
      </c>
      <c r="K177" s="23">
        <f t="shared" si="40"/>
        <v>9</v>
      </c>
      <c r="L177">
        <v>0.2</v>
      </c>
      <c r="N177">
        <f t="shared" si="41"/>
        <v>27</v>
      </c>
      <c r="O177">
        <f t="shared" si="42"/>
        <v>3</v>
      </c>
      <c r="P177">
        <f t="shared" si="43"/>
        <v>1.6</v>
      </c>
      <c r="R177">
        <f t="shared" si="44"/>
        <v>0.2833471125</v>
      </c>
      <c r="T177">
        <f t="shared" si="45"/>
        <v>0.72382678535495737</v>
      </c>
      <c r="U177">
        <f t="shared" si="46"/>
        <v>-0.14036534977629231</v>
      </c>
      <c r="V177">
        <f t="shared" si="47"/>
        <v>-2.5265762959732615E-3</v>
      </c>
      <c r="X177">
        <f t="shared" si="48"/>
        <v>0.27617321464504258</v>
      </c>
      <c r="Y177">
        <f t="shared" si="49"/>
        <v>7.6271644487376763E-2</v>
      </c>
      <c r="Z177" s="6">
        <f t="shared" si="50"/>
        <v>1416.9548006678913</v>
      </c>
      <c r="AA177">
        <f t="shared" si="51"/>
        <v>1.9453225106020178</v>
      </c>
      <c r="AC177">
        <f t="shared" si="52"/>
        <v>0.72382678535495737</v>
      </c>
      <c r="AD177" s="6">
        <f t="shared" si="53"/>
        <v>2222.4440078023922</v>
      </c>
      <c r="AE177">
        <f t="shared" si="54"/>
        <v>-2.2085187656521659</v>
      </c>
      <c r="AK177">
        <f t="shared" si="55"/>
        <v>1.7624281153878485E-2</v>
      </c>
      <c r="AL177">
        <f t="shared" si="56"/>
        <v>3.1304994740887377E-4</v>
      </c>
    </row>
    <row r="178" spans="1:38" x14ac:dyDescent="0.3">
      <c r="A178" s="25">
        <v>373.15</v>
      </c>
      <c r="B178" s="27">
        <v>10</v>
      </c>
      <c r="C178" s="9">
        <v>42.393999999999998</v>
      </c>
      <c r="D178" s="9">
        <f t="shared" si="38"/>
        <v>423.94</v>
      </c>
      <c r="F178" s="25">
        <v>2.0114999999999998</v>
      </c>
      <c r="H178">
        <f t="shared" si="39"/>
        <v>-7.2413999999999988E-5</v>
      </c>
      <c r="I178" s="14">
        <v>0.46641500000000002</v>
      </c>
      <c r="J178">
        <v>1.7999999999999999E-2</v>
      </c>
      <c r="K178" s="23">
        <f t="shared" si="40"/>
        <v>10</v>
      </c>
      <c r="L178">
        <v>0.2</v>
      </c>
      <c r="N178">
        <f t="shared" si="41"/>
        <v>31.622776601683803</v>
      </c>
      <c r="O178">
        <f t="shared" si="42"/>
        <v>3.1622776601683795</v>
      </c>
      <c r="P178">
        <f t="shared" si="43"/>
        <v>1.632455532033676</v>
      </c>
      <c r="R178">
        <f t="shared" si="44"/>
        <v>0.32526224092046091</v>
      </c>
      <c r="T178">
        <f t="shared" si="45"/>
        <v>0.70227678132505589</v>
      </c>
      <c r="U178">
        <f t="shared" si="46"/>
        <v>-0.15349168999051635</v>
      </c>
      <c r="V178">
        <f t="shared" si="47"/>
        <v>-2.762850419829294E-3</v>
      </c>
      <c r="X178">
        <f t="shared" si="48"/>
        <v>0.29772321867494417</v>
      </c>
      <c r="Y178">
        <f t="shared" si="49"/>
        <v>8.8639114938168617E-2</v>
      </c>
      <c r="Z178" s="6">
        <f t="shared" si="50"/>
        <v>1439.1869180198987</v>
      </c>
      <c r="AA178">
        <f t="shared" si="51"/>
        <v>2.2962285835897398</v>
      </c>
      <c r="AC178">
        <f t="shared" si="52"/>
        <v>0.70227678132505589</v>
      </c>
      <c r="AD178" s="6">
        <f t="shared" si="53"/>
        <v>2321.3942398907429</v>
      </c>
      <c r="AE178">
        <f t="shared" si="54"/>
        <v>-2.6010884975747621</v>
      </c>
      <c r="AK178">
        <f t="shared" si="55"/>
        <v>1.7639476515609154E-2</v>
      </c>
      <c r="AL178">
        <f t="shared" si="56"/>
        <v>3.1371106563692547E-4</v>
      </c>
    </row>
    <row r="179" spans="1:38" x14ac:dyDescent="0.3">
      <c r="A179" s="25">
        <v>373.15</v>
      </c>
      <c r="B179" s="27">
        <v>11</v>
      </c>
      <c r="C179" s="9">
        <v>42.393999999999998</v>
      </c>
      <c r="D179" s="9">
        <f t="shared" si="38"/>
        <v>466.334</v>
      </c>
      <c r="F179" s="25">
        <v>2.0929000000000002</v>
      </c>
      <c r="H179">
        <f t="shared" si="39"/>
        <v>-7.5344400000000003E-5</v>
      </c>
      <c r="I179" s="14">
        <v>0.46641500000000002</v>
      </c>
      <c r="J179">
        <v>1.7999999999999999E-2</v>
      </c>
      <c r="K179" s="23">
        <f t="shared" si="40"/>
        <v>11</v>
      </c>
      <c r="L179">
        <v>0.2</v>
      </c>
      <c r="N179">
        <f t="shared" si="41"/>
        <v>36.482872693909407</v>
      </c>
      <c r="O179">
        <f t="shared" si="42"/>
        <v>3.3166247903553998</v>
      </c>
      <c r="P179">
        <f t="shared" si="43"/>
        <v>1.6633249580710801</v>
      </c>
      <c r="R179">
        <f t="shared" si="44"/>
        <v>0.36828746148405556</v>
      </c>
      <c r="T179">
        <f t="shared" si="45"/>
        <v>0.68197286566362103</v>
      </c>
      <c r="U179">
        <f t="shared" si="46"/>
        <v>-0.1662329047086136</v>
      </c>
      <c r="V179">
        <f t="shared" si="47"/>
        <v>-2.9921922847550445E-3</v>
      </c>
      <c r="X179">
        <f t="shared" si="48"/>
        <v>0.31802713433637902</v>
      </c>
      <c r="Y179">
        <f t="shared" si="49"/>
        <v>0.10114125817420927</v>
      </c>
      <c r="Z179" s="6">
        <f t="shared" si="50"/>
        <v>1462.1984131891932</v>
      </c>
      <c r="AA179">
        <f t="shared" si="51"/>
        <v>2.6619945697851715</v>
      </c>
      <c r="AC179">
        <f t="shared" si="52"/>
        <v>0.68197286566362103</v>
      </c>
      <c r="AD179" s="6">
        <f t="shared" si="53"/>
        <v>2425.7174834278699</v>
      </c>
      <c r="AE179">
        <f t="shared" si="54"/>
        <v>-3.0116754630822746</v>
      </c>
      <c r="AK179">
        <f t="shared" si="55"/>
        <v>1.5614375902197164E-2</v>
      </c>
      <c r="AL179">
        <f t="shared" si="56"/>
        <v>2.4616732316117787E-4</v>
      </c>
    </row>
    <row r="180" spans="1:38" x14ac:dyDescent="0.3">
      <c r="A180" s="25">
        <v>373.15</v>
      </c>
      <c r="B180" s="27">
        <v>12</v>
      </c>
      <c r="C180" s="9">
        <v>42.393999999999998</v>
      </c>
      <c r="D180" s="9">
        <f t="shared" si="38"/>
        <v>508.72799999999995</v>
      </c>
      <c r="F180" s="25">
        <v>2.1575000000000002</v>
      </c>
      <c r="H180">
        <f t="shared" si="39"/>
        <v>-7.7670000000000007E-5</v>
      </c>
      <c r="I180" s="14">
        <v>0.46641500000000002</v>
      </c>
      <c r="J180">
        <v>1.7999999999999999E-2</v>
      </c>
      <c r="K180" s="23">
        <f t="shared" si="40"/>
        <v>12</v>
      </c>
      <c r="L180">
        <v>0.2</v>
      </c>
      <c r="N180">
        <f t="shared" si="41"/>
        <v>41.56921938165307</v>
      </c>
      <c r="O180">
        <f t="shared" si="42"/>
        <v>3.4641016151377544</v>
      </c>
      <c r="P180">
        <f t="shared" si="43"/>
        <v>1.6928203230275509</v>
      </c>
      <c r="R180">
        <f t="shared" si="44"/>
        <v>0.41232153170033392</v>
      </c>
      <c r="T180">
        <f t="shared" si="45"/>
        <v>0.66280999623523928</v>
      </c>
      <c r="U180">
        <f t="shared" si="46"/>
        <v>-0.1786109503476509</v>
      </c>
      <c r="V180">
        <f t="shared" si="47"/>
        <v>-3.214997106257716E-3</v>
      </c>
      <c r="X180">
        <f t="shared" si="48"/>
        <v>0.33719000376476072</v>
      </c>
      <c r="Y180">
        <f t="shared" si="49"/>
        <v>0.11369709863887935</v>
      </c>
      <c r="Z180" s="6">
        <f t="shared" si="50"/>
        <v>1485.9602774324851</v>
      </c>
      <c r="AA180">
        <f t="shared" si="51"/>
        <v>3.04108870026056</v>
      </c>
      <c r="AC180">
        <f t="shared" si="52"/>
        <v>0.66280999623523928</v>
      </c>
      <c r="AD180" s="6">
        <f t="shared" si="53"/>
        <v>2534.557497660463</v>
      </c>
      <c r="AE180">
        <f t="shared" si="54"/>
        <v>-3.438057097577186</v>
      </c>
      <c r="AK180">
        <f t="shared" si="55"/>
        <v>1.2138137277450056E-2</v>
      </c>
      <c r="AL180">
        <f t="shared" si="56"/>
        <v>1.4922594743980175E-4</v>
      </c>
    </row>
    <row r="181" spans="1:38" x14ac:dyDescent="0.3">
      <c r="A181" s="25">
        <v>373.15</v>
      </c>
      <c r="B181" s="27">
        <v>13</v>
      </c>
      <c r="C181" s="9">
        <v>42.393999999999998</v>
      </c>
      <c r="D181" s="9">
        <f t="shared" si="38"/>
        <v>551.12199999999996</v>
      </c>
      <c r="F181" s="25">
        <v>2.2052999999999998</v>
      </c>
      <c r="H181">
        <f t="shared" si="39"/>
        <v>-7.9390799999999985E-5</v>
      </c>
      <c r="I181" s="14">
        <v>0.46641500000000002</v>
      </c>
      <c r="J181">
        <v>1.7999999999999999E-2</v>
      </c>
      <c r="K181" s="23">
        <f t="shared" si="40"/>
        <v>13</v>
      </c>
      <c r="L181">
        <v>0.2</v>
      </c>
      <c r="N181">
        <f t="shared" si="41"/>
        <v>46.87216658103187</v>
      </c>
      <c r="O181">
        <f t="shared" si="42"/>
        <v>3.6055512754639891</v>
      </c>
      <c r="P181">
        <f t="shared" si="43"/>
        <v>1.7211102550927979</v>
      </c>
      <c r="R181">
        <f t="shared" si="44"/>
        <v>0.4572790931918983</v>
      </c>
      <c r="T181">
        <f t="shared" si="45"/>
        <v>0.64469461460800637</v>
      </c>
      <c r="U181">
        <f t="shared" si="46"/>
        <v>-0.19064595760926706</v>
      </c>
      <c r="V181">
        <f t="shared" si="47"/>
        <v>-3.4316272369668069E-3</v>
      </c>
      <c r="X181">
        <f t="shared" si="48"/>
        <v>0.35530538539199369</v>
      </c>
      <c r="Y181">
        <f t="shared" si="49"/>
        <v>0.12624191688855316</v>
      </c>
      <c r="Z181" s="6">
        <f t="shared" si="50"/>
        <v>1510.4299084294666</v>
      </c>
      <c r="AA181">
        <f t="shared" si="51"/>
        <v>3.4322322053868781</v>
      </c>
      <c r="AC181">
        <f t="shared" si="52"/>
        <v>0.64469461460800637</v>
      </c>
      <c r="AD181" s="6">
        <f t="shared" si="53"/>
        <v>2647.1422361036689</v>
      </c>
      <c r="AE181">
        <f t="shared" si="54"/>
        <v>-3.877996432854931</v>
      </c>
      <c r="AK181">
        <f t="shared" si="55"/>
        <v>8.0832384868787521E-3</v>
      </c>
      <c r="AL181">
        <f t="shared" si="56"/>
        <v>6.6628516875010742E-5</v>
      </c>
    </row>
    <row r="182" spans="1:38" x14ac:dyDescent="0.3">
      <c r="A182" s="25">
        <v>373.15</v>
      </c>
      <c r="B182" s="27">
        <v>14</v>
      </c>
      <c r="C182" s="9">
        <v>42.393999999999998</v>
      </c>
      <c r="D182" s="9">
        <f t="shared" si="38"/>
        <v>593.51599999999996</v>
      </c>
      <c r="F182" s="25">
        <v>2.2374000000000001</v>
      </c>
      <c r="H182">
        <f t="shared" si="39"/>
        <v>-8.0546399999999985E-5</v>
      </c>
      <c r="I182" s="14">
        <v>0.46641500000000002</v>
      </c>
      <c r="J182">
        <v>1.7999999999999999E-2</v>
      </c>
      <c r="K182" s="23">
        <f t="shared" si="40"/>
        <v>14</v>
      </c>
      <c r="L182">
        <v>0.2</v>
      </c>
      <c r="N182">
        <f t="shared" si="41"/>
        <v>52.383203414835151</v>
      </c>
      <c r="O182">
        <f t="shared" si="42"/>
        <v>3.7416573867739413</v>
      </c>
      <c r="P182">
        <f t="shared" si="43"/>
        <v>1.7483314773547884</v>
      </c>
      <c r="R182">
        <f t="shared" si="44"/>
        <v>0.5030872216961193</v>
      </c>
      <c r="T182">
        <f t="shared" si="45"/>
        <v>0.6275431184876713</v>
      </c>
      <c r="U182">
        <f t="shared" si="46"/>
        <v>-0.20235642844785967</v>
      </c>
      <c r="V182">
        <f t="shared" si="47"/>
        <v>-3.642415712061474E-3</v>
      </c>
      <c r="X182">
        <f t="shared" si="48"/>
        <v>0.3724568815123287</v>
      </c>
      <c r="Y182">
        <f t="shared" si="49"/>
        <v>0.13872412858588887</v>
      </c>
      <c r="Z182" s="6">
        <f t="shared" si="50"/>
        <v>1535.5556763508462</v>
      </c>
      <c r="AA182">
        <f t="shared" si="51"/>
        <v>3.8343352157439536</v>
      </c>
      <c r="AC182">
        <f t="shared" si="52"/>
        <v>0.6275431184876713</v>
      </c>
      <c r="AD182" s="6">
        <f t="shared" si="53"/>
        <v>2762.7804577332199</v>
      </c>
      <c r="AE182">
        <f t="shared" si="54"/>
        <v>-4.3292678620841922</v>
      </c>
      <c r="AK182">
        <f t="shared" si="55"/>
        <v>4.5121596438191247E-3</v>
      </c>
      <c r="AL182">
        <f t="shared" si="56"/>
        <v>2.1092948804932717E-5</v>
      </c>
    </row>
    <row r="183" spans="1:38" x14ac:dyDescent="0.3">
      <c r="A183" s="25">
        <v>373.15</v>
      </c>
      <c r="B183" s="27">
        <v>15</v>
      </c>
      <c r="C183" s="9">
        <v>42.393999999999998</v>
      </c>
      <c r="D183" s="9">
        <f t="shared" si="38"/>
        <v>635.91</v>
      </c>
      <c r="F183" s="25">
        <v>2.2570999999999999</v>
      </c>
      <c r="H183">
        <f t="shared" si="39"/>
        <v>-8.1255599999999981E-5</v>
      </c>
      <c r="I183" s="14">
        <v>0.46641500000000002</v>
      </c>
      <c r="J183">
        <v>1.7999999999999999E-2</v>
      </c>
      <c r="K183" s="23">
        <f t="shared" si="40"/>
        <v>15</v>
      </c>
      <c r="L183">
        <v>0.2</v>
      </c>
      <c r="N183">
        <f t="shared" si="41"/>
        <v>58.094750193111238</v>
      </c>
      <c r="O183">
        <f t="shared" si="42"/>
        <v>3.872983346207417</v>
      </c>
      <c r="P183">
        <f t="shared" si="43"/>
        <v>1.7745966692414834</v>
      </c>
      <c r="R183">
        <f t="shared" si="44"/>
        <v>0.5496829120187986</v>
      </c>
      <c r="T183">
        <f t="shared" si="45"/>
        <v>0.6112805716695906</v>
      </c>
      <c r="U183">
        <f t="shared" si="46"/>
        <v>-0.2137594071723895</v>
      </c>
      <c r="V183">
        <f t="shared" si="47"/>
        <v>-3.8476693291030106E-3</v>
      </c>
      <c r="X183">
        <f t="shared" si="48"/>
        <v>0.3887194283304094</v>
      </c>
      <c r="Y183">
        <f t="shared" si="49"/>
        <v>0.15110279396152029</v>
      </c>
      <c r="Z183" s="6">
        <f t="shared" si="50"/>
        <v>1561.2804242626419</v>
      </c>
      <c r="AA183">
        <f t="shared" si="51"/>
        <v>4.2464490167432336</v>
      </c>
      <c r="AC183">
        <f t="shared" si="52"/>
        <v>0.6112805716695906</v>
      </c>
      <c r="AD183" s="6">
        <f t="shared" si="53"/>
        <v>2880.8567095834778</v>
      </c>
      <c r="AE183">
        <f t="shared" si="54"/>
        <v>-4.7896882840592694</v>
      </c>
      <c r="AK183">
        <f t="shared" si="55"/>
        <v>2.5959753736595204E-3</v>
      </c>
      <c r="AL183">
        <f t="shared" si="56"/>
        <v>7.167565686321903E-6</v>
      </c>
    </row>
    <row r="184" spans="1:38" x14ac:dyDescent="0.3">
      <c r="A184" s="25">
        <v>373.15</v>
      </c>
      <c r="B184" s="27">
        <v>16</v>
      </c>
      <c r="C184" s="9">
        <v>42.393999999999998</v>
      </c>
      <c r="D184" s="9">
        <f t="shared" si="38"/>
        <v>678.30399999999997</v>
      </c>
      <c r="F184" s="25">
        <v>2.2694999999999999</v>
      </c>
      <c r="H184">
        <f t="shared" si="39"/>
        <v>-8.1701999999999984E-5</v>
      </c>
      <c r="I184" s="14">
        <v>0.46641500000000002</v>
      </c>
      <c r="J184">
        <v>1.7999999999999999E-2</v>
      </c>
      <c r="K184" s="23">
        <f t="shared" si="40"/>
        <v>16</v>
      </c>
      <c r="L184">
        <v>0.2</v>
      </c>
      <c r="N184">
        <f t="shared" si="41"/>
        <v>63.999999999999979</v>
      </c>
      <c r="O184">
        <f t="shared" si="42"/>
        <v>4</v>
      </c>
      <c r="P184">
        <f t="shared" si="43"/>
        <v>1.8</v>
      </c>
      <c r="R184">
        <f t="shared" si="44"/>
        <v>0.59701119999999974</v>
      </c>
      <c r="T184">
        <f t="shared" si="45"/>
        <v>0.59583960951055359</v>
      </c>
      <c r="U184">
        <f t="shared" si="46"/>
        <v>-0.22487062965390855</v>
      </c>
      <c r="V184">
        <f t="shared" si="47"/>
        <v>-4.0476713337703535E-3</v>
      </c>
      <c r="X184">
        <f t="shared" si="48"/>
        <v>0.40416039048944646</v>
      </c>
      <c r="Y184">
        <f t="shared" si="49"/>
        <v>0.16334562124058186</v>
      </c>
      <c r="Z184" s="6">
        <f t="shared" si="50"/>
        <v>1587.5441178492763</v>
      </c>
      <c r="AA184">
        <f t="shared" si="51"/>
        <v>4.6677308431845876</v>
      </c>
      <c r="AC184">
        <f t="shared" si="52"/>
        <v>0.59583960951055359</v>
      </c>
      <c r="AD184" s="6">
        <f t="shared" si="53"/>
        <v>3000.825503611914</v>
      </c>
      <c r="AE184">
        <f t="shared" si="54"/>
        <v>-5.2571469234401276</v>
      </c>
      <c r="AK184">
        <f t="shared" si="55"/>
        <v>3.5474484106892135E-3</v>
      </c>
      <c r="AL184">
        <f t="shared" si="56"/>
        <v>1.3170732703405685E-5</v>
      </c>
    </row>
    <row r="185" spans="1:38" x14ac:dyDescent="0.3">
      <c r="A185" s="25">
        <v>373.15</v>
      </c>
      <c r="B185" s="27">
        <v>17</v>
      </c>
      <c r="C185" s="9">
        <v>42.393999999999998</v>
      </c>
      <c r="D185" s="9">
        <f t="shared" si="38"/>
        <v>720.69799999999998</v>
      </c>
      <c r="F185" s="25">
        <v>2.2818999999999998</v>
      </c>
      <c r="H185">
        <f t="shared" si="39"/>
        <v>-8.2148399999999988E-5</v>
      </c>
      <c r="I185" s="14">
        <v>0.46641500000000002</v>
      </c>
      <c r="J185">
        <v>1.7999999999999999E-2</v>
      </c>
      <c r="K185" s="23">
        <f t="shared" si="40"/>
        <v>17</v>
      </c>
      <c r="L185">
        <v>0.2</v>
      </c>
      <c r="N185">
        <f t="shared" si="41"/>
        <v>70.092795635500266</v>
      </c>
      <c r="O185">
        <f t="shared" si="42"/>
        <v>4.1231056256176606</v>
      </c>
      <c r="P185">
        <f t="shared" si="43"/>
        <v>1.824621125123532</v>
      </c>
      <c r="R185">
        <f t="shared" si="44"/>
        <v>0.64502373108733235</v>
      </c>
      <c r="T185">
        <f t="shared" si="45"/>
        <v>0.5811595062003907</v>
      </c>
      <c r="U185">
        <f t="shared" si="46"/>
        <v>-0.23570465391701448</v>
      </c>
      <c r="V185">
        <f t="shared" si="47"/>
        <v>-4.2426837705062601E-3</v>
      </c>
      <c r="X185">
        <f t="shared" si="48"/>
        <v>0.41884049379960925</v>
      </c>
      <c r="Y185">
        <f t="shared" si="49"/>
        <v>0.17542735924630051</v>
      </c>
      <c r="Z185" s="6">
        <f t="shared" si="50"/>
        <v>1614.2858229279032</v>
      </c>
      <c r="AA185">
        <f t="shared" si="51"/>
        <v>5.0974181817296955</v>
      </c>
      <c r="AC185">
        <f t="shared" si="52"/>
        <v>0.5811595062003907</v>
      </c>
      <c r="AD185" s="6">
        <f t="shared" si="53"/>
        <v>3122.2052150375944</v>
      </c>
      <c r="AE185">
        <f t="shared" si="54"/>
        <v>-5.7296305837417796</v>
      </c>
      <c r="AK185">
        <f t="shared" si="55"/>
        <v>8.5686453047424394E-3</v>
      </c>
      <c r="AL185">
        <f t="shared" si="56"/>
        <v>7.4836231722011438E-5</v>
      </c>
    </row>
    <row r="186" spans="1:38" x14ac:dyDescent="0.3">
      <c r="A186" s="25">
        <v>373.15</v>
      </c>
      <c r="B186" s="28">
        <v>18</v>
      </c>
      <c r="C186" s="9">
        <v>42.393999999999998</v>
      </c>
      <c r="D186" s="9">
        <f t="shared" si="38"/>
        <v>763.09199999999998</v>
      </c>
      <c r="F186" s="30">
        <v>2.3043999999999998</v>
      </c>
      <c r="H186">
        <f t="shared" si="39"/>
        <v>-8.2958399999999988E-5</v>
      </c>
      <c r="I186" s="14">
        <v>0.46641500000000002</v>
      </c>
      <c r="J186">
        <v>1.7999999999999999E-2</v>
      </c>
      <c r="K186" s="23">
        <f t="shared" si="40"/>
        <v>18</v>
      </c>
      <c r="L186">
        <v>0.2</v>
      </c>
      <c r="N186">
        <f t="shared" si="41"/>
        <v>76.367532368147081</v>
      </c>
      <c r="O186">
        <f t="shared" si="42"/>
        <v>4.2426406871192848</v>
      </c>
      <c r="P186">
        <f t="shared" si="43"/>
        <v>1.8485281374238571</v>
      </c>
      <c r="R186">
        <f t="shared" si="44"/>
        <v>0.69367764979148672</v>
      </c>
      <c r="T186">
        <f t="shared" si="45"/>
        <v>0.56718537659974633</v>
      </c>
      <c r="U186">
        <f t="shared" si="46"/>
        <v>-0.24627497483469785</v>
      </c>
      <c r="V186">
        <f t="shared" si="47"/>
        <v>-4.4329495470245613E-3</v>
      </c>
      <c r="X186">
        <f t="shared" si="48"/>
        <v>0.43281462340025362</v>
      </c>
      <c r="Y186">
        <f t="shared" si="49"/>
        <v>0.18732849822910336</v>
      </c>
      <c r="Z186" s="6">
        <f t="shared" si="50"/>
        <v>1641.4451562228503</v>
      </c>
      <c r="AA186">
        <f t="shared" si="51"/>
        <v>5.5348102087319244</v>
      </c>
      <c r="AC186">
        <f t="shared" si="52"/>
        <v>0.56718537659974633</v>
      </c>
      <c r="AD186" s="6">
        <f t="shared" si="53"/>
        <v>3244.5720321929139</v>
      </c>
      <c r="AE186">
        <f t="shared" si="54"/>
        <v>-6.205243124784908</v>
      </c>
      <c r="AK186">
        <f t="shared" si="55"/>
        <v>1.8811784191478331E-2</v>
      </c>
      <c r="AL186">
        <f t="shared" si="56"/>
        <v>3.5701129759822527E-4</v>
      </c>
    </row>
    <row r="187" spans="1:38" x14ac:dyDescent="0.3">
      <c r="A187" s="14"/>
      <c r="B187" s="17"/>
      <c r="C187" s="9"/>
      <c r="D187" s="9"/>
      <c r="F187" s="17"/>
      <c r="I187" s="14"/>
      <c r="K187" s="23"/>
      <c r="Z187" s="6"/>
      <c r="AD187" s="6"/>
    </row>
    <row r="188" spans="1:38" x14ac:dyDescent="0.3">
      <c r="A188" s="14"/>
      <c r="B188" s="17"/>
      <c r="C188" s="9"/>
      <c r="D188" s="9"/>
      <c r="F188" s="17"/>
      <c r="I188" s="14"/>
      <c r="K188" s="23"/>
      <c r="Z188" s="6"/>
      <c r="AD188" s="6"/>
    </row>
    <row r="189" spans="1:38" x14ac:dyDescent="0.3">
      <c r="A189" s="14"/>
      <c r="B189" s="17"/>
      <c r="C189" s="9"/>
      <c r="D189" s="9"/>
      <c r="F189" s="22"/>
      <c r="I189" s="14"/>
      <c r="K189" s="23"/>
      <c r="Z189" s="6"/>
      <c r="AD189" s="6"/>
    </row>
    <row r="190" spans="1:38" x14ac:dyDescent="0.3">
      <c r="A190" s="14"/>
      <c r="B190" s="17"/>
      <c r="C190" s="9"/>
      <c r="D190" s="9"/>
      <c r="F190" s="17"/>
      <c r="I190" s="14"/>
      <c r="K190" s="23"/>
      <c r="Z190" s="6"/>
      <c r="AD190" s="6"/>
    </row>
    <row r="191" spans="1:38" x14ac:dyDescent="0.3">
      <c r="D191" s="9"/>
      <c r="AD191" s="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0746-73F2-4C7B-A60A-7A235405DA57}">
  <dimension ref="A2:AN191"/>
  <sheetViews>
    <sheetView topLeftCell="AE1" zoomScale="91" zoomScaleNormal="91" workbookViewId="0">
      <selection activeCell="AH8" sqref="AH8:AH22"/>
    </sheetView>
  </sheetViews>
  <sheetFormatPr defaultRowHeight="14.4" x14ac:dyDescent="0.3"/>
  <cols>
    <col min="4" max="4" width="12.5546875" customWidth="1"/>
    <col min="6" max="6" width="19.44140625" customWidth="1"/>
    <col min="8" max="8" width="13.5546875" bestFit="1" customWidth="1"/>
    <col min="22" max="22" width="13.5546875" bestFit="1" customWidth="1"/>
    <col min="29" max="31" width="12.109375" customWidth="1"/>
    <col min="37" max="37" width="13.109375" customWidth="1"/>
    <col min="38" max="38" width="17.44140625" customWidth="1"/>
    <col min="39" max="39" width="12" bestFit="1" customWidth="1"/>
  </cols>
  <sheetData>
    <row r="2" spans="1:40" x14ac:dyDescent="0.3">
      <c r="B2" s="32" t="s">
        <v>24</v>
      </c>
      <c r="J2" s="24" t="s">
        <v>2</v>
      </c>
      <c r="K2" s="24">
        <v>2</v>
      </c>
    </row>
    <row r="3" spans="1:40" x14ac:dyDescent="0.3">
      <c r="J3" s="24" t="s">
        <v>19</v>
      </c>
      <c r="K3" s="24">
        <v>1.7999999999999999E-2</v>
      </c>
    </row>
    <row r="6" spans="1:40" ht="34.200000000000003" customHeight="1" x14ac:dyDescent="0.3">
      <c r="B6" t="s">
        <v>0</v>
      </c>
      <c r="C6" t="s">
        <v>3</v>
      </c>
      <c r="D6" t="s">
        <v>17</v>
      </c>
      <c r="F6" t="s">
        <v>1</v>
      </c>
      <c r="G6" t="s">
        <v>18</v>
      </c>
      <c r="H6" s="8" t="s">
        <v>16</v>
      </c>
      <c r="S6" s="5"/>
      <c r="W6" s="5"/>
      <c r="AB6" s="5"/>
      <c r="AF6" s="5"/>
      <c r="AK6" t="s">
        <v>14</v>
      </c>
      <c r="AL6" t="s">
        <v>15</v>
      </c>
      <c r="AM6" t="s">
        <v>13</v>
      </c>
      <c r="AN6" t="s">
        <v>16</v>
      </c>
    </row>
    <row r="7" spans="1:40" ht="15" thickBot="1" x14ac:dyDescent="0.35">
      <c r="A7" s="33">
        <v>273.14999999999998</v>
      </c>
      <c r="B7" s="34">
        <v>1.0257000000000001</v>
      </c>
      <c r="C7" s="9">
        <v>120.366</v>
      </c>
      <c r="D7" s="9">
        <f>B7*C7</f>
        <v>123.4594062</v>
      </c>
      <c r="F7" s="42">
        <v>0.53129999999999999</v>
      </c>
      <c r="H7">
        <f>-F7*$K$2*$K$3/1000</f>
        <v>-1.9126799999999998E-5</v>
      </c>
      <c r="I7" s="14">
        <v>0.37689116477295742</v>
      </c>
      <c r="J7">
        <v>1.7999999999999999E-2</v>
      </c>
      <c r="K7" s="23">
        <f>4*B7</f>
        <v>4.1028000000000002</v>
      </c>
      <c r="L7">
        <v>0.2</v>
      </c>
      <c r="N7">
        <f>K7^(3/2)</f>
        <v>8.3103730634642385</v>
      </c>
      <c r="O7">
        <f>K7^(1/2)</f>
        <v>2.0255369658438722</v>
      </c>
      <c r="P7">
        <f>1+(L7*O7)</f>
        <v>1.4051073931687745</v>
      </c>
      <c r="R7">
        <f>(2*J7*I7*N7)/(P7)</f>
        <v>8.024712072352097E-2</v>
      </c>
      <c r="S7" s="5"/>
      <c r="T7">
        <f>1-X7</f>
        <v>0.89010781740873912</v>
      </c>
      <c r="U7">
        <f>LOG(T7)</f>
        <v>-5.0557384737487943E-2</v>
      </c>
      <c r="V7">
        <f>J7*U7</f>
        <v>-9.1003292527478286E-4</v>
      </c>
      <c r="W7" s="5"/>
      <c r="X7">
        <f>D7/(1000+D7)</f>
        <v>0.10989218259126093</v>
      </c>
      <c r="Y7">
        <f>X7^2</f>
        <v>1.2076291794671033E-2</v>
      </c>
      <c r="Z7" s="6">
        <f>$AH$8+($AH$9/A7)+($AH$10 *(LOG(A7 )))+(($AH$11+($AH$12/A7)+($AH$13 *(LOG(A7)))*X7))+(($AH$14+($AH$15/A7)+($AH$16 *(LOG(A7)))*(X7^2)))+(($AH$17+($AH$18/A7)+($AH$19 *(LOG(A7)))*(X7^3)))+((($AH$20+($AH$21/A7)+($AH$22 *(LOG(A7)))*(X7^4))))</f>
        <v>2803.4608389859318</v>
      </c>
      <c r="AA7">
        <f>J7*Z7*Y7</f>
        <v>0.60939740027749278</v>
      </c>
      <c r="AB7" s="5"/>
      <c r="AC7">
        <f>(1-X7)</f>
        <v>0.89010781740873912</v>
      </c>
      <c r="AD7" s="6">
        <f>$AH$11+($AH$12/A7)+($AH$13*(LOG(A7)))+(($AH$14+($AH$15/A7)+($AH$16*(LOG(A7)))*X7*2))+($AH$17+($AH$18/A7)+($AH$19*LOG(A7))*3*(X7^2))+(($AH$20+($AH$21/A7)+($AH$22*LOG(A7))*4*(X7^3)))</f>
        <v>3443.2050679419649</v>
      </c>
      <c r="AE7">
        <f>-1*AC7*Y7*J7*AD7</f>
        <v>-0.66621070582339192</v>
      </c>
      <c r="AF7" s="5"/>
      <c r="AK7">
        <f>R7+V7+AA7+AE7</f>
        <v>2.252378225234708E-2</v>
      </c>
      <c r="AL7">
        <f>(H7-AK7)^2</f>
        <v>5.0818274854239195E-4</v>
      </c>
      <c r="AM7">
        <f>STDEV(AL7:AL45)</f>
        <v>2.6257329261172857E-4</v>
      </c>
    </row>
    <row r="8" spans="1:40" ht="15.6" thickTop="1" thickBot="1" x14ac:dyDescent="0.35">
      <c r="A8" s="33">
        <v>273.14999999999998</v>
      </c>
      <c r="B8" s="34">
        <v>1.6894</v>
      </c>
      <c r="C8" s="9">
        <v>120.366</v>
      </c>
      <c r="D8" s="9">
        <f t="shared" ref="D8:D45" si="0">B8*C8</f>
        <v>203.3463204</v>
      </c>
      <c r="F8" s="42">
        <v>0.61</v>
      </c>
      <c r="H8">
        <f t="shared" ref="H8:H45" si="1">-F8*$K$2*$K$3/1000</f>
        <v>-2.1959999999999996E-5</v>
      </c>
      <c r="I8" s="14">
        <v>0.37689116477295742</v>
      </c>
      <c r="J8">
        <v>1.7999999999999999E-2</v>
      </c>
      <c r="K8" s="23">
        <f t="shared" ref="K8:K45" si="2">4*B8</f>
        <v>6.7576000000000001</v>
      </c>
      <c r="L8">
        <v>0.2</v>
      </c>
      <c r="N8">
        <f t="shared" ref="N8:N45" si="3">K8^(3/2)</f>
        <v>17.566640830818397</v>
      </c>
      <c r="O8">
        <f t="shared" ref="O8:O45" si="4">K8^(1/2)</f>
        <v>2.599538420566236</v>
      </c>
      <c r="P8">
        <f t="shared" ref="P8:P45" si="5">1+(L8*O8)</f>
        <v>1.5199076841132473</v>
      </c>
      <c r="R8">
        <f t="shared" ref="R8:R45" si="6">(2*J8*I8*N8)/(P8)</f>
        <v>0.15681585437774073</v>
      </c>
      <c r="S8" s="5"/>
      <c r="T8">
        <f t="shared" ref="T8:T45" si="7">1-X8</f>
        <v>0.83101596194484861</v>
      </c>
      <c r="U8">
        <f t="shared" ref="U8:U45" si="8">LOG(T8)</f>
        <v>-8.0390634316981735E-2</v>
      </c>
      <c r="V8">
        <f t="shared" ref="V8:V45" si="9">J8*U8</f>
        <v>-1.4470314177056711E-3</v>
      </c>
      <c r="W8" s="5"/>
      <c r="X8">
        <f t="shared" ref="X8:X45" si="10">D8/(1000+D8)</f>
        <v>0.16898403805515139</v>
      </c>
      <c r="Y8">
        <f t="shared" ref="Y8:Y45" si="11">X8^2</f>
        <v>2.8555605117424852E-2</v>
      </c>
      <c r="Z8" s="6">
        <f t="shared" ref="Z8:Z45" si="12">$AH$8+($AH$9/A8)+($AH$10 *(LOG(A8 )))+(($AH$11+($AH$12/A8)+($AH$13 *(LOG(A8)))*X8))+(($AH$14+($AH$15/A8)+($AH$16 *(LOG(A8)))*(X8^2)))+(($AH$17+($AH$18/A8)+($AH$19 *(LOG(A8)))*(X8^3)))+((($AH$20+($AH$21/A8)+($AH$22 *(LOG(A8)))*(X8^4))))</f>
        <v>2854.2175721964868</v>
      </c>
      <c r="AA8">
        <f t="shared" ref="AA8:AA45" si="13">J8*Z8*Y8</f>
        <v>1.4670703783954429</v>
      </c>
      <c r="AB8" s="5"/>
      <c r="AC8">
        <f t="shared" ref="AC8:AC45" si="14">(1-X8)</f>
        <v>0.83101596194484861</v>
      </c>
      <c r="AD8" s="6">
        <f t="shared" ref="AD8:AD45" si="15">$AH$11+($AH$12/A8)+($AH$13*(LOG(A8)))+(($AH$14+($AH$15/A8)+($AH$16*(LOG(A8)))*X8*2))+($AH$17+($AH$18/A8)+($AH$19*LOG(A8))*3*(X8^2))+(($AH$20+($AH$21/A8)+($AH$22*LOG(A8))*4*(X8^3)))</f>
        <v>3807.2198864842567</v>
      </c>
      <c r="AE8">
        <f t="shared" ref="AE8:AE45" si="16">-1*AC8*Y8*J8*AD8</f>
        <v>-1.6262271176224945</v>
      </c>
      <c r="AF8" s="5"/>
      <c r="AG8" s="7" t="s">
        <v>5</v>
      </c>
      <c r="AH8">
        <v>0</v>
      </c>
      <c r="AK8">
        <f t="shared" ref="AK8:AK45" si="17">R8+V8+AA8+AE8</f>
        <v>-3.7879162670164668E-3</v>
      </c>
      <c r="AL8">
        <f t="shared" ref="AL8:AL45" si="18">(H8-AK8)^2</f>
        <v>1.4182426605080601E-5</v>
      </c>
    </row>
    <row r="9" spans="1:40" ht="15.6" thickTop="1" thickBot="1" x14ac:dyDescent="0.35">
      <c r="A9" s="33">
        <v>273.14999999999998</v>
      </c>
      <c r="B9" s="34">
        <v>2.0188000000000001</v>
      </c>
      <c r="C9" s="9">
        <v>120.366</v>
      </c>
      <c r="D9" s="9">
        <f t="shared" si="0"/>
        <v>242.9948808</v>
      </c>
      <c r="F9" s="42">
        <v>0.67410000000000003</v>
      </c>
      <c r="H9">
        <f t="shared" si="1"/>
        <v>-2.4267600000000001E-5</v>
      </c>
      <c r="I9" s="14">
        <v>0.37689116477295742</v>
      </c>
      <c r="J9">
        <v>1.7999999999999999E-2</v>
      </c>
      <c r="K9" s="23">
        <f t="shared" si="2"/>
        <v>8.0752000000000006</v>
      </c>
      <c r="L9">
        <v>0.2</v>
      </c>
      <c r="N9">
        <f t="shared" si="3"/>
        <v>22.947212166601147</v>
      </c>
      <c r="O9">
        <f t="shared" si="4"/>
        <v>2.8416896382258217</v>
      </c>
      <c r="P9">
        <f t="shared" si="5"/>
        <v>1.5683379276451643</v>
      </c>
      <c r="R9">
        <f t="shared" si="6"/>
        <v>0.19852204636212317</v>
      </c>
      <c r="S9" s="5"/>
      <c r="T9">
        <f t="shared" si="7"/>
        <v>0.80450854259061244</v>
      </c>
      <c r="U9">
        <f t="shared" si="8"/>
        <v>-9.4469340029504856E-2</v>
      </c>
      <c r="V9">
        <f t="shared" si="9"/>
        <v>-1.7004481205310873E-3</v>
      </c>
      <c r="W9" s="5"/>
      <c r="X9">
        <f t="shared" si="10"/>
        <v>0.19549145740938761</v>
      </c>
      <c r="Y9">
        <f t="shared" si="11"/>
        <v>3.8216909920046414E-2</v>
      </c>
      <c r="Z9" s="6">
        <f t="shared" si="12"/>
        <v>2883.9749499873642</v>
      </c>
      <c r="AA9">
        <f t="shared" si="13"/>
        <v>1.983898995756074</v>
      </c>
      <c r="AB9" s="5"/>
      <c r="AC9">
        <f t="shared" si="14"/>
        <v>0.80450854259061244</v>
      </c>
      <c r="AD9" s="6">
        <f t="shared" si="15"/>
        <v>3970.520111599732</v>
      </c>
      <c r="AE9">
        <f t="shared" si="16"/>
        <v>-2.1973848904151598</v>
      </c>
      <c r="AF9" s="5"/>
      <c r="AG9" s="7" t="s">
        <v>4</v>
      </c>
      <c r="AH9">
        <v>0</v>
      </c>
      <c r="AK9">
        <f t="shared" si="17"/>
        <v>-1.6664296417493674E-2</v>
      </c>
      <c r="AL9">
        <f t="shared" si="18"/>
        <v>2.7689055904701995E-4</v>
      </c>
    </row>
    <row r="10" spans="1:40" ht="15.6" thickTop="1" thickBot="1" x14ac:dyDescent="0.35">
      <c r="A10" s="33">
        <v>273.14999999999998</v>
      </c>
      <c r="B10" s="34">
        <v>2.4615</v>
      </c>
      <c r="C10" s="9">
        <v>120.366</v>
      </c>
      <c r="D10" s="9">
        <f t="shared" si="0"/>
        <v>296.28090900000001</v>
      </c>
      <c r="F10" s="42">
        <v>0.7883</v>
      </c>
      <c r="H10">
        <f t="shared" si="1"/>
        <v>-2.83788E-5</v>
      </c>
      <c r="I10" s="14">
        <v>0.37689116477295742</v>
      </c>
      <c r="J10">
        <v>1.7999999999999999E-2</v>
      </c>
      <c r="K10" s="23">
        <f t="shared" si="2"/>
        <v>9.8460000000000001</v>
      </c>
      <c r="L10">
        <v>0.2</v>
      </c>
      <c r="N10">
        <f t="shared" si="3"/>
        <v>30.895110094252779</v>
      </c>
      <c r="O10">
        <f t="shared" si="4"/>
        <v>3.1378336475982915</v>
      </c>
      <c r="P10">
        <f t="shared" si="5"/>
        <v>1.6275667295196583</v>
      </c>
      <c r="R10">
        <f>(2*J10*I10*N10)/(P10)</f>
        <v>0.25755465348897544</v>
      </c>
      <c r="S10" s="5"/>
      <c r="T10">
        <f t="shared" si="7"/>
        <v>0.77143772854869685</v>
      </c>
      <c r="U10">
        <f t="shared" si="8"/>
        <v>-0.11269912499833258</v>
      </c>
      <c r="V10">
        <f t="shared" si="9"/>
        <v>-2.0285842499699865E-3</v>
      </c>
      <c r="W10" s="5"/>
      <c r="X10">
        <f t="shared" si="10"/>
        <v>0.22856227145130315</v>
      </c>
      <c r="Y10">
        <f t="shared" si="11"/>
        <v>5.2240711930979185E-2</v>
      </c>
      <c r="Z10" s="6">
        <f t="shared" si="12"/>
        <v>2927.1696688597358</v>
      </c>
      <c r="AA10">
        <f t="shared" si="13"/>
        <v>2.7525136939920212</v>
      </c>
      <c r="AB10" s="5"/>
      <c r="AC10">
        <f t="shared" si="14"/>
        <v>0.77143772854869685</v>
      </c>
      <c r="AD10" s="6">
        <f t="shared" si="15"/>
        <v>4174.2658310743745</v>
      </c>
      <c r="AE10">
        <f t="shared" si="16"/>
        <v>-3.0280467074908874</v>
      </c>
      <c r="AF10" s="5"/>
      <c r="AG10" s="7" t="s">
        <v>6</v>
      </c>
      <c r="AH10">
        <v>0</v>
      </c>
      <c r="AK10">
        <f t="shared" si="17"/>
        <v>-2.0006944259860937E-2</v>
      </c>
      <c r="AL10">
        <f t="shared" si="18"/>
        <v>3.9914307783394846E-4</v>
      </c>
    </row>
    <row r="11" spans="1:40" ht="15.6" thickTop="1" thickBot="1" x14ac:dyDescent="0.35">
      <c r="A11" s="33">
        <v>273.14999999999998</v>
      </c>
      <c r="B11" s="34">
        <v>2.6743000000000001</v>
      </c>
      <c r="C11" s="9">
        <v>120.366</v>
      </c>
      <c r="D11" s="9">
        <f t="shared" si="0"/>
        <v>321.8947938</v>
      </c>
      <c r="F11" s="42">
        <v>0.85509999999999997</v>
      </c>
      <c r="H11">
        <f t="shared" si="1"/>
        <v>-3.0783599999999994E-5</v>
      </c>
      <c r="I11" s="14">
        <v>0.37689116477295742</v>
      </c>
      <c r="J11">
        <v>1.7999999999999999E-2</v>
      </c>
      <c r="K11" s="23">
        <f t="shared" si="2"/>
        <v>10.6972</v>
      </c>
      <c r="L11">
        <v>0.2</v>
      </c>
      <c r="N11">
        <f t="shared" si="3"/>
        <v>34.986876620270749</v>
      </c>
      <c r="O11">
        <f t="shared" si="4"/>
        <v>3.2706574262676917</v>
      </c>
      <c r="P11">
        <f t="shared" si="5"/>
        <v>1.6541314852535383</v>
      </c>
      <c r="R11">
        <f t="shared" si="6"/>
        <v>0.28698130272865013</v>
      </c>
      <c r="S11" s="5"/>
      <c r="T11">
        <f t="shared" si="7"/>
        <v>0.75648985432898075</v>
      </c>
      <c r="U11">
        <f t="shared" si="8"/>
        <v>-0.12119689214639355</v>
      </c>
      <c r="V11">
        <f t="shared" si="9"/>
        <v>-2.1815440586350839E-3</v>
      </c>
      <c r="W11" s="5"/>
      <c r="X11">
        <f t="shared" si="10"/>
        <v>0.24351014567101925</v>
      </c>
      <c r="Y11">
        <f t="shared" si="11"/>
        <v>5.9297191044721018E-2</v>
      </c>
      <c r="Z11" s="6">
        <f t="shared" si="12"/>
        <v>2948.9046293890115</v>
      </c>
      <c r="AA11">
        <f t="shared" si="13"/>
        <v>3.1475117012677636</v>
      </c>
      <c r="AB11" s="5"/>
      <c r="AC11">
        <f t="shared" si="14"/>
        <v>0.75648985432898075</v>
      </c>
      <c r="AD11" s="6">
        <f t="shared" si="15"/>
        <v>4266.3627421233641</v>
      </c>
      <c r="AE11">
        <f t="shared" si="16"/>
        <v>-3.4448277577775275</v>
      </c>
      <c r="AF11" s="5"/>
      <c r="AG11" s="7" t="s">
        <v>7</v>
      </c>
      <c r="AH11">
        <v>2765.0392482239254</v>
      </c>
      <c r="AK11">
        <f t="shared" si="17"/>
        <v>-1.2516297839748614E-2</v>
      </c>
      <c r="AL11">
        <f t="shared" si="18"/>
        <v>1.5588806583096538E-4</v>
      </c>
    </row>
    <row r="12" spans="1:40" ht="15.6" thickTop="1" thickBot="1" x14ac:dyDescent="0.35">
      <c r="A12" s="33">
        <v>298.14999999999998</v>
      </c>
      <c r="B12" s="34">
        <v>1.1149</v>
      </c>
      <c r="C12" s="9">
        <v>120.366</v>
      </c>
      <c r="D12" s="9">
        <f t="shared" si="0"/>
        <v>134.19605340000001</v>
      </c>
      <c r="F12" s="42">
        <v>0.53790000000000004</v>
      </c>
      <c r="H12">
        <f t="shared" si="1"/>
        <v>-1.93644E-5</v>
      </c>
      <c r="I12" s="14">
        <v>0.37689116477295742</v>
      </c>
      <c r="J12">
        <v>1.7999999999999999E-2</v>
      </c>
      <c r="K12" s="23">
        <f t="shared" si="2"/>
        <v>4.4596</v>
      </c>
      <c r="L12">
        <v>0.2</v>
      </c>
      <c r="N12">
        <f t="shared" si="3"/>
        <v>9.4176784942328542</v>
      </c>
      <c r="O12">
        <f t="shared" si="4"/>
        <v>2.1117765033260505</v>
      </c>
      <c r="P12">
        <f t="shared" si="5"/>
        <v>1.4223553006652101</v>
      </c>
      <c r="R12">
        <f t="shared" si="6"/>
        <v>8.9836789273109979E-2</v>
      </c>
      <c r="S12" s="5"/>
      <c r="T12">
        <f t="shared" si="7"/>
        <v>0.88168178420501631</v>
      </c>
      <c r="U12">
        <f t="shared" si="8"/>
        <v>-5.4688131761843499E-2</v>
      </c>
      <c r="V12">
        <f t="shared" si="9"/>
        <v>-9.8438637171318288E-4</v>
      </c>
      <c r="W12" s="5"/>
      <c r="X12">
        <f t="shared" si="10"/>
        <v>0.11831821579498367</v>
      </c>
      <c r="Y12">
        <f t="shared" si="11"/>
        <v>1.3999200188908323E-2</v>
      </c>
      <c r="Z12" s="6">
        <f t="shared" si="12"/>
        <v>2810.0377382507031</v>
      </c>
      <c r="AA12">
        <f t="shared" si="13"/>
        <v>0.70808905505085762</v>
      </c>
      <c r="AB12" s="5"/>
      <c r="AC12">
        <f t="shared" si="14"/>
        <v>0.88168178420501631</v>
      </c>
      <c r="AD12" s="6">
        <f t="shared" si="15"/>
        <v>3506.4679260017001</v>
      </c>
      <c r="AE12">
        <f t="shared" si="16"/>
        <v>-0.77903589374058346</v>
      </c>
      <c r="AF12" s="5"/>
      <c r="AG12" s="7" t="s">
        <v>8</v>
      </c>
      <c r="AH12">
        <v>6.8186235599353233E-10</v>
      </c>
      <c r="AK12">
        <f t="shared" si="17"/>
        <v>1.7905564211670999E-2</v>
      </c>
      <c r="AL12">
        <f t="shared" si="18"/>
        <v>3.2130306573350159E-4</v>
      </c>
    </row>
    <row r="13" spans="1:40" ht="15.6" thickTop="1" thickBot="1" x14ac:dyDescent="0.35">
      <c r="A13" s="33">
        <v>298.14999999999998</v>
      </c>
      <c r="B13" s="35">
        <v>1.819</v>
      </c>
      <c r="C13" s="9">
        <v>120.366</v>
      </c>
      <c r="D13" s="9">
        <f t="shared" si="0"/>
        <v>218.94575399999999</v>
      </c>
      <c r="F13" s="42">
        <v>0.62770000000000004</v>
      </c>
      <c r="H13">
        <f t="shared" si="1"/>
        <v>-2.2597199999999998E-5</v>
      </c>
      <c r="I13" s="14">
        <v>0.37689116477295742</v>
      </c>
      <c r="J13">
        <v>1.7999999999999999E-2</v>
      </c>
      <c r="K13" s="23">
        <f t="shared" si="2"/>
        <v>7.2759999999999998</v>
      </c>
      <c r="L13">
        <v>0.2</v>
      </c>
      <c r="N13">
        <f t="shared" si="3"/>
        <v>19.626327230941602</v>
      </c>
      <c r="O13">
        <f t="shared" si="4"/>
        <v>2.6974061614818039</v>
      </c>
      <c r="P13">
        <f t="shared" si="5"/>
        <v>1.5394812322963607</v>
      </c>
      <c r="R13">
        <f t="shared" si="6"/>
        <v>0.17297490239165811</v>
      </c>
      <c r="S13" s="5"/>
      <c r="T13">
        <f t="shared" si="7"/>
        <v>0.82038105200208933</v>
      </c>
      <c r="U13">
        <f t="shared" si="8"/>
        <v>-8.5984378905775177E-2</v>
      </c>
      <c r="V13">
        <f t="shared" si="9"/>
        <v>-1.547718820303953E-3</v>
      </c>
      <c r="W13" s="5"/>
      <c r="X13">
        <f t="shared" si="10"/>
        <v>0.17961894799791064</v>
      </c>
      <c r="Y13">
        <f t="shared" si="11"/>
        <v>3.2262966479876129E-2</v>
      </c>
      <c r="Z13" s="6">
        <f t="shared" si="12"/>
        <v>2867.1688624274311</v>
      </c>
      <c r="AA13">
        <f t="shared" si="13"/>
        <v>1.6650607122115342</v>
      </c>
      <c r="AB13" s="5"/>
      <c r="AC13">
        <f t="shared" si="14"/>
        <v>0.82038105200208933</v>
      </c>
      <c r="AD13" s="6">
        <f t="shared" si="15"/>
        <v>3889.989696412807</v>
      </c>
      <c r="AE13">
        <f t="shared" si="16"/>
        <v>-1.8532792963678828</v>
      </c>
      <c r="AF13" s="5"/>
      <c r="AG13" s="7" t="s">
        <v>9</v>
      </c>
      <c r="AH13">
        <v>1.6095856254352423E-2</v>
      </c>
      <c r="AK13">
        <f t="shared" si="17"/>
        <v>-1.6791400584994509E-2</v>
      </c>
      <c r="AL13">
        <f t="shared" si="18"/>
        <v>2.8119276696460336E-4</v>
      </c>
    </row>
    <row r="14" spans="1:40" ht="15.6" thickTop="1" thickBot="1" x14ac:dyDescent="0.35">
      <c r="A14" s="33">
        <v>298.14999999999998</v>
      </c>
      <c r="B14" s="34">
        <v>2.5411999999999999</v>
      </c>
      <c r="C14" s="9">
        <v>120.366</v>
      </c>
      <c r="D14" s="9">
        <f t="shared" si="0"/>
        <v>305.87407919999998</v>
      </c>
      <c r="F14" s="42">
        <v>0.7853</v>
      </c>
      <c r="H14">
        <f t="shared" si="1"/>
        <v>-2.8270799999999997E-5</v>
      </c>
      <c r="I14" s="14">
        <v>0.37689116477295742</v>
      </c>
      <c r="J14">
        <v>1.7999999999999999E-2</v>
      </c>
      <c r="K14" s="23">
        <f t="shared" si="2"/>
        <v>10.1648</v>
      </c>
      <c r="L14">
        <v>0.2</v>
      </c>
      <c r="N14">
        <f t="shared" si="3"/>
        <v>32.407703513359159</v>
      </c>
      <c r="O14">
        <f t="shared" si="4"/>
        <v>3.1882283481582681</v>
      </c>
      <c r="P14">
        <f t="shared" si="5"/>
        <v>1.6376456696316537</v>
      </c>
      <c r="R14">
        <f t="shared" si="6"/>
        <v>0.26850153524999032</v>
      </c>
      <c r="S14" s="5"/>
      <c r="T14">
        <f t="shared" si="7"/>
        <v>0.76577061749523079</v>
      </c>
      <c r="U14">
        <f t="shared" si="8"/>
        <v>-0.11590130148336246</v>
      </c>
      <c r="V14">
        <f t="shared" si="9"/>
        <v>-2.0862234267005242E-3</v>
      </c>
      <c r="W14" s="5"/>
      <c r="X14">
        <f t="shared" si="10"/>
        <v>0.23422938250476916</v>
      </c>
      <c r="Y14">
        <f t="shared" si="11"/>
        <v>5.4863403628565462E-2</v>
      </c>
      <c r="Z14" s="6">
        <f t="shared" si="12"/>
        <v>2937.8670220260292</v>
      </c>
      <c r="AA14">
        <f t="shared" si="13"/>
        <v>2.9012649162563817</v>
      </c>
      <c r="AB14" s="5"/>
      <c r="AC14">
        <f t="shared" si="14"/>
        <v>0.76577061749523079</v>
      </c>
      <c r="AD14" s="6">
        <f t="shared" si="15"/>
        <v>4231.6876440160459</v>
      </c>
      <c r="AE14">
        <f t="shared" si="16"/>
        <v>-3.2001295047881517</v>
      </c>
      <c r="AF14" s="5"/>
      <c r="AG14" s="7" t="s">
        <v>10</v>
      </c>
      <c r="AH14">
        <v>1.4189874537265697E-8</v>
      </c>
      <c r="AK14">
        <f t="shared" si="17"/>
        <v>-3.2449276708480301E-2</v>
      </c>
      <c r="AL14">
        <f t="shared" si="18"/>
        <v>1.0511216241177147E-3</v>
      </c>
    </row>
    <row r="15" spans="1:40" ht="15.6" thickTop="1" thickBot="1" x14ac:dyDescent="0.35">
      <c r="A15" s="33">
        <v>298.14999999999998</v>
      </c>
      <c r="B15" s="34">
        <v>2.9876</v>
      </c>
      <c r="C15" s="9">
        <v>120.366</v>
      </c>
      <c r="D15" s="9">
        <f t="shared" si="0"/>
        <v>359.60546160000001</v>
      </c>
      <c r="F15" s="42">
        <v>0.91600000000000004</v>
      </c>
      <c r="H15">
        <f t="shared" si="1"/>
        <v>-3.2975999999999997E-5</v>
      </c>
      <c r="I15" s="14">
        <v>0.37689116477295742</v>
      </c>
      <c r="J15">
        <v>1.7999999999999999E-2</v>
      </c>
      <c r="K15" s="23">
        <f t="shared" si="2"/>
        <v>11.9504</v>
      </c>
      <c r="L15">
        <v>0.2</v>
      </c>
      <c r="N15">
        <f t="shared" si="3"/>
        <v>41.311756725368937</v>
      </c>
      <c r="O15">
        <f t="shared" si="4"/>
        <v>3.4569350586899952</v>
      </c>
      <c r="P15">
        <f t="shared" si="5"/>
        <v>1.6913870117379992</v>
      </c>
      <c r="R15">
        <f t="shared" si="6"/>
        <v>0.33139742478069539</v>
      </c>
      <c r="S15" s="5"/>
      <c r="T15">
        <f t="shared" si="7"/>
        <v>0.7355074896677658</v>
      </c>
      <c r="U15">
        <f t="shared" si="8"/>
        <v>-0.13341290049617821</v>
      </c>
      <c r="V15">
        <f t="shared" si="9"/>
        <v>-2.4014322089312076E-3</v>
      </c>
      <c r="W15" s="5"/>
      <c r="X15">
        <f t="shared" si="10"/>
        <v>0.26449251033223414</v>
      </c>
      <c r="Y15">
        <f t="shared" si="11"/>
        <v>6.9956288021846988E-2</v>
      </c>
      <c r="Z15" s="6">
        <f t="shared" si="12"/>
        <v>2985.0813909687904</v>
      </c>
      <c r="AA15">
        <f t="shared" si="13"/>
        <v>3.7588538439948294</v>
      </c>
      <c r="AB15" s="5"/>
      <c r="AC15">
        <f t="shared" si="14"/>
        <v>0.7355074896677658</v>
      </c>
      <c r="AD15" s="6">
        <f t="shared" si="15"/>
        <v>4421.0615344135986</v>
      </c>
      <c r="AE15">
        <f t="shared" si="16"/>
        <v>-4.0946135701720809</v>
      </c>
      <c r="AF15" s="5"/>
      <c r="AG15" s="7" t="s">
        <v>11</v>
      </c>
      <c r="AH15">
        <v>3.3292059516955686E-10</v>
      </c>
      <c r="AK15">
        <f t="shared" si="17"/>
        <v>-6.763733605487765E-3</v>
      </c>
      <c r="AL15">
        <f t="shared" si="18"/>
        <v>4.53030979438314E-5</v>
      </c>
    </row>
    <row r="16" spans="1:40" ht="15.6" thickTop="1" thickBot="1" x14ac:dyDescent="0.35">
      <c r="A16" s="36">
        <v>273.14999999999998</v>
      </c>
      <c r="B16" s="37">
        <v>0.1</v>
      </c>
      <c r="C16" s="9">
        <v>120.366</v>
      </c>
      <c r="D16" s="9">
        <f t="shared" si="0"/>
        <v>12.0366</v>
      </c>
      <c r="F16" s="43">
        <v>0.60499999999999998</v>
      </c>
      <c r="H16">
        <f t="shared" si="1"/>
        <v>-2.1779999999999998E-5</v>
      </c>
      <c r="I16" s="14">
        <v>0.37689116477295742</v>
      </c>
      <c r="J16">
        <v>1.7999999999999999E-2</v>
      </c>
      <c r="K16" s="23">
        <f t="shared" si="2"/>
        <v>0.4</v>
      </c>
      <c r="L16">
        <v>0.2</v>
      </c>
      <c r="N16">
        <f t="shared" si="3"/>
        <v>0.25298221281347039</v>
      </c>
      <c r="O16">
        <f t="shared" si="4"/>
        <v>0.63245553203367588</v>
      </c>
      <c r="P16">
        <f t="shared" si="5"/>
        <v>1.1264911064067351</v>
      </c>
      <c r="R16">
        <f t="shared" si="6"/>
        <v>3.0470576920015027E-3</v>
      </c>
      <c r="S16" s="5"/>
      <c r="T16">
        <f t="shared" si="7"/>
        <v>0.98810655662058067</v>
      </c>
      <c r="U16">
        <f t="shared" si="8"/>
        <v>-5.1962189174285757E-3</v>
      </c>
      <c r="V16">
        <f t="shared" si="9"/>
        <v>-9.353194051371435E-5</v>
      </c>
      <c r="W16" s="5"/>
      <c r="X16">
        <f t="shared" si="10"/>
        <v>1.1893443379419281E-2</v>
      </c>
      <c r="Y16">
        <f t="shared" si="11"/>
        <v>1.4145399541945231E-4</v>
      </c>
      <c r="Z16" s="6">
        <f t="shared" si="12"/>
        <v>2766.6998753874877</v>
      </c>
      <c r="AA16">
        <f t="shared" si="13"/>
        <v>7.044493527001097E-3</v>
      </c>
      <c r="AB16" s="5"/>
      <c r="AC16">
        <f t="shared" si="14"/>
        <v>0.98810655662058067</v>
      </c>
      <c r="AD16" s="6">
        <f t="shared" si="15"/>
        <v>2839.5615514173764</v>
      </c>
      <c r="AE16">
        <f t="shared" si="16"/>
        <v>-7.1440221434422796E-3</v>
      </c>
      <c r="AF16" s="5"/>
      <c r="AG16" s="7" t="s">
        <v>12</v>
      </c>
      <c r="AH16">
        <v>1264.0724250081462</v>
      </c>
      <c r="AK16">
        <f t="shared" si="17"/>
        <v>2.8539971350466055E-3</v>
      </c>
      <c r="AL16">
        <f t="shared" si="18"/>
        <v>8.2700941304568611E-6</v>
      </c>
    </row>
    <row r="17" spans="1:38" ht="15.6" thickTop="1" thickBot="1" x14ac:dyDescent="0.35">
      <c r="A17" s="36">
        <v>273.14999999999998</v>
      </c>
      <c r="B17" s="38">
        <v>0.2</v>
      </c>
      <c r="C17" s="9">
        <v>120.366</v>
      </c>
      <c r="D17" s="9">
        <f t="shared" si="0"/>
        <v>24.0732</v>
      </c>
      <c r="F17" s="44">
        <v>0.56499999999999995</v>
      </c>
      <c r="H17">
        <f t="shared" si="1"/>
        <v>-2.0339999999999998E-5</v>
      </c>
      <c r="I17" s="14">
        <v>0.37689116477295742</v>
      </c>
      <c r="J17">
        <v>1.7999999999999999E-2</v>
      </c>
      <c r="K17" s="23">
        <f t="shared" si="2"/>
        <v>0.8</v>
      </c>
      <c r="L17">
        <v>0.2</v>
      </c>
      <c r="N17">
        <f t="shared" si="3"/>
        <v>0.71554175279993271</v>
      </c>
      <c r="O17">
        <f t="shared" si="4"/>
        <v>0.89442719099991586</v>
      </c>
      <c r="P17">
        <f t="shared" si="5"/>
        <v>1.1788854381999831</v>
      </c>
      <c r="R17">
        <f t="shared" si="6"/>
        <v>8.2353457028496065E-3</v>
      </c>
      <c r="S17" s="5"/>
      <c r="T17">
        <f t="shared" si="7"/>
        <v>0.97649269602993227</v>
      </c>
      <c r="U17">
        <f t="shared" si="8"/>
        <v>-1.0331000799843769E-2</v>
      </c>
      <c r="V17">
        <f t="shared" si="9"/>
        <v>-1.8595801439718783E-4</v>
      </c>
      <c r="W17" s="5"/>
      <c r="X17">
        <f t="shared" si="10"/>
        <v>2.3507303970067762E-2</v>
      </c>
      <c r="Y17">
        <f t="shared" si="11"/>
        <v>5.5259333994116364E-4</v>
      </c>
      <c r="Z17" s="6">
        <f t="shared" si="12"/>
        <v>2767.9665533780721</v>
      </c>
      <c r="AA17">
        <f t="shared" si="13"/>
        <v>2.753207788637916E-2</v>
      </c>
      <c r="AB17" s="5"/>
      <c r="AC17">
        <f t="shared" si="14"/>
        <v>0.97649269602993227</v>
      </c>
      <c r="AD17" s="6">
        <f t="shared" si="15"/>
        <v>2911.0981088066155</v>
      </c>
      <c r="AE17">
        <f t="shared" si="16"/>
        <v>-2.8275089791582619E-2</v>
      </c>
      <c r="AF17" s="5"/>
      <c r="AG17" s="7" t="s">
        <v>26</v>
      </c>
      <c r="AH17">
        <v>0</v>
      </c>
      <c r="AK17">
        <f t="shared" si="17"/>
        <v>7.3063757832489591E-3</v>
      </c>
      <c r="AL17">
        <f t="shared" si="18"/>
        <v>5.3680764168509403E-5</v>
      </c>
    </row>
    <row r="18" spans="1:38" ht="15.6" thickTop="1" thickBot="1" x14ac:dyDescent="0.35">
      <c r="A18" s="36">
        <v>273.14999999999998</v>
      </c>
      <c r="B18" s="38">
        <v>0.3</v>
      </c>
      <c r="C18" s="9">
        <v>120.366</v>
      </c>
      <c r="D18" s="9">
        <f t="shared" si="0"/>
        <v>36.1098</v>
      </c>
      <c r="F18" s="45">
        <v>0.54400000000000004</v>
      </c>
      <c r="H18">
        <f t="shared" si="1"/>
        <v>-1.9584000000000001E-5</v>
      </c>
      <c r="I18" s="14">
        <v>0.37689116477295742</v>
      </c>
      <c r="J18">
        <v>1.7999999999999999E-2</v>
      </c>
      <c r="K18" s="23">
        <f t="shared" si="2"/>
        <v>1.2</v>
      </c>
      <c r="L18">
        <v>0.2</v>
      </c>
      <c r="N18">
        <f t="shared" si="3"/>
        <v>1.3145341380123987</v>
      </c>
      <c r="O18">
        <f t="shared" si="4"/>
        <v>1.0954451150103321</v>
      </c>
      <c r="P18">
        <f t="shared" si="5"/>
        <v>1.2190890230020663</v>
      </c>
      <c r="R18">
        <f t="shared" si="6"/>
        <v>1.4630356397446517E-2</v>
      </c>
      <c r="S18" s="5"/>
      <c r="T18">
        <f t="shared" si="7"/>
        <v>0.96514867439725016</v>
      </c>
      <c r="U18">
        <f t="shared" si="8"/>
        <v>-1.5405781478062128E-2</v>
      </c>
      <c r="V18">
        <f t="shared" si="9"/>
        <v>-2.7730406660511831E-4</v>
      </c>
      <c r="W18" s="5"/>
      <c r="X18">
        <f t="shared" si="10"/>
        <v>3.4851325602749825E-2</v>
      </c>
      <c r="Y18">
        <f t="shared" si="11"/>
        <v>1.2146148962688854E-3</v>
      </c>
      <c r="Z18" s="6">
        <f t="shared" si="12"/>
        <v>2770.0058868616425</v>
      </c>
      <c r="AA18">
        <f t="shared" si="13"/>
        <v>6.0560827432823802E-2</v>
      </c>
      <c r="AB18" s="5"/>
      <c r="AC18">
        <f t="shared" si="14"/>
        <v>0.96514867439725016</v>
      </c>
      <c r="AD18" s="6">
        <f t="shared" si="15"/>
        <v>2980.9727485994913</v>
      </c>
      <c r="AE18">
        <f t="shared" si="16"/>
        <v>-6.2901837531861793E-2</v>
      </c>
      <c r="AF18" s="5"/>
      <c r="AG18" s="7" t="s">
        <v>27</v>
      </c>
      <c r="AH18">
        <v>60.325576993437025</v>
      </c>
      <c r="AK18">
        <f t="shared" si="17"/>
        <v>1.201204223180341E-2</v>
      </c>
      <c r="AL18">
        <f t="shared" si="18"/>
        <v>1.4476002978181993E-4</v>
      </c>
    </row>
    <row r="19" spans="1:38" ht="15.6" thickTop="1" thickBot="1" x14ac:dyDescent="0.35">
      <c r="A19" s="36">
        <v>273.14999999999998</v>
      </c>
      <c r="B19" s="39">
        <v>0.4</v>
      </c>
      <c r="C19" s="9">
        <v>120.366</v>
      </c>
      <c r="D19" s="9">
        <f t="shared" si="0"/>
        <v>48.1464</v>
      </c>
      <c r="F19" s="44">
        <v>0.53</v>
      </c>
      <c r="H19">
        <f t="shared" si="1"/>
        <v>-1.908E-5</v>
      </c>
      <c r="I19" s="14">
        <v>0.37689116477295742</v>
      </c>
      <c r="J19">
        <v>1.7999999999999999E-2</v>
      </c>
      <c r="K19" s="23">
        <f t="shared" si="2"/>
        <v>1.6</v>
      </c>
      <c r="L19">
        <v>0.2</v>
      </c>
      <c r="N19">
        <f t="shared" si="3"/>
        <v>2.0238577025077631</v>
      </c>
      <c r="O19">
        <f t="shared" si="4"/>
        <v>1.2649110640673518</v>
      </c>
      <c r="P19">
        <f t="shared" si="5"/>
        <v>1.2529822128134704</v>
      </c>
      <c r="R19">
        <f t="shared" si="6"/>
        <v>2.191560809496608E-2</v>
      </c>
      <c r="S19" s="5"/>
      <c r="T19">
        <f t="shared" si="7"/>
        <v>0.95406519547269353</v>
      </c>
      <c r="U19">
        <f t="shared" si="8"/>
        <v>-2.0421947029025878E-2</v>
      </c>
      <c r="V19">
        <f t="shared" si="9"/>
        <v>-3.675950465224658E-4</v>
      </c>
      <c r="W19" s="5"/>
      <c r="X19">
        <f t="shared" si="10"/>
        <v>4.5934804527306486E-2</v>
      </c>
      <c r="Y19">
        <f t="shared" si="11"/>
        <v>2.1100062669618565E-3</v>
      </c>
      <c r="Z19" s="6">
        <f t="shared" si="12"/>
        <v>2772.7639439857981</v>
      </c>
      <c r="AA19">
        <f t="shared" si="13"/>
        <v>0.10530988737508633</v>
      </c>
      <c r="AB19" s="5"/>
      <c r="AC19">
        <f t="shared" si="14"/>
        <v>0.95406519547269353</v>
      </c>
      <c r="AD19" s="6">
        <f t="shared" si="15"/>
        <v>3049.2428020842162</v>
      </c>
      <c r="AE19">
        <f t="shared" si="16"/>
        <v>-0.11049084898249757</v>
      </c>
      <c r="AF19" s="5"/>
      <c r="AG19" s="7" t="s">
        <v>28</v>
      </c>
      <c r="AH19">
        <v>0</v>
      </c>
      <c r="AK19">
        <f t="shared" si="17"/>
        <v>1.6367051441032385E-2</v>
      </c>
      <c r="AL19">
        <f t="shared" si="18"/>
        <v>2.6850530360279009E-4</v>
      </c>
    </row>
    <row r="20" spans="1:38" ht="15" thickTop="1" x14ac:dyDescent="0.3">
      <c r="A20" s="36">
        <v>273.14999999999998</v>
      </c>
      <c r="B20" s="38">
        <v>0.5</v>
      </c>
      <c r="C20" s="9">
        <v>120.366</v>
      </c>
      <c r="D20" s="9">
        <f t="shared" si="0"/>
        <v>60.183</v>
      </c>
      <c r="F20" s="44">
        <v>0.52</v>
      </c>
      <c r="H20">
        <f t="shared" si="1"/>
        <v>-1.872E-5</v>
      </c>
      <c r="I20" s="14">
        <v>0.37689116477295742</v>
      </c>
      <c r="J20">
        <v>1.7999999999999999E-2</v>
      </c>
      <c r="K20" s="23">
        <f t="shared" si="2"/>
        <v>2</v>
      </c>
      <c r="L20">
        <v>0.2</v>
      </c>
      <c r="N20">
        <f t="shared" si="3"/>
        <v>2.8284271247461898</v>
      </c>
      <c r="O20">
        <f t="shared" si="4"/>
        <v>1.4142135623730951</v>
      </c>
      <c r="P20">
        <f t="shared" si="5"/>
        <v>1.2828427124746191</v>
      </c>
      <c r="R20">
        <f t="shared" si="6"/>
        <v>2.9915071110103789E-2</v>
      </c>
      <c r="S20" s="5"/>
      <c r="T20">
        <f t="shared" si="7"/>
        <v>0.94323338517972843</v>
      </c>
      <c r="U20">
        <f t="shared" si="8"/>
        <v>-2.5380836048316421E-2</v>
      </c>
      <c r="V20">
        <f t="shared" si="9"/>
        <v>-4.5685504886969555E-4</v>
      </c>
      <c r="W20" s="5"/>
      <c r="X20">
        <f t="shared" si="10"/>
        <v>5.6766614820271594E-2</v>
      </c>
      <c r="Y20">
        <f t="shared" si="11"/>
        <v>3.2224485581530786E-3</v>
      </c>
      <c r="Z20" s="6">
        <f t="shared" si="12"/>
        <v>2776.1904691696327</v>
      </c>
      <c r="AA20">
        <f t="shared" si="13"/>
        <v>0.16103035754161202</v>
      </c>
      <c r="AB20" s="5"/>
      <c r="AC20">
        <f t="shared" si="14"/>
        <v>0.94323338517972843</v>
      </c>
      <c r="AD20" s="6">
        <f t="shared" si="15"/>
        <v>3115.9629898561207</v>
      </c>
      <c r="AE20">
        <f t="shared" si="16"/>
        <v>-0.17047863245360828</v>
      </c>
      <c r="AF20" s="5"/>
      <c r="AG20" s="46" t="s">
        <v>31</v>
      </c>
      <c r="AH20">
        <v>0.99999997496988835</v>
      </c>
      <c r="AK20">
        <f t="shared" si="17"/>
        <v>2.000994114923782E-2</v>
      </c>
      <c r="AL20">
        <f t="shared" si="18"/>
        <v>4.0114726743098841E-4</v>
      </c>
    </row>
    <row r="21" spans="1:38" x14ac:dyDescent="0.3">
      <c r="A21" s="36">
        <v>273.14999999999998</v>
      </c>
      <c r="B21" s="38">
        <v>0.6</v>
      </c>
      <c r="C21" s="9">
        <v>120.366</v>
      </c>
      <c r="D21" s="9">
        <f t="shared" si="0"/>
        <v>72.2196</v>
      </c>
      <c r="F21" s="44">
        <v>0.51700000000000002</v>
      </c>
      <c r="H21">
        <f t="shared" si="1"/>
        <v>-1.8612000000000001E-5</v>
      </c>
      <c r="I21" s="14">
        <v>0.37689116477295742</v>
      </c>
      <c r="J21">
        <v>1.7999999999999999E-2</v>
      </c>
      <c r="K21" s="23">
        <f t="shared" si="2"/>
        <v>2.4</v>
      </c>
      <c r="L21">
        <v>0.2</v>
      </c>
      <c r="N21">
        <f t="shared" si="3"/>
        <v>3.7180640123591195</v>
      </c>
      <c r="O21">
        <f t="shared" si="4"/>
        <v>1.5491933384829668</v>
      </c>
      <c r="P21">
        <f t="shared" si="5"/>
        <v>1.3098386676965934</v>
      </c>
      <c r="R21">
        <f t="shared" si="6"/>
        <v>3.8513901285398118E-2</v>
      </c>
      <c r="S21" s="5"/>
      <c r="T21">
        <f t="shared" si="7"/>
        <v>0.93264476791881068</v>
      </c>
      <c r="U21">
        <f t="shared" si="8"/>
        <v>-3.0283741794384176E-2</v>
      </c>
      <c r="V21">
        <f t="shared" si="9"/>
        <v>-5.4510735229891516E-4</v>
      </c>
      <c r="W21" s="5"/>
      <c r="X21">
        <f t="shared" si="10"/>
        <v>6.7355232081189348E-2</v>
      </c>
      <c r="Y21">
        <f t="shared" si="11"/>
        <v>4.5367272887108789E-3</v>
      </c>
      <c r="Z21" s="6">
        <f t="shared" si="12"/>
        <v>2780.2386085683197</v>
      </c>
      <c r="AA21">
        <f t="shared" si="13"/>
        <v>0.22703731856315024</v>
      </c>
      <c r="AB21" s="5"/>
      <c r="AC21">
        <f t="shared" si="14"/>
        <v>0.93264476791881068</v>
      </c>
      <c r="AD21" s="6">
        <f t="shared" si="15"/>
        <v>3181.1855689485533</v>
      </c>
      <c r="AE21">
        <f t="shared" si="16"/>
        <v>-0.24228160430926518</v>
      </c>
      <c r="AF21" s="5"/>
      <c r="AG21" s="46" t="s">
        <v>32</v>
      </c>
      <c r="AH21">
        <v>0.99999999974488274</v>
      </c>
      <c r="AK21">
        <f t="shared" si="17"/>
        <v>2.2724508186984266E-2</v>
      </c>
      <c r="AL21">
        <f t="shared" si="18"/>
        <v>5.1724951583961127E-4</v>
      </c>
    </row>
    <row r="22" spans="1:38" x14ac:dyDescent="0.3">
      <c r="A22" s="36">
        <v>273.14999999999998</v>
      </c>
      <c r="B22" s="38">
        <v>0.7</v>
      </c>
      <c r="C22" s="9">
        <v>120.366</v>
      </c>
      <c r="D22" s="9">
        <f t="shared" si="0"/>
        <v>84.256199999999993</v>
      </c>
      <c r="F22" s="45">
        <v>0.51700000000000002</v>
      </c>
      <c r="H22">
        <f t="shared" si="1"/>
        <v>-1.8612000000000001E-5</v>
      </c>
      <c r="I22" s="14">
        <v>0.37689116477295742</v>
      </c>
      <c r="J22">
        <v>1.7999999999999999E-2</v>
      </c>
      <c r="K22" s="23">
        <f t="shared" si="2"/>
        <v>2.8</v>
      </c>
      <c r="L22">
        <v>0.2</v>
      </c>
      <c r="N22">
        <f t="shared" si="3"/>
        <v>4.6852961485908216</v>
      </c>
      <c r="O22">
        <f t="shared" si="4"/>
        <v>1.6733200530681511</v>
      </c>
      <c r="P22">
        <f t="shared" si="5"/>
        <v>1.3346640106136303</v>
      </c>
      <c r="R22">
        <f t="shared" si="6"/>
        <v>4.7630326069647927E-2</v>
      </c>
      <c r="S22" s="5"/>
      <c r="T22">
        <f t="shared" si="7"/>
        <v>0.92229124444942068</v>
      </c>
      <c r="U22">
        <f t="shared" si="8"/>
        <v>-3.5131914213088491E-2</v>
      </c>
      <c r="V22">
        <f t="shared" si="9"/>
        <v>-6.323744558355928E-4</v>
      </c>
      <c r="W22" s="5"/>
      <c r="X22">
        <f t="shared" si="10"/>
        <v>7.7708755550579267E-2</v>
      </c>
      <c r="Y22">
        <f t="shared" si="11"/>
        <v>6.0386506892196844E-3</v>
      </c>
      <c r="Z22" s="6">
        <f t="shared" si="12"/>
        <v>2784.864658324032</v>
      </c>
      <c r="AA22">
        <f t="shared" si="13"/>
        <v>0.30270284799069519</v>
      </c>
      <c r="AB22" s="5"/>
      <c r="AC22">
        <f t="shared" si="14"/>
        <v>0.92229124444942068</v>
      </c>
      <c r="AD22" s="6">
        <f t="shared" si="15"/>
        <v>3244.9604701115268</v>
      </c>
      <c r="AE22">
        <f t="shared" si="16"/>
        <v>-0.32530437919371158</v>
      </c>
      <c r="AF22" s="5"/>
      <c r="AG22" s="46" t="s">
        <v>33</v>
      </c>
      <c r="AH22">
        <v>1.0000000029297385</v>
      </c>
      <c r="AK22">
        <f t="shared" si="17"/>
        <v>2.4396420410795927E-2</v>
      </c>
      <c r="AL22">
        <f t="shared" si="18"/>
        <v>5.9609380762021562E-4</v>
      </c>
    </row>
    <row r="23" spans="1:38" x14ac:dyDescent="0.3">
      <c r="A23" s="36">
        <v>273.14999999999998</v>
      </c>
      <c r="B23" s="38">
        <v>0.8</v>
      </c>
      <c r="C23" s="9">
        <v>120.366</v>
      </c>
      <c r="D23" s="9">
        <f t="shared" si="0"/>
        <v>96.2928</v>
      </c>
      <c r="F23" s="44">
        <v>0.52</v>
      </c>
      <c r="H23">
        <f t="shared" si="1"/>
        <v>-1.872E-5</v>
      </c>
      <c r="I23" s="14">
        <v>0.37689116477295742</v>
      </c>
      <c r="J23">
        <v>1.7999999999999999E-2</v>
      </c>
      <c r="K23" s="23">
        <f t="shared" si="2"/>
        <v>3.2</v>
      </c>
      <c r="L23">
        <v>0.2</v>
      </c>
      <c r="N23">
        <f t="shared" si="3"/>
        <v>5.7243340223994608</v>
      </c>
      <c r="O23">
        <f t="shared" si="4"/>
        <v>1.7888543819998317</v>
      </c>
      <c r="P23">
        <f t="shared" si="5"/>
        <v>1.3577708763999663</v>
      </c>
      <c r="R23">
        <f t="shared" si="6"/>
        <v>5.7202753698024134E-2</v>
      </c>
      <c r="S23" s="5"/>
      <c r="T23">
        <f t="shared" si="7"/>
        <v>0.91216507122914603</v>
      </c>
      <c r="U23">
        <f t="shared" si="8"/>
        <v>-3.9926561850476092E-2</v>
      </c>
      <c r="V23">
        <f t="shared" si="9"/>
        <v>-7.1867811330856961E-4</v>
      </c>
      <c r="W23" s="5"/>
      <c r="X23">
        <f t="shared" si="10"/>
        <v>8.7834928770853929E-2</v>
      </c>
      <c r="Y23">
        <f t="shared" si="11"/>
        <v>7.7149747121809829E-3</v>
      </c>
      <c r="Z23" s="6">
        <f t="shared" si="12"/>
        <v>2790.027833509012</v>
      </c>
      <c r="AA23">
        <f t="shared" si="13"/>
        <v>0.38744989527245616</v>
      </c>
      <c r="AB23" s="5"/>
      <c r="AC23">
        <f t="shared" si="14"/>
        <v>0.91216507122914603</v>
      </c>
      <c r="AD23" s="6">
        <f t="shared" si="15"/>
        <v>3307.3354260002648</v>
      </c>
      <c r="AE23">
        <f t="shared" si="16"/>
        <v>-0.41894662189997278</v>
      </c>
      <c r="AF23" s="5"/>
      <c r="AK23">
        <f t="shared" si="17"/>
        <v>2.4987348957198952E-2</v>
      </c>
      <c r="AL23">
        <f t="shared" si="18"/>
        <v>6.2530348469218907E-4</v>
      </c>
    </row>
    <row r="24" spans="1:38" x14ac:dyDescent="0.3">
      <c r="A24" s="36">
        <v>273.14999999999998</v>
      </c>
      <c r="B24" s="38">
        <v>0.9</v>
      </c>
      <c r="C24" s="9">
        <v>120.366</v>
      </c>
      <c r="D24" s="9">
        <f t="shared" si="0"/>
        <v>108.32940000000001</v>
      </c>
      <c r="F24" s="45">
        <v>0.52600000000000002</v>
      </c>
      <c r="H24">
        <f t="shared" si="1"/>
        <v>-1.8936E-5</v>
      </c>
      <c r="I24" s="14">
        <v>0.37689116477295742</v>
      </c>
      <c r="J24">
        <v>1.7999999999999999E-2</v>
      </c>
      <c r="K24" s="23">
        <f t="shared" si="2"/>
        <v>3.6</v>
      </c>
      <c r="L24">
        <v>0.2</v>
      </c>
      <c r="N24">
        <f t="shared" si="3"/>
        <v>6.8305197459636995</v>
      </c>
      <c r="O24">
        <f t="shared" si="4"/>
        <v>1.8973665961010275</v>
      </c>
      <c r="P24">
        <f t="shared" si="5"/>
        <v>1.3794733192202056</v>
      </c>
      <c r="R24">
        <f t="shared" si="6"/>
        <v>6.7182924279088521E-2</v>
      </c>
      <c r="S24" s="5"/>
      <c r="T24">
        <f t="shared" si="7"/>
        <v>0.90225884109904508</v>
      </c>
      <c r="U24">
        <f t="shared" si="8"/>
        <v>-4.4668853661121159E-2</v>
      </c>
      <c r="V24">
        <f t="shared" si="9"/>
        <v>-8.040393659001808E-4</v>
      </c>
      <c r="W24" s="5"/>
      <c r="X24">
        <f t="shared" si="10"/>
        <v>9.7741158900954903E-2</v>
      </c>
      <c r="Y24">
        <f t="shared" si="11"/>
        <v>9.5533341433017161E-3</v>
      </c>
      <c r="Z24" s="6">
        <f t="shared" si="12"/>
        <v>2795.6900558780712</v>
      </c>
      <c r="AA24">
        <f t="shared" si="13"/>
        <v>0.48074690276836307</v>
      </c>
      <c r="AB24" s="5"/>
      <c r="AC24">
        <f t="shared" si="14"/>
        <v>0.90225884109904508</v>
      </c>
      <c r="AD24" s="6">
        <f t="shared" si="15"/>
        <v>3368.3560909690705</v>
      </c>
      <c r="AE24">
        <f t="shared" si="16"/>
        <v>-0.52260867799027633</v>
      </c>
      <c r="AF24" s="5"/>
      <c r="AK24">
        <f t="shared" si="17"/>
        <v>2.4517109691275074E-2</v>
      </c>
      <c r="AL24">
        <f t="shared" si="18"/>
        <v>6.0201753816433812E-4</v>
      </c>
    </row>
    <row r="25" spans="1:38" x14ac:dyDescent="0.3">
      <c r="A25" s="36">
        <v>273.14999999999998</v>
      </c>
      <c r="B25" s="38">
        <v>1</v>
      </c>
      <c r="C25" s="9">
        <v>120.366</v>
      </c>
      <c r="D25" s="9">
        <f t="shared" si="0"/>
        <v>120.366</v>
      </c>
      <c r="F25" s="45">
        <v>0.53200000000000003</v>
      </c>
      <c r="H25">
        <f t="shared" si="1"/>
        <v>-1.9151999999999999E-5</v>
      </c>
      <c r="I25" s="14">
        <v>0.37689116477295742</v>
      </c>
      <c r="J25">
        <v>1.7999999999999999E-2</v>
      </c>
      <c r="K25" s="23">
        <f t="shared" si="2"/>
        <v>4</v>
      </c>
      <c r="L25">
        <v>0.2</v>
      </c>
      <c r="N25">
        <f t="shared" si="3"/>
        <v>7.9999999999999982</v>
      </c>
      <c r="O25">
        <f t="shared" si="4"/>
        <v>2</v>
      </c>
      <c r="P25">
        <f t="shared" si="5"/>
        <v>1.4</v>
      </c>
      <c r="R25">
        <f t="shared" si="6"/>
        <v>7.7531896753294069E-2</v>
      </c>
      <c r="S25" s="5"/>
      <c r="T25">
        <f t="shared" si="7"/>
        <v>0.89256546521404612</v>
      </c>
      <c r="U25">
        <f t="shared" si="8"/>
        <v>-4.9359920718795684E-2</v>
      </c>
      <c r="V25">
        <f t="shared" si="9"/>
        <v>-8.8847857293832227E-4</v>
      </c>
      <c r="W25" s="5"/>
      <c r="X25">
        <f t="shared" si="10"/>
        <v>0.10743453478595388</v>
      </c>
      <c r="Y25">
        <f t="shared" si="11"/>
        <v>1.1542179264674336E-2</v>
      </c>
      <c r="Z25" s="6">
        <f t="shared" si="12"/>
        <v>2801.8157587360588</v>
      </c>
      <c r="AA25">
        <f t="shared" si="13"/>
        <v>0.58210307557058028</v>
      </c>
      <c r="AB25" s="5"/>
      <c r="AC25">
        <f t="shared" si="14"/>
        <v>0.89256546521404612</v>
      </c>
      <c r="AD25" s="6">
        <f t="shared" si="15"/>
        <v>3428.0661531057335</v>
      </c>
      <c r="AE25">
        <f t="shared" si="16"/>
        <v>-0.63569616827497477</v>
      </c>
      <c r="AF25" s="5"/>
      <c r="AK25">
        <f t="shared" si="17"/>
        <v>2.3050325475961198E-2</v>
      </c>
      <c r="AL25">
        <f t="shared" si="18"/>
        <v>5.3220079101388106E-4</v>
      </c>
    </row>
    <row r="26" spans="1:38" x14ac:dyDescent="0.3">
      <c r="A26" s="36">
        <v>273.14999999999998</v>
      </c>
      <c r="B26" s="38">
        <v>1.5</v>
      </c>
      <c r="C26" s="9">
        <v>120.366</v>
      </c>
      <c r="D26" s="9">
        <f t="shared" si="0"/>
        <v>180.54900000000001</v>
      </c>
      <c r="F26" s="45">
        <v>0.57799999999999996</v>
      </c>
      <c r="H26">
        <f t="shared" si="1"/>
        <v>-2.0807999999999998E-5</v>
      </c>
      <c r="I26" s="14">
        <v>0.37689116477295742</v>
      </c>
      <c r="J26">
        <v>1.7999999999999999E-2</v>
      </c>
      <c r="K26" s="23">
        <f t="shared" si="2"/>
        <v>6</v>
      </c>
      <c r="L26">
        <v>0.2</v>
      </c>
      <c r="N26">
        <f t="shared" si="3"/>
        <v>14.696938456699071</v>
      </c>
      <c r="O26">
        <f t="shared" si="4"/>
        <v>2.4494897427831779</v>
      </c>
      <c r="P26">
        <f t="shared" si="5"/>
        <v>1.4898979485566355</v>
      </c>
      <c r="R26">
        <f t="shared" si="6"/>
        <v>0.13384088844520217</v>
      </c>
      <c r="S26" s="5"/>
      <c r="T26">
        <f t="shared" si="7"/>
        <v>0.8470635272233511</v>
      </c>
      <c r="U26">
        <f t="shared" si="8"/>
        <v>-7.2084017664617236E-2</v>
      </c>
      <c r="V26">
        <f t="shared" si="9"/>
        <v>-1.2975123179631101E-3</v>
      </c>
      <c r="W26" s="5"/>
      <c r="X26">
        <f t="shared" si="10"/>
        <v>0.15293647277664885</v>
      </c>
      <c r="Y26">
        <f t="shared" si="11"/>
        <v>2.3389564705362655E-2</v>
      </c>
      <c r="Z26" s="6">
        <f t="shared" si="12"/>
        <v>2838.3059819701498</v>
      </c>
      <c r="AA26">
        <f t="shared" si="13"/>
        <v>1.1949613455403567</v>
      </c>
      <c r="AB26" s="5"/>
      <c r="AC26">
        <f t="shared" si="14"/>
        <v>0.8470635272233511</v>
      </c>
      <c r="AD26" s="6">
        <f t="shared" si="15"/>
        <v>3708.3615363667122</v>
      </c>
      <c r="AE26">
        <f t="shared" si="16"/>
        <v>-1.3224909071144786</v>
      </c>
      <c r="AF26" s="5"/>
      <c r="AK26">
        <f t="shared" si="17"/>
        <v>5.013814553117113E-3</v>
      </c>
      <c r="AL26">
        <f t="shared" si="18"/>
        <v>2.5347424252355475E-5</v>
      </c>
    </row>
    <row r="27" spans="1:38" x14ac:dyDescent="0.3">
      <c r="A27" s="36">
        <v>273.14999999999998</v>
      </c>
      <c r="B27" s="38">
        <v>2</v>
      </c>
      <c r="C27" s="9">
        <v>120.366</v>
      </c>
      <c r="D27" s="9">
        <f t="shared" si="0"/>
        <v>240.732</v>
      </c>
      <c r="F27" s="44">
        <v>0.67500000000000004</v>
      </c>
      <c r="H27">
        <f t="shared" si="1"/>
        <v>-2.4299999999999998E-5</v>
      </c>
      <c r="I27" s="14">
        <v>0.39200000000000002</v>
      </c>
      <c r="J27">
        <v>1.7999999999999999E-2</v>
      </c>
      <c r="K27" s="23">
        <f t="shared" si="2"/>
        <v>8</v>
      </c>
      <c r="L27">
        <v>0.2</v>
      </c>
      <c r="N27">
        <f t="shared" si="3"/>
        <v>22.627416997969508</v>
      </c>
      <c r="O27">
        <f t="shared" si="4"/>
        <v>2.8284271247461903</v>
      </c>
      <c r="P27">
        <f t="shared" si="5"/>
        <v>1.5656854249492382</v>
      </c>
      <c r="R27">
        <f t="shared" si="6"/>
        <v>0.20394780687550851</v>
      </c>
      <c r="S27" s="5"/>
      <c r="T27">
        <f t="shared" si="7"/>
        <v>0.80597582717299143</v>
      </c>
      <c r="U27">
        <f t="shared" si="8"/>
        <v>-9.3677983359686204E-2</v>
      </c>
      <c r="V27">
        <f t="shared" si="9"/>
        <v>-1.6862037004743515E-3</v>
      </c>
      <c r="W27" s="5"/>
      <c r="X27">
        <f t="shared" si="10"/>
        <v>0.19402417282700857</v>
      </c>
      <c r="Y27">
        <f t="shared" si="11"/>
        <v>3.7645379641204887E-2</v>
      </c>
      <c r="Z27" s="6">
        <f t="shared" si="12"/>
        <v>2882.2145949559126</v>
      </c>
      <c r="AA27">
        <f t="shared" si="13"/>
        <v>1.953037127421664</v>
      </c>
      <c r="AB27" s="5"/>
      <c r="AC27">
        <f t="shared" si="14"/>
        <v>0.80597582717299143</v>
      </c>
      <c r="AD27" s="6">
        <f t="shared" si="15"/>
        <v>3961.4806347530489</v>
      </c>
      <c r="AE27">
        <f t="shared" si="16"/>
        <v>-2.1635340781555379</v>
      </c>
      <c r="AF27" s="5"/>
      <c r="AK27">
        <f t="shared" si="17"/>
        <v>-8.2353475588399228E-3</v>
      </c>
      <c r="AL27">
        <f t="shared" si="18"/>
        <v>6.7421302013531063E-5</v>
      </c>
    </row>
    <row r="28" spans="1:38" x14ac:dyDescent="0.3">
      <c r="A28" s="36">
        <v>273.14999999999998</v>
      </c>
      <c r="B28" s="38">
        <v>2.5</v>
      </c>
      <c r="C28" s="9">
        <v>120.366</v>
      </c>
      <c r="D28" s="9">
        <f t="shared" si="0"/>
        <v>300.91500000000002</v>
      </c>
      <c r="F28" s="44">
        <v>0.79500000000000004</v>
      </c>
      <c r="H28">
        <f t="shared" si="1"/>
        <v>-2.862E-5</v>
      </c>
      <c r="I28" s="14">
        <v>0.39200000000000002</v>
      </c>
      <c r="J28">
        <v>1.7999999999999999E-2</v>
      </c>
      <c r="K28" s="23">
        <f t="shared" si="2"/>
        <v>10</v>
      </c>
      <c r="L28">
        <v>0.2</v>
      </c>
      <c r="N28">
        <f t="shared" si="3"/>
        <v>31.622776601683803</v>
      </c>
      <c r="O28">
        <f t="shared" si="4"/>
        <v>3.1622776601683795</v>
      </c>
      <c r="P28">
        <f t="shared" si="5"/>
        <v>1.632455532033676</v>
      </c>
      <c r="R28">
        <f t="shared" si="6"/>
        <v>0.27336770567160285</v>
      </c>
      <c r="S28" s="5"/>
      <c r="T28">
        <f t="shared" si="7"/>
        <v>0.76868972992086337</v>
      </c>
      <c r="U28">
        <f t="shared" si="8"/>
        <v>-0.114248921283397</v>
      </c>
      <c r="V28">
        <f t="shared" si="9"/>
        <v>-2.0564805831011458E-3</v>
      </c>
      <c r="W28" s="5"/>
      <c r="X28">
        <f t="shared" si="10"/>
        <v>0.23131027007913663</v>
      </c>
      <c r="Y28">
        <f t="shared" si="11"/>
        <v>5.3504441044083126E-2</v>
      </c>
      <c r="Z28" s="6">
        <f t="shared" si="12"/>
        <v>2931.0621194354571</v>
      </c>
      <c r="AA28">
        <f t="shared" si="13"/>
        <v>2.822847126585835</v>
      </c>
      <c r="AB28" s="5"/>
      <c r="AC28">
        <f t="shared" si="14"/>
        <v>0.76868972992086337</v>
      </c>
      <c r="AD28" s="6">
        <f t="shared" si="15"/>
        <v>4191.1965829841101</v>
      </c>
      <c r="AE28">
        <f t="shared" si="16"/>
        <v>-3.1027833091415249</v>
      </c>
      <c r="AF28" s="5"/>
      <c r="AK28">
        <f t="shared" si="17"/>
        <v>-8.6249574671879436E-3</v>
      </c>
      <c r="AL28">
        <f t="shared" si="18"/>
        <v>7.3897017849779232E-5</v>
      </c>
    </row>
    <row r="29" spans="1:38" x14ac:dyDescent="0.3">
      <c r="A29" s="36">
        <v>273.14999999999998</v>
      </c>
      <c r="B29" s="38">
        <v>3</v>
      </c>
      <c r="C29" s="9">
        <v>120.366</v>
      </c>
      <c r="D29" s="9">
        <f t="shared" si="0"/>
        <v>361.09800000000001</v>
      </c>
      <c r="F29" s="45">
        <v>0.97499999999999998</v>
      </c>
      <c r="H29">
        <f t="shared" si="1"/>
        <v>-3.5099999999999999E-5</v>
      </c>
      <c r="I29" s="14">
        <v>0.39200000000000002</v>
      </c>
      <c r="J29">
        <v>1.7999999999999999E-2</v>
      </c>
      <c r="K29" s="23">
        <f t="shared" si="2"/>
        <v>12</v>
      </c>
      <c r="L29">
        <v>0.2</v>
      </c>
      <c r="N29">
        <f t="shared" si="3"/>
        <v>41.56921938165307</v>
      </c>
      <c r="O29">
        <f t="shared" si="4"/>
        <v>3.4641016151377544</v>
      </c>
      <c r="P29">
        <f t="shared" si="5"/>
        <v>1.6928203230275509</v>
      </c>
      <c r="R29">
        <f t="shared" si="6"/>
        <v>0.34653696906516918</v>
      </c>
      <c r="S29" s="5"/>
      <c r="T29">
        <f t="shared" si="7"/>
        <v>0.7347009546704204</v>
      </c>
      <c r="U29">
        <f t="shared" si="8"/>
        <v>-0.13388939583300707</v>
      </c>
      <c r="V29">
        <f t="shared" si="9"/>
        <v>-2.4100091249941273E-3</v>
      </c>
      <c r="W29" s="5"/>
      <c r="X29">
        <f t="shared" si="10"/>
        <v>0.26529904532957954</v>
      </c>
      <c r="Y29">
        <f t="shared" si="11"/>
        <v>7.0383583452786294E-2</v>
      </c>
      <c r="Z29" s="6">
        <f t="shared" si="12"/>
        <v>2983.0527202938224</v>
      </c>
      <c r="AA29">
        <f t="shared" si="13"/>
        <v>3.7792429214915053</v>
      </c>
      <c r="AB29" s="5"/>
      <c r="AC29">
        <f t="shared" si="14"/>
        <v>0.7347009546704204</v>
      </c>
      <c r="AD29" s="6">
        <f t="shared" si="15"/>
        <v>4400.6143625793411</v>
      </c>
      <c r="AE29">
        <f t="shared" si="16"/>
        <v>-4.0960740139052394</v>
      </c>
      <c r="AF29" s="5"/>
      <c r="AK29">
        <f t="shared" si="17"/>
        <v>2.7295867526440531E-2</v>
      </c>
      <c r="AL29">
        <f t="shared" si="18"/>
        <v>7.4698178593134688E-4</v>
      </c>
    </row>
    <row r="30" spans="1:38" x14ac:dyDescent="0.3">
      <c r="A30" s="40">
        <v>298.14999999999998</v>
      </c>
      <c r="B30" s="41">
        <v>0.2</v>
      </c>
      <c r="C30" s="9">
        <v>120.366</v>
      </c>
      <c r="D30" s="9">
        <f t="shared" si="0"/>
        <v>24.0732</v>
      </c>
      <c r="F30" s="21">
        <v>0.24175855226406529</v>
      </c>
      <c r="H30">
        <f t="shared" si="1"/>
        <v>-8.703307881506349E-6</v>
      </c>
      <c r="I30" s="14">
        <v>0.39200000000000002</v>
      </c>
      <c r="J30">
        <v>1.7999999999999999E-2</v>
      </c>
      <c r="K30" s="23">
        <f t="shared" si="2"/>
        <v>0.8</v>
      </c>
      <c r="L30">
        <v>0.2</v>
      </c>
      <c r="N30">
        <f t="shared" si="3"/>
        <v>0.71554175279993271</v>
      </c>
      <c r="O30">
        <f t="shared" si="4"/>
        <v>0.89442719099991586</v>
      </c>
      <c r="P30">
        <f t="shared" si="5"/>
        <v>1.1788854381999831</v>
      </c>
      <c r="R30">
        <f t="shared" si="6"/>
        <v>8.5654847267692662E-3</v>
      </c>
      <c r="S30" s="5"/>
      <c r="T30">
        <f t="shared" si="7"/>
        <v>0.97649269602993227</v>
      </c>
      <c r="U30">
        <f t="shared" si="8"/>
        <v>-1.0331000799843769E-2</v>
      </c>
      <c r="V30">
        <f t="shared" si="9"/>
        <v>-1.8595801439718783E-4</v>
      </c>
      <c r="W30" s="5"/>
      <c r="X30">
        <f t="shared" si="10"/>
        <v>2.3507303970067762E-2</v>
      </c>
      <c r="Y30">
        <f t="shared" si="11"/>
        <v>5.5259333994116364E-4</v>
      </c>
      <c r="Z30" s="6">
        <f t="shared" si="12"/>
        <v>2767.9743094793985</v>
      </c>
      <c r="AA30">
        <f t="shared" si="13"/>
        <v>2.7532155033838025E-2</v>
      </c>
      <c r="AB30" s="5"/>
      <c r="AC30">
        <f t="shared" si="14"/>
        <v>0.97649269602993227</v>
      </c>
      <c r="AD30" s="6">
        <f t="shared" si="15"/>
        <v>2913.3402299130676</v>
      </c>
      <c r="AE30">
        <f t="shared" si="16"/>
        <v>-2.8296867201082061E-2</v>
      </c>
      <c r="AF30" s="5"/>
      <c r="AK30">
        <f t="shared" si="17"/>
        <v>7.6148145451280409E-3</v>
      </c>
      <c r="AL30">
        <f t="shared" si="18"/>
        <v>5.8118024455155296E-5</v>
      </c>
    </row>
    <row r="31" spans="1:38" x14ac:dyDescent="0.3">
      <c r="A31" s="40">
        <v>298.14999999999998</v>
      </c>
      <c r="B31" s="41">
        <v>0.3</v>
      </c>
      <c r="C31" s="9">
        <v>120.366</v>
      </c>
      <c r="D31" s="9">
        <f t="shared" si="0"/>
        <v>36.1098</v>
      </c>
      <c r="F31" s="21">
        <v>0.23795612986377823</v>
      </c>
      <c r="H31">
        <f t="shared" si="1"/>
        <v>-8.5664206750960158E-6</v>
      </c>
      <c r="I31" s="14">
        <v>0.39200000000000002</v>
      </c>
      <c r="J31">
        <v>1.7999999999999999E-2</v>
      </c>
      <c r="K31" s="23">
        <f t="shared" si="2"/>
        <v>1.2</v>
      </c>
      <c r="L31">
        <v>0.2</v>
      </c>
      <c r="N31">
        <f t="shared" si="3"/>
        <v>1.3145341380123987</v>
      </c>
      <c r="O31">
        <f t="shared" si="4"/>
        <v>1.0954451150103321</v>
      </c>
      <c r="P31">
        <f t="shared" si="5"/>
        <v>1.2190890230020663</v>
      </c>
      <c r="R31">
        <f t="shared" si="6"/>
        <v>1.5216858987007325E-2</v>
      </c>
      <c r="S31" s="5"/>
      <c r="T31">
        <f t="shared" si="7"/>
        <v>0.96514867439725016</v>
      </c>
      <c r="U31">
        <f t="shared" si="8"/>
        <v>-1.5405781478062128E-2</v>
      </c>
      <c r="V31">
        <f t="shared" si="9"/>
        <v>-2.7730406660511831E-4</v>
      </c>
      <c r="W31" s="5"/>
      <c r="X31">
        <f t="shared" si="10"/>
        <v>3.4851325602749825E-2</v>
      </c>
      <c r="Y31">
        <f t="shared" si="11"/>
        <v>1.2146148962688854E-3</v>
      </c>
      <c r="Z31" s="6">
        <f t="shared" si="12"/>
        <v>2770.0454781187859</v>
      </c>
      <c r="AA31">
        <f t="shared" si="13"/>
        <v>6.0561693019176195E-2</v>
      </c>
      <c r="AB31" s="5"/>
      <c r="AC31">
        <f t="shared" si="14"/>
        <v>0.96514867439725016</v>
      </c>
      <c r="AD31" s="6">
        <f t="shared" si="15"/>
        <v>2984.3056525834954</v>
      </c>
      <c r="AE31">
        <f t="shared" si="16"/>
        <v>-6.2972165509536063E-2</v>
      </c>
      <c r="AF31" s="5"/>
      <c r="AK31">
        <f t="shared" si="17"/>
        <v>1.2529082430042346E-2</v>
      </c>
      <c r="AL31">
        <f t="shared" si="18"/>
        <v>1.5719263870389637E-4</v>
      </c>
    </row>
    <row r="32" spans="1:38" x14ac:dyDescent="0.3">
      <c r="A32" s="40">
        <v>298.14999999999998</v>
      </c>
      <c r="B32" s="41">
        <v>0.4</v>
      </c>
      <c r="C32" s="9">
        <v>120.366</v>
      </c>
      <c r="D32" s="9">
        <f t="shared" si="0"/>
        <v>48.1464</v>
      </c>
      <c r="F32" s="21">
        <v>0.23008641665475862</v>
      </c>
      <c r="H32">
        <f t="shared" si="1"/>
        <v>-8.2831109995713086E-6</v>
      </c>
      <c r="I32" s="14">
        <v>0.39200000000000002</v>
      </c>
      <c r="J32">
        <v>1.7999999999999999E-2</v>
      </c>
      <c r="K32" s="23">
        <f t="shared" si="2"/>
        <v>1.6</v>
      </c>
      <c r="L32">
        <v>0.2</v>
      </c>
      <c r="N32">
        <f t="shared" si="3"/>
        <v>2.0238577025077631</v>
      </c>
      <c r="O32">
        <f t="shared" si="4"/>
        <v>1.2649110640673518</v>
      </c>
      <c r="P32">
        <f t="shared" si="5"/>
        <v>1.2529822128134704</v>
      </c>
      <c r="R32">
        <f t="shared" si="6"/>
        <v>2.2794162283963193E-2</v>
      </c>
      <c r="S32" s="5"/>
      <c r="T32">
        <f t="shared" si="7"/>
        <v>0.95406519547269353</v>
      </c>
      <c r="U32">
        <f t="shared" si="8"/>
        <v>-2.0421947029025878E-2</v>
      </c>
      <c r="V32">
        <f t="shared" si="9"/>
        <v>-3.675950465224658E-4</v>
      </c>
      <c r="W32" s="5"/>
      <c r="X32">
        <f t="shared" si="10"/>
        <v>4.5934804527306486E-2</v>
      </c>
      <c r="Y32">
        <f t="shared" si="11"/>
        <v>2.1100062669618565E-3</v>
      </c>
      <c r="Z32" s="6">
        <f t="shared" si="12"/>
        <v>2772.8465900836572</v>
      </c>
      <c r="AA32">
        <f t="shared" si="13"/>
        <v>0.10531302628320593</v>
      </c>
      <c r="AB32" s="5"/>
      <c r="AC32">
        <f t="shared" si="14"/>
        <v>0.95406519547269353</v>
      </c>
      <c r="AD32" s="6">
        <f t="shared" si="15"/>
        <v>3053.6414404406842</v>
      </c>
      <c r="AE32">
        <f t="shared" si="16"/>
        <v>-0.11065023585914804</v>
      </c>
      <c r="AF32" s="5"/>
      <c r="AK32">
        <f t="shared" si="17"/>
        <v>1.7089357661498633E-2</v>
      </c>
      <c r="AL32">
        <f t="shared" si="18"/>
        <v>2.9232931998539303E-4</v>
      </c>
    </row>
    <row r="33" spans="1:38" x14ac:dyDescent="0.3">
      <c r="A33" s="40">
        <v>298.14999999999998</v>
      </c>
      <c r="B33" s="41">
        <v>0.5</v>
      </c>
      <c r="C33" s="9">
        <v>120.366</v>
      </c>
      <c r="D33" s="9">
        <f t="shared" si="0"/>
        <v>60.183</v>
      </c>
      <c r="F33" s="21">
        <v>0.22787090853126213</v>
      </c>
      <c r="H33">
        <f t="shared" si="1"/>
        <v>-8.2033527071254343E-6</v>
      </c>
      <c r="I33" s="14">
        <v>0.39200000000000002</v>
      </c>
      <c r="J33">
        <v>1.7999999999999999E-2</v>
      </c>
      <c r="K33" s="23">
        <f t="shared" si="2"/>
        <v>2</v>
      </c>
      <c r="L33">
        <v>0.2</v>
      </c>
      <c r="N33">
        <f t="shared" si="3"/>
        <v>2.8284271247461898</v>
      </c>
      <c r="O33">
        <f t="shared" si="4"/>
        <v>1.4142135623730951</v>
      </c>
      <c r="P33">
        <f t="shared" si="5"/>
        <v>1.2828427124746191</v>
      </c>
      <c r="R33">
        <f t="shared" si="6"/>
        <v>3.1114308243932857E-2</v>
      </c>
      <c r="S33" s="5"/>
      <c r="T33">
        <f t="shared" si="7"/>
        <v>0.94323338517972843</v>
      </c>
      <c r="U33">
        <f t="shared" si="8"/>
        <v>-2.5380836048316421E-2</v>
      </c>
      <c r="V33">
        <f t="shared" si="9"/>
        <v>-4.5685504886969555E-4</v>
      </c>
      <c r="W33" s="5"/>
      <c r="X33">
        <f t="shared" si="10"/>
        <v>5.6766614820271594E-2</v>
      </c>
      <c r="Y33">
        <f t="shared" si="11"/>
        <v>3.2224485581530786E-3</v>
      </c>
      <c r="Z33" s="6">
        <f t="shared" si="12"/>
        <v>2776.3266052748986</v>
      </c>
      <c r="AA33">
        <f t="shared" si="13"/>
        <v>0.1610382539903423</v>
      </c>
      <c r="AB33" s="5"/>
      <c r="AC33">
        <f t="shared" si="14"/>
        <v>0.94323338517972843</v>
      </c>
      <c r="AD33" s="6">
        <f t="shared" si="15"/>
        <v>3121.4031682995851</v>
      </c>
      <c r="AE33">
        <f t="shared" si="16"/>
        <v>-0.17077627211889462</v>
      </c>
      <c r="AF33" s="5"/>
      <c r="AK33">
        <f t="shared" si="17"/>
        <v>2.0919435066510839E-2</v>
      </c>
      <c r="AL33">
        <f t="shared" si="18"/>
        <v>4.3796604980552779E-4</v>
      </c>
    </row>
    <row r="34" spans="1:38" x14ac:dyDescent="0.3">
      <c r="A34" s="40">
        <v>298.14999999999998</v>
      </c>
      <c r="B34" s="41">
        <v>0.6</v>
      </c>
      <c r="C34" s="9">
        <v>120.366</v>
      </c>
      <c r="D34" s="9">
        <f t="shared" si="0"/>
        <v>72.2196</v>
      </c>
      <c r="F34" s="21">
        <v>0.22646028959534148</v>
      </c>
      <c r="H34">
        <f t="shared" si="1"/>
        <v>-8.1525704254322929E-6</v>
      </c>
      <c r="I34" s="14">
        <v>0.39200000000000002</v>
      </c>
      <c r="J34">
        <v>1.7999999999999999E-2</v>
      </c>
      <c r="K34" s="23">
        <f t="shared" si="2"/>
        <v>2.4</v>
      </c>
      <c r="L34">
        <v>0.2</v>
      </c>
      <c r="N34">
        <f t="shared" si="3"/>
        <v>3.7180640123591195</v>
      </c>
      <c r="O34">
        <f t="shared" si="4"/>
        <v>1.5491933384829668</v>
      </c>
      <c r="P34">
        <f t="shared" si="5"/>
        <v>1.3098386676965934</v>
      </c>
      <c r="R34">
        <f t="shared" si="6"/>
        <v>4.0057848830101654E-2</v>
      </c>
      <c r="S34" s="5"/>
      <c r="T34">
        <f t="shared" si="7"/>
        <v>0.93264476791881068</v>
      </c>
      <c r="U34">
        <f t="shared" si="8"/>
        <v>-3.0283741794384176E-2</v>
      </c>
      <c r="V34">
        <f t="shared" si="9"/>
        <v>-5.4510735229891516E-4</v>
      </c>
      <c r="W34" s="5"/>
      <c r="X34">
        <f t="shared" si="10"/>
        <v>6.7355232081189348E-2</v>
      </c>
      <c r="Y34">
        <f t="shared" si="11"/>
        <v>4.5367272887108789E-3</v>
      </c>
      <c r="Z34" s="6">
        <f t="shared" si="12"/>
        <v>2780.4379384325107</v>
      </c>
      <c r="AA34">
        <f t="shared" si="13"/>
        <v>0.22705359605736819</v>
      </c>
      <c r="AB34" s="5"/>
      <c r="AC34">
        <f t="shared" si="14"/>
        <v>0.93264476791881068</v>
      </c>
      <c r="AD34" s="6">
        <f t="shared" si="15"/>
        <v>3187.6439089555652</v>
      </c>
      <c r="AE34">
        <f t="shared" si="16"/>
        <v>-0.24277347658271786</v>
      </c>
      <c r="AF34" s="5"/>
      <c r="AK34">
        <f t="shared" si="17"/>
        <v>2.3792860952453088E-2</v>
      </c>
      <c r="AL34">
        <f t="shared" si="18"/>
        <v>5.6648824471624626E-4</v>
      </c>
    </row>
    <row r="35" spans="1:38" x14ac:dyDescent="0.3">
      <c r="A35" s="40">
        <v>298.14999999999998</v>
      </c>
      <c r="B35" s="41">
        <v>0.7</v>
      </c>
      <c r="C35" s="9">
        <v>120.366</v>
      </c>
      <c r="D35" s="9">
        <f t="shared" si="0"/>
        <v>84.256199999999993</v>
      </c>
      <c r="F35" s="21">
        <v>0.22550981469695527</v>
      </c>
      <c r="H35">
        <f t="shared" si="1"/>
        <v>-8.1183533290903891E-6</v>
      </c>
      <c r="I35" s="14">
        <v>0.39200000000000002</v>
      </c>
      <c r="J35">
        <v>1.7999999999999999E-2</v>
      </c>
      <c r="K35" s="23">
        <f t="shared" si="2"/>
        <v>2.8</v>
      </c>
      <c r="L35">
        <v>0.2</v>
      </c>
      <c r="N35">
        <f t="shared" si="3"/>
        <v>4.6852961485908216</v>
      </c>
      <c r="O35">
        <f t="shared" si="4"/>
        <v>1.6733200530681511</v>
      </c>
      <c r="P35">
        <f t="shared" si="5"/>
        <v>1.3346640106136303</v>
      </c>
      <c r="R35">
        <f t="shared" si="6"/>
        <v>4.9539733388416309E-2</v>
      </c>
      <c r="S35" s="5"/>
      <c r="T35">
        <f t="shared" si="7"/>
        <v>0.92229124444942068</v>
      </c>
      <c r="U35">
        <f t="shared" si="8"/>
        <v>-3.5131914213088491E-2</v>
      </c>
      <c r="V35">
        <f t="shared" si="9"/>
        <v>-6.323744558355928E-4</v>
      </c>
      <c r="W35" s="5"/>
      <c r="X35">
        <f t="shared" si="10"/>
        <v>7.7708755550579267E-2</v>
      </c>
      <c r="Y35">
        <f t="shared" si="11"/>
        <v>6.0386506892196844E-3</v>
      </c>
      <c r="Z35" s="6">
        <f t="shared" si="12"/>
        <v>2785.1362034565832</v>
      </c>
      <c r="AA35">
        <f t="shared" si="13"/>
        <v>0.30273236378232821</v>
      </c>
      <c r="AB35" s="5"/>
      <c r="AC35">
        <f t="shared" si="14"/>
        <v>0.92229124444942068</v>
      </c>
      <c r="AD35" s="6">
        <f t="shared" si="15"/>
        <v>3252.4143726060506</v>
      </c>
      <c r="AE35">
        <f t="shared" si="16"/>
        <v>-0.32605162623905642</v>
      </c>
      <c r="AF35" s="5"/>
      <c r="AK35">
        <f t="shared" si="17"/>
        <v>2.5588096475852529E-2</v>
      </c>
      <c r="AL35">
        <f t="shared" si="18"/>
        <v>6.5516621358161701E-4</v>
      </c>
    </row>
    <row r="36" spans="1:38" x14ac:dyDescent="0.3">
      <c r="A36" s="40">
        <v>298.14999999999998</v>
      </c>
      <c r="B36" s="41">
        <v>0.8</v>
      </c>
      <c r="C36" s="9">
        <v>120.366</v>
      </c>
      <c r="D36" s="9">
        <f t="shared" si="0"/>
        <v>96.2928</v>
      </c>
      <c r="F36" s="21">
        <v>0.22637781006956606</v>
      </c>
      <c r="H36">
        <f t="shared" si="1"/>
        <v>-8.1496011625043773E-6</v>
      </c>
      <c r="I36" s="14">
        <v>0.39200000000000002</v>
      </c>
      <c r="J36">
        <v>1.7999999999999999E-2</v>
      </c>
      <c r="K36" s="23">
        <f t="shared" si="2"/>
        <v>3.2</v>
      </c>
      <c r="L36">
        <v>0.2</v>
      </c>
      <c r="N36">
        <f t="shared" si="3"/>
        <v>5.7243340223994608</v>
      </c>
      <c r="O36">
        <f t="shared" si="4"/>
        <v>1.7888543819998317</v>
      </c>
      <c r="P36">
        <f t="shared" si="5"/>
        <v>1.3577708763999663</v>
      </c>
      <c r="R36">
        <f t="shared" si="6"/>
        <v>5.9495901059749071E-2</v>
      </c>
      <c r="S36" s="5"/>
      <c r="T36">
        <f t="shared" si="7"/>
        <v>0.91216507122914603</v>
      </c>
      <c r="U36">
        <f t="shared" si="8"/>
        <v>-3.9926561850476092E-2</v>
      </c>
      <c r="V36">
        <f t="shared" si="9"/>
        <v>-7.1867811330856961E-4</v>
      </c>
      <c r="W36" s="5"/>
      <c r="X36">
        <f t="shared" si="10"/>
        <v>8.7834928770853929E-2</v>
      </c>
      <c r="Y36">
        <f t="shared" si="11"/>
        <v>7.7149747121809829E-3</v>
      </c>
      <c r="Z36" s="6">
        <f t="shared" si="12"/>
        <v>2790.3799787434355</v>
      </c>
      <c r="AA36">
        <f t="shared" si="13"/>
        <v>0.3874987975208708</v>
      </c>
      <c r="AB36" s="5"/>
      <c r="AC36">
        <f t="shared" si="14"/>
        <v>0.91216507122914603</v>
      </c>
      <c r="AD36" s="6">
        <f t="shared" si="15"/>
        <v>3315.7630370401671</v>
      </c>
      <c r="AE36">
        <f t="shared" si="16"/>
        <v>-0.42001416380941975</v>
      </c>
      <c r="AF36" s="5"/>
      <c r="AK36">
        <f t="shared" si="17"/>
        <v>2.6261856657891547E-2</v>
      </c>
      <c r="AL36">
        <f t="shared" si="18"/>
        <v>6.9011322885073904E-4</v>
      </c>
    </row>
    <row r="37" spans="1:38" x14ac:dyDescent="0.3">
      <c r="A37" s="40">
        <v>298.14999999999998</v>
      </c>
      <c r="B37" s="41">
        <v>0.9</v>
      </c>
      <c r="C37" s="9">
        <v>120.366</v>
      </c>
      <c r="D37" s="9">
        <f t="shared" si="0"/>
        <v>108.32940000000001</v>
      </c>
      <c r="F37" s="21">
        <v>0.22710278153093658</v>
      </c>
      <c r="H37">
        <f t="shared" si="1"/>
        <v>-8.1757001351137155E-6</v>
      </c>
      <c r="I37" s="14">
        <v>0.39200000000000002</v>
      </c>
      <c r="J37">
        <v>1.7999999999999999E-2</v>
      </c>
      <c r="K37" s="23">
        <f t="shared" si="2"/>
        <v>3.6</v>
      </c>
      <c r="L37">
        <v>0.2</v>
      </c>
      <c r="N37">
        <f t="shared" si="3"/>
        <v>6.8305197459636995</v>
      </c>
      <c r="O37">
        <f t="shared" si="4"/>
        <v>1.8973665961010275</v>
      </c>
      <c r="P37">
        <f t="shared" si="5"/>
        <v>1.3794733192202056</v>
      </c>
      <c r="R37">
        <f t="shared" si="6"/>
        <v>6.9876157307289397E-2</v>
      </c>
      <c r="S37" s="5"/>
      <c r="T37">
        <f t="shared" si="7"/>
        <v>0.90225884109904508</v>
      </c>
      <c r="U37">
        <f t="shared" si="8"/>
        <v>-4.4668853661121159E-2</v>
      </c>
      <c r="V37">
        <f t="shared" si="9"/>
        <v>-8.040393659001808E-4</v>
      </c>
      <c r="W37" s="5"/>
      <c r="X37">
        <f t="shared" si="10"/>
        <v>9.7741158900954903E-2</v>
      </c>
      <c r="Y37">
        <f t="shared" si="11"/>
        <v>9.5533341433017161E-3</v>
      </c>
      <c r="Z37" s="6">
        <f t="shared" si="12"/>
        <v>2796.1305916248093</v>
      </c>
      <c r="AA37">
        <f t="shared" si="13"/>
        <v>0.48082265730179485</v>
      </c>
      <c r="AB37" s="5"/>
      <c r="AC37">
        <f t="shared" si="14"/>
        <v>0.90225884109904508</v>
      </c>
      <c r="AD37" s="6">
        <f t="shared" si="15"/>
        <v>3377.7362693026598</v>
      </c>
      <c r="AE37">
        <f t="shared" si="16"/>
        <v>-0.52406403557891534</v>
      </c>
      <c r="AF37" s="5"/>
      <c r="AK37">
        <f t="shared" si="17"/>
        <v>2.5830739664268743E-2</v>
      </c>
      <c r="AL37">
        <f t="shared" si="18"/>
        <v>6.6764954720882565E-4</v>
      </c>
    </row>
    <row r="38" spans="1:38" x14ac:dyDescent="0.3">
      <c r="A38" s="40">
        <v>298.14999999999998</v>
      </c>
      <c r="B38" s="41">
        <v>1</v>
      </c>
      <c r="C38" s="9">
        <v>120.366</v>
      </c>
      <c r="D38" s="9">
        <f t="shared" si="0"/>
        <v>120.366</v>
      </c>
      <c r="F38" s="21">
        <v>0.22895723515699759</v>
      </c>
      <c r="H38">
        <f t="shared" si="1"/>
        <v>-8.2424604656519125E-6</v>
      </c>
      <c r="I38" s="14">
        <v>0.39200000000000002</v>
      </c>
      <c r="J38">
        <v>1.7999999999999999E-2</v>
      </c>
      <c r="K38" s="23">
        <f t="shared" si="2"/>
        <v>4</v>
      </c>
      <c r="L38">
        <v>0.2</v>
      </c>
      <c r="N38">
        <f t="shared" si="3"/>
        <v>7.9999999999999982</v>
      </c>
      <c r="O38">
        <f t="shared" si="4"/>
        <v>2</v>
      </c>
      <c r="P38">
        <f t="shared" si="5"/>
        <v>1.4</v>
      </c>
      <c r="R38">
        <f t="shared" si="6"/>
        <v>8.0639999999999989E-2</v>
      </c>
      <c r="S38" s="5"/>
      <c r="T38">
        <f t="shared" si="7"/>
        <v>0.89256546521404612</v>
      </c>
      <c r="U38">
        <f t="shared" si="8"/>
        <v>-4.9359920718795684E-2</v>
      </c>
      <c r="V38">
        <f t="shared" si="9"/>
        <v>-8.8847857293832227E-4</v>
      </c>
      <c r="W38" s="5"/>
      <c r="X38">
        <f t="shared" si="10"/>
        <v>0.10743453478595388</v>
      </c>
      <c r="Y38">
        <f t="shared" si="11"/>
        <v>1.1542179264674336E-2</v>
      </c>
      <c r="Z38" s="6">
        <f t="shared" si="12"/>
        <v>2802.3519201892082</v>
      </c>
      <c r="AA38">
        <f t="shared" si="13"/>
        <v>0.58221446805950738</v>
      </c>
      <c r="AB38" s="5"/>
      <c r="AC38">
        <f t="shared" si="14"/>
        <v>0.89256546521404612</v>
      </c>
      <c r="AD38" s="6">
        <f t="shared" si="15"/>
        <v>3438.3784394772229</v>
      </c>
      <c r="AE38">
        <f t="shared" si="16"/>
        <v>-0.63760846536602456</v>
      </c>
      <c r="AF38" s="5"/>
      <c r="AK38">
        <f t="shared" si="17"/>
        <v>2.4357524120544483E-2</v>
      </c>
      <c r="AL38">
        <f t="shared" si="18"/>
        <v>5.9369058108027018E-4</v>
      </c>
    </row>
    <row r="39" spans="1:38" x14ac:dyDescent="0.3">
      <c r="A39" s="40">
        <v>298.14999999999998</v>
      </c>
      <c r="B39" s="41">
        <v>1.2</v>
      </c>
      <c r="C39" s="9">
        <v>120.366</v>
      </c>
      <c r="D39" s="9">
        <f t="shared" si="0"/>
        <v>144.4392</v>
      </c>
      <c r="F39" s="21">
        <v>0.23598030238828563</v>
      </c>
      <c r="H39">
        <f t="shared" si="1"/>
        <v>-8.4952908859782812E-6</v>
      </c>
      <c r="I39" s="14">
        <v>0.39200000000000002</v>
      </c>
      <c r="J39">
        <v>1.7999999999999999E-2</v>
      </c>
      <c r="K39" s="23">
        <f t="shared" si="2"/>
        <v>4.8</v>
      </c>
      <c r="L39">
        <v>0.2</v>
      </c>
      <c r="N39">
        <f t="shared" si="3"/>
        <v>10.516273104099188</v>
      </c>
      <c r="O39">
        <f t="shared" si="4"/>
        <v>2.1908902300206643</v>
      </c>
      <c r="P39">
        <f t="shared" si="5"/>
        <v>1.4381780460041329</v>
      </c>
      <c r="R39">
        <f t="shared" si="6"/>
        <v>0.10319003718446504</v>
      </c>
      <c r="S39" s="5"/>
      <c r="T39">
        <f t="shared" si="7"/>
        <v>0.87379041193276152</v>
      </c>
      <c r="U39">
        <f t="shared" si="8"/>
        <v>-5.8592725096282855E-2</v>
      </c>
      <c r="V39">
        <f t="shared" si="9"/>
        <v>-1.0546690517330914E-3</v>
      </c>
      <c r="W39" s="5"/>
      <c r="X39">
        <f t="shared" si="10"/>
        <v>0.12620958806723853</v>
      </c>
      <c r="Y39">
        <f t="shared" si="11"/>
        <v>1.5928860120102039E-2</v>
      </c>
      <c r="Z39" s="6">
        <f t="shared" si="12"/>
        <v>2816.0739108550465</v>
      </c>
      <c r="AA39">
        <f t="shared" si="13"/>
        <v>0.80742325344981714</v>
      </c>
      <c r="AB39" s="5"/>
      <c r="AC39">
        <f t="shared" si="14"/>
        <v>0.87379041193276152</v>
      </c>
      <c r="AD39" s="6">
        <f t="shared" si="15"/>
        <v>3555.837721296868</v>
      </c>
      <c r="AE39">
        <f t="shared" si="16"/>
        <v>-0.89085374749638369</v>
      </c>
      <c r="AF39" s="5"/>
      <c r="AK39">
        <f t="shared" si="17"/>
        <v>1.8704874086165391E-2</v>
      </c>
      <c r="AL39">
        <f t="shared" si="18"/>
        <v>3.5019019344196395E-4</v>
      </c>
    </row>
    <row r="40" spans="1:38" x14ac:dyDescent="0.3">
      <c r="A40" s="40">
        <v>298.14999999999998</v>
      </c>
      <c r="B40" s="41">
        <v>1.4</v>
      </c>
      <c r="C40" s="9">
        <v>120.366</v>
      </c>
      <c r="D40" s="9">
        <f t="shared" si="0"/>
        <v>168.51239999999999</v>
      </c>
      <c r="F40" s="21">
        <v>0.24737692996350469</v>
      </c>
      <c r="H40">
        <f t="shared" si="1"/>
        <v>-8.9055694786861674E-6</v>
      </c>
      <c r="I40" s="14">
        <v>0.39200000000000002</v>
      </c>
      <c r="J40">
        <v>1.7999999999999999E-2</v>
      </c>
      <c r="K40" s="23">
        <f t="shared" si="2"/>
        <v>5.6</v>
      </c>
      <c r="L40">
        <v>0.2</v>
      </c>
      <c r="N40">
        <f t="shared" si="3"/>
        <v>13.252018714143137</v>
      </c>
      <c r="O40">
        <f t="shared" si="4"/>
        <v>2.3664319132398464</v>
      </c>
      <c r="P40">
        <f t="shared" si="5"/>
        <v>1.4732863826479692</v>
      </c>
      <c r="R40">
        <f t="shared" si="6"/>
        <v>0.12693559805926286</v>
      </c>
      <c r="S40" s="5"/>
      <c r="T40">
        <f t="shared" si="7"/>
        <v>0.85578895012153922</v>
      </c>
      <c r="U40">
        <f t="shared" si="8"/>
        <v>-6.7633325391490792E-2</v>
      </c>
      <c r="V40">
        <f t="shared" si="9"/>
        <v>-1.2173998570468342E-3</v>
      </c>
      <c r="W40" s="5"/>
      <c r="X40">
        <f t="shared" si="10"/>
        <v>0.14421104987846084</v>
      </c>
      <c r="Y40">
        <f t="shared" si="11"/>
        <v>2.079682690704792E-2</v>
      </c>
      <c r="Z40" s="6">
        <f t="shared" si="12"/>
        <v>2831.3014122336417</v>
      </c>
      <c r="AA40">
        <f t="shared" si="13"/>
        <v>1.0598775370542606</v>
      </c>
      <c r="AB40" s="5"/>
      <c r="AC40">
        <f t="shared" si="14"/>
        <v>0.85578895012153922</v>
      </c>
      <c r="AD40" s="6">
        <f t="shared" si="15"/>
        <v>3668.4597858116822</v>
      </c>
      <c r="AE40">
        <f t="shared" si="16"/>
        <v>-1.1752222888330921</v>
      </c>
      <c r="AF40" s="5"/>
      <c r="AK40">
        <f t="shared" si="17"/>
        <v>1.0373446423384447E-2</v>
      </c>
      <c r="AL40">
        <f t="shared" si="18"/>
        <v>1.0779323290370908E-4</v>
      </c>
    </row>
    <row r="41" spans="1:38" x14ac:dyDescent="0.3">
      <c r="A41" s="40">
        <v>298.14999999999998</v>
      </c>
      <c r="B41" s="41">
        <v>1.6</v>
      </c>
      <c r="C41" s="9">
        <v>120.366</v>
      </c>
      <c r="D41" s="9">
        <f t="shared" si="0"/>
        <v>192.5856</v>
      </c>
      <c r="F41" s="21">
        <v>0.26081377750879636</v>
      </c>
      <c r="H41">
        <f t="shared" si="1"/>
        <v>-9.3892959903166676E-6</v>
      </c>
      <c r="I41" s="14">
        <v>0.39200000000000002</v>
      </c>
      <c r="J41">
        <v>1.7999999999999999E-2</v>
      </c>
      <c r="K41" s="23">
        <f t="shared" si="2"/>
        <v>6.4</v>
      </c>
      <c r="L41">
        <v>0.2</v>
      </c>
      <c r="N41">
        <f t="shared" si="3"/>
        <v>16.190861620062101</v>
      </c>
      <c r="O41">
        <f t="shared" si="4"/>
        <v>2.5298221281347035</v>
      </c>
      <c r="P41">
        <f t="shared" si="5"/>
        <v>1.5059644256269409</v>
      </c>
      <c r="R41">
        <f t="shared" si="6"/>
        <v>0.15172034298698436</v>
      </c>
      <c r="S41" s="5"/>
      <c r="T41">
        <f t="shared" si="7"/>
        <v>0.83851423327600128</v>
      </c>
      <c r="U41">
        <f t="shared" si="8"/>
        <v>-7.6489561107074472E-2</v>
      </c>
      <c r="V41">
        <f t="shared" si="9"/>
        <v>-1.3768120999273403E-3</v>
      </c>
      <c r="W41" s="5"/>
      <c r="X41">
        <f t="shared" si="10"/>
        <v>0.1614857667239987</v>
      </c>
      <c r="Y41">
        <f t="shared" si="11"/>
        <v>2.6077652854437725E-2</v>
      </c>
      <c r="Z41" s="6">
        <f t="shared" si="12"/>
        <v>2847.8204224426099</v>
      </c>
      <c r="AA41">
        <f t="shared" si="13"/>
        <v>1.3367605026282583</v>
      </c>
      <c r="AB41" s="5"/>
      <c r="AC41">
        <f t="shared" si="14"/>
        <v>0.83851423327600128</v>
      </c>
      <c r="AD41" s="6">
        <f t="shared" si="15"/>
        <v>3776.5377402793097</v>
      </c>
      <c r="AE41">
        <f t="shared" si="16"/>
        <v>-1.4864327753817901</v>
      </c>
      <c r="AF41" s="5"/>
      <c r="AK41">
        <f t="shared" si="17"/>
        <v>6.7125813352530983E-4</v>
      </c>
      <c r="AL41">
        <f t="shared" si="18"/>
        <v>4.6328092330622969E-7</v>
      </c>
    </row>
    <row r="42" spans="1:38" x14ac:dyDescent="0.3">
      <c r="A42" s="40">
        <v>298.14999999999998</v>
      </c>
      <c r="B42" s="41">
        <v>1.8</v>
      </c>
      <c r="C42" s="9">
        <v>120.366</v>
      </c>
      <c r="D42" s="9">
        <f t="shared" si="0"/>
        <v>216.65880000000001</v>
      </c>
      <c r="F42" s="21">
        <v>0.27498849388267621</v>
      </c>
      <c r="H42">
        <f t="shared" si="1"/>
        <v>-9.8995857797763424E-6</v>
      </c>
      <c r="I42" s="14">
        <v>0.39200000000000002</v>
      </c>
      <c r="J42">
        <v>1.7999999999999999E-2</v>
      </c>
      <c r="K42" s="23">
        <f t="shared" si="2"/>
        <v>7.2</v>
      </c>
      <c r="L42">
        <v>0.2</v>
      </c>
      <c r="N42">
        <f t="shared" si="3"/>
        <v>19.319627325598184</v>
      </c>
      <c r="O42">
        <f t="shared" si="4"/>
        <v>2.6832815729997477</v>
      </c>
      <c r="P42">
        <f t="shared" si="5"/>
        <v>1.5366563145999494</v>
      </c>
      <c r="R42">
        <f t="shared" si="6"/>
        <v>0.17742326519500221</v>
      </c>
      <c r="S42" s="5"/>
      <c r="T42">
        <f t="shared" si="7"/>
        <v>0.82192312257142264</v>
      </c>
      <c r="U42">
        <f t="shared" si="8"/>
        <v>-8.5168801686700518E-2</v>
      </c>
      <c r="V42">
        <f t="shared" si="9"/>
        <v>-1.5330384303606092E-3</v>
      </c>
      <c r="W42" s="5"/>
      <c r="X42">
        <f t="shared" si="10"/>
        <v>0.17807687742857736</v>
      </c>
      <c r="Y42">
        <f t="shared" si="11"/>
        <v>3.1711374274712566E-2</v>
      </c>
      <c r="Z42" s="6">
        <f t="shared" si="12"/>
        <v>2865.4434078413756</v>
      </c>
      <c r="AA42">
        <f t="shared" si="13"/>
        <v>1.6356086706431825</v>
      </c>
      <c r="AB42" s="5"/>
      <c r="AC42">
        <f t="shared" si="14"/>
        <v>0.82192312257142264</v>
      </c>
      <c r="AD42" s="6">
        <f t="shared" si="15"/>
        <v>3880.3414552156823</v>
      </c>
      <c r="AE42">
        <f t="shared" si="16"/>
        <v>-1.8204917299743293</v>
      </c>
      <c r="AF42" s="5"/>
      <c r="AK42">
        <f t="shared" si="17"/>
        <v>-8.9928325665051823E-3</v>
      </c>
      <c r="AL42">
        <f t="shared" si="18"/>
        <v>8.0693084936204237E-5</v>
      </c>
    </row>
    <row r="43" spans="1:38" x14ac:dyDescent="0.3">
      <c r="A43" s="40">
        <v>298.14999999999998</v>
      </c>
      <c r="B43" s="41">
        <v>2</v>
      </c>
      <c r="C43" s="9">
        <v>120.366</v>
      </c>
      <c r="D43" s="9">
        <f t="shared" si="0"/>
        <v>240.732</v>
      </c>
      <c r="F43" s="21">
        <v>0.29100934794493472</v>
      </c>
      <c r="H43">
        <f t="shared" si="1"/>
        <v>-1.0476336526017648E-5</v>
      </c>
      <c r="I43" s="14">
        <v>0.39200000000000002</v>
      </c>
      <c r="J43">
        <v>1.7999999999999999E-2</v>
      </c>
      <c r="K43" s="23">
        <f t="shared" si="2"/>
        <v>8</v>
      </c>
      <c r="L43">
        <v>0.2</v>
      </c>
      <c r="N43">
        <f t="shared" si="3"/>
        <v>22.627416997969508</v>
      </c>
      <c r="O43">
        <f t="shared" si="4"/>
        <v>2.8284271247461903</v>
      </c>
      <c r="P43">
        <f t="shared" si="5"/>
        <v>1.5656854249492382</v>
      </c>
      <c r="R43">
        <f t="shared" si="6"/>
        <v>0.20394780687550851</v>
      </c>
      <c r="S43" s="5"/>
      <c r="T43">
        <f t="shared" si="7"/>
        <v>0.80597582717299143</v>
      </c>
      <c r="U43">
        <f t="shared" si="8"/>
        <v>-9.3677983359686204E-2</v>
      </c>
      <c r="V43">
        <f t="shared" si="9"/>
        <v>-1.6862037004743515E-3</v>
      </c>
      <c r="W43" s="5"/>
      <c r="X43">
        <f t="shared" si="10"/>
        <v>0.19402417282700857</v>
      </c>
      <c r="Y43">
        <f t="shared" si="11"/>
        <v>3.7645379641204887E-2</v>
      </c>
      <c r="Z43" s="6">
        <f t="shared" si="12"/>
        <v>2884.0058279798604</v>
      </c>
      <c r="AA43">
        <f t="shared" si="13"/>
        <v>1.9542508970714869</v>
      </c>
      <c r="AB43" s="5"/>
      <c r="AC43">
        <f t="shared" si="14"/>
        <v>0.80597582717299143</v>
      </c>
      <c r="AD43" s="6">
        <f t="shared" si="15"/>
        <v>3980.1198246326539</v>
      </c>
      <c r="AE43">
        <f t="shared" si="16"/>
        <v>-2.1737137372809574</v>
      </c>
      <c r="AF43" s="5"/>
      <c r="AK43">
        <f t="shared" si="17"/>
        <v>-1.7201237034436545E-2</v>
      </c>
      <c r="AL43">
        <f t="shared" si="18"/>
        <v>2.9552225337282526E-4</v>
      </c>
    </row>
    <row r="44" spans="1:38" x14ac:dyDescent="0.3">
      <c r="A44" s="40">
        <v>298.14999999999998</v>
      </c>
      <c r="B44" s="41">
        <v>2.5</v>
      </c>
      <c r="C44" s="9">
        <v>120.366</v>
      </c>
      <c r="D44" s="9">
        <f t="shared" si="0"/>
        <v>300.91500000000002</v>
      </c>
      <c r="F44" s="21">
        <v>0.3398231960668735</v>
      </c>
      <c r="H44">
        <f t="shared" si="1"/>
        <v>-1.2233635058407445E-5</v>
      </c>
      <c r="I44" s="14">
        <v>0.39200000000000002</v>
      </c>
      <c r="J44">
        <v>1.7999999999999999E-2</v>
      </c>
      <c r="K44" s="23">
        <f t="shared" si="2"/>
        <v>10</v>
      </c>
      <c r="L44">
        <v>0.2</v>
      </c>
      <c r="N44">
        <f t="shared" si="3"/>
        <v>31.622776601683803</v>
      </c>
      <c r="O44">
        <f t="shared" si="4"/>
        <v>3.1622776601683795</v>
      </c>
      <c r="P44">
        <f t="shared" si="5"/>
        <v>1.632455532033676</v>
      </c>
      <c r="R44">
        <f t="shared" si="6"/>
        <v>0.27336770567160285</v>
      </c>
      <c r="S44" s="5"/>
      <c r="T44">
        <f t="shared" si="7"/>
        <v>0.76868972992086337</v>
      </c>
      <c r="U44">
        <f t="shared" si="8"/>
        <v>-0.114248921283397</v>
      </c>
      <c r="V44">
        <f t="shared" si="9"/>
        <v>-2.0564805831011458E-3</v>
      </c>
      <c r="W44" s="5"/>
      <c r="X44">
        <f t="shared" si="10"/>
        <v>0.23131027007913663</v>
      </c>
      <c r="Y44">
        <f t="shared" si="11"/>
        <v>5.3504441044083126E-2</v>
      </c>
      <c r="Z44" s="6">
        <f t="shared" si="12"/>
        <v>2933.6158901049803</v>
      </c>
      <c r="AA44">
        <f t="shared" si="13"/>
        <v>2.8253066118859325</v>
      </c>
      <c r="AB44" s="5"/>
      <c r="AC44">
        <f t="shared" si="14"/>
        <v>0.76868972992086337</v>
      </c>
      <c r="AD44" s="6">
        <f t="shared" si="15"/>
        <v>4213.4217694967429</v>
      </c>
      <c r="AE44">
        <f t="shared" si="16"/>
        <v>-3.1192368293686425</v>
      </c>
      <c r="AF44" s="5"/>
      <c r="AK44">
        <f t="shared" si="17"/>
        <v>-2.2618992394208615E-2</v>
      </c>
      <c r="AL44">
        <f t="shared" si="18"/>
        <v>5.110655415944145E-4</v>
      </c>
    </row>
    <row r="45" spans="1:38" x14ac:dyDescent="0.3">
      <c r="A45" s="40">
        <v>298.14999999999998</v>
      </c>
      <c r="B45" s="41">
        <v>3</v>
      </c>
      <c r="C45" s="9">
        <v>120.366</v>
      </c>
      <c r="D45" s="9">
        <f t="shared" si="0"/>
        <v>361.09800000000001</v>
      </c>
      <c r="F45" s="21">
        <v>0.40140204439626548</v>
      </c>
      <c r="H45">
        <f t="shared" si="1"/>
        <v>-1.4450473598265555E-5</v>
      </c>
      <c r="I45" s="14">
        <v>0.39200000000000002</v>
      </c>
      <c r="J45">
        <v>1.7999999999999999E-2</v>
      </c>
      <c r="K45" s="23">
        <f t="shared" si="2"/>
        <v>12</v>
      </c>
      <c r="L45">
        <v>0.2</v>
      </c>
      <c r="N45">
        <f t="shared" si="3"/>
        <v>41.56921938165307</v>
      </c>
      <c r="O45">
        <f t="shared" si="4"/>
        <v>3.4641016151377544</v>
      </c>
      <c r="P45">
        <f t="shared" si="5"/>
        <v>1.6928203230275509</v>
      </c>
      <c r="R45">
        <f t="shared" si="6"/>
        <v>0.34653696906516918</v>
      </c>
      <c r="S45" s="5"/>
      <c r="T45">
        <f t="shared" si="7"/>
        <v>0.7347009546704204</v>
      </c>
      <c r="U45">
        <f t="shared" si="8"/>
        <v>-0.13388939583300707</v>
      </c>
      <c r="V45">
        <f t="shared" si="9"/>
        <v>-2.4100091249941273E-3</v>
      </c>
      <c r="W45" s="5"/>
      <c r="X45">
        <f t="shared" si="10"/>
        <v>0.26529904532957954</v>
      </c>
      <c r="Y45">
        <f t="shared" si="11"/>
        <v>7.0383583452786294E-2</v>
      </c>
      <c r="Z45" s="6">
        <f t="shared" si="12"/>
        <v>2986.418093819233</v>
      </c>
      <c r="AA45">
        <f t="shared" si="13"/>
        <v>3.7835065283622646</v>
      </c>
      <c r="AB45" s="5"/>
      <c r="AC45">
        <f t="shared" si="14"/>
        <v>0.7347009546704204</v>
      </c>
      <c r="AD45" s="6">
        <f t="shared" si="15"/>
        <v>4426.1086797653443</v>
      </c>
      <c r="AE45">
        <f t="shared" si="16"/>
        <v>-4.119804021018755</v>
      </c>
      <c r="AF45" s="5"/>
      <c r="AK45">
        <f t="shared" si="17"/>
        <v>7.8294672836847212E-3</v>
      </c>
      <c r="AL45">
        <f t="shared" si="18"/>
        <v>6.1527045783019366E-5</v>
      </c>
    </row>
    <row r="46" spans="1:38" x14ac:dyDescent="0.3">
      <c r="A46" s="14"/>
      <c r="B46" s="17"/>
      <c r="C46" s="9"/>
      <c r="D46" s="9"/>
      <c r="F46" s="21"/>
      <c r="I46" s="14"/>
      <c r="K46" s="23"/>
      <c r="S46" s="5"/>
      <c r="W46" s="5"/>
      <c r="Z46" s="6"/>
      <c r="AB46" s="5"/>
      <c r="AD46" s="6"/>
      <c r="AF46" s="5"/>
    </row>
    <row r="47" spans="1:38" x14ac:dyDescent="0.3">
      <c r="A47" s="14"/>
      <c r="B47" s="17"/>
      <c r="C47" s="9"/>
      <c r="D47" s="9"/>
      <c r="F47" s="21"/>
      <c r="I47" s="14"/>
      <c r="K47" s="23"/>
      <c r="S47" s="5"/>
      <c r="W47" s="5"/>
      <c r="Z47" s="6"/>
      <c r="AB47" s="5"/>
      <c r="AD47" s="6"/>
      <c r="AF47" s="5"/>
    </row>
    <row r="48" spans="1:38" x14ac:dyDescent="0.3">
      <c r="A48" s="14"/>
      <c r="B48" s="17"/>
      <c r="C48" s="9"/>
      <c r="D48" s="9"/>
      <c r="F48" s="17"/>
      <c r="I48" s="14"/>
      <c r="K48" s="23"/>
      <c r="S48" s="5"/>
      <c r="W48" s="5"/>
      <c r="Z48" s="6"/>
      <c r="AB48" s="5"/>
      <c r="AD48" s="6"/>
      <c r="AF48" s="5"/>
    </row>
    <row r="49" spans="1:32" x14ac:dyDescent="0.3">
      <c r="A49" s="14"/>
      <c r="B49" s="17"/>
      <c r="C49" s="9"/>
      <c r="D49" s="9"/>
      <c r="F49" s="17"/>
      <c r="I49" s="14"/>
      <c r="K49" s="23"/>
      <c r="S49" s="5"/>
      <c r="W49" s="5"/>
      <c r="Z49" s="6"/>
      <c r="AB49" s="5"/>
      <c r="AD49" s="6"/>
      <c r="AF49" s="5"/>
    </row>
    <row r="50" spans="1:32" x14ac:dyDescent="0.3">
      <c r="A50" s="14"/>
      <c r="B50" s="17"/>
      <c r="C50" s="9"/>
      <c r="D50" s="9"/>
      <c r="F50" s="17"/>
      <c r="I50" s="14"/>
      <c r="K50" s="23"/>
      <c r="S50" s="5"/>
      <c r="W50" s="5"/>
      <c r="Z50" s="6"/>
      <c r="AB50" s="5"/>
      <c r="AD50" s="6"/>
      <c r="AF50" s="5"/>
    </row>
    <row r="51" spans="1:32" x14ac:dyDescent="0.3">
      <c r="A51" s="14"/>
      <c r="B51" s="17"/>
      <c r="C51" s="9"/>
      <c r="D51" s="9"/>
      <c r="F51" s="17"/>
      <c r="I51" s="14"/>
      <c r="K51" s="23"/>
      <c r="S51" s="5"/>
      <c r="W51" s="5"/>
      <c r="Z51" s="6"/>
      <c r="AB51" s="5"/>
      <c r="AD51" s="6"/>
      <c r="AF51" s="5"/>
    </row>
    <row r="52" spans="1:32" x14ac:dyDescent="0.3">
      <c r="A52" s="14"/>
      <c r="B52" s="17"/>
      <c r="C52" s="9"/>
      <c r="D52" s="9"/>
      <c r="F52" s="21"/>
      <c r="I52" s="14"/>
      <c r="K52" s="23"/>
      <c r="S52" s="5"/>
      <c r="W52" s="5"/>
      <c r="Z52" s="6"/>
      <c r="AB52" s="5"/>
      <c r="AD52" s="6"/>
      <c r="AF52" s="5"/>
    </row>
    <row r="53" spans="1:32" x14ac:dyDescent="0.3">
      <c r="A53" s="14"/>
      <c r="B53" s="17"/>
      <c r="C53" s="9"/>
      <c r="D53" s="9"/>
      <c r="F53" s="21"/>
      <c r="I53" s="14"/>
      <c r="K53" s="23"/>
      <c r="S53" s="5"/>
      <c r="W53" s="5"/>
      <c r="Z53" s="6"/>
      <c r="AB53" s="5"/>
      <c r="AD53" s="6"/>
      <c r="AF53" s="5"/>
    </row>
    <row r="54" spans="1:32" x14ac:dyDescent="0.3">
      <c r="A54" s="14"/>
      <c r="B54" s="17"/>
      <c r="C54" s="9"/>
      <c r="D54" s="9"/>
      <c r="F54" s="21"/>
      <c r="I54" s="14"/>
      <c r="K54" s="23"/>
      <c r="S54" s="5"/>
      <c r="W54" s="5"/>
      <c r="Z54" s="6"/>
      <c r="AB54" s="5"/>
      <c r="AD54" s="6"/>
      <c r="AF54" s="5"/>
    </row>
    <row r="55" spans="1:32" x14ac:dyDescent="0.3">
      <c r="A55" s="14"/>
      <c r="B55" s="17"/>
      <c r="C55" s="9"/>
      <c r="D55" s="9"/>
      <c r="F55" s="17"/>
      <c r="I55" s="14"/>
      <c r="K55" s="23"/>
      <c r="S55" s="5"/>
      <c r="W55" s="5"/>
      <c r="Z55" s="6"/>
      <c r="AB55" s="5"/>
      <c r="AD55" s="6"/>
      <c r="AF55" s="5"/>
    </row>
    <row r="56" spans="1:32" x14ac:dyDescent="0.3">
      <c r="A56" s="14"/>
      <c r="B56" s="17"/>
      <c r="C56" s="9"/>
      <c r="D56" s="9"/>
      <c r="F56" s="17"/>
      <c r="I56" s="14"/>
      <c r="K56" s="23"/>
      <c r="S56" s="5"/>
      <c r="W56" s="5"/>
      <c r="Z56" s="6"/>
      <c r="AB56" s="5"/>
      <c r="AD56" s="6"/>
      <c r="AF56" s="5"/>
    </row>
    <row r="57" spans="1:32" x14ac:dyDescent="0.3">
      <c r="A57" s="14"/>
      <c r="B57" s="17"/>
      <c r="C57" s="9"/>
      <c r="D57" s="9"/>
      <c r="F57" s="21"/>
      <c r="I57" s="14"/>
      <c r="K57" s="23"/>
      <c r="S57" s="5"/>
      <c r="W57" s="5"/>
      <c r="Z57" s="6"/>
      <c r="AB57" s="5"/>
      <c r="AD57" s="6"/>
      <c r="AF57" s="5"/>
    </row>
    <row r="58" spans="1:32" x14ac:dyDescent="0.3">
      <c r="A58" s="14"/>
      <c r="B58" s="17"/>
      <c r="C58" s="9"/>
      <c r="D58" s="9"/>
      <c r="F58" s="21"/>
      <c r="I58" s="14"/>
      <c r="K58" s="23"/>
      <c r="S58" s="5"/>
      <c r="W58" s="5"/>
      <c r="Z58" s="6"/>
      <c r="AB58" s="5"/>
      <c r="AD58" s="6"/>
      <c r="AF58" s="5"/>
    </row>
    <row r="59" spans="1:32" x14ac:dyDescent="0.3">
      <c r="A59" s="14"/>
      <c r="B59" s="17"/>
      <c r="C59" s="9"/>
      <c r="D59" s="9"/>
      <c r="F59" s="21"/>
      <c r="I59" s="14"/>
      <c r="K59" s="23"/>
      <c r="S59" s="5"/>
      <c r="W59" s="5"/>
      <c r="Z59" s="6"/>
      <c r="AB59" s="5"/>
      <c r="AD59" s="6"/>
      <c r="AF59" s="5"/>
    </row>
    <row r="60" spans="1:32" x14ac:dyDescent="0.3">
      <c r="A60" s="14"/>
      <c r="B60" s="17"/>
      <c r="C60" s="9"/>
      <c r="D60" s="9"/>
      <c r="F60" s="21"/>
      <c r="I60" s="14"/>
      <c r="K60" s="23"/>
      <c r="S60" s="5"/>
      <c r="W60" s="5"/>
      <c r="Z60" s="6"/>
      <c r="AB60" s="5"/>
      <c r="AD60" s="6"/>
      <c r="AF60" s="5"/>
    </row>
    <row r="61" spans="1:32" x14ac:dyDescent="0.3">
      <c r="A61" s="14"/>
      <c r="B61" s="17"/>
      <c r="C61" s="9"/>
      <c r="D61" s="9"/>
      <c r="F61" s="17"/>
      <c r="I61" s="14"/>
      <c r="K61" s="23"/>
      <c r="S61" s="5"/>
      <c r="W61" s="5"/>
      <c r="Z61" s="6"/>
      <c r="AB61" s="5"/>
      <c r="AD61" s="6"/>
      <c r="AF61" s="5"/>
    </row>
    <row r="62" spans="1:32" x14ac:dyDescent="0.3">
      <c r="A62" s="14"/>
      <c r="B62" s="18"/>
      <c r="C62" s="9"/>
      <c r="D62" s="9"/>
      <c r="F62" s="18"/>
      <c r="I62" s="14"/>
      <c r="K62" s="23"/>
      <c r="S62" s="5"/>
      <c r="W62" s="5"/>
      <c r="Z62" s="6"/>
      <c r="AB62" s="5"/>
      <c r="AD62" s="6"/>
      <c r="AF62" s="5"/>
    </row>
    <row r="63" spans="1:32" x14ac:dyDescent="0.3">
      <c r="A63" s="14"/>
      <c r="B63" s="17"/>
      <c r="C63" s="9"/>
      <c r="D63" s="9"/>
      <c r="F63" s="21"/>
      <c r="I63" s="14"/>
      <c r="K63" s="23"/>
      <c r="S63" s="5"/>
      <c r="W63" s="5"/>
      <c r="Z63" s="6"/>
      <c r="AB63" s="5"/>
      <c r="AD63" s="6"/>
      <c r="AF63" s="5"/>
    </row>
    <row r="64" spans="1:32" x14ac:dyDescent="0.3">
      <c r="A64" s="14"/>
      <c r="B64" s="17"/>
      <c r="C64" s="9"/>
      <c r="D64" s="9"/>
      <c r="F64" s="21"/>
      <c r="I64" s="14"/>
      <c r="K64" s="23"/>
      <c r="S64" s="5"/>
      <c r="W64" s="5"/>
      <c r="Z64" s="6"/>
      <c r="AB64" s="5"/>
      <c r="AD64" s="6"/>
      <c r="AF64" s="5"/>
    </row>
    <row r="65" spans="1:32" x14ac:dyDescent="0.3">
      <c r="A65" s="14"/>
      <c r="B65" s="17"/>
      <c r="C65" s="9"/>
      <c r="D65" s="9"/>
      <c r="F65" s="21"/>
      <c r="I65" s="14"/>
      <c r="K65" s="23"/>
      <c r="S65" s="5"/>
      <c r="W65" s="5"/>
      <c r="Z65" s="6"/>
      <c r="AB65" s="5"/>
      <c r="AD65" s="6"/>
      <c r="AF65" s="5"/>
    </row>
    <row r="66" spans="1:32" x14ac:dyDescent="0.3">
      <c r="A66" s="14"/>
      <c r="B66" s="17"/>
      <c r="C66" s="9"/>
      <c r="D66" s="9"/>
      <c r="F66" s="21"/>
      <c r="I66" s="14"/>
      <c r="K66" s="23"/>
      <c r="S66" s="5"/>
      <c r="W66" s="5"/>
      <c r="Z66" s="6"/>
      <c r="AB66" s="5"/>
      <c r="AD66" s="6"/>
      <c r="AF66" s="5"/>
    </row>
    <row r="67" spans="1:32" x14ac:dyDescent="0.3">
      <c r="A67" s="14"/>
      <c r="B67" s="17"/>
      <c r="C67" s="9"/>
      <c r="D67" s="9"/>
      <c r="F67" s="21"/>
      <c r="I67" s="14"/>
      <c r="K67" s="23"/>
      <c r="S67" s="5"/>
      <c r="W67" s="5"/>
      <c r="Z67" s="6"/>
      <c r="AB67" s="5"/>
      <c r="AD67" s="6"/>
      <c r="AF67" s="5"/>
    </row>
    <row r="68" spans="1:32" x14ac:dyDescent="0.3">
      <c r="A68" s="14"/>
      <c r="B68" s="17"/>
      <c r="C68" s="9"/>
      <c r="D68" s="9"/>
      <c r="F68" s="17"/>
      <c r="I68" s="14"/>
      <c r="K68" s="23"/>
      <c r="S68" s="5"/>
      <c r="W68" s="5"/>
      <c r="Z68" s="6"/>
      <c r="AB68" s="5"/>
      <c r="AD68" s="6"/>
      <c r="AF68" s="5"/>
    </row>
    <row r="69" spans="1:32" x14ac:dyDescent="0.3">
      <c r="A69" s="14"/>
      <c r="B69" s="17"/>
      <c r="C69" s="9"/>
      <c r="D69" s="9"/>
      <c r="F69" s="21"/>
      <c r="I69" s="14"/>
      <c r="K69" s="23"/>
      <c r="S69" s="5"/>
      <c r="W69" s="5"/>
      <c r="Z69" s="6"/>
      <c r="AB69" s="5"/>
      <c r="AD69" s="6"/>
      <c r="AF69" s="5"/>
    </row>
    <row r="70" spans="1:32" x14ac:dyDescent="0.3">
      <c r="A70" s="14"/>
      <c r="B70" s="17"/>
      <c r="C70" s="9"/>
      <c r="D70" s="9"/>
      <c r="F70" s="21"/>
      <c r="I70" s="14"/>
      <c r="K70" s="23"/>
      <c r="S70" s="5"/>
      <c r="W70" s="5"/>
      <c r="Z70" s="6"/>
      <c r="AB70" s="5"/>
      <c r="AD70" s="6"/>
      <c r="AF70" s="5"/>
    </row>
    <row r="71" spans="1:32" x14ac:dyDescent="0.3">
      <c r="A71" s="14"/>
      <c r="B71" s="17"/>
      <c r="C71" s="9"/>
      <c r="D71" s="9"/>
      <c r="F71" s="21"/>
      <c r="I71" s="14"/>
      <c r="K71" s="23"/>
      <c r="S71" s="5"/>
      <c r="W71" s="5"/>
      <c r="Z71" s="6"/>
      <c r="AB71" s="5"/>
      <c r="AD71" s="6"/>
      <c r="AF71" s="5"/>
    </row>
    <row r="72" spans="1:32" x14ac:dyDescent="0.3">
      <c r="A72" s="14"/>
      <c r="B72" s="17"/>
      <c r="C72" s="9"/>
      <c r="D72" s="9"/>
      <c r="F72" s="21"/>
      <c r="I72" s="14"/>
      <c r="K72" s="23"/>
      <c r="S72" s="5"/>
      <c r="W72" s="5"/>
      <c r="Z72" s="6"/>
      <c r="AB72" s="5"/>
      <c r="AD72" s="6"/>
      <c r="AF72" s="5"/>
    </row>
    <row r="73" spans="1:32" x14ac:dyDescent="0.3">
      <c r="A73" s="14"/>
      <c r="B73" s="17"/>
      <c r="C73" s="9"/>
      <c r="D73" s="9"/>
      <c r="F73" s="21"/>
      <c r="I73" s="14"/>
      <c r="K73" s="23"/>
      <c r="S73" s="5"/>
      <c r="W73" s="5"/>
      <c r="Z73" s="6"/>
      <c r="AB73" s="5"/>
      <c r="AD73" s="6"/>
      <c r="AF73" s="5"/>
    </row>
    <row r="74" spans="1:32" x14ac:dyDescent="0.3">
      <c r="A74" s="14"/>
      <c r="B74" s="17"/>
      <c r="C74" s="9"/>
      <c r="D74" s="9"/>
      <c r="F74" s="21"/>
      <c r="I74" s="14"/>
      <c r="K74" s="23"/>
      <c r="S74" s="5"/>
      <c r="W74" s="5"/>
      <c r="Z74" s="6"/>
      <c r="AB74" s="5"/>
      <c r="AD74" s="6"/>
      <c r="AF74" s="5"/>
    </row>
    <row r="75" spans="1:32" x14ac:dyDescent="0.3">
      <c r="A75" s="14"/>
      <c r="B75" s="17"/>
      <c r="C75" s="9"/>
      <c r="D75" s="9"/>
      <c r="F75" s="21"/>
      <c r="I75" s="14"/>
      <c r="K75" s="23"/>
      <c r="S75" s="5"/>
      <c r="W75" s="5"/>
      <c r="Z75" s="6"/>
      <c r="AB75" s="5"/>
      <c r="AD75" s="6"/>
      <c r="AF75" s="5"/>
    </row>
    <row r="76" spans="1:32" x14ac:dyDescent="0.3">
      <c r="A76" s="14"/>
      <c r="B76" s="17"/>
      <c r="C76" s="9"/>
      <c r="D76" s="9"/>
      <c r="F76" s="21"/>
      <c r="I76" s="14"/>
      <c r="K76" s="23"/>
      <c r="S76" s="5"/>
      <c r="W76" s="5"/>
      <c r="Z76" s="6"/>
      <c r="AB76" s="5"/>
      <c r="AD76" s="6"/>
      <c r="AF76" s="5"/>
    </row>
    <row r="77" spans="1:32" x14ac:dyDescent="0.3">
      <c r="A77" s="14"/>
      <c r="B77" s="17"/>
      <c r="C77" s="9"/>
      <c r="D77" s="9"/>
      <c r="F77" s="21"/>
      <c r="I77" s="14"/>
      <c r="K77" s="23"/>
      <c r="S77" s="5"/>
      <c r="W77" s="5"/>
      <c r="Z77" s="6"/>
      <c r="AB77" s="5"/>
      <c r="AD77" s="6"/>
      <c r="AF77" s="5"/>
    </row>
    <row r="78" spans="1:32" x14ac:dyDescent="0.3">
      <c r="A78" s="14"/>
      <c r="B78" s="17"/>
      <c r="C78" s="9"/>
      <c r="D78" s="9"/>
      <c r="F78" s="21"/>
      <c r="I78" s="14"/>
      <c r="K78" s="23"/>
      <c r="S78" s="5"/>
      <c r="W78" s="5"/>
      <c r="Z78" s="6"/>
      <c r="AB78" s="5"/>
      <c r="AD78" s="6"/>
      <c r="AF78" s="5"/>
    </row>
    <row r="79" spans="1:32" x14ac:dyDescent="0.3">
      <c r="A79" s="14"/>
      <c r="B79" s="17"/>
      <c r="C79" s="9"/>
      <c r="D79" s="9"/>
      <c r="F79" s="21"/>
      <c r="I79" s="14"/>
      <c r="K79" s="23"/>
      <c r="S79" s="5"/>
      <c r="W79" s="5"/>
      <c r="Z79" s="6"/>
      <c r="AB79" s="5"/>
      <c r="AD79" s="6"/>
      <c r="AF79" s="5"/>
    </row>
    <row r="80" spans="1:32" x14ac:dyDescent="0.3">
      <c r="A80" s="14"/>
      <c r="B80" s="17"/>
      <c r="C80" s="9"/>
      <c r="D80" s="9"/>
      <c r="F80" s="21"/>
      <c r="I80" s="14"/>
      <c r="K80" s="23"/>
      <c r="S80" s="5"/>
      <c r="W80" s="5"/>
      <c r="Z80" s="6"/>
      <c r="AB80" s="5"/>
      <c r="AD80" s="6"/>
      <c r="AF80" s="5"/>
    </row>
    <row r="81" spans="1:32" x14ac:dyDescent="0.3">
      <c r="A81" s="14"/>
      <c r="B81" s="17"/>
      <c r="C81" s="9"/>
      <c r="D81" s="9"/>
      <c r="F81" s="21"/>
      <c r="I81" s="14"/>
      <c r="K81" s="23"/>
      <c r="S81" s="5"/>
      <c r="W81" s="5"/>
      <c r="Z81" s="6"/>
      <c r="AB81" s="5"/>
      <c r="AD81" s="6"/>
      <c r="AF81" s="5"/>
    </row>
    <row r="82" spans="1:32" x14ac:dyDescent="0.3">
      <c r="A82" s="14"/>
      <c r="B82" s="17"/>
      <c r="C82" s="9"/>
      <c r="D82" s="9"/>
      <c r="F82" s="21"/>
      <c r="I82" s="14"/>
      <c r="K82" s="23"/>
      <c r="S82" s="5"/>
      <c r="W82" s="5"/>
      <c r="Z82" s="6"/>
      <c r="AB82" s="5"/>
      <c r="AD82" s="6"/>
      <c r="AF82" s="5"/>
    </row>
    <row r="83" spans="1:32" x14ac:dyDescent="0.3">
      <c r="A83" s="14"/>
      <c r="B83" s="17"/>
      <c r="C83" s="9"/>
      <c r="D83" s="9"/>
      <c r="F83" s="21"/>
      <c r="I83" s="14"/>
      <c r="K83" s="23"/>
      <c r="S83" s="5"/>
      <c r="W83" s="5"/>
      <c r="Z83" s="6"/>
      <c r="AB83" s="5"/>
      <c r="AD83" s="6"/>
      <c r="AF83" s="5"/>
    </row>
    <row r="84" spans="1:32" x14ac:dyDescent="0.3">
      <c r="A84" s="14"/>
      <c r="B84" s="17"/>
      <c r="C84" s="9"/>
      <c r="D84" s="9"/>
      <c r="F84" s="21"/>
      <c r="I84" s="14"/>
      <c r="K84" s="23"/>
      <c r="S84" s="5"/>
      <c r="W84" s="5"/>
      <c r="Z84" s="6"/>
      <c r="AB84" s="5"/>
      <c r="AD84" s="6"/>
      <c r="AF84" s="5"/>
    </row>
    <row r="85" spans="1:32" x14ac:dyDescent="0.3">
      <c r="A85" s="14"/>
      <c r="B85" s="17"/>
      <c r="C85" s="9"/>
      <c r="D85" s="9"/>
      <c r="F85" s="21"/>
      <c r="I85" s="14"/>
      <c r="K85" s="23"/>
      <c r="S85" s="5"/>
      <c r="W85" s="5"/>
      <c r="Z85" s="6"/>
      <c r="AB85" s="5"/>
      <c r="AD85" s="6"/>
      <c r="AF85" s="5"/>
    </row>
    <row r="86" spans="1:32" x14ac:dyDescent="0.3">
      <c r="A86" s="14"/>
      <c r="B86" s="17"/>
      <c r="C86" s="9"/>
      <c r="D86" s="9"/>
      <c r="F86" s="21"/>
      <c r="I86" s="14"/>
      <c r="K86" s="23"/>
      <c r="S86" s="5"/>
      <c r="W86" s="5"/>
      <c r="Z86" s="6"/>
      <c r="AB86" s="5"/>
      <c r="AD86" s="6"/>
      <c r="AF86" s="5"/>
    </row>
    <row r="87" spans="1:32" x14ac:dyDescent="0.3">
      <c r="A87" s="14"/>
      <c r="B87" s="17"/>
      <c r="C87" s="9"/>
      <c r="D87" s="9"/>
      <c r="F87" s="21"/>
      <c r="I87" s="14"/>
      <c r="K87" s="23"/>
      <c r="S87" s="5"/>
      <c r="W87" s="5"/>
      <c r="Z87" s="6"/>
      <c r="AB87" s="5"/>
      <c r="AD87" s="6"/>
      <c r="AF87" s="5"/>
    </row>
    <row r="88" spans="1:32" x14ac:dyDescent="0.3">
      <c r="A88" s="14"/>
      <c r="B88" s="17"/>
      <c r="C88" s="9"/>
      <c r="D88" s="9"/>
      <c r="F88" s="21"/>
      <c r="I88" s="14"/>
      <c r="K88" s="23"/>
      <c r="S88" s="5"/>
      <c r="W88" s="5"/>
      <c r="Z88" s="6"/>
      <c r="AB88" s="5"/>
      <c r="AD88" s="6"/>
      <c r="AF88" s="5"/>
    </row>
    <row r="89" spans="1:32" x14ac:dyDescent="0.3">
      <c r="A89" s="14"/>
      <c r="B89" s="17"/>
      <c r="C89" s="9"/>
      <c r="D89" s="9"/>
      <c r="F89" s="21"/>
      <c r="I89" s="14"/>
      <c r="K89" s="23"/>
      <c r="S89" s="5"/>
      <c r="W89" s="5"/>
      <c r="Z89" s="6"/>
      <c r="AB89" s="5"/>
      <c r="AD89" s="6"/>
      <c r="AF89" s="5"/>
    </row>
    <row r="90" spans="1:32" x14ac:dyDescent="0.3">
      <c r="A90" s="14"/>
      <c r="B90" s="17"/>
      <c r="C90" s="9"/>
      <c r="D90" s="9"/>
      <c r="F90" s="21"/>
      <c r="I90" s="14"/>
      <c r="K90" s="23"/>
      <c r="S90" s="5"/>
      <c r="W90" s="5"/>
      <c r="Z90" s="6"/>
      <c r="AB90" s="5"/>
      <c r="AD90" s="6"/>
      <c r="AF90" s="5"/>
    </row>
    <row r="91" spans="1:32" x14ac:dyDescent="0.3">
      <c r="A91" s="14"/>
      <c r="B91" s="17"/>
      <c r="C91" s="9"/>
      <c r="D91" s="9"/>
      <c r="F91" s="21"/>
      <c r="I91" s="14"/>
      <c r="K91" s="23"/>
      <c r="S91" s="5"/>
      <c r="W91" s="5"/>
      <c r="Z91" s="6"/>
      <c r="AB91" s="5"/>
      <c r="AD91" s="6"/>
      <c r="AF91" s="5"/>
    </row>
    <row r="92" spans="1:32" x14ac:dyDescent="0.3">
      <c r="A92" s="14"/>
      <c r="B92" s="17"/>
      <c r="C92" s="9"/>
      <c r="D92" s="9"/>
      <c r="F92" s="21"/>
      <c r="I92" s="14"/>
      <c r="K92" s="23"/>
      <c r="S92" s="5"/>
      <c r="W92" s="5"/>
      <c r="Z92" s="6"/>
      <c r="AB92" s="5"/>
      <c r="AD92" s="6"/>
      <c r="AF92" s="5"/>
    </row>
    <row r="93" spans="1:32" x14ac:dyDescent="0.3">
      <c r="A93" s="14"/>
      <c r="B93" s="17"/>
      <c r="C93" s="9"/>
      <c r="D93" s="9"/>
      <c r="F93" s="21"/>
      <c r="I93" s="14"/>
      <c r="K93" s="23"/>
      <c r="S93" s="5"/>
      <c r="W93" s="5"/>
      <c r="Z93" s="6"/>
      <c r="AB93" s="5"/>
      <c r="AD93" s="6"/>
      <c r="AF93" s="5"/>
    </row>
    <row r="94" spans="1:32" x14ac:dyDescent="0.3">
      <c r="A94" s="14"/>
      <c r="B94" s="18"/>
      <c r="C94" s="9"/>
      <c r="D94" s="9"/>
      <c r="F94" s="18"/>
      <c r="I94" s="14"/>
      <c r="K94" s="23"/>
      <c r="S94" s="5"/>
      <c r="W94" s="5"/>
      <c r="Z94" s="6"/>
      <c r="AB94" s="5"/>
      <c r="AD94" s="6"/>
      <c r="AF94" s="5"/>
    </row>
    <row r="95" spans="1:32" x14ac:dyDescent="0.3">
      <c r="A95" s="14"/>
      <c r="B95" s="17"/>
      <c r="C95" s="9"/>
      <c r="D95" s="9"/>
      <c r="F95" s="21"/>
      <c r="I95" s="14"/>
      <c r="K95" s="23"/>
      <c r="S95" s="5"/>
      <c r="W95" s="5"/>
      <c r="Z95" s="6"/>
      <c r="AB95" s="5"/>
      <c r="AD95" s="6"/>
      <c r="AF95" s="5"/>
    </row>
    <row r="96" spans="1:32" x14ac:dyDescent="0.3">
      <c r="A96" s="14"/>
      <c r="B96" s="17"/>
      <c r="C96" s="9"/>
      <c r="D96" s="9"/>
      <c r="F96" s="21"/>
      <c r="I96" s="14"/>
      <c r="K96" s="23"/>
      <c r="S96" s="5"/>
      <c r="W96" s="5"/>
      <c r="Z96" s="6"/>
      <c r="AB96" s="5"/>
      <c r="AD96" s="6"/>
      <c r="AF96" s="5"/>
    </row>
    <row r="97" spans="1:32" x14ac:dyDescent="0.3">
      <c r="A97" s="14"/>
      <c r="B97" s="17"/>
      <c r="C97" s="9"/>
      <c r="D97" s="9"/>
      <c r="F97" s="17"/>
      <c r="I97" s="14"/>
      <c r="K97" s="23"/>
      <c r="S97" s="5"/>
      <c r="W97" s="5"/>
      <c r="Z97" s="6"/>
      <c r="AB97" s="5"/>
      <c r="AD97" s="6"/>
      <c r="AF97" s="5"/>
    </row>
    <row r="98" spans="1:32" x14ac:dyDescent="0.3">
      <c r="A98" s="14"/>
      <c r="B98" s="17"/>
      <c r="C98" s="9"/>
      <c r="D98" s="9"/>
      <c r="F98" s="17"/>
      <c r="I98" s="14"/>
      <c r="K98" s="23"/>
      <c r="S98" s="5"/>
      <c r="W98" s="5"/>
      <c r="Z98" s="6"/>
      <c r="AB98" s="5"/>
      <c r="AD98" s="6"/>
      <c r="AF98" s="5"/>
    </row>
    <row r="99" spans="1:32" x14ac:dyDescent="0.3">
      <c r="A99" s="14"/>
      <c r="B99" s="17"/>
      <c r="C99" s="9"/>
      <c r="D99" s="9"/>
      <c r="F99" s="21"/>
      <c r="I99" s="14"/>
      <c r="K99" s="23"/>
      <c r="S99" s="5"/>
      <c r="W99" s="5"/>
      <c r="Z99" s="6"/>
      <c r="AB99" s="5"/>
      <c r="AD99" s="6"/>
      <c r="AF99" s="5"/>
    </row>
    <row r="100" spans="1:32" x14ac:dyDescent="0.3">
      <c r="A100" s="14"/>
      <c r="B100" s="17"/>
      <c r="C100" s="9"/>
      <c r="D100" s="9"/>
      <c r="F100" s="17"/>
      <c r="I100" s="14"/>
      <c r="K100" s="23"/>
      <c r="S100" s="5"/>
      <c r="W100" s="5"/>
      <c r="Z100" s="6"/>
      <c r="AB100" s="5"/>
      <c r="AD100" s="6"/>
      <c r="AF100" s="5"/>
    </row>
    <row r="101" spans="1:32" x14ac:dyDescent="0.3">
      <c r="A101" s="14"/>
      <c r="B101" s="17"/>
      <c r="C101" s="9"/>
      <c r="D101" s="9"/>
      <c r="F101" s="17"/>
      <c r="I101" s="14"/>
      <c r="K101" s="23"/>
      <c r="S101" s="5"/>
      <c r="W101" s="5"/>
      <c r="Z101" s="6"/>
      <c r="AB101" s="5"/>
      <c r="AD101" s="6"/>
      <c r="AF101" s="5"/>
    </row>
    <row r="102" spans="1:32" x14ac:dyDescent="0.3">
      <c r="A102" s="14"/>
      <c r="B102" s="17"/>
      <c r="C102" s="9"/>
      <c r="D102" s="9"/>
      <c r="F102" s="21"/>
      <c r="I102" s="14"/>
      <c r="K102" s="23"/>
      <c r="S102" s="5"/>
      <c r="W102" s="5"/>
      <c r="Z102" s="6"/>
      <c r="AB102" s="5"/>
      <c r="AD102" s="6"/>
      <c r="AF102" s="5"/>
    </row>
    <row r="103" spans="1:32" x14ac:dyDescent="0.3">
      <c r="A103" s="14"/>
      <c r="B103" s="17"/>
      <c r="C103" s="9"/>
      <c r="D103" s="9"/>
      <c r="F103" s="17"/>
      <c r="I103" s="14"/>
      <c r="K103" s="23"/>
      <c r="S103" s="5"/>
      <c r="W103" s="5"/>
      <c r="Z103" s="6"/>
      <c r="AB103" s="5"/>
      <c r="AD103" s="6"/>
      <c r="AF103" s="5"/>
    </row>
    <row r="104" spans="1:32" x14ac:dyDescent="0.3">
      <c r="A104" s="14"/>
      <c r="B104" s="17"/>
      <c r="C104" s="9"/>
      <c r="D104" s="9"/>
      <c r="F104" s="21"/>
      <c r="I104" s="14"/>
      <c r="K104" s="23"/>
      <c r="S104" s="5"/>
      <c r="W104" s="5"/>
      <c r="Z104" s="6"/>
      <c r="AB104" s="5"/>
      <c r="AD104" s="6"/>
      <c r="AF104" s="5"/>
    </row>
    <row r="105" spans="1:32" x14ac:dyDescent="0.3">
      <c r="A105" s="14"/>
      <c r="B105" s="17"/>
      <c r="C105" s="9"/>
      <c r="D105" s="9"/>
      <c r="F105" s="17"/>
      <c r="I105" s="14"/>
      <c r="K105" s="23"/>
      <c r="S105" s="5"/>
      <c r="W105" s="5"/>
      <c r="Z105" s="6"/>
      <c r="AB105" s="5"/>
      <c r="AD105" s="6"/>
      <c r="AF105" s="5"/>
    </row>
    <row r="106" spans="1:32" x14ac:dyDescent="0.3">
      <c r="A106" s="14"/>
      <c r="B106" s="17"/>
      <c r="C106" s="9"/>
      <c r="D106" s="9"/>
      <c r="F106" s="21"/>
      <c r="I106" s="14"/>
      <c r="K106" s="23"/>
      <c r="S106" s="5"/>
      <c r="W106" s="5"/>
      <c r="Z106" s="6"/>
      <c r="AB106" s="5"/>
      <c r="AD106" s="6"/>
      <c r="AF106" s="5"/>
    </row>
    <row r="107" spans="1:32" x14ac:dyDescent="0.3">
      <c r="A107" s="14"/>
      <c r="B107" s="17"/>
      <c r="C107" s="9"/>
      <c r="D107" s="9"/>
      <c r="F107" s="17"/>
      <c r="I107" s="14"/>
      <c r="K107" s="23"/>
      <c r="S107" s="5"/>
      <c r="W107" s="5"/>
      <c r="Z107" s="6"/>
      <c r="AB107" s="5"/>
      <c r="AD107" s="6"/>
      <c r="AF107" s="5"/>
    </row>
    <row r="108" spans="1:32" x14ac:dyDescent="0.3">
      <c r="A108" s="14"/>
      <c r="B108" s="17"/>
      <c r="C108" s="9"/>
      <c r="D108" s="9"/>
      <c r="F108" s="21"/>
      <c r="I108" s="14"/>
      <c r="K108" s="23"/>
      <c r="S108" s="5"/>
      <c r="W108" s="5"/>
      <c r="Z108" s="6"/>
      <c r="AB108" s="5"/>
      <c r="AD108" s="6"/>
      <c r="AF108" s="5"/>
    </row>
    <row r="109" spans="1:32" x14ac:dyDescent="0.3">
      <c r="A109" s="14"/>
      <c r="B109" s="17"/>
      <c r="C109" s="9"/>
      <c r="D109" s="9"/>
      <c r="F109" s="21"/>
      <c r="I109" s="14"/>
      <c r="K109" s="23"/>
      <c r="S109" s="5"/>
      <c r="W109" s="5"/>
      <c r="Z109" s="6"/>
      <c r="AB109" s="5"/>
      <c r="AD109" s="6"/>
      <c r="AF109" s="5"/>
    </row>
    <row r="110" spans="1:32" x14ac:dyDescent="0.3">
      <c r="A110" s="14"/>
      <c r="B110" s="17"/>
      <c r="C110" s="9"/>
      <c r="D110" s="9"/>
      <c r="F110" s="21"/>
      <c r="I110" s="14"/>
      <c r="K110" s="23"/>
      <c r="S110" s="5"/>
      <c r="W110" s="5"/>
      <c r="Z110" s="6"/>
      <c r="AB110" s="5"/>
      <c r="AD110" s="6"/>
      <c r="AF110" s="5"/>
    </row>
    <row r="111" spans="1:32" x14ac:dyDescent="0.3">
      <c r="A111" s="14"/>
      <c r="B111" s="17"/>
      <c r="C111" s="9"/>
      <c r="D111" s="9"/>
      <c r="F111" s="21"/>
      <c r="I111" s="14"/>
      <c r="K111" s="23"/>
      <c r="S111" s="5"/>
      <c r="W111" s="5"/>
      <c r="Z111" s="6"/>
      <c r="AB111" s="5"/>
      <c r="AD111" s="6"/>
      <c r="AF111" s="5"/>
    </row>
    <row r="112" spans="1:32" x14ac:dyDescent="0.3">
      <c r="A112" s="14"/>
      <c r="B112" s="17"/>
      <c r="C112" s="9"/>
      <c r="D112" s="9"/>
      <c r="F112" s="21"/>
      <c r="I112" s="14"/>
      <c r="K112" s="23"/>
      <c r="S112" s="5"/>
      <c r="W112" s="5"/>
      <c r="Z112" s="6"/>
      <c r="AB112" s="5"/>
      <c r="AD112" s="6"/>
      <c r="AF112" s="5"/>
    </row>
    <row r="113" spans="1:32" x14ac:dyDescent="0.3">
      <c r="A113" s="14"/>
      <c r="B113" s="17"/>
      <c r="C113" s="9"/>
      <c r="D113" s="9"/>
      <c r="F113" s="17"/>
      <c r="I113" s="14"/>
      <c r="K113" s="23"/>
      <c r="S113" s="5"/>
      <c r="W113" s="5"/>
      <c r="Z113" s="6"/>
      <c r="AB113" s="5"/>
      <c r="AD113" s="6"/>
      <c r="AF113" s="5"/>
    </row>
    <row r="114" spans="1:32" x14ac:dyDescent="0.3">
      <c r="A114" s="14"/>
      <c r="B114" s="17"/>
      <c r="C114" s="9"/>
      <c r="D114" s="9"/>
      <c r="F114" s="17"/>
      <c r="I114" s="14"/>
      <c r="K114" s="23"/>
      <c r="S114" s="5"/>
      <c r="W114" s="5"/>
      <c r="Z114" s="6"/>
      <c r="AB114" s="5"/>
      <c r="AD114" s="6"/>
      <c r="AF114" s="5"/>
    </row>
    <row r="115" spans="1:32" x14ac:dyDescent="0.3">
      <c r="A115" s="14"/>
      <c r="B115" s="17"/>
      <c r="C115" s="9"/>
      <c r="D115" s="9"/>
      <c r="F115" s="21"/>
      <c r="I115" s="14"/>
      <c r="K115" s="23"/>
      <c r="S115" s="5"/>
      <c r="W115" s="5"/>
      <c r="Z115" s="6"/>
      <c r="AB115" s="5"/>
      <c r="AD115" s="6"/>
      <c r="AF115" s="5"/>
    </row>
    <row r="116" spans="1:32" x14ac:dyDescent="0.3">
      <c r="A116" s="14"/>
      <c r="B116" s="17"/>
      <c r="C116" s="9"/>
      <c r="D116" s="9"/>
      <c r="F116" s="21"/>
      <c r="I116" s="14"/>
      <c r="K116" s="23"/>
      <c r="S116" s="5"/>
      <c r="W116" s="5"/>
      <c r="Z116" s="6"/>
      <c r="AB116" s="5"/>
      <c r="AD116" s="6"/>
      <c r="AF116" s="5"/>
    </row>
    <row r="117" spans="1:32" x14ac:dyDescent="0.3">
      <c r="A117" s="14"/>
      <c r="B117" s="17"/>
      <c r="C117" s="9"/>
      <c r="D117" s="9"/>
      <c r="F117" s="21"/>
      <c r="I117" s="14"/>
      <c r="K117" s="23"/>
      <c r="S117" s="5"/>
      <c r="W117" s="5"/>
      <c r="Z117" s="6"/>
      <c r="AB117" s="5"/>
      <c r="AD117" s="6"/>
      <c r="AF117" s="5"/>
    </row>
    <row r="118" spans="1:32" x14ac:dyDescent="0.3">
      <c r="A118" s="14"/>
      <c r="B118" s="17"/>
      <c r="C118" s="9"/>
      <c r="D118" s="9"/>
      <c r="F118" s="21"/>
      <c r="I118" s="14"/>
      <c r="K118" s="23"/>
      <c r="S118" s="5"/>
      <c r="W118" s="5"/>
      <c r="Z118" s="6"/>
      <c r="AB118" s="5"/>
      <c r="AD118" s="6"/>
      <c r="AF118" s="5"/>
    </row>
    <row r="119" spans="1:32" x14ac:dyDescent="0.3">
      <c r="A119" s="14"/>
      <c r="B119" s="17"/>
      <c r="C119" s="9"/>
      <c r="D119" s="9"/>
      <c r="F119" s="21"/>
      <c r="I119" s="14"/>
      <c r="K119" s="23"/>
      <c r="S119" s="5"/>
      <c r="W119" s="5"/>
      <c r="Z119" s="6"/>
      <c r="AB119" s="5"/>
      <c r="AD119" s="6"/>
      <c r="AF119" s="5"/>
    </row>
    <row r="120" spans="1:32" x14ac:dyDescent="0.3">
      <c r="A120" s="14"/>
      <c r="B120" s="17"/>
      <c r="C120" s="9"/>
      <c r="D120" s="9"/>
      <c r="F120" s="21"/>
      <c r="I120" s="14"/>
      <c r="K120" s="23"/>
      <c r="S120" s="5"/>
      <c r="W120" s="5"/>
      <c r="Z120" s="6"/>
      <c r="AB120" s="5"/>
      <c r="AD120" s="6"/>
      <c r="AF120" s="5"/>
    </row>
    <row r="121" spans="1:32" x14ac:dyDescent="0.3">
      <c r="A121" s="14"/>
      <c r="B121" s="17"/>
      <c r="C121" s="9"/>
      <c r="D121" s="9"/>
      <c r="F121" s="21"/>
      <c r="I121" s="14"/>
      <c r="K121" s="23"/>
      <c r="S121" s="5"/>
      <c r="W121" s="5"/>
      <c r="Z121" s="6"/>
      <c r="AB121" s="5"/>
      <c r="AD121" s="6"/>
      <c r="AF121" s="5"/>
    </row>
    <row r="122" spans="1:32" x14ac:dyDescent="0.3">
      <c r="A122" s="14"/>
      <c r="B122" s="17"/>
      <c r="C122" s="9"/>
      <c r="D122" s="9"/>
      <c r="F122" s="21"/>
      <c r="I122" s="14"/>
      <c r="K122" s="23"/>
      <c r="S122" s="5"/>
      <c r="W122" s="5"/>
      <c r="Z122" s="6"/>
      <c r="AB122" s="5"/>
      <c r="AD122" s="6"/>
      <c r="AF122" s="5"/>
    </row>
    <row r="123" spans="1:32" x14ac:dyDescent="0.3">
      <c r="A123" s="14"/>
      <c r="B123" s="17"/>
      <c r="C123" s="9"/>
      <c r="D123" s="9"/>
      <c r="F123" s="21"/>
      <c r="I123" s="14"/>
      <c r="K123" s="23"/>
      <c r="S123" s="5"/>
      <c r="W123" s="5"/>
      <c r="Z123" s="6"/>
      <c r="AB123" s="5"/>
      <c r="AD123" s="6"/>
      <c r="AF123" s="5"/>
    </row>
    <row r="124" spans="1:32" x14ac:dyDescent="0.3">
      <c r="A124" s="14"/>
      <c r="B124" s="17"/>
      <c r="C124" s="9"/>
      <c r="D124" s="9"/>
      <c r="F124" s="21"/>
      <c r="I124" s="14"/>
      <c r="K124" s="23"/>
      <c r="S124" s="5"/>
      <c r="W124" s="5"/>
      <c r="Z124" s="6"/>
      <c r="AB124" s="5"/>
      <c r="AD124" s="6"/>
      <c r="AF124" s="5"/>
    </row>
    <row r="125" spans="1:32" x14ac:dyDescent="0.3">
      <c r="A125" s="14"/>
      <c r="B125" s="17"/>
      <c r="C125" s="9"/>
      <c r="D125" s="9"/>
      <c r="F125" s="21"/>
      <c r="I125" s="14"/>
      <c r="K125" s="23"/>
      <c r="S125" s="5"/>
      <c r="W125" s="5"/>
      <c r="Z125" s="6"/>
      <c r="AB125" s="5"/>
      <c r="AD125" s="6"/>
      <c r="AF125" s="5"/>
    </row>
    <row r="126" spans="1:32" x14ac:dyDescent="0.3">
      <c r="A126" s="14"/>
      <c r="B126" s="17"/>
      <c r="C126" s="9"/>
      <c r="D126" s="9"/>
      <c r="F126" s="21"/>
      <c r="I126" s="14"/>
      <c r="K126" s="23"/>
      <c r="S126" s="5"/>
      <c r="W126" s="5"/>
      <c r="Z126" s="6"/>
      <c r="AB126" s="5"/>
      <c r="AD126" s="6"/>
      <c r="AF126" s="5"/>
    </row>
    <row r="127" spans="1:32" x14ac:dyDescent="0.3">
      <c r="A127" s="14"/>
      <c r="B127" s="17"/>
      <c r="C127" s="9"/>
      <c r="D127" s="9"/>
      <c r="F127" s="21"/>
      <c r="I127" s="14"/>
      <c r="K127" s="23"/>
      <c r="S127" s="5"/>
      <c r="W127" s="5"/>
      <c r="Z127" s="6"/>
      <c r="AB127" s="5"/>
      <c r="AD127" s="6"/>
      <c r="AF127" s="5"/>
    </row>
    <row r="128" spans="1:32" x14ac:dyDescent="0.3">
      <c r="A128" s="14"/>
      <c r="B128" s="17"/>
      <c r="C128" s="9"/>
      <c r="D128" s="9"/>
      <c r="F128" s="21"/>
      <c r="I128" s="14"/>
      <c r="K128" s="23"/>
      <c r="S128" s="5"/>
      <c r="W128" s="5"/>
      <c r="Z128" s="6"/>
      <c r="AB128" s="5"/>
      <c r="AD128" s="6"/>
      <c r="AF128" s="5"/>
    </row>
    <row r="129" spans="1:32" x14ac:dyDescent="0.3">
      <c r="A129" s="14"/>
      <c r="B129" s="17"/>
      <c r="C129" s="9"/>
      <c r="D129" s="9"/>
      <c r="F129" s="21"/>
      <c r="I129" s="14"/>
      <c r="K129" s="23"/>
      <c r="S129" s="5"/>
      <c r="W129" s="5"/>
      <c r="Z129" s="6"/>
      <c r="AB129" s="5"/>
      <c r="AD129" s="6"/>
      <c r="AF129" s="5"/>
    </row>
    <row r="130" spans="1:32" x14ac:dyDescent="0.3">
      <c r="A130" s="14"/>
      <c r="B130" s="17"/>
      <c r="C130" s="9"/>
      <c r="D130" s="9"/>
      <c r="F130" s="21"/>
      <c r="I130" s="14"/>
      <c r="K130" s="23"/>
      <c r="S130" s="5"/>
      <c r="W130" s="5"/>
      <c r="Z130" s="6"/>
      <c r="AB130" s="5"/>
      <c r="AD130" s="6"/>
      <c r="AF130" s="5"/>
    </row>
    <row r="131" spans="1:32" x14ac:dyDescent="0.3">
      <c r="A131" s="14"/>
      <c r="B131" s="17"/>
      <c r="C131" s="9"/>
      <c r="D131" s="9"/>
      <c r="F131" s="22"/>
      <c r="I131" s="14"/>
      <c r="K131" s="23"/>
      <c r="S131" s="5"/>
      <c r="W131" s="5"/>
      <c r="Z131" s="6"/>
      <c r="AB131" s="5"/>
      <c r="AD131" s="6"/>
      <c r="AF131" s="5"/>
    </row>
    <row r="132" spans="1:32" x14ac:dyDescent="0.3">
      <c r="A132" s="14"/>
      <c r="B132" s="17"/>
      <c r="C132" s="9"/>
      <c r="D132" s="9"/>
      <c r="F132" s="17"/>
      <c r="I132" s="14"/>
      <c r="K132" s="23"/>
      <c r="S132" s="5"/>
      <c r="W132" s="5"/>
      <c r="Z132" s="6"/>
      <c r="AB132" s="5"/>
      <c r="AD132" s="6"/>
      <c r="AF132" s="5"/>
    </row>
    <row r="133" spans="1:32" x14ac:dyDescent="0.3">
      <c r="A133" s="14"/>
      <c r="B133" s="17"/>
      <c r="C133" s="9"/>
      <c r="D133" s="9"/>
      <c r="F133" s="17"/>
      <c r="I133" s="14"/>
      <c r="K133" s="23"/>
      <c r="S133" s="5"/>
      <c r="W133" s="5"/>
      <c r="Z133" s="6"/>
      <c r="AB133" s="5"/>
      <c r="AD133" s="6"/>
      <c r="AF133" s="5"/>
    </row>
    <row r="134" spans="1:32" x14ac:dyDescent="0.3">
      <c r="A134" s="14"/>
      <c r="B134" s="17"/>
      <c r="C134" s="9"/>
      <c r="D134" s="9"/>
      <c r="F134" s="22"/>
      <c r="I134" s="14"/>
      <c r="K134" s="23"/>
      <c r="S134" s="5"/>
      <c r="W134" s="5"/>
      <c r="Z134" s="6"/>
      <c r="AB134" s="5"/>
      <c r="AD134" s="6"/>
      <c r="AF134" s="5"/>
    </row>
    <row r="135" spans="1:32" x14ac:dyDescent="0.3">
      <c r="A135" s="14"/>
      <c r="B135" s="17"/>
      <c r="C135" s="9"/>
      <c r="D135" s="9"/>
      <c r="F135" s="17"/>
      <c r="I135" s="14"/>
      <c r="K135" s="23"/>
      <c r="S135" s="5"/>
      <c r="W135" s="5"/>
      <c r="Z135" s="6"/>
      <c r="AB135" s="5"/>
      <c r="AD135" s="6"/>
      <c r="AF135" s="5"/>
    </row>
    <row r="136" spans="1:32" x14ac:dyDescent="0.3">
      <c r="A136" s="14"/>
      <c r="B136" s="17"/>
      <c r="C136" s="9"/>
      <c r="D136" s="9"/>
      <c r="F136" s="17"/>
      <c r="I136" s="14"/>
      <c r="K136" s="23"/>
      <c r="S136" s="5"/>
      <c r="W136" s="5"/>
      <c r="Z136" s="6"/>
      <c r="AB136" s="5"/>
      <c r="AD136" s="6"/>
      <c r="AF136" s="5"/>
    </row>
    <row r="137" spans="1:32" x14ac:dyDescent="0.3">
      <c r="A137" s="14"/>
      <c r="B137" s="17"/>
      <c r="C137" s="9"/>
      <c r="D137" s="9"/>
      <c r="F137" s="21"/>
      <c r="I137" s="14"/>
      <c r="K137" s="23"/>
      <c r="S137" s="5"/>
      <c r="W137" s="5"/>
      <c r="Z137" s="6"/>
      <c r="AB137" s="5"/>
      <c r="AD137" s="6"/>
      <c r="AF137" s="5"/>
    </row>
    <row r="138" spans="1:32" x14ac:dyDescent="0.3">
      <c r="A138" s="14"/>
      <c r="B138" s="17"/>
      <c r="C138" s="9"/>
      <c r="D138" s="9"/>
      <c r="F138" s="21"/>
      <c r="I138" s="14"/>
      <c r="K138" s="23"/>
      <c r="S138" s="5"/>
      <c r="W138" s="5"/>
      <c r="Z138" s="6"/>
      <c r="AB138" s="5"/>
      <c r="AD138" s="6"/>
      <c r="AF138" s="5"/>
    </row>
    <row r="139" spans="1:32" x14ac:dyDescent="0.3">
      <c r="A139" s="14"/>
      <c r="B139" s="17"/>
      <c r="C139" s="9"/>
      <c r="D139" s="9"/>
      <c r="F139" s="21"/>
      <c r="I139" s="14"/>
      <c r="K139" s="23"/>
      <c r="S139" s="5"/>
      <c r="W139" s="5"/>
      <c r="Z139" s="6"/>
      <c r="AB139" s="5"/>
      <c r="AD139" s="6"/>
      <c r="AF139" s="5"/>
    </row>
    <row r="140" spans="1:32" x14ac:dyDescent="0.3">
      <c r="A140" s="14"/>
      <c r="B140" s="17"/>
      <c r="C140" s="9"/>
      <c r="D140" s="9"/>
      <c r="F140" s="21"/>
      <c r="I140" s="14"/>
      <c r="K140" s="23"/>
      <c r="S140" s="5"/>
      <c r="W140" s="5"/>
      <c r="Z140" s="6"/>
      <c r="AB140" s="5"/>
      <c r="AD140" s="6"/>
      <c r="AF140" s="5"/>
    </row>
    <row r="141" spans="1:32" x14ac:dyDescent="0.3">
      <c r="A141" s="14"/>
      <c r="B141" s="17"/>
      <c r="C141" s="9"/>
      <c r="D141" s="9"/>
      <c r="F141" s="21"/>
      <c r="I141" s="14"/>
      <c r="K141" s="23"/>
      <c r="S141" s="5"/>
      <c r="W141" s="5"/>
      <c r="Z141" s="6"/>
      <c r="AB141" s="5"/>
      <c r="AD141" s="6"/>
      <c r="AF141" s="5"/>
    </row>
    <row r="142" spans="1:32" x14ac:dyDescent="0.3">
      <c r="A142" s="14"/>
      <c r="B142" s="17"/>
      <c r="C142" s="9"/>
      <c r="D142" s="9"/>
      <c r="F142" s="21"/>
      <c r="I142" s="14"/>
      <c r="K142" s="23"/>
      <c r="S142" s="5"/>
      <c r="W142" s="5"/>
      <c r="Z142" s="6"/>
      <c r="AB142" s="5"/>
      <c r="AD142" s="6"/>
      <c r="AF142" s="5"/>
    </row>
    <row r="143" spans="1:32" x14ac:dyDescent="0.3">
      <c r="A143" s="14"/>
      <c r="B143" s="17"/>
      <c r="C143" s="9"/>
      <c r="D143" s="9"/>
      <c r="F143" s="21"/>
      <c r="I143" s="14"/>
      <c r="K143" s="23"/>
      <c r="S143" s="5"/>
      <c r="W143" s="5"/>
      <c r="Z143" s="6"/>
      <c r="AB143" s="5"/>
      <c r="AD143" s="6"/>
      <c r="AF143" s="5"/>
    </row>
    <row r="144" spans="1:32" x14ac:dyDescent="0.3">
      <c r="A144" s="14"/>
      <c r="B144" s="17"/>
      <c r="C144" s="9"/>
      <c r="D144" s="9"/>
      <c r="F144" s="21"/>
      <c r="I144" s="14"/>
      <c r="K144" s="23"/>
      <c r="S144" s="5"/>
      <c r="W144" s="5"/>
      <c r="Z144" s="6"/>
      <c r="AB144" s="5"/>
      <c r="AD144" s="6"/>
      <c r="AF144" s="5"/>
    </row>
    <row r="145" spans="1:32" x14ac:dyDescent="0.3">
      <c r="A145" s="14"/>
      <c r="B145" s="17"/>
      <c r="C145" s="9"/>
      <c r="D145" s="9"/>
      <c r="F145" s="21"/>
      <c r="I145" s="14"/>
      <c r="K145" s="23"/>
      <c r="S145" s="5"/>
      <c r="W145" s="5"/>
      <c r="Z145" s="6"/>
      <c r="AB145" s="5"/>
      <c r="AD145" s="6"/>
      <c r="AF145" s="5"/>
    </row>
    <row r="146" spans="1:32" x14ac:dyDescent="0.3">
      <c r="A146" s="14"/>
      <c r="B146" s="17"/>
      <c r="C146" s="9"/>
      <c r="D146" s="9"/>
      <c r="F146" s="21"/>
      <c r="I146" s="14"/>
      <c r="K146" s="23"/>
      <c r="S146" s="5"/>
      <c r="W146" s="5"/>
      <c r="Z146" s="6"/>
      <c r="AB146" s="5"/>
      <c r="AD146" s="6"/>
      <c r="AF146" s="5"/>
    </row>
    <row r="147" spans="1:32" x14ac:dyDescent="0.3">
      <c r="A147" s="14"/>
      <c r="B147" s="17"/>
      <c r="C147" s="9"/>
      <c r="D147" s="9"/>
      <c r="F147" s="21"/>
      <c r="I147" s="14"/>
      <c r="K147" s="23"/>
      <c r="S147" s="5"/>
      <c r="W147" s="5"/>
      <c r="Z147" s="6"/>
      <c r="AB147" s="5"/>
      <c r="AD147" s="6"/>
      <c r="AF147" s="5"/>
    </row>
    <row r="148" spans="1:32" x14ac:dyDescent="0.3">
      <c r="A148" s="14"/>
      <c r="B148" s="17"/>
      <c r="C148" s="9"/>
      <c r="D148" s="9"/>
      <c r="F148" s="21"/>
      <c r="I148" s="14"/>
      <c r="K148" s="23"/>
      <c r="S148" s="5"/>
      <c r="W148" s="5"/>
      <c r="Z148" s="6"/>
      <c r="AB148" s="5"/>
      <c r="AD148" s="6"/>
      <c r="AF148" s="5"/>
    </row>
    <row r="149" spans="1:32" x14ac:dyDescent="0.3">
      <c r="A149" s="14"/>
      <c r="B149" s="17"/>
      <c r="C149" s="9"/>
      <c r="D149" s="9"/>
      <c r="F149" s="21"/>
      <c r="I149" s="14"/>
      <c r="K149" s="23"/>
      <c r="S149" s="5"/>
      <c r="W149" s="5"/>
      <c r="Z149" s="6"/>
      <c r="AB149" s="5"/>
      <c r="AD149" s="6"/>
      <c r="AF149" s="5"/>
    </row>
    <row r="150" spans="1:32" x14ac:dyDescent="0.3">
      <c r="A150" s="14"/>
      <c r="B150" s="17"/>
      <c r="C150" s="9"/>
      <c r="D150" s="9"/>
      <c r="F150" s="17"/>
      <c r="I150" s="14"/>
      <c r="K150" s="23"/>
      <c r="S150" s="5"/>
      <c r="W150" s="5"/>
      <c r="Z150" s="6"/>
      <c r="AB150" s="5"/>
      <c r="AD150" s="6"/>
      <c r="AF150" s="5"/>
    </row>
    <row r="151" spans="1:32" x14ac:dyDescent="0.3">
      <c r="A151" s="14"/>
      <c r="B151" s="17"/>
      <c r="C151" s="9"/>
      <c r="D151" s="9"/>
      <c r="F151" s="21"/>
      <c r="I151" s="14"/>
      <c r="K151" s="23"/>
      <c r="S151" s="5"/>
      <c r="W151" s="5"/>
      <c r="Z151" s="6"/>
      <c r="AB151" s="5"/>
      <c r="AD151" s="6"/>
      <c r="AF151" s="5"/>
    </row>
    <row r="152" spans="1:32" x14ac:dyDescent="0.3">
      <c r="A152" s="14"/>
      <c r="B152" s="17"/>
      <c r="C152" s="9"/>
      <c r="D152" s="9"/>
      <c r="F152" s="21"/>
      <c r="I152" s="14"/>
      <c r="K152" s="23"/>
      <c r="S152" s="5"/>
      <c r="W152" s="5"/>
      <c r="Z152" s="6"/>
      <c r="AB152" s="5"/>
      <c r="AD152" s="6"/>
      <c r="AF152" s="5"/>
    </row>
    <row r="153" spans="1:32" x14ac:dyDescent="0.3">
      <c r="A153" s="14"/>
      <c r="B153" s="17"/>
      <c r="C153" s="9"/>
      <c r="D153" s="9"/>
      <c r="F153" s="21"/>
      <c r="I153" s="14"/>
      <c r="K153" s="23"/>
      <c r="S153" s="5"/>
      <c r="W153" s="5"/>
      <c r="Z153" s="6"/>
      <c r="AB153" s="5"/>
      <c r="AD153" s="6"/>
      <c r="AF153" s="5"/>
    </row>
    <row r="154" spans="1:32" x14ac:dyDescent="0.3">
      <c r="A154" s="14"/>
      <c r="B154" s="17"/>
      <c r="C154" s="9"/>
      <c r="D154" s="9"/>
      <c r="F154" s="17"/>
      <c r="I154" s="14"/>
      <c r="K154" s="23"/>
      <c r="S154" s="5"/>
      <c r="W154" s="5"/>
      <c r="Z154" s="6"/>
      <c r="AB154" s="5"/>
      <c r="AD154" s="6"/>
      <c r="AF154" s="5"/>
    </row>
    <row r="155" spans="1:32" x14ac:dyDescent="0.3">
      <c r="A155" s="14"/>
      <c r="B155" s="17"/>
      <c r="C155" s="9"/>
      <c r="D155" s="9"/>
      <c r="F155" s="17"/>
      <c r="I155" s="14"/>
      <c r="K155" s="23"/>
      <c r="S155" s="5"/>
      <c r="W155" s="5"/>
      <c r="Z155" s="6"/>
      <c r="AB155" s="5"/>
      <c r="AD155" s="6"/>
      <c r="AF155" s="5"/>
    </row>
    <row r="156" spans="1:32" x14ac:dyDescent="0.3">
      <c r="A156" s="14"/>
      <c r="B156" s="17"/>
      <c r="C156" s="9"/>
      <c r="D156" s="9"/>
      <c r="F156" s="21"/>
      <c r="I156" s="14"/>
      <c r="K156" s="23"/>
      <c r="S156" s="5"/>
      <c r="W156" s="5"/>
      <c r="Z156" s="6"/>
      <c r="AB156" s="5"/>
      <c r="AD156" s="6"/>
    </row>
    <row r="157" spans="1:32" x14ac:dyDescent="0.3">
      <c r="A157" s="14"/>
      <c r="B157" s="17"/>
      <c r="C157" s="9"/>
      <c r="D157" s="9"/>
      <c r="F157" s="17"/>
      <c r="I157" s="14"/>
      <c r="K157" s="23"/>
      <c r="S157" s="5"/>
      <c r="W157" s="5"/>
      <c r="Z157" s="6"/>
      <c r="AB157" s="5"/>
      <c r="AD157" s="6"/>
    </row>
    <row r="158" spans="1:32" x14ac:dyDescent="0.3">
      <c r="A158" s="14"/>
      <c r="B158" s="17"/>
      <c r="C158" s="9"/>
      <c r="D158" s="9"/>
      <c r="F158" s="17"/>
      <c r="I158" s="14"/>
      <c r="K158" s="23"/>
      <c r="S158" s="5"/>
      <c r="W158" s="5"/>
      <c r="Z158" s="6"/>
      <c r="AB158" s="5"/>
      <c r="AD158" s="6"/>
    </row>
    <row r="159" spans="1:32" x14ac:dyDescent="0.3">
      <c r="A159" s="14"/>
      <c r="B159" s="17"/>
      <c r="C159" s="9"/>
      <c r="D159" s="9"/>
      <c r="F159" s="21"/>
      <c r="I159" s="14"/>
      <c r="K159" s="23"/>
      <c r="S159" s="5"/>
      <c r="W159" s="5"/>
      <c r="Z159" s="6"/>
      <c r="AB159" s="5"/>
      <c r="AD159" s="6"/>
    </row>
    <row r="160" spans="1:32" x14ac:dyDescent="0.3">
      <c r="A160" s="14"/>
      <c r="B160" s="17"/>
      <c r="C160" s="9"/>
      <c r="D160" s="9"/>
      <c r="F160" s="21"/>
      <c r="I160" s="14"/>
      <c r="K160" s="23"/>
      <c r="Z160" s="6"/>
      <c r="AD160" s="6"/>
    </row>
    <row r="161" spans="1:30" x14ac:dyDescent="0.3">
      <c r="A161" s="14"/>
      <c r="B161" s="17"/>
      <c r="C161" s="9"/>
      <c r="D161" s="9"/>
      <c r="F161" s="21"/>
      <c r="I161" s="14"/>
      <c r="K161" s="23"/>
      <c r="Z161" s="6"/>
      <c r="AD161" s="6"/>
    </row>
    <row r="162" spans="1:30" x14ac:dyDescent="0.3">
      <c r="A162" s="14"/>
      <c r="B162" s="17"/>
      <c r="C162" s="9"/>
      <c r="D162" s="9"/>
      <c r="F162" s="17"/>
      <c r="I162" s="14"/>
      <c r="K162" s="23"/>
      <c r="Z162" s="6"/>
      <c r="AD162" s="6"/>
    </row>
    <row r="163" spans="1:30" x14ac:dyDescent="0.3">
      <c r="A163" s="14"/>
      <c r="B163" s="17"/>
      <c r="C163" s="9"/>
      <c r="D163" s="9"/>
      <c r="F163" s="22"/>
      <c r="I163" s="14"/>
      <c r="K163" s="23"/>
      <c r="Z163" s="6"/>
      <c r="AD163" s="6"/>
    </row>
    <row r="164" spans="1:30" x14ac:dyDescent="0.3">
      <c r="A164" s="14"/>
      <c r="B164" s="17"/>
      <c r="C164" s="9"/>
      <c r="D164" s="9"/>
      <c r="F164" s="22"/>
      <c r="I164" s="14"/>
      <c r="K164" s="23"/>
      <c r="Z164" s="6"/>
      <c r="AD164" s="6"/>
    </row>
    <row r="165" spans="1:30" x14ac:dyDescent="0.3">
      <c r="A165" s="14"/>
      <c r="B165" s="17"/>
      <c r="C165" s="9"/>
      <c r="D165" s="9"/>
      <c r="F165" s="22"/>
      <c r="I165" s="14"/>
      <c r="K165" s="23"/>
      <c r="Z165" s="6"/>
      <c r="AD165" s="6"/>
    </row>
    <row r="166" spans="1:30" x14ac:dyDescent="0.3">
      <c r="A166" s="14"/>
      <c r="B166" s="17"/>
      <c r="C166" s="9"/>
      <c r="D166" s="9"/>
      <c r="F166" s="17"/>
      <c r="I166" s="14"/>
      <c r="K166" s="23"/>
      <c r="Z166" s="6"/>
      <c r="AD166" s="6"/>
    </row>
    <row r="167" spans="1:30" x14ac:dyDescent="0.3">
      <c r="A167" s="14"/>
      <c r="B167" s="17"/>
      <c r="C167" s="9"/>
      <c r="D167" s="9"/>
      <c r="F167" s="17"/>
      <c r="I167" s="14"/>
      <c r="K167" s="23"/>
      <c r="Z167" s="6"/>
      <c r="AD167" s="6"/>
    </row>
    <row r="168" spans="1:30" x14ac:dyDescent="0.3">
      <c r="A168" s="14"/>
      <c r="B168" s="17"/>
      <c r="C168" s="9"/>
      <c r="D168" s="9"/>
      <c r="F168" s="17"/>
      <c r="I168" s="14"/>
      <c r="K168" s="23"/>
      <c r="Z168" s="6"/>
      <c r="AD168" s="6"/>
    </row>
    <row r="169" spans="1:30" x14ac:dyDescent="0.3">
      <c r="A169" s="14"/>
      <c r="B169" s="17"/>
      <c r="C169" s="9"/>
      <c r="D169" s="9"/>
      <c r="F169" s="17"/>
      <c r="I169" s="14"/>
      <c r="K169" s="23"/>
      <c r="Z169" s="6"/>
      <c r="AD169" s="6"/>
    </row>
    <row r="170" spans="1:30" x14ac:dyDescent="0.3">
      <c r="A170" s="14"/>
      <c r="B170" s="17"/>
      <c r="C170" s="9"/>
      <c r="D170" s="9"/>
      <c r="F170" s="21"/>
      <c r="I170" s="14"/>
      <c r="K170" s="23"/>
      <c r="Z170" s="6"/>
      <c r="AD170" s="6"/>
    </row>
    <row r="171" spans="1:30" x14ac:dyDescent="0.3">
      <c r="A171" s="14"/>
      <c r="B171" s="17"/>
      <c r="C171" s="9"/>
      <c r="D171" s="9"/>
      <c r="F171" s="21"/>
      <c r="I171" s="14"/>
      <c r="K171" s="23"/>
      <c r="Z171" s="6"/>
      <c r="AD171" s="6"/>
    </row>
    <row r="172" spans="1:30" x14ac:dyDescent="0.3">
      <c r="A172" s="14"/>
      <c r="B172" s="17"/>
      <c r="C172" s="9"/>
      <c r="D172" s="9"/>
      <c r="F172" s="22"/>
      <c r="I172" s="14"/>
      <c r="K172" s="23"/>
      <c r="Z172" s="6"/>
      <c r="AD172" s="6"/>
    </row>
    <row r="173" spans="1:30" x14ac:dyDescent="0.3">
      <c r="A173" s="14"/>
      <c r="B173" s="17"/>
      <c r="C173" s="9"/>
      <c r="D173" s="9"/>
      <c r="F173" s="17"/>
      <c r="I173" s="14"/>
      <c r="K173" s="23"/>
      <c r="Z173" s="6"/>
      <c r="AD173" s="6"/>
    </row>
    <row r="174" spans="1:30" x14ac:dyDescent="0.3">
      <c r="A174" s="14"/>
      <c r="B174" s="17"/>
      <c r="C174" s="9"/>
      <c r="D174" s="9"/>
      <c r="F174" s="22"/>
      <c r="I174" s="14"/>
      <c r="K174" s="23"/>
      <c r="Z174" s="6"/>
      <c r="AD174" s="6"/>
    </row>
    <row r="175" spans="1:30" x14ac:dyDescent="0.3">
      <c r="A175" s="14"/>
      <c r="B175" s="17"/>
      <c r="C175" s="9"/>
      <c r="D175" s="9"/>
      <c r="F175" s="22"/>
      <c r="I175" s="14"/>
      <c r="K175" s="23"/>
      <c r="Z175" s="6"/>
      <c r="AD175" s="6"/>
    </row>
    <row r="176" spans="1:30" x14ac:dyDescent="0.3">
      <c r="A176" s="14"/>
      <c r="B176" s="17"/>
      <c r="C176" s="9"/>
      <c r="D176" s="9"/>
      <c r="F176" s="22"/>
      <c r="I176" s="14"/>
      <c r="K176" s="23"/>
      <c r="Z176" s="6"/>
      <c r="AD176" s="6"/>
    </row>
    <row r="177" spans="1:30" x14ac:dyDescent="0.3">
      <c r="A177" s="14"/>
      <c r="B177" s="17"/>
      <c r="C177" s="9"/>
      <c r="D177" s="9"/>
      <c r="F177" s="22"/>
      <c r="I177" s="14"/>
      <c r="K177" s="23"/>
      <c r="Z177" s="6"/>
      <c r="AD177" s="6"/>
    </row>
    <row r="178" spans="1:30" x14ac:dyDescent="0.3">
      <c r="A178" s="14"/>
      <c r="B178" s="17"/>
      <c r="C178" s="9"/>
      <c r="D178" s="9"/>
      <c r="F178" s="17"/>
      <c r="I178" s="14"/>
      <c r="K178" s="23"/>
      <c r="Z178" s="6"/>
      <c r="AD178" s="6"/>
    </row>
    <row r="179" spans="1:30" x14ac:dyDescent="0.3">
      <c r="A179" s="14"/>
      <c r="B179" s="17"/>
      <c r="C179" s="9"/>
      <c r="D179" s="9"/>
      <c r="F179" s="17"/>
      <c r="I179" s="14"/>
      <c r="K179" s="23"/>
      <c r="Z179" s="6"/>
      <c r="AD179" s="6"/>
    </row>
    <row r="180" spans="1:30" x14ac:dyDescent="0.3">
      <c r="A180" s="14"/>
      <c r="B180" s="17"/>
      <c r="C180" s="9"/>
      <c r="D180" s="9"/>
      <c r="F180" s="17"/>
      <c r="I180" s="14"/>
      <c r="K180" s="23"/>
      <c r="Z180" s="6"/>
      <c r="AD180" s="6"/>
    </row>
    <row r="181" spans="1:30" x14ac:dyDescent="0.3">
      <c r="A181" s="14"/>
      <c r="B181" s="17"/>
      <c r="C181" s="9"/>
      <c r="D181" s="9"/>
      <c r="F181" s="22"/>
      <c r="I181" s="14"/>
      <c r="K181" s="23"/>
      <c r="Z181" s="6"/>
      <c r="AD181" s="6"/>
    </row>
    <row r="182" spans="1:30" x14ac:dyDescent="0.3">
      <c r="A182" s="14"/>
      <c r="B182" s="17"/>
      <c r="C182" s="9"/>
      <c r="D182" s="9"/>
      <c r="F182" s="22"/>
      <c r="I182" s="14"/>
      <c r="K182" s="23"/>
      <c r="Z182" s="6"/>
      <c r="AD182" s="6"/>
    </row>
    <row r="183" spans="1:30" x14ac:dyDescent="0.3">
      <c r="A183" s="14"/>
      <c r="B183" s="17"/>
      <c r="C183" s="9"/>
      <c r="D183" s="9"/>
      <c r="F183" s="17"/>
      <c r="I183" s="14"/>
      <c r="K183" s="23"/>
      <c r="Z183" s="6"/>
      <c r="AD183" s="6"/>
    </row>
    <row r="184" spans="1:30" x14ac:dyDescent="0.3">
      <c r="A184" s="14"/>
      <c r="B184" s="17"/>
      <c r="C184" s="9"/>
      <c r="D184" s="9"/>
      <c r="F184" s="22"/>
      <c r="I184" s="14"/>
      <c r="K184" s="23"/>
      <c r="Z184" s="6"/>
      <c r="AD184" s="6"/>
    </row>
    <row r="185" spans="1:30" x14ac:dyDescent="0.3">
      <c r="A185" s="14"/>
      <c r="B185" s="17"/>
      <c r="C185" s="9"/>
      <c r="D185" s="9"/>
      <c r="F185" s="17"/>
      <c r="I185" s="14"/>
      <c r="K185" s="23"/>
      <c r="Z185" s="6"/>
      <c r="AD185" s="6"/>
    </row>
    <row r="186" spans="1:30" x14ac:dyDescent="0.3">
      <c r="A186" s="14"/>
      <c r="B186" s="17"/>
      <c r="C186" s="9"/>
      <c r="D186" s="9"/>
      <c r="F186" s="17"/>
      <c r="I186" s="14"/>
      <c r="K186" s="23"/>
      <c r="Z186" s="6"/>
      <c r="AD186" s="6"/>
    </row>
    <row r="187" spans="1:30" x14ac:dyDescent="0.3">
      <c r="A187" s="14"/>
      <c r="B187" s="17"/>
      <c r="C187" s="9"/>
      <c r="D187" s="9"/>
      <c r="F187" s="17"/>
      <c r="I187" s="14"/>
      <c r="K187" s="23"/>
      <c r="Z187" s="6"/>
      <c r="AD187" s="6"/>
    </row>
    <row r="188" spans="1:30" x14ac:dyDescent="0.3">
      <c r="A188" s="14"/>
      <c r="B188" s="17"/>
      <c r="C188" s="9"/>
      <c r="D188" s="9"/>
      <c r="F188" s="17"/>
      <c r="I188" s="14"/>
      <c r="K188" s="23"/>
      <c r="Z188" s="6"/>
      <c r="AD188" s="6"/>
    </row>
    <row r="189" spans="1:30" x14ac:dyDescent="0.3">
      <c r="A189" s="14"/>
      <c r="B189" s="17"/>
      <c r="C189" s="9"/>
      <c r="D189" s="9"/>
      <c r="F189" s="22"/>
      <c r="I189" s="14"/>
      <c r="K189" s="23"/>
      <c r="Z189" s="6"/>
      <c r="AD189" s="6"/>
    </row>
    <row r="190" spans="1:30" x14ac:dyDescent="0.3">
      <c r="A190" s="14"/>
      <c r="B190" s="17"/>
      <c r="C190" s="9"/>
      <c r="D190" s="9"/>
      <c r="F190" s="17"/>
      <c r="I190" s="14"/>
      <c r="K190" s="23"/>
      <c r="Z190" s="6"/>
      <c r="AD190" s="6"/>
    </row>
    <row r="191" spans="1:30" x14ac:dyDescent="0.3">
      <c r="D191" s="9"/>
      <c r="AD191" s="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148C-1F04-47AC-B20D-9C090BBB51B0}">
  <dimension ref="A2:AN191"/>
  <sheetViews>
    <sheetView topLeftCell="S10" zoomScale="91" zoomScaleNormal="91" workbookViewId="0">
      <selection activeCell="AH8" sqref="AH8:AH22"/>
    </sheetView>
  </sheetViews>
  <sheetFormatPr defaultRowHeight="14.4" x14ac:dyDescent="0.3"/>
  <cols>
    <col min="4" max="4" width="12.5546875" customWidth="1"/>
    <col min="6" max="6" width="19.44140625" customWidth="1"/>
    <col min="22" max="22" width="13.5546875" bestFit="1" customWidth="1"/>
    <col min="29" max="31" width="12.109375" customWidth="1"/>
    <col min="37" max="37" width="13.109375" customWidth="1"/>
    <col min="38" max="38" width="17.44140625" customWidth="1"/>
    <col min="39" max="39" width="12" bestFit="1" customWidth="1"/>
  </cols>
  <sheetData>
    <row r="2" spans="1:40" x14ac:dyDescent="0.3">
      <c r="B2" s="32" t="s">
        <v>25</v>
      </c>
      <c r="J2" s="24" t="s">
        <v>2</v>
      </c>
      <c r="K2" s="24">
        <v>3</v>
      </c>
    </row>
    <row r="3" spans="1:40" x14ac:dyDescent="0.3">
      <c r="J3" s="24" t="s">
        <v>19</v>
      </c>
      <c r="K3" s="24">
        <v>1.7999999999999999E-2</v>
      </c>
    </row>
    <row r="5" spans="1:40" x14ac:dyDescent="0.3">
      <c r="AG5" t="s">
        <v>29</v>
      </c>
    </row>
    <row r="6" spans="1:40" ht="34.200000000000003" customHeight="1" x14ac:dyDescent="0.3">
      <c r="B6" t="s">
        <v>0</v>
      </c>
      <c r="C6" t="s">
        <v>3</v>
      </c>
      <c r="D6" t="s">
        <v>17</v>
      </c>
      <c r="F6" t="s">
        <v>1</v>
      </c>
      <c r="G6" t="s">
        <v>18</v>
      </c>
      <c r="H6" s="8" t="s">
        <v>16</v>
      </c>
      <c r="S6" s="5"/>
      <c r="W6" s="5"/>
      <c r="AB6" s="5"/>
      <c r="AF6" s="5"/>
      <c r="AK6" t="s">
        <v>14</v>
      </c>
      <c r="AL6" t="s">
        <v>15</v>
      </c>
      <c r="AM6" t="s">
        <v>13</v>
      </c>
      <c r="AN6" t="s">
        <v>16</v>
      </c>
    </row>
    <row r="7" spans="1:40" ht="15" thickBot="1" x14ac:dyDescent="0.35">
      <c r="A7">
        <v>323.14999999999998</v>
      </c>
      <c r="B7">
        <v>1.0960399999999999</v>
      </c>
      <c r="C7" s="9">
        <v>109.94</v>
      </c>
      <c r="D7" s="9">
        <f>B7*C7</f>
        <v>120.49863759999998</v>
      </c>
      <c r="F7">
        <v>0.74580000000000002</v>
      </c>
      <c r="H7">
        <f>-F7*$K$2*$K$3/1000</f>
        <v>-4.0273199999999992E-5</v>
      </c>
      <c r="I7" s="14">
        <v>0.41181200000000001</v>
      </c>
      <c r="J7">
        <v>1.7999999999999999E-2</v>
      </c>
      <c r="K7" s="23">
        <f>6*B7</f>
        <v>6.5762399999999994</v>
      </c>
      <c r="L7">
        <v>0.2</v>
      </c>
      <c r="N7">
        <f>K7^(3/2)</f>
        <v>16.864228640262986</v>
      </c>
      <c r="O7">
        <f>K7^(1/2)</f>
        <v>2.564418062641113</v>
      </c>
      <c r="P7">
        <f>1+(L7*O7)</f>
        <v>1.5128836125282228</v>
      </c>
      <c r="R7">
        <f>(2*J7*I7*N7)/(P7)</f>
        <v>0.16525798813772216</v>
      </c>
      <c r="S7" s="5"/>
      <c r="T7">
        <f>1-X7</f>
        <v>0.89245980891320276</v>
      </c>
      <c r="U7">
        <f>LOG(T7)</f>
        <v>-4.9411332818280494E-2</v>
      </c>
      <c r="V7">
        <f>J7*U7</f>
        <v>-8.894039907290488E-4</v>
      </c>
      <c r="W7" s="5"/>
      <c r="X7">
        <f>D7/(1000+D7)</f>
        <v>0.10754019108679726</v>
      </c>
      <c r="Y7">
        <f>X7^2</f>
        <v>1.1564892698984868E-2</v>
      </c>
      <c r="Z7" s="6">
        <f>$AH$8+($AH$9/A7)+($AH$10 *(LOG(A7 )))+(($AH$11+($AH$12/A7)+($AH$13 *(LOG(A7)))*X7))+(($AH$14+($AH$15/A7)+($AH$16 *(LOG(A7)))*(X7^2)))+(($AH$17+($AH$18/A7)+($AH$19 *(LOG(A7)))*(X7^3)))+((($AH$20+($AH$21/A7)+($AH$22 *(LOG(A7)))*(X7^4))))</f>
        <v>9792.2264126469508</v>
      </c>
      <c r="AA7">
        <f>J7*Z7*Y7</f>
        <v>2.0384288594356947</v>
      </c>
      <c r="AB7" s="5"/>
      <c r="AC7">
        <f>(1-X7)</f>
        <v>0.89245980891320276</v>
      </c>
      <c r="AD7" s="6">
        <f>$AH$11+($AH$12/A7)+($AH$13*(LOG(A7)))+(($AH$14+($AH$15/A7)+($AH$16*(LOG(A7)))*X7*2))+($AH$17+($AH$18/A7)+($AH$19*LOG(A7))*3*(X7^2))+(($AH$20+($AH$21/A7)+($AH$22*LOG(A7))*4*(X7^3)))</f>
        <v>11675.453621504963</v>
      </c>
      <c r="AE7">
        <f>-1*AC7*Y7*J7*AD7</f>
        <v>-2.1690848597638896</v>
      </c>
      <c r="AF7" s="5"/>
      <c r="AK7">
        <f>R7+V7+AA7+AE7</f>
        <v>3.3712583818798159E-2</v>
      </c>
      <c r="AL7">
        <f>(H7-AK7)^2</f>
        <v>1.1392553569314324E-3</v>
      </c>
      <c r="AM7">
        <f>STDEV(AL7:AL190)</f>
        <v>5.9403818749378587E-4</v>
      </c>
    </row>
    <row r="8" spans="1:40" ht="15.6" thickTop="1" thickBot="1" x14ac:dyDescent="0.35">
      <c r="A8">
        <v>323.14999999999998</v>
      </c>
      <c r="B8">
        <v>1.0263</v>
      </c>
      <c r="C8" s="9">
        <v>109.94</v>
      </c>
      <c r="D8" s="9">
        <f t="shared" ref="D8:D71" si="0">B8*C8</f>
        <v>112.831422</v>
      </c>
      <c r="F8">
        <v>0.74409999999999998</v>
      </c>
      <c r="H8">
        <f t="shared" ref="H8:H71" si="1">-F8*$K$2*$K$3/1000</f>
        <v>-4.0181400000000001E-5</v>
      </c>
      <c r="I8" s="14">
        <v>0.41181200000000001</v>
      </c>
      <c r="J8">
        <v>1.7999999999999999E-2</v>
      </c>
      <c r="K8" s="23">
        <f t="shared" ref="K8:K71" si="2">6*B8</f>
        <v>6.1577999999999999</v>
      </c>
      <c r="L8">
        <v>0.2</v>
      </c>
      <c r="N8">
        <f t="shared" ref="N8:N71" si="3">K8^(3/2)</f>
        <v>15.280528278582258</v>
      </c>
      <c r="O8">
        <f t="shared" ref="O8:O71" si="4">K8^(1/2)</f>
        <v>2.4814914869892259</v>
      </c>
      <c r="P8">
        <f t="shared" ref="P8:P71" si="5">1+(L8*O8)</f>
        <v>1.4962982973978451</v>
      </c>
      <c r="R8">
        <f t="shared" ref="R8:R71" si="6">(2*J8*I8*N8)/(P8)</f>
        <v>0.15139853945333295</v>
      </c>
      <c r="S8" s="5"/>
      <c r="T8">
        <f t="shared" ref="T8:T71" si="7">1-X8</f>
        <v>0.89860870229812762</v>
      </c>
      <c r="U8">
        <f t="shared" ref="U8:U71" si="8">LOG(T8)</f>
        <v>-4.6429379932002295E-2</v>
      </c>
      <c r="V8">
        <f t="shared" ref="V8:V71" si="9">J8*U8</f>
        <v>-8.3572883877604124E-4</v>
      </c>
      <c r="W8" s="5"/>
      <c r="X8">
        <f t="shared" ref="X8:X71" si="10">D8/(1000+D8)</f>
        <v>0.10139129770187241</v>
      </c>
      <c r="Y8">
        <f t="shared" ref="Y8:Y71" si="11">X8^2</f>
        <v>1.0280195249669718E-2</v>
      </c>
      <c r="Z8" s="6">
        <f t="shared" ref="Z8:Z71" si="12">$AH$8+($AH$9/A8)+($AH$10 *(LOG(A8 )))+(($AH$11+($AH$12/A8)+($AH$13 *(LOG(A8)))*X8))+(($AH$14+($AH$15/A8)+($AH$16 *(LOG(A8)))*(X8^2)))+(($AH$17+($AH$18/A8)+($AH$19 *(LOG(A8)))*(X8^3)))+((($AH$20+($AH$21/A8)+($AH$22 *(LOG(A8)))*(X8^4))))</f>
        <v>9780.3384923521226</v>
      </c>
      <c r="AA8">
        <f t="shared" ref="AA8:AA71" si="13">J8*Z8*Y8</f>
        <v>1.809788207566323</v>
      </c>
      <c r="AB8" s="5"/>
      <c r="AC8">
        <f t="shared" ref="AC8:AC71" si="14">(1-X8)</f>
        <v>0.89860870229812762</v>
      </c>
      <c r="AD8" s="6">
        <f t="shared" ref="AD8:AD71" si="15">$AH$11+($AH$12/A8)+($AH$13*(LOG(A8)))+(($AH$14+($AH$15/A8)+($AH$16*(LOG(A8)))*X8*2))+($AH$17+($AH$18/A8)+($AH$19*LOG(A8))*3*(X8^2))+(($AH$20+($AH$21/A8)+($AH$22*LOG(A8))*4*(X8^3)))</f>
        <v>11561.654968258885</v>
      </c>
      <c r="AE8">
        <f t="shared" ref="AE8:AE71" si="16">-1*AC8*Y8*J8*AD8</f>
        <v>-1.9224917866259483</v>
      </c>
      <c r="AF8" s="5"/>
      <c r="AG8" s="7" t="s">
        <v>5</v>
      </c>
      <c r="AH8">
        <v>0</v>
      </c>
      <c r="AK8">
        <f t="shared" ref="AK8:AK71" si="17">R8+V8+AA8+AE8</f>
        <v>3.7859231554931538E-2</v>
      </c>
      <c r="AL8">
        <f t="shared" ref="AL8:AL71" si="18">(H8-AK8)^2</f>
        <v>1.4363655023284323E-3</v>
      </c>
    </row>
    <row r="9" spans="1:40" ht="15.6" thickTop="1" thickBot="1" x14ac:dyDescent="0.35">
      <c r="A9">
        <v>323.14999999999998</v>
      </c>
      <c r="B9">
        <v>0.94349000000000005</v>
      </c>
      <c r="C9" s="9">
        <v>109.94</v>
      </c>
      <c r="D9" s="9">
        <f t="shared" si="0"/>
        <v>103.7272906</v>
      </c>
      <c r="F9">
        <v>0.74250000000000005</v>
      </c>
      <c r="H9">
        <f t="shared" si="1"/>
        <v>-4.0095000000000002E-5</v>
      </c>
      <c r="I9" s="14">
        <v>0.41181200000000001</v>
      </c>
      <c r="J9">
        <v>1.7999999999999999E-2</v>
      </c>
      <c r="K9" s="23">
        <f t="shared" si="2"/>
        <v>5.6609400000000001</v>
      </c>
      <c r="L9">
        <v>0.2</v>
      </c>
      <c r="N9">
        <f t="shared" si="3"/>
        <v>13.468921686473591</v>
      </c>
      <c r="O9">
        <f t="shared" si="4"/>
        <v>2.3792729982076457</v>
      </c>
      <c r="P9">
        <f t="shared" si="5"/>
        <v>1.4758545996415291</v>
      </c>
      <c r="R9">
        <f t="shared" si="6"/>
        <v>0.13529780565124949</v>
      </c>
      <c r="S9" s="5"/>
      <c r="T9">
        <f t="shared" si="7"/>
        <v>0.90602090617546249</v>
      </c>
      <c r="U9">
        <f t="shared" si="8"/>
        <v>-4.286178098556271E-2</v>
      </c>
      <c r="V9">
        <f t="shared" si="9"/>
        <v>-7.7151205774012867E-4</v>
      </c>
      <c r="W9" s="5"/>
      <c r="X9">
        <f t="shared" si="10"/>
        <v>9.3979093824537535E-2</v>
      </c>
      <c r="Y9">
        <f t="shared" si="11"/>
        <v>8.832070076081229E-3</v>
      </c>
      <c r="Z9" s="6">
        <f t="shared" si="12"/>
        <v>9766.9383070465938</v>
      </c>
      <c r="AA9">
        <f t="shared" si="13"/>
        <v>1.5527211040187581</v>
      </c>
      <c r="AB9" s="5"/>
      <c r="AC9">
        <f t="shared" si="14"/>
        <v>0.90602090617546249</v>
      </c>
      <c r="AD9" s="6">
        <f t="shared" si="15"/>
        <v>11424.47631077141</v>
      </c>
      <c r="AE9">
        <f t="shared" si="16"/>
        <v>-1.6455441230228243</v>
      </c>
      <c r="AF9" s="5"/>
      <c r="AG9" s="7" t="s">
        <v>4</v>
      </c>
      <c r="AH9">
        <v>0</v>
      </c>
      <c r="AK9">
        <f t="shared" si="17"/>
        <v>4.1703274589443229E-2</v>
      </c>
      <c r="AL9">
        <f t="shared" si="18"/>
        <v>1.7425089046808535E-3</v>
      </c>
    </row>
    <row r="10" spans="1:40" ht="15.6" thickTop="1" thickBot="1" x14ac:dyDescent="0.35">
      <c r="A10">
        <v>323.14999999999998</v>
      </c>
      <c r="B10">
        <v>0.94342000000000004</v>
      </c>
      <c r="C10" s="9">
        <v>109.94</v>
      </c>
      <c r="D10" s="9">
        <f t="shared" si="0"/>
        <v>103.7195948</v>
      </c>
      <c r="F10">
        <v>0.74239999999999995</v>
      </c>
      <c r="H10">
        <f t="shared" si="1"/>
        <v>-4.0089599999999996E-5</v>
      </c>
      <c r="I10" s="14">
        <v>0.41181200000000001</v>
      </c>
      <c r="J10">
        <v>1.7999999999999999E-2</v>
      </c>
      <c r="K10" s="23">
        <f t="shared" si="2"/>
        <v>5.66052</v>
      </c>
      <c r="L10">
        <v>0.2</v>
      </c>
      <c r="N10">
        <f t="shared" si="3"/>
        <v>13.467422772287671</v>
      </c>
      <c r="O10">
        <f t="shared" si="4"/>
        <v>2.3791847343155177</v>
      </c>
      <c r="P10">
        <f t="shared" si="5"/>
        <v>1.4758369468631036</v>
      </c>
      <c r="R10">
        <f>(2*J10*I10*N10)/(P10)</f>
        <v>0.13528436692523582</v>
      </c>
      <c r="S10" s="5"/>
      <c r="T10">
        <f t="shared" si="7"/>
        <v>0.90602722350073472</v>
      </c>
      <c r="U10">
        <f t="shared" si="8"/>
        <v>-4.2858752832544922E-2</v>
      </c>
      <c r="V10">
        <f t="shared" si="9"/>
        <v>-7.7145755098580854E-4</v>
      </c>
      <c r="W10" s="5"/>
      <c r="X10">
        <f t="shared" si="10"/>
        <v>9.3972776499265234E-2</v>
      </c>
      <c r="Y10">
        <f t="shared" si="11"/>
        <v>8.8308827229808557E-3</v>
      </c>
      <c r="Z10" s="6">
        <f t="shared" si="12"/>
        <v>9766.9273199126073</v>
      </c>
      <c r="AA10">
        <f t="shared" si="13"/>
        <v>1.5525106150684671</v>
      </c>
      <c r="AB10" s="5"/>
      <c r="AC10">
        <f t="shared" si="14"/>
        <v>0.90602722350073472</v>
      </c>
      <c r="AD10" s="6">
        <f t="shared" si="15"/>
        <v>11424.359395316138</v>
      </c>
      <c r="AE10">
        <f t="shared" si="16"/>
        <v>-1.6453175359481107</v>
      </c>
      <c r="AF10" s="5"/>
      <c r="AG10" s="7" t="s">
        <v>6</v>
      </c>
      <c r="AH10">
        <v>0</v>
      </c>
      <c r="AK10">
        <f t="shared" si="17"/>
        <v>4.1705988494606494E-2</v>
      </c>
      <c r="AL10">
        <f t="shared" si="18"/>
        <v>1.7427350362809843E-3</v>
      </c>
    </row>
    <row r="11" spans="1:40" ht="15.6" thickTop="1" thickBot="1" x14ac:dyDescent="0.35">
      <c r="A11">
        <v>323.14999999999998</v>
      </c>
      <c r="B11">
        <v>0.43031000000000003</v>
      </c>
      <c r="C11" s="9">
        <v>109.94</v>
      </c>
      <c r="D11" s="9">
        <f t="shared" si="0"/>
        <v>47.308281399999998</v>
      </c>
      <c r="F11">
        <v>0.74760000000000004</v>
      </c>
      <c r="H11">
        <f t="shared" si="1"/>
        <v>-4.0370399999999996E-5</v>
      </c>
      <c r="I11" s="14">
        <v>0.41181200000000001</v>
      </c>
      <c r="J11">
        <v>1.7999999999999999E-2</v>
      </c>
      <c r="K11" s="23">
        <f t="shared" si="2"/>
        <v>2.5818600000000003</v>
      </c>
      <c r="L11">
        <v>0.2</v>
      </c>
      <c r="N11">
        <f t="shared" si="3"/>
        <v>4.1485758394585082</v>
      </c>
      <c r="O11">
        <f t="shared" si="4"/>
        <v>1.6068167288150819</v>
      </c>
      <c r="P11">
        <f t="shared" si="5"/>
        <v>1.3213633457630163</v>
      </c>
      <c r="R11">
        <f t="shared" si="6"/>
        <v>4.6545561814454683E-2</v>
      </c>
      <c r="S11" s="5"/>
      <c r="T11">
        <f t="shared" si="7"/>
        <v>0.95482869538970871</v>
      </c>
      <c r="U11">
        <f t="shared" si="8"/>
        <v>-2.0074537652148165E-2</v>
      </c>
      <c r="V11">
        <f t="shared" si="9"/>
        <v>-3.6134167773866694E-4</v>
      </c>
      <c r="W11" s="5"/>
      <c r="X11">
        <f t="shared" si="10"/>
        <v>4.517130461029123E-2</v>
      </c>
      <c r="Y11">
        <f t="shared" si="11"/>
        <v>2.0404467601957176E-3</v>
      </c>
      <c r="Z11" s="6">
        <f t="shared" si="12"/>
        <v>9704.092353355114</v>
      </c>
      <c r="AA11">
        <f t="shared" si="13"/>
        <v>0.35641230845478256</v>
      </c>
      <c r="AB11" s="5"/>
      <c r="AC11">
        <f t="shared" si="14"/>
        <v>0.95482869538970871</v>
      </c>
      <c r="AD11" s="6">
        <f t="shared" si="15"/>
        <v>10521.19059405408</v>
      </c>
      <c r="AE11">
        <f t="shared" si="16"/>
        <v>-0.36896750800266082</v>
      </c>
      <c r="AF11" s="5"/>
      <c r="AG11" s="7" t="s">
        <v>7</v>
      </c>
      <c r="AH11">
        <v>9447.0555673321342</v>
      </c>
      <c r="AK11">
        <f t="shared" si="17"/>
        <v>3.3629020588837766E-2</v>
      </c>
      <c r="AL11">
        <f t="shared" si="18"/>
        <v>1.13362788955923E-3</v>
      </c>
    </row>
    <row r="12" spans="1:40" ht="15.6" thickTop="1" thickBot="1" x14ac:dyDescent="0.35">
      <c r="A12">
        <v>323.14999999999998</v>
      </c>
      <c r="B12">
        <v>0.42624000000000001</v>
      </c>
      <c r="C12" s="9">
        <v>109.94</v>
      </c>
      <c r="D12" s="9">
        <f t="shared" si="0"/>
        <v>46.860825599999998</v>
      </c>
      <c r="F12">
        <v>0.74939999999999996</v>
      </c>
      <c r="H12">
        <f t="shared" si="1"/>
        <v>-4.0467599999999992E-5</v>
      </c>
      <c r="I12" s="14">
        <v>0.41181200000000001</v>
      </c>
      <c r="J12">
        <v>1.7999999999999999E-2</v>
      </c>
      <c r="K12" s="23">
        <f t="shared" si="2"/>
        <v>2.5574400000000002</v>
      </c>
      <c r="L12">
        <v>0.2</v>
      </c>
      <c r="N12">
        <f t="shared" si="3"/>
        <v>4.0898575362560958</v>
      </c>
      <c r="O12">
        <f t="shared" si="4"/>
        <v>1.5991997998999374</v>
      </c>
      <c r="P12">
        <f t="shared" si="5"/>
        <v>1.3198399599799875</v>
      </c>
      <c r="R12">
        <f t="shared" si="6"/>
        <v>4.5939726527801442E-2</v>
      </c>
      <c r="S12" s="5"/>
      <c r="T12">
        <f t="shared" si="7"/>
        <v>0.95523681424114604</v>
      </c>
      <c r="U12">
        <f t="shared" si="8"/>
        <v>-1.9888948449114541E-2</v>
      </c>
      <c r="V12">
        <f t="shared" si="9"/>
        <v>-3.5800107208406169E-4</v>
      </c>
      <c r="W12" s="5"/>
      <c r="X12">
        <f t="shared" si="10"/>
        <v>4.4763185758853942E-2</v>
      </c>
      <c r="Y12">
        <f t="shared" si="11"/>
        <v>2.0037427992816645E-3</v>
      </c>
      <c r="Z12" s="6">
        <f t="shared" si="12"/>
        <v>9703.752715679524</v>
      </c>
      <c r="AA12">
        <f t="shared" si="13"/>
        <v>0.34998884334094932</v>
      </c>
      <c r="AB12" s="5"/>
      <c r="AC12">
        <f t="shared" si="14"/>
        <v>0.95523681424114604</v>
      </c>
      <c r="AD12" s="6">
        <f t="shared" si="15"/>
        <v>10513.637575870272</v>
      </c>
      <c r="AE12">
        <f t="shared" si="16"/>
        <v>-0.3622250936240683</v>
      </c>
      <c r="AF12" s="5"/>
      <c r="AG12" s="7" t="s">
        <v>8</v>
      </c>
      <c r="AH12">
        <v>0</v>
      </c>
      <c r="AK12">
        <f t="shared" si="17"/>
        <v>3.3345475172598393E-2</v>
      </c>
      <c r="AL12">
        <f t="shared" si="18"/>
        <v>1.1146211748152151E-3</v>
      </c>
    </row>
    <row r="13" spans="1:40" ht="15.6" thickTop="1" thickBot="1" x14ac:dyDescent="0.35">
      <c r="A13">
        <v>323.14999999999998</v>
      </c>
      <c r="B13">
        <v>0.15548000000000001</v>
      </c>
      <c r="C13" s="9">
        <v>109.94</v>
      </c>
      <c r="D13" s="9">
        <f t="shared" si="0"/>
        <v>17.0934712</v>
      </c>
      <c r="F13">
        <v>0.7833</v>
      </c>
      <c r="H13">
        <f t="shared" si="1"/>
        <v>-4.2298199999999994E-5</v>
      </c>
      <c r="I13" s="14">
        <v>0.41181200000000001</v>
      </c>
      <c r="J13">
        <v>1.7999999999999999E-2</v>
      </c>
      <c r="K13" s="23">
        <f t="shared" si="2"/>
        <v>0.93288000000000004</v>
      </c>
      <c r="L13">
        <v>0.2</v>
      </c>
      <c r="N13">
        <f t="shared" si="3"/>
        <v>0.90102880157288656</v>
      </c>
      <c r="O13">
        <f t="shared" si="4"/>
        <v>0.96585713229234893</v>
      </c>
      <c r="P13">
        <f t="shared" si="5"/>
        <v>1.1931714264584699</v>
      </c>
      <c r="R13">
        <f t="shared" si="6"/>
        <v>1.1195341026266984E-2</v>
      </c>
      <c r="S13" s="5"/>
      <c r="T13">
        <f t="shared" si="7"/>
        <v>0.98319380501004239</v>
      </c>
      <c r="U13">
        <f t="shared" si="8"/>
        <v>-7.3608665520642144E-3</v>
      </c>
      <c r="V13">
        <f t="shared" si="9"/>
        <v>-1.3249559793715584E-4</v>
      </c>
      <c r="W13" s="5"/>
      <c r="X13">
        <f t="shared" si="10"/>
        <v>1.6806194989957578E-2</v>
      </c>
      <c r="Y13">
        <f t="shared" si="11"/>
        <v>2.8244819004047519E-4</v>
      </c>
      <c r="Z13" s="6">
        <f t="shared" si="12"/>
        <v>9687.8248374120194</v>
      </c>
      <c r="AA13">
        <f t="shared" si="13"/>
        <v>4.9253554633611342E-2</v>
      </c>
      <c r="AB13" s="5"/>
      <c r="AC13">
        <f t="shared" si="14"/>
        <v>0.98319380501004239</v>
      </c>
      <c r="AD13" s="6">
        <f t="shared" si="15"/>
        <v>9996.240959311468</v>
      </c>
      <c r="AE13">
        <f t="shared" si="16"/>
        <v>-4.996744589366682E-2</v>
      </c>
      <c r="AF13" s="5"/>
      <c r="AG13" s="7" t="s">
        <v>9</v>
      </c>
      <c r="AH13">
        <v>5.3380615615218198E-13</v>
      </c>
      <c r="AK13">
        <f t="shared" si="17"/>
        <v>1.0348954168274346E-2</v>
      </c>
      <c r="AL13">
        <f t="shared" si="18"/>
        <v>1.0797812578116722E-4</v>
      </c>
    </row>
    <row r="14" spans="1:40" ht="15.6" thickTop="1" thickBot="1" x14ac:dyDescent="0.35">
      <c r="A14">
        <v>323.14999999999998</v>
      </c>
      <c r="B14">
        <v>0.1148</v>
      </c>
      <c r="C14" s="9">
        <v>109.94</v>
      </c>
      <c r="D14" s="9">
        <f t="shared" si="0"/>
        <v>12.621112</v>
      </c>
      <c r="F14">
        <v>0.79339999999999999</v>
      </c>
      <c r="H14">
        <f t="shared" si="1"/>
        <v>-4.2843599999999998E-5</v>
      </c>
      <c r="I14" s="14">
        <v>0.41181200000000001</v>
      </c>
      <c r="J14">
        <v>1.7999999999999999E-2</v>
      </c>
      <c r="K14" s="23">
        <f t="shared" si="2"/>
        <v>0.68879999999999997</v>
      </c>
      <c r="L14">
        <v>0.2</v>
      </c>
      <c r="N14">
        <f t="shared" si="3"/>
        <v>0.57166250451818157</v>
      </c>
      <c r="O14">
        <f t="shared" si="4"/>
        <v>0.8299397568498571</v>
      </c>
      <c r="P14">
        <f t="shared" si="5"/>
        <v>1.1659879513699714</v>
      </c>
      <c r="R14">
        <f t="shared" si="6"/>
        <v>7.268539306281338E-3</v>
      </c>
      <c r="S14" s="5"/>
      <c r="T14">
        <f t="shared" si="7"/>
        <v>0.98753619507786838</v>
      </c>
      <c r="U14">
        <f t="shared" si="8"/>
        <v>-5.4469776918664534E-3</v>
      </c>
      <c r="V14">
        <f t="shared" si="9"/>
        <v>-9.8045598453596155E-5</v>
      </c>
      <c r="W14" s="5"/>
      <c r="X14">
        <f t="shared" si="10"/>
        <v>1.2463804922131625E-2</v>
      </c>
      <c r="Y14">
        <f t="shared" si="11"/>
        <v>1.5534643313695252E-4</v>
      </c>
      <c r="Z14" s="6">
        <f t="shared" si="12"/>
        <v>9686.6487108582642</v>
      </c>
      <c r="AA14">
        <f t="shared" si="13"/>
        <v>2.7086153873084828E-2</v>
      </c>
      <c r="AB14" s="5"/>
      <c r="AC14">
        <f t="shared" si="14"/>
        <v>0.98753619507786838</v>
      </c>
      <c r="AD14" s="6">
        <f t="shared" si="15"/>
        <v>9915.87698045652</v>
      </c>
      <c r="AE14">
        <f t="shared" si="16"/>
        <v>-2.7381544624656452E-2</v>
      </c>
      <c r="AF14" s="5"/>
      <c r="AG14" s="7" t="s">
        <v>10</v>
      </c>
      <c r="AH14">
        <v>236.98556549393984</v>
      </c>
      <c r="AK14">
        <f t="shared" si="17"/>
        <v>6.8751029562561169E-3</v>
      </c>
      <c r="AL14">
        <f t="shared" si="18"/>
        <v>4.7857984555215871E-5</v>
      </c>
    </row>
    <row r="15" spans="1:40" ht="15.6" thickTop="1" thickBot="1" x14ac:dyDescent="0.35">
      <c r="A15">
        <v>323.14999999999998</v>
      </c>
      <c r="B15">
        <v>2.7969200000000001</v>
      </c>
      <c r="C15" s="9">
        <v>109.94</v>
      </c>
      <c r="D15" s="9">
        <f t="shared" si="0"/>
        <v>307.4933848</v>
      </c>
      <c r="F15">
        <v>0.90010000000000001</v>
      </c>
      <c r="H15">
        <f t="shared" si="1"/>
        <v>-4.8605399999999994E-5</v>
      </c>
      <c r="I15" s="14">
        <v>0.41181200000000001</v>
      </c>
      <c r="J15">
        <v>1.7999999999999999E-2</v>
      </c>
      <c r="K15" s="23">
        <f t="shared" si="2"/>
        <v>16.78152</v>
      </c>
      <c r="L15">
        <v>0.2</v>
      </c>
      <c r="N15">
        <f t="shared" si="3"/>
        <v>68.745922207888412</v>
      </c>
      <c r="O15">
        <f t="shared" si="4"/>
        <v>4.0965253569336051</v>
      </c>
      <c r="P15">
        <f t="shared" si="5"/>
        <v>1.8193050713867209</v>
      </c>
      <c r="R15">
        <f t="shared" si="6"/>
        <v>0.56019974979185716</v>
      </c>
      <c r="S15" s="5"/>
      <c r="T15">
        <f t="shared" si="7"/>
        <v>0.76482222520228238</v>
      </c>
      <c r="U15">
        <f t="shared" si="8"/>
        <v>-0.11643950025279218</v>
      </c>
      <c r="V15">
        <f t="shared" si="9"/>
        <v>-2.0959110045502588E-3</v>
      </c>
      <c r="W15" s="5"/>
      <c r="X15">
        <f t="shared" si="10"/>
        <v>0.23517777479771765</v>
      </c>
      <c r="Y15">
        <f t="shared" si="11"/>
        <v>5.5308585758805998E-2</v>
      </c>
      <c r="Z15" s="6">
        <f t="shared" si="12"/>
        <v>10197.012681015569</v>
      </c>
      <c r="AA15">
        <f t="shared" si="13"/>
        <v>10.151682306328473</v>
      </c>
      <c r="AB15" s="5"/>
      <c r="AC15">
        <f t="shared" si="14"/>
        <v>0.76482222520228238</v>
      </c>
      <c r="AD15" s="6">
        <f t="shared" si="15"/>
        <v>14037.740993844303</v>
      </c>
      <c r="AE15">
        <f t="shared" si="16"/>
        <v>-10.688648211601258</v>
      </c>
      <c r="AF15" s="5"/>
      <c r="AG15" s="7" t="s">
        <v>11</v>
      </c>
      <c r="AH15">
        <v>0</v>
      </c>
      <c r="AK15">
        <f t="shared" si="17"/>
        <v>2.1137933514522089E-2</v>
      </c>
      <c r="AL15">
        <f t="shared" si="18"/>
        <v>4.4886943117655877E-4</v>
      </c>
    </row>
    <row r="16" spans="1:40" ht="15.6" thickTop="1" thickBot="1" x14ac:dyDescent="0.35">
      <c r="A16">
        <v>323.14999999999998</v>
      </c>
      <c r="B16">
        <v>2.5790999999999999</v>
      </c>
      <c r="C16" s="9">
        <v>109.94</v>
      </c>
      <c r="D16" s="9">
        <f t="shared" si="0"/>
        <v>283.54625399999998</v>
      </c>
      <c r="F16">
        <v>0.88049999999999995</v>
      </c>
      <c r="H16">
        <f t="shared" si="1"/>
        <v>-4.754699999999999E-5</v>
      </c>
      <c r="I16" s="14">
        <v>0.41181200000000001</v>
      </c>
      <c r="J16">
        <v>1.7999999999999999E-2</v>
      </c>
      <c r="K16" s="23">
        <f t="shared" si="2"/>
        <v>15.474599999999999</v>
      </c>
      <c r="L16">
        <v>0.2</v>
      </c>
      <c r="N16">
        <f t="shared" si="3"/>
        <v>60.873622641936919</v>
      </c>
      <c r="O16">
        <f t="shared" si="4"/>
        <v>3.9337768111574403</v>
      </c>
      <c r="P16">
        <f t="shared" si="5"/>
        <v>1.7867553622314882</v>
      </c>
      <c r="R16">
        <f t="shared" si="6"/>
        <v>0.50508625714718647</v>
      </c>
      <c r="S16" s="5"/>
      <c r="T16">
        <f t="shared" si="7"/>
        <v>0.77909151842688484</v>
      </c>
      <c r="U16">
        <f t="shared" si="8"/>
        <v>-0.10841152356844198</v>
      </c>
      <c r="V16">
        <f t="shared" si="9"/>
        <v>-1.9514074242319556E-3</v>
      </c>
      <c r="W16" s="5"/>
      <c r="X16">
        <f t="shared" si="10"/>
        <v>0.22090848157311518</v>
      </c>
      <c r="Y16">
        <f t="shared" si="11"/>
        <v>4.8800557230939373E-2</v>
      </c>
      <c r="Z16" s="6">
        <f t="shared" si="12"/>
        <v>10136.789435131321</v>
      </c>
      <c r="AA16">
        <f t="shared" si="13"/>
        <v>8.904257513407936</v>
      </c>
      <c r="AB16" s="5"/>
      <c r="AC16">
        <f t="shared" si="14"/>
        <v>0.77909151842688484</v>
      </c>
      <c r="AD16" s="6">
        <f t="shared" si="15"/>
        <v>13773.639007925743</v>
      </c>
      <c r="AE16">
        <f t="shared" si="16"/>
        <v>-9.4261524418133078</v>
      </c>
      <c r="AF16" s="5"/>
      <c r="AG16" s="7" t="s">
        <v>12</v>
      </c>
      <c r="AH16">
        <v>3687.4983638653061</v>
      </c>
      <c r="AK16">
        <f t="shared" si="17"/>
        <v>-1.8760078682417358E-2</v>
      </c>
      <c r="AL16">
        <f t="shared" si="18"/>
        <v>3.5015884196547346E-4</v>
      </c>
    </row>
    <row r="17" spans="1:38" ht="15.6" thickTop="1" thickBot="1" x14ac:dyDescent="0.35">
      <c r="A17">
        <v>323.14999999999998</v>
      </c>
      <c r="B17">
        <v>2.5750299999999999</v>
      </c>
      <c r="C17" s="9">
        <v>109.94</v>
      </c>
      <c r="D17" s="9">
        <f t="shared" si="0"/>
        <v>283.09879819999998</v>
      </c>
      <c r="F17">
        <v>0.88009999999999999</v>
      </c>
      <c r="H17">
        <f t="shared" si="1"/>
        <v>-4.7525399999999997E-5</v>
      </c>
      <c r="I17" s="14">
        <v>0.41181200000000001</v>
      </c>
      <c r="J17">
        <v>1.7999999999999999E-2</v>
      </c>
      <c r="K17" s="23">
        <f t="shared" si="2"/>
        <v>15.45018</v>
      </c>
      <c r="L17">
        <v>0.2</v>
      </c>
      <c r="N17">
        <f t="shared" si="3"/>
        <v>60.72958526000108</v>
      </c>
      <c r="O17">
        <f t="shared" si="4"/>
        <v>3.9306716983233283</v>
      </c>
      <c r="P17">
        <f t="shared" si="5"/>
        <v>1.7861343396646658</v>
      </c>
      <c r="R17">
        <f t="shared" si="6"/>
        <v>0.5040663351852509</v>
      </c>
      <c r="S17" s="5"/>
      <c r="T17">
        <f t="shared" si="7"/>
        <v>0.77936321147120846</v>
      </c>
      <c r="U17">
        <f t="shared" si="8"/>
        <v>-0.10826009819964176</v>
      </c>
      <c r="V17">
        <f t="shared" si="9"/>
        <v>-1.9486817675935515E-3</v>
      </c>
      <c r="W17" s="5"/>
      <c r="X17">
        <f t="shared" si="10"/>
        <v>0.22063678852879157</v>
      </c>
      <c r="Y17">
        <f t="shared" si="11"/>
        <v>4.8680592452298686E-2</v>
      </c>
      <c r="Z17" s="6">
        <f t="shared" si="12"/>
        <v>10135.679320855519</v>
      </c>
      <c r="AA17">
        <f t="shared" si="13"/>
        <v>8.8813957364236611</v>
      </c>
      <c r="AB17" s="5"/>
      <c r="AC17">
        <f t="shared" si="14"/>
        <v>0.77936321147120846</v>
      </c>
      <c r="AD17" s="6">
        <f t="shared" si="15"/>
        <v>13768.610427427091</v>
      </c>
      <c r="AE17">
        <f t="shared" si="16"/>
        <v>-9.4028254474729085</v>
      </c>
      <c r="AF17" s="5"/>
      <c r="AG17" s="7" t="s">
        <v>26</v>
      </c>
      <c r="AH17">
        <v>0</v>
      </c>
      <c r="AK17">
        <f t="shared" si="17"/>
        <v>-1.9312057631589497E-2</v>
      </c>
      <c r="AL17">
        <f t="shared" si="18"/>
        <v>3.7112220210195051E-4</v>
      </c>
    </row>
    <row r="18" spans="1:38" ht="15.6" thickTop="1" thickBot="1" x14ac:dyDescent="0.35">
      <c r="A18">
        <v>323.14999999999998</v>
      </c>
      <c r="B18">
        <v>1.9464699999999999</v>
      </c>
      <c r="C18" s="9">
        <v>109.94</v>
      </c>
      <c r="D18" s="9">
        <f t="shared" si="0"/>
        <v>213.99491179999998</v>
      </c>
      <c r="F18">
        <v>0.82820000000000005</v>
      </c>
      <c r="H18">
        <f t="shared" si="1"/>
        <v>-4.4722799999999998E-5</v>
      </c>
      <c r="I18" s="14">
        <v>0.41181200000000001</v>
      </c>
      <c r="J18">
        <v>1.7999999999999999E-2</v>
      </c>
      <c r="K18" s="23">
        <f t="shared" si="2"/>
        <v>11.67882</v>
      </c>
      <c r="L18">
        <v>0.2</v>
      </c>
      <c r="N18">
        <f t="shared" si="3"/>
        <v>39.911536496256979</v>
      </c>
      <c r="O18">
        <f t="shared" si="4"/>
        <v>3.4174288580744441</v>
      </c>
      <c r="P18">
        <f t="shared" si="5"/>
        <v>1.683485771614889</v>
      </c>
      <c r="R18">
        <f t="shared" si="6"/>
        <v>0.35147180808418055</v>
      </c>
      <c r="S18" s="5"/>
      <c r="T18">
        <f t="shared" si="7"/>
        <v>0.82372668145477812</v>
      </c>
      <c r="U18">
        <f t="shared" si="8"/>
        <v>-8.4216866490627776E-2</v>
      </c>
      <c r="V18">
        <f t="shared" si="9"/>
        <v>-1.5159035968312997E-3</v>
      </c>
      <c r="W18" s="5"/>
      <c r="X18">
        <f t="shared" si="10"/>
        <v>0.17627331854522194</v>
      </c>
      <c r="Y18">
        <f t="shared" si="11"/>
        <v>3.1072282830945284E-2</v>
      </c>
      <c r="Z18" s="6">
        <f t="shared" si="12"/>
        <v>9972.7386466783009</v>
      </c>
      <c r="AA18">
        <f t="shared" si="13"/>
        <v>5.5777636049163606</v>
      </c>
      <c r="AB18" s="5"/>
      <c r="AC18">
        <f t="shared" si="14"/>
        <v>0.82372668145477812</v>
      </c>
      <c r="AD18" s="6">
        <f t="shared" si="15"/>
        <v>12947.529622033202</v>
      </c>
      <c r="AE18">
        <f t="shared" si="16"/>
        <v>-5.9650723181897929</v>
      </c>
      <c r="AF18" s="5"/>
      <c r="AG18" s="7" t="s">
        <v>27</v>
      </c>
      <c r="AH18">
        <v>52.965101529138337</v>
      </c>
      <c r="AK18">
        <f t="shared" si="17"/>
        <v>-3.7352808786082825E-2</v>
      </c>
      <c r="AL18">
        <f t="shared" si="18"/>
        <v>1.3918932799449495E-3</v>
      </c>
    </row>
    <row r="19" spans="1:38" ht="15.6" thickTop="1" thickBot="1" x14ac:dyDescent="0.35">
      <c r="A19">
        <v>323.14999999999998</v>
      </c>
      <c r="B19">
        <v>1.9030499999999999</v>
      </c>
      <c r="C19" s="9">
        <v>109.94</v>
      </c>
      <c r="D19" s="9">
        <f t="shared" si="0"/>
        <v>209.221317</v>
      </c>
      <c r="F19">
        <v>0.82540000000000002</v>
      </c>
      <c r="H19">
        <f t="shared" si="1"/>
        <v>-4.4571599999999999E-5</v>
      </c>
      <c r="I19" s="14">
        <v>0.41181200000000001</v>
      </c>
      <c r="J19">
        <v>1.7999999999999999E-2</v>
      </c>
      <c r="K19" s="23">
        <f t="shared" si="2"/>
        <v>11.418299999999999</v>
      </c>
      <c r="L19">
        <v>0.2</v>
      </c>
      <c r="N19">
        <f t="shared" si="3"/>
        <v>38.583549128695843</v>
      </c>
      <c r="O19">
        <f t="shared" si="4"/>
        <v>3.3790975126503819</v>
      </c>
      <c r="P19">
        <f t="shared" si="5"/>
        <v>1.6758195025300764</v>
      </c>
      <c r="R19">
        <f t="shared" si="6"/>
        <v>0.34133154934210919</v>
      </c>
      <c r="S19" s="5"/>
      <c r="T19">
        <f t="shared" si="7"/>
        <v>0.82697847444579908</v>
      </c>
      <c r="U19">
        <f t="shared" si="8"/>
        <v>-8.2505794620457193E-2</v>
      </c>
      <c r="V19">
        <f t="shared" si="9"/>
        <v>-1.4851043031682293E-3</v>
      </c>
      <c r="W19" s="5"/>
      <c r="X19">
        <f t="shared" si="10"/>
        <v>0.17302152555420092</v>
      </c>
      <c r="Y19">
        <f t="shared" si="11"/>
        <v>2.9936448305102999E-2</v>
      </c>
      <c r="Z19" s="6">
        <f t="shared" si="12"/>
        <v>9962.2281146263485</v>
      </c>
      <c r="AA19">
        <f t="shared" si="13"/>
        <v>5.3682070852287973</v>
      </c>
      <c r="AB19" s="5"/>
      <c r="AC19">
        <f t="shared" si="14"/>
        <v>0.82697847444579908</v>
      </c>
      <c r="AD19" s="6">
        <f t="shared" si="15"/>
        <v>12887.346198304942</v>
      </c>
      <c r="AE19">
        <f t="shared" si="16"/>
        <v>-5.7428897596910184</v>
      </c>
      <c r="AF19" s="5"/>
      <c r="AG19" s="7" t="s">
        <v>28</v>
      </c>
      <c r="AH19">
        <v>0</v>
      </c>
      <c r="AK19">
        <f t="shared" si="17"/>
        <v>-3.4836229423279796E-2</v>
      </c>
      <c r="AL19">
        <f t="shared" si="18"/>
        <v>1.2104594540921863E-3</v>
      </c>
    </row>
    <row r="20" spans="1:38" ht="15" thickTop="1" x14ac:dyDescent="0.3">
      <c r="A20">
        <v>323.14999999999998</v>
      </c>
      <c r="B20">
        <v>1.2143600000000001</v>
      </c>
      <c r="C20" s="9">
        <v>109.94</v>
      </c>
      <c r="D20" s="9">
        <f t="shared" si="0"/>
        <v>133.50673840000002</v>
      </c>
      <c r="F20">
        <v>0.77990000000000004</v>
      </c>
      <c r="H20">
        <f t="shared" si="1"/>
        <v>-4.2114600000000005E-5</v>
      </c>
      <c r="I20" s="14">
        <v>0.41181200000000001</v>
      </c>
      <c r="J20">
        <v>1.7999999999999999E-2</v>
      </c>
      <c r="K20" s="23">
        <f t="shared" si="2"/>
        <v>7.2861600000000006</v>
      </c>
      <c r="L20">
        <v>0.2</v>
      </c>
      <c r="N20">
        <f t="shared" si="3"/>
        <v>19.667450048179834</v>
      </c>
      <c r="O20">
        <f t="shared" si="4"/>
        <v>2.6992887952199558</v>
      </c>
      <c r="P20">
        <f t="shared" si="5"/>
        <v>1.5398577590439912</v>
      </c>
      <c r="R20">
        <f t="shared" si="6"/>
        <v>0.18935158659959539</v>
      </c>
      <c r="S20" s="5"/>
      <c r="T20">
        <f t="shared" si="7"/>
        <v>0.882217957884881</v>
      </c>
      <c r="U20">
        <f t="shared" si="8"/>
        <v>-5.4424106236897321E-2</v>
      </c>
      <c r="V20">
        <f t="shared" si="9"/>
        <v>-9.7963391226415174E-4</v>
      </c>
      <c r="W20" s="5"/>
      <c r="X20">
        <f t="shared" si="10"/>
        <v>0.11778204211511904</v>
      </c>
      <c r="Y20">
        <f t="shared" si="11"/>
        <v>1.3872609444807676E-2</v>
      </c>
      <c r="Z20" s="6">
        <f t="shared" si="12"/>
        <v>9813.5808408653575</v>
      </c>
      <c r="AA20">
        <f t="shared" si="13"/>
        <v>2.450519536686703</v>
      </c>
      <c r="AB20" s="5"/>
      <c r="AC20">
        <f t="shared" si="14"/>
        <v>0.882217957884881</v>
      </c>
      <c r="AD20" s="6">
        <f t="shared" si="15"/>
        <v>11865.001913516327</v>
      </c>
      <c r="AE20">
        <f t="shared" si="16"/>
        <v>-2.6138121429503269</v>
      </c>
      <c r="AF20" s="5"/>
      <c r="AG20" s="46" t="s">
        <v>31</v>
      </c>
      <c r="AH20">
        <v>0.99999999699682196</v>
      </c>
      <c r="AK20">
        <f t="shared" si="17"/>
        <v>2.5079346423707349E-2</v>
      </c>
      <c r="AL20">
        <f t="shared" si="18"/>
        <v>6.3108780396564754E-4</v>
      </c>
    </row>
    <row r="21" spans="1:38" x14ac:dyDescent="0.3">
      <c r="A21">
        <v>323.14999999999998</v>
      </c>
      <c r="B21">
        <v>1.19438</v>
      </c>
      <c r="C21" s="9">
        <v>109.94</v>
      </c>
      <c r="D21" s="9">
        <f t="shared" si="0"/>
        <v>131.31013719999999</v>
      </c>
      <c r="F21">
        <v>0.78010000000000002</v>
      </c>
      <c r="H21">
        <f t="shared" si="1"/>
        <v>-4.2125400000000002E-5</v>
      </c>
      <c r="I21" s="14">
        <v>0.41181200000000001</v>
      </c>
      <c r="J21">
        <v>1.7999999999999999E-2</v>
      </c>
      <c r="K21" s="23">
        <f t="shared" si="2"/>
        <v>7.1662800000000004</v>
      </c>
      <c r="L21">
        <v>0.2</v>
      </c>
      <c r="N21">
        <f t="shared" si="3"/>
        <v>19.18406597383634</v>
      </c>
      <c r="O21">
        <f t="shared" si="4"/>
        <v>2.6769908479484945</v>
      </c>
      <c r="P21">
        <f t="shared" si="5"/>
        <v>1.535398169589699</v>
      </c>
      <c r="R21">
        <f t="shared" si="6"/>
        <v>0.18523418511136522</v>
      </c>
      <c r="S21" s="5"/>
      <c r="T21">
        <f t="shared" si="7"/>
        <v>0.88393091082433561</v>
      </c>
      <c r="U21">
        <f t="shared" si="8"/>
        <v>-5.3581678675090123E-2</v>
      </c>
      <c r="V21">
        <f t="shared" si="9"/>
        <v>-9.6447021615162214E-4</v>
      </c>
      <c r="W21" s="5"/>
      <c r="X21">
        <f t="shared" si="10"/>
        <v>0.11606908917566444</v>
      </c>
      <c r="Y21">
        <f t="shared" si="11"/>
        <v>1.3472033462068345E-2</v>
      </c>
      <c r="Z21" s="6">
        <f t="shared" si="12"/>
        <v>9809.8741140718867</v>
      </c>
      <c r="AA21">
        <f t="shared" si="13"/>
        <v>2.3788611418221812</v>
      </c>
      <c r="AB21" s="5"/>
      <c r="AC21">
        <f t="shared" si="14"/>
        <v>0.88393091082433561</v>
      </c>
      <c r="AD21" s="6">
        <f t="shared" si="15"/>
        <v>11833.299849522738</v>
      </c>
      <c r="AE21">
        <f t="shared" si="16"/>
        <v>-2.5364706930076428</v>
      </c>
      <c r="AF21" s="5"/>
      <c r="AG21" s="46" t="s">
        <v>32</v>
      </c>
      <c r="AH21">
        <v>2</v>
      </c>
      <c r="AK21">
        <f t="shared" si="17"/>
        <v>2.6660163709752105E-2</v>
      </c>
      <c r="AL21">
        <f t="shared" si="18"/>
        <v>7.1301224370078585E-4</v>
      </c>
    </row>
    <row r="22" spans="1:38" x14ac:dyDescent="0.3">
      <c r="A22">
        <v>323.14999999999998</v>
      </c>
      <c r="B22">
        <v>1.16333</v>
      </c>
      <c r="C22" s="9">
        <v>109.94</v>
      </c>
      <c r="D22" s="9">
        <f t="shared" si="0"/>
        <v>127.89650019999999</v>
      </c>
      <c r="F22">
        <v>0.77749999999999997</v>
      </c>
      <c r="H22">
        <f t="shared" si="1"/>
        <v>-4.1984999999999992E-5</v>
      </c>
      <c r="I22" s="14">
        <v>0.41181200000000001</v>
      </c>
      <c r="J22">
        <v>1.7999999999999999E-2</v>
      </c>
      <c r="K22" s="23">
        <f t="shared" si="2"/>
        <v>6.9799799999999994</v>
      </c>
      <c r="L22">
        <v>0.2</v>
      </c>
      <c r="N22">
        <f t="shared" si="3"/>
        <v>18.44086410080547</v>
      </c>
      <c r="O22">
        <f t="shared" si="4"/>
        <v>2.6419651776660493</v>
      </c>
      <c r="P22">
        <f t="shared" si="5"/>
        <v>1.52839303553321</v>
      </c>
      <c r="R22">
        <f t="shared" si="6"/>
        <v>0.17887420461814324</v>
      </c>
      <c r="S22" s="5"/>
      <c r="T22">
        <f t="shared" si="7"/>
        <v>0.88660617337023284</v>
      </c>
      <c r="U22">
        <f t="shared" si="8"/>
        <v>-5.2269249067258598E-2</v>
      </c>
      <c r="V22">
        <f t="shared" si="9"/>
        <v>-9.4084648321065471E-4</v>
      </c>
      <c r="W22" s="5"/>
      <c r="X22">
        <f t="shared" si="10"/>
        <v>0.1133938266297672</v>
      </c>
      <c r="Y22">
        <f t="shared" si="11"/>
        <v>1.2858159917741701E-2</v>
      </c>
      <c r="Z22" s="6">
        <f t="shared" si="12"/>
        <v>9804.1936414858592</v>
      </c>
      <c r="AA22">
        <f t="shared" si="13"/>
        <v>2.2691500147211676</v>
      </c>
      <c r="AB22" s="5"/>
      <c r="AC22">
        <f t="shared" si="14"/>
        <v>0.88660617337023284</v>
      </c>
      <c r="AD22" s="6">
        <f t="shared" si="15"/>
        <v>11783.788113161187</v>
      </c>
      <c r="AE22">
        <f t="shared" si="16"/>
        <v>-2.4180596140168653</v>
      </c>
      <c r="AF22" s="5"/>
      <c r="AG22" s="46" t="s">
        <v>33</v>
      </c>
      <c r="AH22">
        <v>1.0000000015234529</v>
      </c>
      <c r="AK22">
        <f t="shared" si="17"/>
        <v>2.9023758839235025E-2</v>
      </c>
      <c r="AL22">
        <f t="shared" si="18"/>
        <v>8.448174649280289E-4</v>
      </c>
    </row>
    <row r="23" spans="1:38" x14ac:dyDescent="0.3">
      <c r="A23">
        <v>323.14999999999998</v>
      </c>
      <c r="B23">
        <v>1.13737</v>
      </c>
      <c r="C23" s="9">
        <v>109.94</v>
      </c>
      <c r="D23" s="9">
        <f t="shared" si="0"/>
        <v>125.04245779999999</v>
      </c>
      <c r="F23">
        <v>0.77610000000000001</v>
      </c>
      <c r="H23">
        <f t="shared" si="1"/>
        <v>-4.1909400000000002E-5</v>
      </c>
      <c r="I23" s="14">
        <v>0.41181200000000001</v>
      </c>
      <c r="J23">
        <v>1.7999999999999999E-2</v>
      </c>
      <c r="K23" s="23">
        <f t="shared" si="2"/>
        <v>6.8242200000000004</v>
      </c>
      <c r="L23">
        <v>0.2</v>
      </c>
      <c r="N23">
        <f t="shared" si="3"/>
        <v>17.827051899262969</v>
      </c>
      <c r="O23">
        <f t="shared" si="4"/>
        <v>2.6123208072516668</v>
      </c>
      <c r="P23">
        <f t="shared" si="5"/>
        <v>1.5224641614503334</v>
      </c>
      <c r="R23">
        <f t="shared" si="6"/>
        <v>0.17359369565116423</v>
      </c>
      <c r="S23" s="5"/>
      <c r="T23">
        <f t="shared" si="7"/>
        <v>0.88885534325120652</v>
      </c>
      <c r="U23">
        <f t="shared" si="8"/>
        <v>-5.1168912527659115E-2</v>
      </c>
      <c r="V23">
        <f t="shared" si="9"/>
        <v>-9.2104042549786397E-4</v>
      </c>
      <c r="W23" s="5"/>
      <c r="X23">
        <f t="shared" si="10"/>
        <v>0.11114465674879351</v>
      </c>
      <c r="Y23">
        <f t="shared" si="11"/>
        <v>1.2353134723807131E-2</v>
      </c>
      <c r="Z23" s="6">
        <f t="shared" si="12"/>
        <v>9799.5203974188316</v>
      </c>
      <c r="AA23">
        <f t="shared" si="13"/>
        <v>2.1789863225641946</v>
      </c>
      <c r="AB23" s="5"/>
      <c r="AC23">
        <f t="shared" si="14"/>
        <v>0.88885534325120652</v>
      </c>
      <c r="AD23" s="6">
        <f t="shared" si="15"/>
        <v>11742.162215529135</v>
      </c>
      <c r="AE23">
        <f t="shared" si="16"/>
        <v>-2.3207526029335623</v>
      </c>
      <c r="AF23" s="5"/>
      <c r="AK23">
        <f t="shared" si="17"/>
        <v>3.0906374856298768E-2</v>
      </c>
      <c r="AL23">
        <f t="shared" si="18"/>
        <v>9.5779629840867029E-4</v>
      </c>
    </row>
    <row r="24" spans="1:38" x14ac:dyDescent="0.3">
      <c r="A24">
        <v>323.14999999999998</v>
      </c>
      <c r="B24">
        <v>2.5646200000000001</v>
      </c>
      <c r="C24" s="9">
        <v>109.94</v>
      </c>
      <c r="D24" s="9">
        <f t="shared" si="0"/>
        <v>281.9543228</v>
      </c>
      <c r="F24">
        <v>0.87939999999999996</v>
      </c>
      <c r="H24">
        <f t="shared" si="1"/>
        <v>-4.7487599999999989E-5</v>
      </c>
      <c r="I24" s="14">
        <v>0.41181200000000001</v>
      </c>
      <c r="J24">
        <v>1.7999999999999999E-2</v>
      </c>
      <c r="K24" s="23">
        <f t="shared" si="2"/>
        <v>15.387720000000002</v>
      </c>
      <c r="L24">
        <v>0.2</v>
      </c>
      <c r="N24">
        <f t="shared" si="3"/>
        <v>60.361693072960392</v>
      </c>
      <c r="O24">
        <f t="shared" si="4"/>
        <v>3.9227184451601929</v>
      </c>
      <c r="P24">
        <f t="shared" si="5"/>
        <v>1.7845436890320387</v>
      </c>
      <c r="R24">
        <f t="shared" si="6"/>
        <v>0.50145934180228668</v>
      </c>
      <c r="S24" s="5"/>
      <c r="T24">
        <f t="shared" si="7"/>
        <v>0.7800589944701265</v>
      </c>
      <c r="U24">
        <f t="shared" si="8"/>
        <v>-0.10787255115057078</v>
      </c>
      <c r="V24">
        <f t="shared" si="9"/>
        <v>-1.9417059207102738E-3</v>
      </c>
      <c r="W24" s="5"/>
      <c r="X24">
        <f t="shared" si="10"/>
        <v>0.21994100552987347</v>
      </c>
      <c r="Y24">
        <f t="shared" si="11"/>
        <v>4.8374045913491835E-2</v>
      </c>
      <c r="Z24" s="6">
        <f t="shared" si="12"/>
        <v>10132.842641178171</v>
      </c>
      <c r="AA24">
        <f t="shared" si="13"/>
        <v>8.8229987128537317</v>
      </c>
      <c r="AB24" s="5"/>
      <c r="AC24">
        <f t="shared" si="14"/>
        <v>0.7800589944701265</v>
      </c>
      <c r="AD24" s="6">
        <f t="shared" si="15"/>
        <v>13755.732660850435</v>
      </c>
      <c r="AE24">
        <f t="shared" si="16"/>
        <v>-9.3432096343445199</v>
      </c>
      <c r="AF24" s="5"/>
      <c r="AK24">
        <f t="shared" si="17"/>
        <v>-2.0693285609212353E-2</v>
      </c>
      <c r="AL24">
        <f t="shared" si="18"/>
        <v>4.2624897543719678E-4</v>
      </c>
    </row>
    <row r="25" spans="1:38" x14ac:dyDescent="0.3">
      <c r="A25">
        <v>323.14999999999998</v>
      </c>
      <c r="B25">
        <v>2.4317600000000001</v>
      </c>
      <c r="C25" s="9">
        <v>109.94</v>
      </c>
      <c r="D25" s="9">
        <f t="shared" si="0"/>
        <v>267.34769440000002</v>
      </c>
      <c r="F25">
        <v>0.86750000000000005</v>
      </c>
      <c r="H25">
        <f t="shared" si="1"/>
        <v>-4.6844999999999996E-5</v>
      </c>
      <c r="I25" s="14">
        <v>0.41181200000000001</v>
      </c>
      <c r="J25">
        <v>1.7999999999999999E-2</v>
      </c>
      <c r="K25" s="23">
        <f t="shared" si="2"/>
        <v>14.59056</v>
      </c>
      <c r="L25">
        <v>0.2</v>
      </c>
      <c r="N25">
        <f t="shared" si="3"/>
        <v>55.732425132362962</v>
      </c>
      <c r="O25">
        <f t="shared" si="4"/>
        <v>3.8197591547111971</v>
      </c>
      <c r="P25">
        <f t="shared" si="5"/>
        <v>1.7639518309422395</v>
      </c>
      <c r="R25">
        <f t="shared" si="6"/>
        <v>0.46840628979565763</v>
      </c>
      <c r="S25" s="5"/>
      <c r="T25">
        <f t="shared" si="7"/>
        <v>0.78904944903334484</v>
      </c>
      <c r="U25">
        <f t="shared" si="8"/>
        <v>-0.10289577908540917</v>
      </c>
      <c r="V25">
        <f t="shared" si="9"/>
        <v>-1.8521240235373649E-3</v>
      </c>
      <c r="W25" s="5"/>
      <c r="X25">
        <f t="shared" si="10"/>
        <v>0.2109505509666551</v>
      </c>
      <c r="Y25">
        <f t="shared" si="11"/>
        <v>4.4500134953135352E-2</v>
      </c>
      <c r="Z25" s="6">
        <f t="shared" si="12"/>
        <v>10096.994798700181</v>
      </c>
      <c r="AA25">
        <f t="shared" si="13"/>
        <v>8.0877173609387469</v>
      </c>
      <c r="AB25" s="5"/>
      <c r="AC25">
        <f t="shared" si="14"/>
        <v>0.78904944903334484</v>
      </c>
      <c r="AD25" s="6">
        <f t="shared" si="15"/>
        <v>13589.335121375576</v>
      </c>
      <c r="AE25">
        <f t="shared" si="16"/>
        <v>-8.5888746166031691</v>
      </c>
      <c r="AF25" s="5"/>
      <c r="AK25">
        <f t="shared" si="17"/>
        <v>-3.4603089892302208E-2</v>
      </c>
      <c r="AL25">
        <f t="shared" si="18"/>
        <v>1.1941340610567626E-3</v>
      </c>
    </row>
    <row r="26" spans="1:38" x14ac:dyDescent="0.3">
      <c r="A26">
        <v>323.14999999999998</v>
      </c>
      <c r="B26">
        <v>2.2671299999999999</v>
      </c>
      <c r="C26" s="9">
        <v>109.94</v>
      </c>
      <c r="D26" s="9">
        <f t="shared" si="0"/>
        <v>249.24827219999997</v>
      </c>
      <c r="F26">
        <v>0.85389999999999999</v>
      </c>
      <c r="H26">
        <f t="shared" si="1"/>
        <v>-4.6110599999999992E-5</v>
      </c>
      <c r="I26" s="14">
        <v>0.41181200000000001</v>
      </c>
      <c r="J26">
        <v>1.7999999999999999E-2</v>
      </c>
      <c r="K26" s="23">
        <f t="shared" si="2"/>
        <v>13.602779999999999</v>
      </c>
      <c r="L26">
        <v>0.2</v>
      </c>
      <c r="N26">
        <f t="shared" si="3"/>
        <v>50.169700833672572</v>
      </c>
      <c r="O26">
        <f t="shared" si="4"/>
        <v>3.6881946803280328</v>
      </c>
      <c r="P26">
        <f t="shared" si="5"/>
        <v>1.7376389360656066</v>
      </c>
      <c r="R26">
        <f t="shared" si="6"/>
        <v>0.42803912757264956</v>
      </c>
      <c r="S26" s="5"/>
      <c r="T26">
        <f t="shared" si="7"/>
        <v>0.80048139529458062</v>
      </c>
      <c r="U26">
        <f t="shared" si="8"/>
        <v>-9.6648757454608616E-2</v>
      </c>
      <c r="V26">
        <f t="shared" si="9"/>
        <v>-1.7396776341829549E-3</v>
      </c>
      <c r="W26" s="5"/>
      <c r="X26">
        <f t="shared" si="10"/>
        <v>0.19951860470541941</v>
      </c>
      <c r="Y26">
        <f t="shared" si="11"/>
        <v>3.9807673623597405E-2</v>
      </c>
      <c r="Z26" s="6">
        <f t="shared" si="12"/>
        <v>10053.572472908561</v>
      </c>
      <c r="AA26">
        <f t="shared" si="13"/>
        <v>7.2037679715490865</v>
      </c>
      <c r="AB26" s="5"/>
      <c r="AC26">
        <f t="shared" si="14"/>
        <v>0.80048139529458062</v>
      </c>
      <c r="AD26" s="6">
        <f t="shared" si="15"/>
        <v>13377.751331709058</v>
      </c>
      <c r="AE26">
        <f t="shared" si="16"/>
        <v>-7.6731495830407077</v>
      </c>
      <c r="AF26" s="5"/>
      <c r="AK26">
        <f t="shared" si="17"/>
        <v>-4.3082161553154918E-2</v>
      </c>
      <c r="AL26">
        <f t="shared" si="18"/>
        <v>1.8521016816425461E-3</v>
      </c>
    </row>
    <row r="27" spans="1:38" x14ac:dyDescent="0.3">
      <c r="A27">
        <v>323.14999999999998</v>
      </c>
      <c r="B27">
        <v>2.00387</v>
      </c>
      <c r="C27" s="9">
        <v>109.94</v>
      </c>
      <c r="D27" s="9">
        <f t="shared" si="0"/>
        <v>220.3054678</v>
      </c>
      <c r="F27">
        <v>0.83260000000000001</v>
      </c>
      <c r="H27">
        <f t="shared" si="1"/>
        <v>-4.4960399999999991E-5</v>
      </c>
      <c r="I27" s="14">
        <v>0.41181200000000001</v>
      </c>
      <c r="J27">
        <v>1.7999999999999999E-2</v>
      </c>
      <c r="K27" s="23">
        <f t="shared" si="2"/>
        <v>12.02322</v>
      </c>
      <c r="L27">
        <v>0.2</v>
      </c>
      <c r="N27">
        <f t="shared" si="3"/>
        <v>41.689932388790098</v>
      </c>
      <c r="O27">
        <f t="shared" si="4"/>
        <v>3.4674515137201269</v>
      </c>
      <c r="P27">
        <f t="shared" si="5"/>
        <v>1.6934903027440256</v>
      </c>
      <c r="R27">
        <f t="shared" si="6"/>
        <v>0.36496395564040546</v>
      </c>
      <c r="S27" s="5"/>
      <c r="T27">
        <f t="shared" si="7"/>
        <v>0.81946695019143634</v>
      </c>
      <c r="U27">
        <f t="shared" si="8"/>
        <v>-8.646855721114502E-2</v>
      </c>
      <c r="V27">
        <f t="shared" si="9"/>
        <v>-1.5564340298006103E-3</v>
      </c>
      <c r="W27" s="5"/>
      <c r="X27">
        <f t="shared" si="10"/>
        <v>0.18053304980856366</v>
      </c>
      <c r="Y27">
        <f t="shared" si="11"/>
        <v>3.2592182073181326E-2</v>
      </c>
      <c r="Z27" s="6">
        <f t="shared" si="12"/>
        <v>9986.8031612204759</v>
      </c>
      <c r="AA27">
        <f t="shared" si="13"/>
        <v>5.8588507252713704</v>
      </c>
      <c r="AB27" s="5"/>
      <c r="AC27">
        <f t="shared" si="14"/>
        <v>0.81946695019143634</v>
      </c>
      <c r="AD27" s="6">
        <f t="shared" si="15"/>
        <v>13026.367901605863</v>
      </c>
      <c r="AE27">
        <f t="shared" si="16"/>
        <v>-6.2623988672296749</v>
      </c>
      <c r="AF27" s="5"/>
      <c r="AK27">
        <f t="shared" si="17"/>
        <v>-4.0140620347699496E-2</v>
      </c>
      <c r="AL27">
        <f t="shared" si="18"/>
        <v>1.6076619466415534E-3</v>
      </c>
    </row>
    <row r="28" spans="1:38" x14ac:dyDescent="0.3">
      <c r="A28">
        <v>323.14999999999998</v>
      </c>
      <c r="B28">
        <v>1.91442</v>
      </c>
      <c r="C28" s="9">
        <v>109.94</v>
      </c>
      <c r="D28" s="9">
        <f t="shared" si="0"/>
        <v>210.47133479999999</v>
      </c>
      <c r="F28">
        <v>0.82699999999999996</v>
      </c>
      <c r="H28">
        <f t="shared" si="1"/>
        <v>-4.4657999999999998E-5</v>
      </c>
      <c r="I28" s="14">
        <v>0.41181200000000001</v>
      </c>
      <c r="J28">
        <v>1.7999999999999999E-2</v>
      </c>
      <c r="K28" s="23">
        <f t="shared" si="2"/>
        <v>11.486520000000001</v>
      </c>
      <c r="L28">
        <v>0.2</v>
      </c>
      <c r="N28">
        <f t="shared" si="3"/>
        <v>38.929848144570805</v>
      </c>
      <c r="O28">
        <f t="shared" si="4"/>
        <v>3.3891768912230003</v>
      </c>
      <c r="P28">
        <f t="shared" si="5"/>
        <v>1.6778353782446001</v>
      </c>
      <c r="R28">
        <f t="shared" si="6"/>
        <v>0.34398132138079984</v>
      </c>
      <c r="S28" s="5"/>
      <c r="T28">
        <f t="shared" si="7"/>
        <v>0.82612447833407376</v>
      </c>
      <c r="U28">
        <f t="shared" si="8"/>
        <v>-8.2954509361737094E-2</v>
      </c>
      <c r="V28">
        <f t="shared" si="9"/>
        <v>-1.4931811685112675E-3</v>
      </c>
      <c r="W28" s="5"/>
      <c r="X28">
        <f t="shared" si="10"/>
        <v>0.17387552166592618</v>
      </c>
      <c r="Y28">
        <f t="shared" si="11"/>
        <v>3.0232697034597966E-2</v>
      </c>
      <c r="Z28" s="6">
        <f t="shared" si="12"/>
        <v>9964.9694743816017</v>
      </c>
      <c r="AA28">
        <f t="shared" si="13"/>
        <v>5.4228222554039256</v>
      </c>
      <c r="AB28" s="5"/>
      <c r="AC28">
        <f t="shared" si="14"/>
        <v>0.82612447833407376</v>
      </c>
      <c r="AD28" s="6">
        <f t="shared" si="15"/>
        <v>12903.15174774448</v>
      </c>
      <c r="AE28">
        <f t="shared" si="16"/>
        <v>-5.8008374048925369</v>
      </c>
      <c r="AF28" s="5"/>
      <c r="AK28">
        <f t="shared" si="17"/>
        <v>-3.5527009276322907E-2</v>
      </c>
      <c r="AL28">
        <f t="shared" si="18"/>
        <v>1.2589972520963737E-3</v>
      </c>
    </row>
    <row r="29" spans="1:38" x14ac:dyDescent="0.3">
      <c r="A29">
        <v>323.14999999999998</v>
      </c>
      <c r="B29">
        <v>1.8589100000000001</v>
      </c>
      <c r="C29" s="9">
        <v>109.94</v>
      </c>
      <c r="D29" s="9">
        <f t="shared" si="0"/>
        <v>204.36856539999999</v>
      </c>
      <c r="F29">
        <v>0.8216</v>
      </c>
      <c r="H29">
        <f t="shared" si="1"/>
        <v>-4.4366399999999996E-5</v>
      </c>
      <c r="I29" s="14">
        <v>0.41181200000000001</v>
      </c>
      <c r="J29">
        <v>1.7999999999999999E-2</v>
      </c>
      <c r="K29" s="23">
        <f t="shared" si="2"/>
        <v>11.153460000000001</v>
      </c>
      <c r="L29">
        <v>0.2</v>
      </c>
      <c r="N29">
        <f t="shared" si="3"/>
        <v>37.248983114193095</v>
      </c>
      <c r="O29">
        <f t="shared" si="4"/>
        <v>3.3396796253533063</v>
      </c>
      <c r="P29">
        <f t="shared" si="5"/>
        <v>1.6679359250706614</v>
      </c>
      <c r="R29">
        <f t="shared" si="6"/>
        <v>0.33108275211986954</v>
      </c>
      <c r="S29" s="5"/>
      <c r="T29">
        <f t="shared" si="7"/>
        <v>0.83031061149281638</v>
      </c>
      <c r="U29">
        <f t="shared" si="8"/>
        <v>-8.0759411693362412E-2</v>
      </c>
      <c r="V29">
        <f t="shared" si="9"/>
        <v>-1.4536694104805234E-3</v>
      </c>
      <c r="W29" s="5"/>
      <c r="X29">
        <f t="shared" si="10"/>
        <v>0.16968938850718362</v>
      </c>
      <c r="Y29">
        <f t="shared" si="11"/>
        <v>2.8794488571941904E-2</v>
      </c>
      <c r="Z29" s="6">
        <f t="shared" si="12"/>
        <v>9951.6609090252041</v>
      </c>
      <c r="AA29">
        <f t="shared" si="13"/>
        <v>5.1579537537018094</v>
      </c>
      <c r="AB29" s="5"/>
      <c r="AC29">
        <f t="shared" si="14"/>
        <v>0.83031061149281638</v>
      </c>
      <c r="AD29" s="6">
        <f t="shared" si="15"/>
        <v>12825.675899875499</v>
      </c>
      <c r="AE29">
        <f t="shared" si="16"/>
        <v>-5.5195379531242645</v>
      </c>
      <c r="AF29" s="5"/>
      <c r="AK29">
        <f t="shared" si="17"/>
        <v>-3.1955116713065834E-2</v>
      </c>
      <c r="AL29">
        <f t="shared" si="18"/>
        <v>1.0182959855428312E-3</v>
      </c>
    </row>
    <row r="30" spans="1:38" x14ac:dyDescent="0.3">
      <c r="A30">
        <v>323.14999999999998</v>
      </c>
      <c r="B30">
        <v>1.6414599999999999</v>
      </c>
      <c r="C30" s="9">
        <v>109.94</v>
      </c>
      <c r="D30" s="9">
        <f t="shared" si="0"/>
        <v>180.4621124</v>
      </c>
      <c r="F30">
        <v>0.80589999999999995</v>
      </c>
      <c r="H30">
        <f t="shared" si="1"/>
        <v>-4.35186E-5</v>
      </c>
      <c r="I30" s="14">
        <v>0.41181200000000001</v>
      </c>
      <c r="J30">
        <v>1.7999999999999999E-2</v>
      </c>
      <c r="K30" s="23">
        <f t="shared" si="2"/>
        <v>9.8487599999999986</v>
      </c>
      <c r="L30">
        <v>0.2</v>
      </c>
      <c r="N30">
        <f t="shared" si="3"/>
        <v>30.908101635884627</v>
      </c>
      <c r="O30">
        <f t="shared" si="4"/>
        <v>3.1382734106511494</v>
      </c>
      <c r="P30">
        <f t="shared" si="5"/>
        <v>1.6276546821302298</v>
      </c>
      <c r="R30">
        <f t="shared" si="6"/>
        <v>0.28152149375558189</v>
      </c>
      <c r="S30" s="5"/>
      <c r="T30">
        <f t="shared" si="7"/>
        <v>0.84712587510911119</v>
      </c>
      <c r="U30">
        <f t="shared" si="8"/>
        <v>-7.2052052711089748E-2</v>
      </c>
      <c r="V30">
        <f t="shared" si="9"/>
        <v>-1.2969369487996153E-3</v>
      </c>
      <c r="W30" s="5"/>
      <c r="X30">
        <f t="shared" si="10"/>
        <v>0.15287412489088878</v>
      </c>
      <c r="Y30">
        <f t="shared" si="11"/>
        <v>2.337049806115506E-2</v>
      </c>
      <c r="Z30" s="6">
        <f t="shared" si="12"/>
        <v>9901.4697164762056</v>
      </c>
      <c r="AA30">
        <f t="shared" si="13"/>
        <v>4.165241018606868</v>
      </c>
      <c r="AB30" s="5"/>
      <c r="AC30">
        <f t="shared" si="14"/>
        <v>0.84712587510911119</v>
      </c>
      <c r="AD30" s="6">
        <f t="shared" si="15"/>
        <v>12514.465197801179</v>
      </c>
      <c r="AE30">
        <f t="shared" si="16"/>
        <v>-4.4596493765019956</v>
      </c>
      <c r="AF30" s="5"/>
      <c r="AK30">
        <f t="shared" si="17"/>
        <v>-1.4183801088345049E-2</v>
      </c>
      <c r="AL30">
        <f t="shared" si="18"/>
        <v>1.9994758885019765E-4</v>
      </c>
    </row>
    <row r="31" spans="1:38" x14ac:dyDescent="0.3">
      <c r="A31">
        <v>323.14999999999998</v>
      </c>
      <c r="B31">
        <v>1.46208</v>
      </c>
      <c r="C31" s="9">
        <v>109.94</v>
      </c>
      <c r="D31" s="9">
        <f t="shared" si="0"/>
        <v>160.74107520000001</v>
      </c>
      <c r="F31">
        <v>0.79420000000000002</v>
      </c>
      <c r="H31">
        <f t="shared" si="1"/>
        <v>-4.2886799999999997E-5</v>
      </c>
      <c r="I31" s="14">
        <v>0.41181200000000001</v>
      </c>
      <c r="J31">
        <v>1.7999999999999999E-2</v>
      </c>
      <c r="K31" s="23">
        <f t="shared" si="2"/>
        <v>8.7724799999999998</v>
      </c>
      <c r="L31">
        <v>0.2</v>
      </c>
      <c r="N31">
        <f t="shared" si="3"/>
        <v>25.982658193654405</v>
      </c>
      <c r="O31">
        <f t="shared" si="4"/>
        <v>2.961837267643177</v>
      </c>
      <c r="P31">
        <f t="shared" si="5"/>
        <v>1.5923674535286354</v>
      </c>
      <c r="R31">
        <f t="shared" si="6"/>
        <v>0.24190329615443906</v>
      </c>
      <c r="S31" s="5"/>
      <c r="T31">
        <f t="shared" si="7"/>
        <v>0.86151857754124561</v>
      </c>
      <c r="U31">
        <f t="shared" si="8"/>
        <v>-6.4735353112458427E-2</v>
      </c>
      <c r="V31">
        <f t="shared" si="9"/>
        <v>-1.1652363560242516E-3</v>
      </c>
      <c r="W31" s="5"/>
      <c r="X31">
        <f t="shared" si="10"/>
        <v>0.13848142245875439</v>
      </c>
      <c r="Y31">
        <f t="shared" si="11"/>
        <v>1.9177104366200005E-2</v>
      </c>
      <c r="Z31" s="6">
        <f t="shared" si="12"/>
        <v>9862.666020003142</v>
      </c>
      <c r="AA31">
        <f t="shared" si="13"/>
        <v>3.4044727607023439</v>
      </c>
      <c r="AB31" s="5"/>
      <c r="AC31">
        <f t="shared" si="14"/>
        <v>0.86151857754124561</v>
      </c>
      <c r="AD31" s="6">
        <f t="shared" si="15"/>
        <v>12248.092443987274</v>
      </c>
      <c r="AE31">
        <f t="shared" si="16"/>
        <v>-3.6424084043078175</v>
      </c>
      <c r="AF31" s="5"/>
      <c r="AK31">
        <f t="shared" si="17"/>
        <v>2.8024161929414149E-3</v>
      </c>
      <c r="AL31">
        <f t="shared" si="18"/>
        <v>8.0957491216413734E-6</v>
      </c>
    </row>
    <row r="32" spans="1:38" x14ac:dyDescent="0.3">
      <c r="A32">
        <v>323.14999999999998</v>
      </c>
      <c r="B32">
        <v>1.36084</v>
      </c>
      <c r="C32" s="9">
        <v>109.94</v>
      </c>
      <c r="D32" s="9">
        <f t="shared" si="0"/>
        <v>149.61074959999999</v>
      </c>
      <c r="F32">
        <v>0.78800000000000003</v>
      </c>
      <c r="H32">
        <f t="shared" si="1"/>
        <v>-4.2551999999999995E-5</v>
      </c>
      <c r="I32" s="14">
        <v>0.41181200000000001</v>
      </c>
      <c r="J32">
        <v>1.7999999999999999E-2</v>
      </c>
      <c r="K32" s="23">
        <f t="shared" si="2"/>
        <v>8.1650400000000012</v>
      </c>
      <c r="L32">
        <v>0.2</v>
      </c>
      <c r="N32">
        <f t="shared" si="3"/>
        <v>23.33122140461559</v>
      </c>
      <c r="O32">
        <f t="shared" si="4"/>
        <v>2.8574534116937063</v>
      </c>
      <c r="P32">
        <f t="shared" si="5"/>
        <v>1.5714906823387413</v>
      </c>
      <c r="R32">
        <f t="shared" si="6"/>
        <v>0.22010360866538933</v>
      </c>
      <c r="S32" s="5"/>
      <c r="T32">
        <f t="shared" si="7"/>
        <v>0.8698596462741357</v>
      </c>
      <c r="U32">
        <f t="shared" si="8"/>
        <v>-6.0550816077922814E-2</v>
      </c>
      <c r="V32">
        <f t="shared" si="9"/>
        <v>-1.0899146894026105E-3</v>
      </c>
      <c r="W32" s="5"/>
      <c r="X32">
        <f t="shared" si="10"/>
        <v>0.1301403537258643</v>
      </c>
      <c r="Y32">
        <f t="shared" si="11"/>
        <v>1.6936511667893082E-2</v>
      </c>
      <c r="Z32" s="6">
        <f t="shared" si="12"/>
        <v>9841.9326632969351</v>
      </c>
      <c r="AA32">
        <f t="shared" si="13"/>
        <v>3.0003841329578385</v>
      </c>
      <c r="AB32" s="5"/>
      <c r="AC32">
        <f t="shared" si="14"/>
        <v>0.8698596462741357</v>
      </c>
      <c r="AD32" s="6">
        <f t="shared" si="15"/>
        <v>12093.721024730557</v>
      </c>
      <c r="AE32">
        <f t="shared" si="16"/>
        <v>-3.2070490395705615</v>
      </c>
      <c r="AF32" s="5"/>
      <c r="AK32">
        <f t="shared" si="17"/>
        <v>1.2348787363263725E-2</v>
      </c>
      <c r="AL32">
        <f t="shared" si="18"/>
        <v>1.5354529121556904E-4</v>
      </c>
    </row>
    <row r="33" spans="1:38" x14ac:dyDescent="0.3">
      <c r="A33">
        <v>323.14999999999998</v>
      </c>
      <c r="B33">
        <v>1.2321599999999999</v>
      </c>
      <c r="C33" s="9">
        <v>109.94</v>
      </c>
      <c r="D33" s="9">
        <f t="shared" si="0"/>
        <v>135.46367039999998</v>
      </c>
      <c r="F33">
        <v>0.78090000000000004</v>
      </c>
      <c r="H33">
        <f t="shared" si="1"/>
        <v>-4.2168600000000001E-5</v>
      </c>
      <c r="I33" s="14">
        <v>0.41181200000000001</v>
      </c>
      <c r="J33">
        <v>1.7999999999999999E-2</v>
      </c>
      <c r="K33" s="23">
        <f t="shared" si="2"/>
        <v>7.3929599999999995</v>
      </c>
      <c r="L33">
        <v>0.2</v>
      </c>
      <c r="N33">
        <f t="shared" si="3"/>
        <v>20.101456880500137</v>
      </c>
      <c r="O33">
        <f t="shared" si="4"/>
        <v>2.7189998161088571</v>
      </c>
      <c r="P33">
        <f t="shared" si="5"/>
        <v>1.5437999632217716</v>
      </c>
      <c r="R33">
        <f t="shared" si="6"/>
        <v>0.19303586532642047</v>
      </c>
      <c r="S33" s="5"/>
      <c r="T33">
        <f t="shared" si="7"/>
        <v>0.88069748603028486</v>
      </c>
      <c r="U33">
        <f t="shared" si="8"/>
        <v>-5.517324335785477E-2</v>
      </c>
      <c r="V33">
        <f t="shared" si="9"/>
        <v>-9.9311838044138573E-4</v>
      </c>
      <c r="W33" s="5"/>
      <c r="X33">
        <f t="shared" si="10"/>
        <v>0.11930251396971511</v>
      </c>
      <c r="Y33">
        <f t="shared" si="11"/>
        <v>1.4233089839494069E-2</v>
      </c>
      <c r="Z33" s="6">
        <f t="shared" si="12"/>
        <v>9816.9165441297973</v>
      </c>
      <c r="AA33">
        <f t="shared" si="13"/>
        <v>2.5150509921494706</v>
      </c>
      <c r="AB33" s="5"/>
      <c r="AC33">
        <f t="shared" si="14"/>
        <v>0.88069748603028486</v>
      </c>
      <c r="AD33" s="6">
        <f t="shared" si="15"/>
        <v>11893.141697614956</v>
      </c>
      <c r="AE33">
        <f t="shared" si="16"/>
        <v>-2.6834595029661985</v>
      </c>
      <c r="AF33" s="5"/>
      <c r="AK33">
        <f t="shared" si="17"/>
        <v>2.3634236129251196E-2</v>
      </c>
      <c r="AL33">
        <f t="shared" si="18"/>
        <v>5.605721409033084E-4</v>
      </c>
    </row>
    <row r="34" spans="1:38" x14ac:dyDescent="0.3">
      <c r="A34">
        <v>323.14999999999998</v>
      </c>
      <c r="B34">
        <v>1.10141</v>
      </c>
      <c r="C34" s="9">
        <v>109.94</v>
      </c>
      <c r="D34" s="9">
        <f t="shared" si="0"/>
        <v>121.08901539999999</v>
      </c>
      <c r="F34">
        <v>0.77569999999999995</v>
      </c>
      <c r="H34">
        <f t="shared" si="1"/>
        <v>-4.1887799999999989E-5</v>
      </c>
      <c r="I34" s="14">
        <v>0.41181200000000001</v>
      </c>
      <c r="J34">
        <v>1.7999999999999999E-2</v>
      </c>
      <c r="K34" s="23">
        <f t="shared" si="2"/>
        <v>6.60846</v>
      </c>
      <c r="L34">
        <v>0.2</v>
      </c>
      <c r="N34">
        <f t="shared" si="3"/>
        <v>16.988318649094609</v>
      </c>
      <c r="O34">
        <f t="shared" si="4"/>
        <v>2.5706925137013177</v>
      </c>
      <c r="P34">
        <f t="shared" si="5"/>
        <v>1.5141385027402636</v>
      </c>
      <c r="R34">
        <f t="shared" si="6"/>
        <v>0.16633601536910239</v>
      </c>
      <c r="S34" s="5"/>
      <c r="T34">
        <f t="shared" si="7"/>
        <v>0.89198982976673269</v>
      </c>
      <c r="U34">
        <f t="shared" si="8"/>
        <v>-4.9640097307024462E-2</v>
      </c>
      <c r="V34">
        <f t="shared" si="9"/>
        <v>-8.9352175152644024E-4</v>
      </c>
      <c r="W34" s="5"/>
      <c r="X34">
        <f t="shared" si="10"/>
        <v>0.10801017023326728</v>
      </c>
      <c r="Y34">
        <f t="shared" si="11"/>
        <v>1.1666196873819378E-2</v>
      </c>
      <c r="Z34" s="6">
        <f t="shared" si="12"/>
        <v>9793.1638290084902</v>
      </c>
      <c r="AA34">
        <f t="shared" si="13"/>
        <v>2.0564815904420373</v>
      </c>
      <c r="AB34" s="5"/>
      <c r="AC34">
        <f t="shared" si="14"/>
        <v>0.89198982976673269</v>
      </c>
      <c r="AD34" s="6">
        <f t="shared" si="15"/>
        <v>11684.151618270431</v>
      </c>
      <c r="AE34">
        <f t="shared" si="16"/>
        <v>-2.1885621942392692</v>
      </c>
      <c r="AF34" s="5"/>
      <c r="AK34">
        <f t="shared" si="17"/>
        <v>3.3361889820343826E-2</v>
      </c>
      <c r="AL34">
        <f t="shared" si="18"/>
        <v>1.1158123593093831E-3</v>
      </c>
    </row>
    <row r="35" spans="1:38" x14ac:dyDescent="0.3">
      <c r="A35">
        <v>323.14999999999998</v>
      </c>
      <c r="B35">
        <v>0.97075</v>
      </c>
      <c r="C35" s="9">
        <v>109.94</v>
      </c>
      <c r="D35" s="9">
        <f t="shared" si="0"/>
        <v>106.724255</v>
      </c>
      <c r="F35">
        <v>0.76890000000000003</v>
      </c>
      <c r="H35">
        <f t="shared" si="1"/>
        <v>-4.1520599999999997E-5</v>
      </c>
      <c r="I35" s="14">
        <v>0.41181200000000001</v>
      </c>
      <c r="J35">
        <v>1.7999999999999999E-2</v>
      </c>
      <c r="K35" s="23">
        <f t="shared" si="2"/>
        <v>5.8245000000000005</v>
      </c>
      <c r="L35">
        <v>0.2</v>
      </c>
      <c r="N35">
        <f t="shared" si="3"/>
        <v>14.056848830948031</v>
      </c>
      <c r="O35">
        <f t="shared" si="4"/>
        <v>2.4134000911577012</v>
      </c>
      <c r="P35">
        <f t="shared" si="5"/>
        <v>1.4826800182315403</v>
      </c>
      <c r="R35">
        <f t="shared" si="6"/>
        <v>0.14055362083876785</v>
      </c>
      <c r="S35" s="5"/>
      <c r="T35">
        <f t="shared" si="7"/>
        <v>0.90356743830467512</v>
      </c>
      <c r="U35">
        <f t="shared" si="8"/>
        <v>-4.4039428060885351E-2</v>
      </c>
      <c r="V35">
        <f t="shared" si="9"/>
        <v>-7.9270970509593623E-4</v>
      </c>
      <c r="W35" s="5"/>
      <c r="X35">
        <f t="shared" si="10"/>
        <v>9.6432561695324909E-2</v>
      </c>
      <c r="Y35">
        <f t="shared" si="11"/>
        <v>9.2992389551226455E-3</v>
      </c>
      <c r="Z35" s="6">
        <f t="shared" si="12"/>
        <v>9771.2612398958918</v>
      </c>
      <c r="AA35">
        <f t="shared" si="13"/>
        <v>1.6355752769289578</v>
      </c>
      <c r="AB35" s="5"/>
      <c r="AC35">
        <f t="shared" si="14"/>
        <v>0.90356743830467512</v>
      </c>
      <c r="AD35" s="6">
        <f t="shared" si="15"/>
        <v>11469.882936134432</v>
      </c>
      <c r="AE35">
        <f t="shared" si="16"/>
        <v>-1.7347602811751519</v>
      </c>
      <c r="AF35" s="5"/>
      <c r="AK35">
        <f t="shared" si="17"/>
        <v>4.0575906887477808E-2</v>
      </c>
      <c r="AL35">
        <f t="shared" si="18"/>
        <v>1.6497754157005177E-3</v>
      </c>
    </row>
    <row r="36" spans="1:38" x14ac:dyDescent="0.3">
      <c r="A36">
        <v>323.14999999999998</v>
      </c>
      <c r="B36">
        <v>0.88497999999999999</v>
      </c>
      <c r="C36" s="9">
        <v>109.94</v>
      </c>
      <c r="D36" s="9">
        <f t="shared" si="0"/>
        <v>97.294701199999992</v>
      </c>
      <c r="F36">
        <v>0.76590000000000003</v>
      </c>
      <c r="H36">
        <f t="shared" si="1"/>
        <v>-4.1358599999999994E-5</v>
      </c>
      <c r="I36" s="14">
        <v>0.41181200000000001</v>
      </c>
      <c r="J36">
        <v>1.7999999999999999E-2</v>
      </c>
      <c r="K36" s="23">
        <f t="shared" si="2"/>
        <v>5.3098799999999997</v>
      </c>
      <c r="L36">
        <v>0.2</v>
      </c>
      <c r="N36">
        <f t="shared" si="3"/>
        <v>12.235650396827719</v>
      </c>
      <c r="O36">
        <f t="shared" si="4"/>
        <v>2.3043176864312787</v>
      </c>
      <c r="P36">
        <f t="shared" si="5"/>
        <v>1.4608635372862557</v>
      </c>
      <c r="R36">
        <f t="shared" si="6"/>
        <v>0.12417063686922486</v>
      </c>
      <c r="S36" s="5"/>
      <c r="T36">
        <f t="shared" si="7"/>
        <v>0.91133220538329529</v>
      </c>
      <c r="U36">
        <f t="shared" si="8"/>
        <v>-4.032328201102707E-2</v>
      </c>
      <c r="V36">
        <f t="shared" si="9"/>
        <v>-7.2581907619848724E-4</v>
      </c>
      <c r="W36" s="5"/>
      <c r="X36">
        <f t="shared" si="10"/>
        <v>8.8667794616704737E-2</v>
      </c>
      <c r="Y36">
        <f t="shared" si="11"/>
        <v>7.8619778021901329E-3</v>
      </c>
      <c r="Z36" s="6">
        <f t="shared" si="12"/>
        <v>9757.9615915347913</v>
      </c>
      <c r="AA36">
        <f t="shared" si="13"/>
        <v>1.3809037936908677</v>
      </c>
      <c r="AB36" s="5"/>
      <c r="AC36">
        <f t="shared" si="14"/>
        <v>0.91133220538329529</v>
      </c>
      <c r="AD36" s="6">
        <f t="shared" si="15"/>
        <v>11326.17957220475</v>
      </c>
      <c r="AE36">
        <f t="shared" si="16"/>
        <v>-1.460711603812924</v>
      </c>
      <c r="AF36" s="5"/>
      <c r="AK36">
        <f t="shared" si="17"/>
        <v>4.3637007670970007E-2</v>
      </c>
      <c r="AL36">
        <f t="shared" si="18"/>
        <v>1.9077996801010104E-3</v>
      </c>
    </row>
    <row r="37" spans="1:38" x14ac:dyDescent="0.3">
      <c r="A37">
        <v>323.14999999999998</v>
      </c>
      <c r="B37">
        <v>0.8679</v>
      </c>
      <c r="C37" s="9">
        <v>109.94</v>
      </c>
      <c r="D37" s="9">
        <f t="shared" si="0"/>
        <v>95.416926000000004</v>
      </c>
      <c r="F37">
        <v>0.76500000000000001</v>
      </c>
      <c r="H37">
        <f t="shared" si="1"/>
        <v>-4.1309999999999996E-5</v>
      </c>
      <c r="I37" s="14">
        <v>0.41181200000000001</v>
      </c>
      <c r="J37">
        <v>1.7999999999999999E-2</v>
      </c>
      <c r="K37" s="23">
        <f t="shared" si="2"/>
        <v>5.2073999999999998</v>
      </c>
      <c r="L37">
        <v>0.2</v>
      </c>
      <c r="N37">
        <f t="shared" si="3"/>
        <v>11.883145318526738</v>
      </c>
      <c r="O37">
        <f t="shared" si="4"/>
        <v>2.2819728306883937</v>
      </c>
      <c r="P37">
        <f t="shared" si="5"/>
        <v>1.4563945661376787</v>
      </c>
      <c r="R37">
        <f t="shared" si="6"/>
        <v>0.12096336414112843</v>
      </c>
      <c r="S37" s="5"/>
      <c r="T37">
        <f t="shared" si="7"/>
        <v>0.9128944206217241</v>
      </c>
      <c r="U37">
        <f t="shared" si="8"/>
        <v>-3.9579447211361307E-2</v>
      </c>
      <c r="V37">
        <f t="shared" si="9"/>
        <v>-7.1243004980450352E-4</v>
      </c>
      <c r="W37" s="5"/>
      <c r="X37">
        <f t="shared" si="10"/>
        <v>8.7105579378275913E-2</v>
      </c>
      <c r="Y37">
        <f t="shared" si="11"/>
        <v>7.5873819588251259E-3</v>
      </c>
      <c r="Z37" s="6">
        <f t="shared" si="12"/>
        <v>9755.4206291944811</v>
      </c>
      <c r="AA37">
        <f t="shared" si="13"/>
        <v>1.3323258446886117</v>
      </c>
      <c r="AB37" s="5"/>
      <c r="AC37">
        <f t="shared" si="14"/>
        <v>0.9128944206217241</v>
      </c>
      <c r="AD37" s="6">
        <f t="shared" si="15"/>
        <v>11297.267529700046</v>
      </c>
      <c r="AE37">
        <f t="shared" si="16"/>
        <v>-1.4085050837525643</v>
      </c>
      <c r="AF37" s="5"/>
      <c r="AK37">
        <f t="shared" si="17"/>
        <v>4.4071695027371405E-2</v>
      </c>
      <c r="AL37">
        <f t="shared" si="18"/>
        <v>1.945957212544895E-3</v>
      </c>
    </row>
    <row r="38" spans="1:38" x14ac:dyDescent="0.3">
      <c r="A38">
        <v>298.14999999999998</v>
      </c>
      <c r="B38">
        <v>0.83052000000000004</v>
      </c>
      <c r="C38" s="9">
        <v>109.94</v>
      </c>
      <c r="D38" s="9">
        <f t="shared" si="0"/>
        <v>91.307368800000006</v>
      </c>
      <c r="F38">
        <v>0.78820000000000001</v>
      </c>
      <c r="H38">
        <f t="shared" si="1"/>
        <v>-4.2562800000000005E-5</v>
      </c>
      <c r="I38" s="14">
        <v>0.39200000000000002</v>
      </c>
      <c r="J38">
        <v>1.7999999999999999E-2</v>
      </c>
      <c r="K38" s="23">
        <f t="shared" si="2"/>
        <v>4.9831200000000004</v>
      </c>
      <c r="L38">
        <v>0.2</v>
      </c>
      <c r="N38">
        <f t="shared" si="3"/>
        <v>11.123770458181319</v>
      </c>
      <c r="O38">
        <f t="shared" si="4"/>
        <v>2.2322903037015593</v>
      </c>
      <c r="P38">
        <f t="shared" si="5"/>
        <v>1.4464580607403119</v>
      </c>
      <c r="R38">
        <f t="shared" si="6"/>
        <v>0.1085262358906635</v>
      </c>
      <c r="S38" s="5"/>
      <c r="T38">
        <f t="shared" si="7"/>
        <v>0.91633212474281978</v>
      </c>
      <c r="U38">
        <f t="shared" si="8"/>
        <v>-3.7947087685801538E-2</v>
      </c>
      <c r="V38">
        <f t="shared" si="9"/>
        <v>-6.8304757834442768E-4</v>
      </c>
      <c r="W38" s="5"/>
      <c r="X38">
        <f t="shared" si="10"/>
        <v>8.3667875257180252E-2</v>
      </c>
      <c r="Y38">
        <f t="shared" si="11"/>
        <v>7.0003133500510751E-3</v>
      </c>
      <c r="Z38" s="6">
        <f t="shared" si="12"/>
        <v>9749.0997873781907</v>
      </c>
      <c r="AA38">
        <f t="shared" si="13"/>
        <v>1.2284415610661454</v>
      </c>
      <c r="AB38" s="5"/>
      <c r="AC38">
        <f t="shared" si="14"/>
        <v>0.91633212474281978</v>
      </c>
      <c r="AD38" s="6">
        <f t="shared" si="15"/>
        <v>11212.082043344122</v>
      </c>
      <c r="AE38">
        <f t="shared" si="16"/>
        <v>-1.294580809558276</v>
      </c>
      <c r="AF38" s="5"/>
      <c r="AK38">
        <f t="shared" si="17"/>
        <v>4.1703939820188385E-2</v>
      </c>
      <c r="AL38">
        <f t="shared" si="18"/>
        <v>1.7427704810173957E-3</v>
      </c>
    </row>
    <row r="39" spans="1:38" x14ac:dyDescent="0.3">
      <c r="A39">
        <v>298.14999999999998</v>
      </c>
      <c r="B39">
        <v>0.81701999999999997</v>
      </c>
      <c r="C39" s="9">
        <v>109.94</v>
      </c>
      <c r="D39" s="9">
        <f t="shared" si="0"/>
        <v>89.823178799999994</v>
      </c>
      <c r="F39">
        <v>0.78749999999999998</v>
      </c>
      <c r="H39">
        <f t="shared" si="1"/>
        <v>-4.252499999999999E-5</v>
      </c>
      <c r="I39" s="14">
        <v>0.39200000000000002</v>
      </c>
      <c r="J39">
        <v>1.7999999999999999E-2</v>
      </c>
      <c r="K39" s="23">
        <f t="shared" si="2"/>
        <v>4.90212</v>
      </c>
      <c r="L39">
        <v>0.2</v>
      </c>
      <c r="N39">
        <f t="shared" si="3"/>
        <v>10.853652365780292</v>
      </c>
      <c r="O39">
        <f t="shared" si="4"/>
        <v>2.2140731695226337</v>
      </c>
      <c r="P39">
        <f t="shared" si="5"/>
        <v>1.4428146339045267</v>
      </c>
      <c r="R39">
        <f t="shared" si="6"/>
        <v>0.10615829545018791</v>
      </c>
      <c r="S39" s="5"/>
      <c r="T39">
        <f t="shared" si="7"/>
        <v>0.91758004367377843</v>
      </c>
      <c r="U39">
        <f t="shared" si="8"/>
        <v>-3.7356040416950329E-2</v>
      </c>
      <c r="V39">
        <f t="shared" si="9"/>
        <v>-6.7240872750510584E-4</v>
      </c>
      <c r="W39" s="5"/>
      <c r="X39">
        <f t="shared" si="10"/>
        <v>8.2419956326221594E-2</v>
      </c>
      <c r="Y39">
        <f t="shared" si="11"/>
        <v>6.7930492008162749E-3</v>
      </c>
      <c r="Z39" s="6">
        <f t="shared" si="12"/>
        <v>9747.2086038955167</v>
      </c>
      <c r="AA39">
        <f t="shared" si="13"/>
        <v>1.1918388171038752</v>
      </c>
      <c r="AB39" s="5"/>
      <c r="AC39">
        <f t="shared" si="14"/>
        <v>0.91758004367377843</v>
      </c>
      <c r="AD39" s="6">
        <f t="shared" si="15"/>
        <v>11189.308579303814</v>
      </c>
      <c r="AE39">
        <f t="shared" si="16"/>
        <v>-1.2554067974112686</v>
      </c>
      <c r="AF39" s="5"/>
      <c r="AK39">
        <f t="shared" si="17"/>
        <v>4.1917906415289474E-2</v>
      </c>
      <c r="AL39">
        <f t="shared" si="18"/>
        <v>1.7606778045572119E-3</v>
      </c>
    </row>
    <row r="40" spans="1:38" x14ac:dyDescent="0.3">
      <c r="A40">
        <v>298.14999999999998</v>
      </c>
      <c r="B40">
        <v>0.75353999999999999</v>
      </c>
      <c r="C40" s="9">
        <v>109.94</v>
      </c>
      <c r="D40" s="9">
        <f t="shared" si="0"/>
        <v>82.844187599999998</v>
      </c>
      <c r="F40">
        <v>0.78600000000000003</v>
      </c>
      <c r="H40">
        <f t="shared" si="1"/>
        <v>-4.2443999999999995E-5</v>
      </c>
      <c r="I40" s="14">
        <v>0.39200000000000002</v>
      </c>
      <c r="J40">
        <v>1.7999999999999999E-2</v>
      </c>
      <c r="K40" s="23">
        <f t="shared" si="2"/>
        <v>4.5212399999999997</v>
      </c>
      <c r="L40">
        <v>0.2</v>
      </c>
      <c r="N40">
        <f t="shared" si="3"/>
        <v>9.6136065001518869</v>
      </c>
      <c r="O40">
        <f t="shared" si="4"/>
        <v>2.1263207660181469</v>
      </c>
      <c r="P40">
        <f t="shared" si="5"/>
        <v>1.4252641532036294</v>
      </c>
      <c r="R40">
        <f t="shared" si="6"/>
        <v>9.5187418153468747E-2</v>
      </c>
      <c r="S40" s="5"/>
      <c r="T40">
        <f t="shared" si="7"/>
        <v>0.92349389824623374</v>
      </c>
      <c r="U40">
        <f t="shared" si="8"/>
        <v>-3.4565969705867637E-2</v>
      </c>
      <c r="V40">
        <f t="shared" si="9"/>
        <v>-6.2218745470561741E-4</v>
      </c>
      <c r="W40" s="5"/>
      <c r="X40">
        <f t="shared" si="10"/>
        <v>7.6506101753766292E-2</v>
      </c>
      <c r="Y40">
        <f t="shared" si="11"/>
        <v>5.8531836055576419E-3</v>
      </c>
      <c r="Z40" s="6">
        <f t="shared" si="12"/>
        <v>9738.6327949902661</v>
      </c>
      <c r="AA40">
        <f t="shared" si="13"/>
        <v>1.0260361046912942</v>
      </c>
      <c r="AB40" s="5"/>
      <c r="AC40">
        <f t="shared" si="14"/>
        <v>0.92349389824623374</v>
      </c>
      <c r="AD40" s="6">
        <f t="shared" si="15"/>
        <v>11081.385841540185</v>
      </c>
      <c r="AE40">
        <f t="shared" si="16"/>
        <v>-1.0781836945625107</v>
      </c>
      <c r="AF40" s="5"/>
      <c r="AK40">
        <f t="shared" si="17"/>
        <v>4.2417640827546732E-2</v>
      </c>
      <c r="AL40">
        <f t="shared" si="18"/>
        <v>1.8028588035624645E-3</v>
      </c>
    </row>
    <row r="41" spans="1:38" x14ac:dyDescent="0.3">
      <c r="A41">
        <v>298.14999999999998</v>
      </c>
      <c r="B41">
        <v>0.68657999999999997</v>
      </c>
      <c r="C41" s="9">
        <v>109.94</v>
      </c>
      <c r="D41" s="9">
        <f t="shared" si="0"/>
        <v>75.482605199999995</v>
      </c>
      <c r="F41">
        <v>0.78490000000000004</v>
      </c>
      <c r="H41">
        <f t="shared" si="1"/>
        <v>-4.2384600000000001E-5</v>
      </c>
      <c r="I41" s="14">
        <v>0.39200000000000002</v>
      </c>
      <c r="J41">
        <v>1.7999999999999999E-2</v>
      </c>
      <c r="K41" s="23">
        <f t="shared" si="2"/>
        <v>4.1194799999999994</v>
      </c>
      <c r="L41">
        <v>0.2</v>
      </c>
      <c r="N41">
        <f t="shared" si="3"/>
        <v>8.3611034725090789</v>
      </c>
      <c r="O41">
        <f t="shared" si="4"/>
        <v>2.0296502161702641</v>
      </c>
      <c r="P41">
        <f t="shared" si="5"/>
        <v>1.4059300432340529</v>
      </c>
      <c r="R41">
        <f t="shared" si="6"/>
        <v>8.3924440459805544E-2</v>
      </c>
      <c r="S41" s="5"/>
      <c r="T41">
        <f t="shared" si="7"/>
        <v>0.92981513151859574</v>
      </c>
      <c r="U41">
        <f t="shared" si="8"/>
        <v>-3.1603390523810289E-2</v>
      </c>
      <c r="V41">
        <f t="shared" si="9"/>
        <v>-5.6886102942858515E-4</v>
      </c>
      <c r="W41" s="5"/>
      <c r="X41">
        <f t="shared" si="10"/>
        <v>7.0184868481404233E-2</v>
      </c>
      <c r="Y41">
        <f t="shared" si="11"/>
        <v>4.925915763752009E-3</v>
      </c>
      <c r="Z41" s="6">
        <f t="shared" si="12"/>
        <v>9730.1719386412569</v>
      </c>
      <c r="AA41">
        <f t="shared" si="13"/>
        <v>0.86274013205826738</v>
      </c>
      <c r="AB41" s="5"/>
      <c r="AC41">
        <f t="shared" si="14"/>
        <v>0.92981513151859574</v>
      </c>
      <c r="AD41" s="6">
        <f t="shared" si="15"/>
        <v>10966.028969767236</v>
      </c>
      <c r="AE41">
        <f t="shared" si="16"/>
        <v>-0.90407713218389241</v>
      </c>
      <c r="AF41" s="5"/>
      <c r="AK41">
        <f t="shared" si="17"/>
        <v>4.2018579304751946E-2</v>
      </c>
      <c r="AL41">
        <f t="shared" si="18"/>
        <v>1.7691246845968462E-3</v>
      </c>
    </row>
    <row r="42" spans="1:38" x14ac:dyDescent="0.3">
      <c r="A42">
        <v>298.14999999999998</v>
      </c>
      <c r="B42">
        <v>0.60733000000000004</v>
      </c>
      <c r="C42" s="9">
        <v>109.94</v>
      </c>
      <c r="D42" s="9">
        <f t="shared" si="0"/>
        <v>66.769860199999997</v>
      </c>
      <c r="F42">
        <v>0.78359999999999996</v>
      </c>
      <c r="H42">
        <f t="shared" si="1"/>
        <v>-4.2314399999999996E-5</v>
      </c>
      <c r="I42" s="14">
        <v>0.39200000000000002</v>
      </c>
      <c r="J42">
        <v>1.7999999999999999E-2</v>
      </c>
      <c r="K42" s="23">
        <f t="shared" si="2"/>
        <v>3.64398</v>
      </c>
      <c r="L42">
        <v>0.2</v>
      </c>
      <c r="N42">
        <f t="shared" si="3"/>
        <v>6.9560705332977175</v>
      </c>
      <c r="O42">
        <f t="shared" si="4"/>
        <v>1.9089211612845618</v>
      </c>
      <c r="P42">
        <f t="shared" si="5"/>
        <v>1.3817842322569125</v>
      </c>
      <c r="R42">
        <f t="shared" si="6"/>
        <v>7.1041530996169264E-2</v>
      </c>
      <c r="S42" s="5"/>
      <c r="T42">
        <f t="shared" si="7"/>
        <v>0.93740931133217253</v>
      </c>
      <c r="U42">
        <f t="shared" si="8"/>
        <v>-2.8070736926222872E-2</v>
      </c>
      <c r="V42">
        <f t="shared" si="9"/>
        <v>-5.0527326467201161E-4</v>
      </c>
      <c r="W42" s="5"/>
      <c r="X42">
        <f t="shared" si="10"/>
        <v>6.2590688667827438E-2</v>
      </c>
      <c r="Y42">
        <f t="shared" si="11"/>
        <v>3.9175943079129017E-3</v>
      </c>
      <c r="Z42" s="6">
        <f t="shared" si="12"/>
        <v>9720.971513339362</v>
      </c>
      <c r="AA42">
        <f t="shared" si="13"/>
        <v>0.68549080802475149</v>
      </c>
      <c r="AB42" s="5"/>
      <c r="AC42">
        <f t="shared" si="14"/>
        <v>0.93740931133217253</v>
      </c>
      <c r="AD42" s="6">
        <f t="shared" si="15"/>
        <v>10827.442177361883</v>
      </c>
      <c r="AE42">
        <f t="shared" si="16"/>
        <v>-0.71572650640509883</v>
      </c>
      <c r="AF42" s="5"/>
      <c r="AK42">
        <f t="shared" si="17"/>
        <v>4.0300559351149956E-2</v>
      </c>
      <c r="AL42">
        <f t="shared" si="18"/>
        <v>1.6275474625012242E-3</v>
      </c>
    </row>
    <row r="43" spans="1:38" x14ac:dyDescent="0.3">
      <c r="A43">
        <v>298.14999999999998</v>
      </c>
      <c r="B43">
        <v>0.53832999999999998</v>
      </c>
      <c r="C43" s="9">
        <v>109.94</v>
      </c>
      <c r="D43" s="9">
        <f t="shared" si="0"/>
        <v>59.184000199999993</v>
      </c>
      <c r="F43">
        <v>0.78310000000000002</v>
      </c>
      <c r="H43">
        <f t="shared" si="1"/>
        <v>-4.2287399999999998E-5</v>
      </c>
      <c r="I43" s="14">
        <v>0.39200000000000002</v>
      </c>
      <c r="J43">
        <v>1.7999999999999999E-2</v>
      </c>
      <c r="K43" s="23">
        <f t="shared" si="2"/>
        <v>3.2299799999999999</v>
      </c>
      <c r="L43">
        <v>0.2</v>
      </c>
      <c r="N43">
        <f t="shared" si="3"/>
        <v>5.8049669275436857</v>
      </c>
      <c r="O43">
        <f t="shared" si="4"/>
        <v>1.7972145114036888</v>
      </c>
      <c r="P43">
        <f t="shared" si="5"/>
        <v>1.3594429022807377</v>
      </c>
      <c r="R43">
        <f t="shared" si="6"/>
        <v>6.0259752832619744E-2</v>
      </c>
      <c r="S43" s="5"/>
      <c r="T43">
        <f t="shared" si="7"/>
        <v>0.94412302282811622</v>
      </c>
      <c r="U43">
        <f t="shared" si="8"/>
        <v>-2.4971411788474493E-2</v>
      </c>
      <c r="V43">
        <f t="shared" si="9"/>
        <v>-4.4948541219254085E-4</v>
      </c>
      <c r="W43" s="5"/>
      <c r="X43">
        <f t="shared" si="10"/>
        <v>5.5876977171883828E-2</v>
      </c>
      <c r="Y43">
        <f t="shared" si="11"/>
        <v>3.1222365778672263E-3</v>
      </c>
      <c r="Z43" s="6">
        <f t="shared" si="12"/>
        <v>9713.7142782960091</v>
      </c>
      <c r="AA43">
        <f t="shared" si="13"/>
        <v>0.54591325247964495</v>
      </c>
      <c r="AB43" s="5"/>
      <c r="AC43">
        <f t="shared" si="14"/>
        <v>0.94412302282811622</v>
      </c>
      <c r="AD43" s="6">
        <f t="shared" si="15"/>
        <v>10704.923300791881</v>
      </c>
      <c r="AE43">
        <f t="shared" si="16"/>
        <v>-0.56800277908306751</v>
      </c>
      <c r="AF43" s="5"/>
      <c r="AK43">
        <f t="shared" si="17"/>
        <v>3.7720740817004605E-2</v>
      </c>
      <c r="AL43">
        <f t="shared" si="18"/>
        <v>1.4260463001182862E-3</v>
      </c>
    </row>
    <row r="44" spans="1:38" x14ac:dyDescent="0.3">
      <c r="A44">
        <v>298.14999999999998</v>
      </c>
      <c r="B44">
        <v>0.29594999999999999</v>
      </c>
      <c r="C44" s="9">
        <v>109.94</v>
      </c>
      <c r="D44" s="9">
        <f t="shared" si="0"/>
        <v>32.536743000000001</v>
      </c>
      <c r="F44">
        <v>0.78300000000000003</v>
      </c>
      <c r="H44">
        <f t="shared" si="1"/>
        <v>-4.2281999999999999E-5</v>
      </c>
      <c r="I44" s="14">
        <v>0.39200000000000002</v>
      </c>
      <c r="J44">
        <v>1.7999999999999999E-2</v>
      </c>
      <c r="K44" s="23">
        <f t="shared" si="2"/>
        <v>1.7757000000000001</v>
      </c>
      <c r="L44">
        <v>0.2</v>
      </c>
      <c r="N44">
        <f t="shared" si="3"/>
        <v>2.3662160292528238</v>
      </c>
      <c r="O44">
        <f t="shared" si="4"/>
        <v>1.3325539388707686</v>
      </c>
      <c r="P44">
        <f t="shared" si="5"/>
        <v>1.2665107877741537</v>
      </c>
      <c r="R44">
        <f t="shared" si="6"/>
        <v>2.6365381903695535E-2</v>
      </c>
      <c r="S44" s="5"/>
      <c r="T44">
        <f t="shared" si="7"/>
        <v>0.96848853736142537</v>
      </c>
      <c r="U44">
        <f t="shared" si="8"/>
        <v>-1.3905515048268058E-2</v>
      </c>
      <c r="V44">
        <f t="shared" si="9"/>
        <v>-2.5029927086882503E-4</v>
      </c>
      <c r="W44" s="5"/>
      <c r="X44">
        <f t="shared" si="10"/>
        <v>3.1511462638574593E-2</v>
      </c>
      <c r="Y44">
        <f t="shared" si="11"/>
        <v>9.9297227762228254E-4</v>
      </c>
      <c r="Z44" s="6">
        <f t="shared" si="12"/>
        <v>9694.2858391712416</v>
      </c>
      <c r="AA44">
        <f t="shared" si="13"/>
        <v>0.17327082761357954</v>
      </c>
      <c r="AB44" s="5"/>
      <c r="AC44">
        <f t="shared" si="14"/>
        <v>0.96848853736142537</v>
      </c>
      <c r="AD44" s="6">
        <f t="shared" si="15"/>
        <v>10260.276860077469</v>
      </c>
      <c r="AE44">
        <f t="shared" si="16"/>
        <v>-0.17760827392672635</v>
      </c>
      <c r="AF44" s="5"/>
      <c r="AK44">
        <f t="shared" si="17"/>
        <v>2.1777636319679911E-2</v>
      </c>
      <c r="AL44">
        <f t="shared" si="18"/>
        <v>4.7610883547750303E-4</v>
      </c>
    </row>
    <row r="45" spans="1:38" x14ac:dyDescent="0.3">
      <c r="A45">
        <v>298.14999999999998</v>
      </c>
      <c r="B45">
        <v>0.21228</v>
      </c>
      <c r="C45" s="9">
        <v>109.94</v>
      </c>
      <c r="D45" s="9">
        <f t="shared" si="0"/>
        <v>23.338063200000001</v>
      </c>
      <c r="F45">
        <v>0.79010000000000002</v>
      </c>
      <c r="H45">
        <f t="shared" si="1"/>
        <v>-4.26654E-5</v>
      </c>
      <c r="I45" s="14">
        <v>0.39200000000000002</v>
      </c>
      <c r="J45">
        <v>1.7999999999999999E-2</v>
      </c>
      <c r="K45" s="23">
        <f t="shared" si="2"/>
        <v>1.2736799999999999</v>
      </c>
      <c r="L45">
        <v>0.2</v>
      </c>
      <c r="N45">
        <f t="shared" si="3"/>
        <v>1.4374425422882238</v>
      </c>
      <c r="O45">
        <f t="shared" si="4"/>
        <v>1.1285743218769422</v>
      </c>
      <c r="P45">
        <f t="shared" si="5"/>
        <v>1.2257148643753886</v>
      </c>
      <c r="R45">
        <f t="shared" si="6"/>
        <v>1.6549680310117259E-2</v>
      </c>
      <c r="S45" s="5"/>
      <c r="T45">
        <f t="shared" si="7"/>
        <v>0.9771941804578036</v>
      </c>
      <c r="U45">
        <f t="shared" si="8"/>
        <v>-1.0019128070468319E-2</v>
      </c>
      <c r="V45">
        <f t="shared" si="9"/>
        <v>-1.8034430526842974E-4</v>
      </c>
      <c r="W45" s="5"/>
      <c r="X45">
        <f t="shared" si="10"/>
        <v>2.2805819542196425E-2</v>
      </c>
      <c r="Y45">
        <f t="shared" si="11"/>
        <v>5.2010540499122836E-4</v>
      </c>
      <c r="Z45" s="6">
        <f t="shared" si="12"/>
        <v>9689.9711757614386</v>
      </c>
      <c r="AA45">
        <f t="shared" si="13"/>
        <v>9.071651488900917E-2</v>
      </c>
      <c r="AB45" s="5"/>
      <c r="AC45">
        <f t="shared" si="14"/>
        <v>0.9771941804578036</v>
      </c>
      <c r="AD45" s="6">
        <f t="shared" si="15"/>
        <v>10101.407833913603</v>
      </c>
      <c r="AE45">
        <f t="shared" si="16"/>
        <v>-9.2411634067620207E-2</v>
      </c>
      <c r="AF45" s="5"/>
      <c r="AK45">
        <f t="shared" si="17"/>
        <v>1.467421682623779E-2</v>
      </c>
      <c r="AL45">
        <f t="shared" si="18"/>
        <v>2.1658662246095374E-4</v>
      </c>
    </row>
    <row r="46" spans="1:38" x14ac:dyDescent="0.3">
      <c r="A46">
        <v>298.14999999999998</v>
      </c>
      <c r="B46">
        <v>0.49833</v>
      </c>
      <c r="C46" s="9">
        <v>109.94</v>
      </c>
      <c r="D46" s="9">
        <f t="shared" si="0"/>
        <v>54.786400199999996</v>
      </c>
      <c r="F46">
        <v>0.77980000000000005</v>
      </c>
      <c r="H46">
        <f t="shared" si="1"/>
        <v>-4.2109200000000007E-5</v>
      </c>
      <c r="I46" s="14">
        <v>0.39200000000000002</v>
      </c>
      <c r="J46">
        <v>1.7999999999999999E-2</v>
      </c>
      <c r="K46" s="23">
        <f t="shared" si="2"/>
        <v>2.9899800000000001</v>
      </c>
      <c r="L46">
        <v>0.2</v>
      </c>
      <c r="N46">
        <f t="shared" si="3"/>
        <v>5.1701414485087342</v>
      </c>
      <c r="O46">
        <f t="shared" si="4"/>
        <v>1.7291558634200679</v>
      </c>
      <c r="P46">
        <f t="shared" si="5"/>
        <v>1.3458311726840135</v>
      </c>
      <c r="R46">
        <f t="shared" si="6"/>
        <v>5.4212621614231037E-2</v>
      </c>
      <c r="S46" s="5"/>
      <c r="T46">
        <f t="shared" si="7"/>
        <v>0.94805924669713992</v>
      </c>
      <c r="U46">
        <f t="shared" si="8"/>
        <v>-2.3164521618011136E-2</v>
      </c>
      <c r="V46">
        <f t="shared" si="9"/>
        <v>-4.169613891242004E-4</v>
      </c>
      <c r="W46" s="5"/>
      <c r="X46">
        <f t="shared" si="10"/>
        <v>5.1940753302860042E-2</v>
      </c>
      <c r="Y46">
        <f t="shared" si="11"/>
        <v>2.6978418536685663E-3</v>
      </c>
      <c r="Z46" s="6">
        <f t="shared" si="12"/>
        <v>9709.8418934186884</v>
      </c>
      <c r="AA46">
        <f t="shared" si="13"/>
        <v>0.47152112134624868</v>
      </c>
      <c r="AB46" s="5"/>
      <c r="AC46">
        <f t="shared" si="14"/>
        <v>0.94805924669713992</v>
      </c>
      <c r="AD46" s="6">
        <f t="shared" si="15"/>
        <v>10633.091013694768</v>
      </c>
      <c r="AE46">
        <f t="shared" si="16"/>
        <v>-0.48953528730852469</v>
      </c>
      <c r="AF46" s="5"/>
      <c r="AK46">
        <f t="shared" si="17"/>
        <v>3.5781494262830837E-2</v>
      </c>
      <c r="AL46">
        <f t="shared" si="18"/>
        <v>1.2833305650621456E-3</v>
      </c>
    </row>
    <row r="47" spans="1:38" x14ac:dyDescent="0.3">
      <c r="A47">
        <v>298.14999999999998</v>
      </c>
      <c r="B47">
        <v>0.48558000000000001</v>
      </c>
      <c r="C47" s="9">
        <v>109.94</v>
      </c>
      <c r="D47" s="9">
        <f t="shared" si="0"/>
        <v>53.384665200000001</v>
      </c>
      <c r="F47">
        <v>0.78039999999999998</v>
      </c>
      <c r="H47">
        <f t="shared" si="1"/>
        <v>-4.2141599999999996E-5</v>
      </c>
      <c r="I47" s="14">
        <v>0.39200000000000002</v>
      </c>
      <c r="J47">
        <v>1.7999999999999999E-2</v>
      </c>
      <c r="K47" s="23">
        <f t="shared" si="2"/>
        <v>2.9134799999999998</v>
      </c>
      <c r="L47">
        <v>0.2</v>
      </c>
      <c r="N47">
        <f t="shared" si="3"/>
        <v>4.9729954484129779</v>
      </c>
      <c r="O47">
        <f t="shared" si="4"/>
        <v>1.7068919122194</v>
      </c>
      <c r="P47">
        <f t="shared" si="5"/>
        <v>1.3413783824438801</v>
      </c>
      <c r="R47">
        <f t="shared" si="6"/>
        <v>5.2318505118700211E-2</v>
      </c>
      <c r="S47" s="5"/>
      <c r="T47">
        <f t="shared" si="7"/>
        <v>0.94932082556008712</v>
      </c>
      <c r="U47">
        <f t="shared" si="8"/>
        <v>-2.2586991762589385E-2</v>
      </c>
      <c r="V47">
        <f t="shared" si="9"/>
        <v>-4.065658517266089E-4</v>
      </c>
      <c r="W47" s="5"/>
      <c r="X47">
        <f t="shared" si="10"/>
        <v>5.0679174439912857E-2</v>
      </c>
      <c r="Y47">
        <f t="shared" si="11"/>
        <v>2.5683787219111165E-3</v>
      </c>
      <c r="Z47" s="6">
        <f t="shared" si="12"/>
        <v>9708.6606087096588</v>
      </c>
      <c r="AA47">
        <f t="shared" si="13"/>
        <v>0.44883931186199721</v>
      </c>
      <c r="AB47" s="5"/>
      <c r="AC47">
        <f t="shared" si="14"/>
        <v>0.94932082556008712</v>
      </c>
      <c r="AD47" s="6">
        <f t="shared" si="15"/>
        <v>10610.068427174758</v>
      </c>
      <c r="AE47">
        <f t="shared" si="16"/>
        <v>-0.46565338186468469</v>
      </c>
      <c r="AF47" s="5"/>
      <c r="AK47">
        <f t="shared" si="17"/>
        <v>3.5097869264286097E-2</v>
      </c>
      <c r="AL47">
        <f t="shared" si="18"/>
        <v>1.2348203635421447E-3</v>
      </c>
    </row>
    <row r="48" spans="1:38" x14ac:dyDescent="0.3">
      <c r="A48">
        <v>298.14999999999998</v>
      </c>
      <c r="B48">
        <v>0.46910000000000002</v>
      </c>
      <c r="C48" s="9">
        <v>109.94</v>
      </c>
      <c r="D48" s="9">
        <f t="shared" si="0"/>
        <v>51.572854</v>
      </c>
      <c r="F48">
        <v>0.78010000000000002</v>
      </c>
      <c r="H48">
        <f t="shared" si="1"/>
        <v>-4.2125400000000002E-5</v>
      </c>
      <c r="I48" s="14">
        <v>0.39200000000000002</v>
      </c>
      <c r="J48">
        <v>1.7999999999999999E-2</v>
      </c>
      <c r="K48" s="23">
        <f t="shared" si="2"/>
        <v>2.8146</v>
      </c>
      <c r="L48">
        <v>0.2</v>
      </c>
      <c r="N48">
        <f t="shared" si="3"/>
        <v>4.7219895866187587</v>
      </c>
      <c r="O48">
        <f t="shared" si="4"/>
        <v>1.6776769653303343</v>
      </c>
      <c r="P48">
        <f t="shared" si="5"/>
        <v>1.3355353930660669</v>
      </c>
      <c r="R48">
        <f t="shared" si="6"/>
        <v>4.989513373612818E-2</v>
      </c>
      <c r="S48" s="5"/>
      <c r="T48">
        <f t="shared" si="7"/>
        <v>0.95095646126293021</v>
      </c>
      <c r="U48">
        <f t="shared" si="8"/>
        <v>-2.183936641285918E-2</v>
      </c>
      <c r="V48">
        <f t="shared" si="9"/>
        <v>-3.9310859543146523E-4</v>
      </c>
      <c r="W48" s="5"/>
      <c r="X48">
        <f t="shared" si="10"/>
        <v>4.9043538737069757E-2</v>
      </c>
      <c r="Y48">
        <f t="shared" si="11"/>
        <v>2.4052686918544616E-3</v>
      </c>
      <c r="Z48" s="6">
        <f t="shared" si="12"/>
        <v>9707.1723134205495</v>
      </c>
      <c r="AA48">
        <f t="shared" si="13"/>
        <v>0.42027043773432404</v>
      </c>
      <c r="AB48" s="5"/>
      <c r="AC48">
        <f t="shared" si="14"/>
        <v>0.95095646126293021</v>
      </c>
      <c r="AD48" s="6">
        <f t="shared" si="15"/>
        <v>10580.219674460486</v>
      </c>
      <c r="AE48">
        <f t="shared" si="16"/>
        <v>-0.43560356156417418</v>
      </c>
      <c r="AF48" s="5"/>
      <c r="AK48">
        <f t="shared" si="17"/>
        <v>3.41689013108466E-2</v>
      </c>
      <c r="AL48">
        <f t="shared" si="18"/>
        <v>1.1703943486102597E-3</v>
      </c>
    </row>
    <row r="49" spans="1:38" x14ac:dyDescent="0.3">
      <c r="A49">
        <v>298.14999999999998</v>
      </c>
      <c r="B49">
        <v>0.36374000000000001</v>
      </c>
      <c r="C49" s="9">
        <v>109.94</v>
      </c>
      <c r="D49" s="9">
        <f t="shared" si="0"/>
        <v>39.989575600000002</v>
      </c>
      <c r="F49">
        <v>0.78180000000000005</v>
      </c>
      <c r="H49">
        <f t="shared" si="1"/>
        <v>-4.22172E-5</v>
      </c>
      <c r="I49" s="14">
        <v>0.39200000000000002</v>
      </c>
      <c r="J49">
        <v>1.7999999999999999E-2</v>
      </c>
      <c r="K49" s="23">
        <f t="shared" si="2"/>
        <v>2.1824400000000002</v>
      </c>
      <c r="L49">
        <v>0.2</v>
      </c>
      <c r="N49">
        <f t="shared" si="3"/>
        <v>3.2241368641964914</v>
      </c>
      <c r="O49">
        <f t="shared" si="4"/>
        <v>1.4773083632065447</v>
      </c>
      <c r="P49">
        <f t="shared" si="5"/>
        <v>1.2954616726413088</v>
      </c>
      <c r="R49">
        <f t="shared" si="6"/>
        <v>3.512185685491815E-2</v>
      </c>
      <c r="S49" s="5"/>
      <c r="T49">
        <f t="shared" si="7"/>
        <v>0.96154809957885501</v>
      </c>
      <c r="U49">
        <f t="shared" si="8"/>
        <v>-1.7028986142927766E-2</v>
      </c>
      <c r="V49">
        <f t="shared" si="9"/>
        <v>-3.0652175057269978E-4</v>
      </c>
      <c r="W49" s="5"/>
      <c r="X49">
        <f t="shared" si="10"/>
        <v>3.8451900421144949E-2</v>
      </c>
      <c r="Y49">
        <f t="shared" si="11"/>
        <v>1.4785486459976472E-3</v>
      </c>
      <c r="Z49" s="6">
        <f t="shared" si="12"/>
        <v>9698.7164712478516</v>
      </c>
      <c r="AA49">
        <f t="shared" si="13"/>
        <v>0.2581204339166146</v>
      </c>
      <c r="AB49" s="5"/>
      <c r="AC49">
        <f t="shared" si="14"/>
        <v>0.96154809957885501</v>
      </c>
      <c r="AD49" s="6">
        <f t="shared" si="15"/>
        <v>10386.932805822958</v>
      </c>
      <c r="AE49">
        <f t="shared" si="16"/>
        <v>-0.26580702762394631</v>
      </c>
      <c r="AF49" s="5"/>
      <c r="AK49">
        <f t="shared" si="17"/>
        <v>2.7128741397013767E-2</v>
      </c>
      <c r="AL49">
        <f t="shared" si="18"/>
        <v>7.3826099108063631E-4</v>
      </c>
    </row>
    <row r="50" spans="1:38" x14ac:dyDescent="0.3">
      <c r="A50">
        <v>298.14999999999998</v>
      </c>
      <c r="B50">
        <v>0.30607000000000001</v>
      </c>
      <c r="C50" s="9">
        <v>109.94</v>
      </c>
      <c r="D50" s="9">
        <f t="shared" si="0"/>
        <v>33.649335800000003</v>
      </c>
      <c r="F50">
        <v>0.78459999999999996</v>
      </c>
      <c r="H50">
        <f t="shared" si="1"/>
        <v>-4.2368399999999992E-5</v>
      </c>
      <c r="I50" s="14">
        <v>0.39200000000000002</v>
      </c>
      <c r="J50">
        <v>1.7999999999999999E-2</v>
      </c>
      <c r="K50" s="23">
        <f t="shared" si="2"/>
        <v>1.8364199999999999</v>
      </c>
      <c r="L50">
        <v>0.2</v>
      </c>
      <c r="N50">
        <f t="shared" si="3"/>
        <v>2.4886167556788026</v>
      </c>
      <c r="O50">
        <f t="shared" si="4"/>
        <v>1.3551457486189447</v>
      </c>
      <c r="P50">
        <f t="shared" si="5"/>
        <v>1.2710291497237889</v>
      </c>
      <c r="R50">
        <f t="shared" si="6"/>
        <v>2.7630648489667727E-2</v>
      </c>
      <c r="S50" s="5"/>
      <c r="T50">
        <f t="shared" si="7"/>
        <v>0.96744608192104442</v>
      </c>
      <c r="U50">
        <f t="shared" si="8"/>
        <v>-1.4373229902515511E-2</v>
      </c>
      <c r="V50">
        <f t="shared" si="9"/>
        <v>-2.5871813824527917E-4</v>
      </c>
      <c r="W50" s="5"/>
      <c r="X50">
        <f t="shared" si="10"/>
        <v>3.2553918078955538E-2</v>
      </c>
      <c r="Y50">
        <f t="shared" si="11"/>
        <v>1.0597575822913481E-3</v>
      </c>
      <c r="Z50" s="6">
        <f t="shared" si="12"/>
        <v>9694.8952203083372</v>
      </c>
      <c r="AA50">
        <f t="shared" si="13"/>
        <v>0.18493629694635436</v>
      </c>
      <c r="AB50" s="5"/>
      <c r="AC50">
        <f t="shared" si="14"/>
        <v>0.96744608192104442</v>
      </c>
      <c r="AD50" s="6">
        <f t="shared" si="15"/>
        <v>10279.30060764729</v>
      </c>
      <c r="AE50">
        <f t="shared" si="16"/>
        <v>-0.18970089263507559</v>
      </c>
      <c r="AF50" s="5"/>
      <c r="AK50">
        <f t="shared" si="17"/>
        <v>2.2607334662701234E-2</v>
      </c>
      <c r="AL50">
        <f t="shared" si="18"/>
        <v>5.130090488285376E-4</v>
      </c>
    </row>
    <row r="51" spans="1:38" x14ac:dyDescent="0.3">
      <c r="A51">
        <v>298.14999999999998</v>
      </c>
      <c r="B51">
        <v>2.57735</v>
      </c>
      <c r="C51" s="9">
        <v>109.94</v>
      </c>
      <c r="D51" s="9">
        <f t="shared" si="0"/>
        <v>283.353859</v>
      </c>
      <c r="F51">
        <v>0.93899999999999995</v>
      </c>
      <c r="H51">
        <f t="shared" si="1"/>
        <v>-5.0705999999999992E-5</v>
      </c>
      <c r="I51" s="14">
        <v>0.39200000000000002</v>
      </c>
      <c r="J51">
        <v>1.7999999999999999E-2</v>
      </c>
      <c r="K51" s="23">
        <f t="shared" si="2"/>
        <v>15.4641</v>
      </c>
      <c r="L51">
        <v>0.2</v>
      </c>
      <c r="N51">
        <f t="shared" si="3"/>
        <v>60.81167616828796</v>
      </c>
      <c r="O51">
        <f t="shared" si="4"/>
        <v>3.9324419894004796</v>
      </c>
      <c r="P51">
        <f t="shared" si="5"/>
        <v>1.7864883978800958</v>
      </c>
      <c r="R51">
        <f t="shared" si="6"/>
        <v>0.48036940799907618</v>
      </c>
      <c r="S51" s="5"/>
      <c r="T51">
        <f t="shared" si="7"/>
        <v>0.77920831654272527</v>
      </c>
      <c r="U51">
        <f t="shared" si="8"/>
        <v>-0.10834642085051457</v>
      </c>
      <c r="V51">
        <f t="shared" si="9"/>
        <v>-1.9502355753092623E-3</v>
      </c>
      <c r="W51" s="5"/>
      <c r="X51">
        <f t="shared" si="10"/>
        <v>0.22079168345727473</v>
      </c>
      <c r="Y51">
        <f t="shared" si="11"/>
        <v>4.8748967483897405E-2</v>
      </c>
      <c r="Z51" s="6">
        <f t="shared" si="12"/>
        <v>10130.040069348623</v>
      </c>
      <c r="AA51">
        <f t="shared" si="13"/>
        <v>8.8889218911225694</v>
      </c>
      <c r="AB51" s="5"/>
      <c r="AC51">
        <f t="shared" si="14"/>
        <v>0.77920831654272527</v>
      </c>
      <c r="AD51" s="6">
        <f t="shared" si="15"/>
        <v>13714.548114289968</v>
      </c>
      <c r="AE51">
        <f t="shared" si="16"/>
        <v>-9.3771963181026479</v>
      </c>
      <c r="AF51" s="5"/>
      <c r="AK51">
        <f t="shared" si="17"/>
        <v>-9.8552545563119764E-3</v>
      </c>
      <c r="AL51">
        <f t="shared" si="18"/>
        <v>9.6129172393079278E-5</v>
      </c>
    </row>
    <row r="52" spans="1:38" x14ac:dyDescent="0.3">
      <c r="A52">
        <v>298.14999999999998</v>
      </c>
      <c r="B52">
        <v>2.4842499999999998</v>
      </c>
      <c r="C52" s="9">
        <v>109.94</v>
      </c>
      <c r="D52" s="9">
        <f t="shared" si="0"/>
        <v>273.11844499999995</v>
      </c>
      <c r="F52">
        <v>0.92849999999999999</v>
      </c>
      <c r="H52">
        <f t="shared" si="1"/>
        <v>-5.0138999999999995E-5</v>
      </c>
      <c r="I52" s="14">
        <v>0.39200000000000002</v>
      </c>
      <c r="J52">
        <v>1.7999999999999999E-2</v>
      </c>
      <c r="K52" s="23">
        <f t="shared" si="2"/>
        <v>14.9055</v>
      </c>
      <c r="L52">
        <v>0.2</v>
      </c>
      <c r="N52">
        <f t="shared" si="3"/>
        <v>57.546620381577362</v>
      </c>
      <c r="O52">
        <f t="shared" si="4"/>
        <v>3.8607641730621154</v>
      </c>
      <c r="P52">
        <f t="shared" si="5"/>
        <v>1.7721528346124231</v>
      </c>
      <c r="R52">
        <f t="shared" si="6"/>
        <v>0.45825500541685998</v>
      </c>
      <c r="S52" s="5"/>
      <c r="T52">
        <f t="shared" si="7"/>
        <v>0.78547287090793827</v>
      </c>
      <c r="U52">
        <f t="shared" si="8"/>
        <v>-0.1048688102655686</v>
      </c>
      <c r="V52">
        <f t="shared" si="9"/>
        <v>-1.8876385847802347E-3</v>
      </c>
      <c r="W52" s="5"/>
      <c r="X52">
        <f t="shared" si="10"/>
        <v>0.21452712909206176</v>
      </c>
      <c r="Y52">
        <f t="shared" si="11"/>
        <v>4.6021889116482133E-2</v>
      </c>
      <c r="Z52" s="6">
        <f t="shared" si="12"/>
        <v>10105.156273285958</v>
      </c>
      <c r="AA52">
        <f t="shared" si="13"/>
        <v>8.3710508672500232</v>
      </c>
      <c r="AB52" s="5"/>
      <c r="AC52">
        <f t="shared" si="14"/>
        <v>0.78547287090793827</v>
      </c>
      <c r="AD52" s="6">
        <f t="shared" si="15"/>
        <v>13600.217770166513</v>
      </c>
      <c r="AE52">
        <f t="shared" si="16"/>
        <v>-8.8494035252274088</v>
      </c>
      <c r="AF52" s="5"/>
      <c r="AK52">
        <f t="shared" si="17"/>
        <v>-2.1985291145306007E-2</v>
      </c>
      <c r="AL52">
        <f t="shared" si="18"/>
        <v>4.8115089963772267E-4</v>
      </c>
    </row>
    <row r="53" spans="1:38" x14ac:dyDescent="0.3">
      <c r="A53">
        <v>298.14999999999998</v>
      </c>
      <c r="B53">
        <v>1.94278</v>
      </c>
      <c r="C53" s="9">
        <v>109.94</v>
      </c>
      <c r="D53" s="9">
        <f t="shared" si="0"/>
        <v>213.5892332</v>
      </c>
      <c r="F53">
        <v>0.86890000000000001</v>
      </c>
      <c r="H53">
        <f t="shared" si="1"/>
        <v>-4.6920599999999999E-5</v>
      </c>
      <c r="I53" s="14">
        <v>0.39200000000000002</v>
      </c>
      <c r="J53">
        <v>1.7999999999999999E-2</v>
      </c>
      <c r="K53" s="23">
        <f t="shared" si="2"/>
        <v>11.65668</v>
      </c>
      <c r="L53">
        <v>0.2</v>
      </c>
      <c r="N53">
        <f t="shared" si="3"/>
        <v>39.798097489088057</v>
      </c>
      <c r="O53">
        <f t="shared" si="4"/>
        <v>3.4141880440303813</v>
      </c>
      <c r="P53">
        <f t="shared" si="5"/>
        <v>1.6828376088060764</v>
      </c>
      <c r="R53">
        <f t="shared" si="6"/>
        <v>0.33374031387643582</v>
      </c>
      <c r="S53" s="5"/>
      <c r="T53">
        <f t="shared" si="7"/>
        <v>0.82400203680383144</v>
      </c>
      <c r="U53">
        <f t="shared" si="8"/>
        <v>-8.4071714793695559E-2</v>
      </c>
      <c r="V53">
        <f t="shared" si="9"/>
        <v>-1.51329086628652E-3</v>
      </c>
      <c r="W53" s="5"/>
      <c r="X53">
        <f t="shared" si="10"/>
        <v>0.17599796319616853</v>
      </c>
      <c r="Y53">
        <f t="shared" si="11"/>
        <v>3.0975283049199893E-2</v>
      </c>
      <c r="Z53" s="6">
        <f t="shared" si="12"/>
        <v>9967.8610357705675</v>
      </c>
      <c r="AA53">
        <f t="shared" si="13"/>
        <v>5.5576317056055142</v>
      </c>
      <c r="AB53" s="5"/>
      <c r="AC53">
        <f t="shared" si="14"/>
        <v>0.82400203680383144</v>
      </c>
      <c r="AD53" s="6">
        <f t="shared" si="15"/>
        <v>12897.057238616297</v>
      </c>
      <c r="AE53">
        <f t="shared" si="16"/>
        <v>-5.9252503035651509</v>
      </c>
      <c r="AF53" s="5"/>
      <c r="AK53">
        <f t="shared" si="17"/>
        <v>-3.5391574949487747E-2</v>
      </c>
      <c r="AL53">
        <f t="shared" si="18"/>
        <v>1.2492445910847632E-3</v>
      </c>
    </row>
    <row r="54" spans="1:38" x14ac:dyDescent="0.3">
      <c r="A54">
        <v>298.14999999999998</v>
      </c>
      <c r="B54">
        <v>1.5653300000000001</v>
      </c>
      <c r="C54" s="9">
        <v>109.94</v>
      </c>
      <c r="D54" s="9">
        <f t="shared" si="0"/>
        <v>172.09238020000001</v>
      </c>
      <c r="F54">
        <v>0.83320000000000005</v>
      </c>
      <c r="H54">
        <f t="shared" si="1"/>
        <v>-4.4992800000000001E-5</v>
      </c>
      <c r="I54" s="14">
        <v>0.39200000000000002</v>
      </c>
      <c r="J54">
        <v>1.7999999999999999E-2</v>
      </c>
      <c r="K54" s="23">
        <f t="shared" si="2"/>
        <v>9.3919800000000002</v>
      </c>
      <c r="L54">
        <v>0.2</v>
      </c>
      <c r="N54">
        <f t="shared" si="3"/>
        <v>28.782978854167105</v>
      </c>
      <c r="O54">
        <f t="shared" si="4"/>
        <v>3.0646337464695517</v>
      </c>
      <c r="P54">
        <f t="shared" si="5"/>
        <v>1.6129267492939103</v>
      </c>
      <c r="R54">
        <f t="shared" si="6"/>
        <v>0.25183127365692309</v>
      </c>
      <c r="S54" s="5"/>
      <c r="T54">
        <f t="shared" si="7"/>
        <v>0.85317507125962633</v>
      </c>
      <c r="U54">
        <f t="shared" si="8"/>
        <v>-6.8961842595031381E-2</v>
      </c>
      <c r="V54">
        <f t="shared" si="9"/>
        <v>-1.2413131667105648E-3</v>
      </c>
      <c r="W54" s="5"/>
      <c r="X54">
        <f t="shared" si="10"/>
        <v>0.1468249287403737</v>
      </c>
      <c r="Y54">
        <f t="shared" si="11"/>
        <v>2.1557559699615814E-2</v>
      </c>
      <c r="Z54" s="6">
        <f t="shared" si="12"/>
        <v>9881.9280366476996</v>
      </c>
      <c r="AA54">
        <f t="shared" si="13"/>
        <v>3.8345445647521212</v>
      </c>
      <c r="AB54" s="5"/>
      <c r="AC54">
        <f t="shared" si="14"/>
        <v>0.85317507125962633</v>
      </c>
      <c r="AD54" s="6">
        <f t="shared" si="15"/>
        <v>12364.657400567754</v>
      </c>
      <c r="AE54">
        <f t="shared" si="16"/>
        <v>-4.0934769327533287</v>
      </c>
      <c r="AF54" s="5"/>
      <c r="AK54">
        <f t="shared" si="17"/>
        <v>-8.3424075109945761E-3</v>
      </c>
      <c r="AL54">
        <f t="shared" si="18"/>
        <v>6.884709088622922E-5</v>
      </c>
    </row>
    <row r="55" spans="1:38" x14ac:dyDescent="0.3">
      <c r="A55">
        <v>298.14999999999998</v>
      </c>
      <c r="B55">
        <v>1.30464</v>
      </c>
      <c r="C55" s="9">
        <v>109.94</v>
      </c>
      <c r="D55" s="9">
        <f t="shared" si="0"/>
        <v>143.43212159999999</v>
      </c>
      <c r="F55">
        <v>0.8115</v>
      </c>
      <c r="H55">
        <f t="shared" si="1"/>
        <v>-4.3820999999999993E-5</v>
      </c>
      <c r="I55" s="14">
        <v>0.39200000000000002</v>
      </c>
      <c r="J55">
        <v>1.7999999999999999E-2</v>
      </c>
      <c r="K55" s="23">
        <f t="shared" si="2"/>
        <v>7.8278400000000001</v>
      </c>
      <c r="L55">
        <v>0.2</v>
      </c>
      <c r="N55">
        <f t="shared" si="3"/>
        <v>21.900947808550807</v>
      </c>
      <c r="O55">
        <f t="shared" si="4"/>
        <v>2.7978277287924644</v>
      </c>
      <c r="P55">
        <f t="shared" si="5"/>
        <v>1.5595655457584929</v>
      </c>
      <c r="R55">
        <f t="shared" si="6"/>
        <v>0.19817453412896152</v>
      </c>
      <c r="S55" s="5"/>
      <c r="T55">
        <f t="shared" si="7"/>
        <v>0.87456000326517325</v>
      </c>
      <c r="U55">
        <f t="shared" si="8"/>
        <v>-5.8210388365993161E-2</v>
      </c>
      <c r="V55">
        <f t="shared" si="9"/>
        <v>-1.0477869905878769E-3</v>
      </c>
      <c r="W55" s="5"/>
      <c r="X55">
        <f t="shared" si="10"/>
        <v>0.1254399967348267</v>
      </c>
      <c r="Y55">
        <f t="shared" si="11"/>
        <v>1.5735192780833334E-2</v>
      </c>
      <c r="Z55" s="6">
        <f t="shared" si="12"/>
        <v>9828.8014618960278</v>
      </c>
      <c r="AA55">
        <f t="shared" si="13"/>
        <v>2.7838455445344685</v>
      </c>
      <c r="AB55" s="5"/>
      <c r="AC55">
        <f t="shared" si="14"/>
        <v>0.87456000326517325</v>
      </c>
      <c r="AD55" s="6">
        <f t="shared" si="15"/>
        <v>11974.39308261515</v>
      </c>
      <c r="AE55">
        <f t="shared" si="16"/>
        <v>-2.9661130210736917</v>
      </c>
      <c r="AF55" s="5"/>
      <c r="AK55">
        <f t="shared" si="17"/>
        <v>1.4859270599150598E-2</v>
      </c>
      <c r="AL55">
        <f t="shared" si="18"/>
        <v>2.2210213921267311E-4</v>
      </c>
    </row>
    <row r="56" spans="1:38" x14ac:dyDescent="0.3">
      <c r="A56">
        <v>298.14999999999998</v>
      </c>
      <c r="B56">
        <v>1.26715</v>
      </c>
      <c r="C56" s="9">
        <v>109.94</v>
      </c>
      <c r="D56" s="9">
        <f t="shared" si="0"/>
        <v>139.31047100000001</v>
      </c>
      <c r="F56">
        <v>0.80889999999999995</v>
      </c>
      <c r="H56">
        <f t="shared" si="1"/>
        <v>-4.368059999999999E-5</v>
      </c>
      <c r="I56" s="14">
        <v>0.39200000000000002</v>
      </c>
      <c r="J56">
        <v>1.7999999999999999E-2</v>
      </c>
      <c r="K56" s="23">
        <f t="shared" si="2"/>
        <v>7.6029</v>
      </c>
      <c r="L56">
        <v>0.2</v>
      </c>
      <c r="N56">
        <f t="shared" si="3"/>
        <v>20.963747369504073</v>
      </c>
      <c r="O56">
        <f t="shared" si="4"/>
        <v>2.7573356705341481</v>
      </c>
      <c r="P56">
        <f t="shared" si="5"/>
        <v>1.5514671341068298</v>
      </c>
      <c r="R56">
        <f t="shared" si="6"/>
        <v>0.19068428610236401</v>
      </c>
      <c r="S56" s="5"/>
      <c r="T56">
        <f t="shared" si="7"/>
        <v>0.87772387374117267</v>
      </c>
      <c r="U56">
        <f t="shared" si="8"/>
        <v>-5.6642088845133734E-2</v>
      </c>
      <c r="V56">
        <f t="shared" si="9"/>
        <v>-1.0195575992124071E-3</v>
      </c>
      <c r="W56" s="5"/>
      <c r="X56">
        <f t="shared" si="10"/>
        <v>0.12227612625882731</v>
      </c>
      <c r="Y56">
        <f t="shared" si="11"/>
        <v>1.4951451052864677E-2</v>
      </c>
      <c r="Z56" s="6">
        <f t="shared" si="12"/>
        <v>9821.6501711090696</v>
      </c>
      <c r="AA56">
        <f t="shared" si="13"/>
        <v>2.6432625922505499</v>
      </c>
      <c r="AB56" s="5"/>
      <c r="AC56">
        <f t="shared" si="14"/>
        <v>0.87772387374117267</v>
      </c>
      <c r="AD56" s="6">
        <f t="shared" si="15"/>
        <v>11916.654331471853</v>
      </c>
      <c r="AE56">
        <f t="shared" si="16"/>
        <v>-2.8149332537086513</v>
      </c>
      <c r="AF56" s="5"/>
      <c r="AK56">
        <f t="shared" si="17"/>
        <v>1.7994067045050244E-2</v>
      </c>
      <c r="AL56">
        <f t="shared" si="18"/>
        <v>3.2536034010651556E-4</v>
      </c>
    </row>
    <row r="57" spans="1:38" x14ac:dyDescent="0.3">
      <c r="A57">
        <v>298.14999999999998</v>
      </c>
      <c r="B57">
        <v>0.99407000000000001</v>
      </c>
      <c r="C57" s="9">
        <v>109.94</v>
      </c>
      <c r="D57" s="9">
        <f t="shared" si="0"/>
        <v>109.2880558</v>
      </c>
      <c r="F57">
        <v>0.79159999999999997</v>
      </c>
      <c r="H57">
        <f t="shared" si="1"/>
        <v>-4.2746399999999994E-5</v>
      </c>
      <c r="I57" s="14">
        <v>0.39200000000000002</v>
      </c>
      <c r="J57">
        <v>1.7999999999999999E-2</v>
      </c>
      <c r="K57" s="23">
        <f t="shared" si="2"/>
        <v>5.9644200000000005</v>
      </c>
      <c r="L57">
        <v>0.2</v>
      </c>
      <c r="N57">
        <f t="shared" si="3"/>
        <v>14.566403187238187</v>
      </c>
      <c r="O57">
        <f t="shared" si="4"/>
        <v>2.4422162066451039</v>
      </c>
      <c r="P57">
        <f t="shared" si="5"/>
        <v>1.4884432413290207</v>
      </c>
      <c r="R57">
        <f t="shared" si="6"/>
        <v>0.13810475003048234</v>
      </c>
      <c r="S57" s="5"/>
      <c r="T57">
        <f t="shared" si="7"/>
        <v>0.90147910163768663</v>
      </c>
      <c r="U57">
        <f t="shared" si="8"/>
        <v>-4.504433677145666E-2</v>
      </c>
      <c r="V57">
        <f t="shared" si="9"/>
        <v>-8.1079806188621983E-4</v>
      </c>
      <c r="W57" s="5"/>
      <c r="X57">
        <f t="shared" si="10"/>
        <v>9.8520898362313369E-2</v>
      </c>
      <c r="Y57">
        <f t="shared" si="11"/>
        <v>9.7063674141172809E-3</v>
      </c>
      <c r="Z57" s="6">
        <f t="shared" si="12"/>
        <v>9773.7912200802548</v>
      </c>
      <c r="AA57">
        <f t="shared" si="13"/>
        <v>1.707624154997506</v>
      </c>
      <c r="AB57" s="5"/>
      <c r="AC57">
        <f t="shared" si="14"/>
        <v>0.90147910163768663</v>
      </c>
      <c r="AD57" s="6">
        <f t="shared" si="15"/>
        <v>11483.137767235959</v>
      </c>
      <c r="AE57">
        <f t="shared" si="16"/>
        <v>-1.8086122587843467</v>
      </c>
      <c r="AF57" s="5"/>
      <c r="AK57">
        <f t="shared" si="17"/>
        <v>3.6305848181755307E-2</v>
      </c>
      <c r="AL57">
        <f t="shared" si="18"/>
        <v>1.3212203280688114E-3</v>
      </c>
    </row>
    <row r="58" spans="1:38" x14ac:dyDescent="0.3">
      <c r="A58">
        <v>298.14999999999998</v>
      </c>
      <c r="B58">
        <v>0.96521999999999997</v>
      </c>
      <c r="C58" s="9">
        <v>109.94</v>
      </c>
      <c r="D58" s="9">
        <f t="shared" si="0"/>
        <v>106.1162868</v>
      </c>
      <c r="F58">
        <v>0.7893</v>
      </c>
      <c r="H58">
        <f t="shared" si="1"/>
        <v>-4.26222E-5</v>
      </c>
      <c r="I58" s="14">
        <v>0.39200000000000002</v>
      </c>
      <c r="J58">
        <v>1.7999999999999999E-2</v>
      </c>
      <c r="K58" s="23">
        <f t="shared" si="2"/>
        <v>5.7913199999999998</v>
      </c>
      <c r="L58">
        <v>0.2</v>
      </c>
      <c r="N58">
        <f t="shared" si="3"/>
        <v>13.936905133629487</v>
      </c>
      <c r="O58">
        <f t="shared" si="4"/>
        <v>2.406516154111582</v>
      </c>
      <c r="P58">
        <f t="shared" si="5"/>
        <v>1.4813032308223164</v>
      </c>
      <c r="R58">
        <f t="shared" si="6"/>
        <v>0.13277335872453178</v>
      </c>
      <c r="S58" s="5"/>
      <c r="T58">
        <f t="shared" si="7"/>
        <v>0.90406407710802728</v>
      </c>
      <c r="U58">
        <f t="shared" si="8"/>
        <v>-4.3800787059793157E-2</v>
      </c>
      <c r="V58">
        <f t="shared" si="9"/>
        <v>-7.8841416707627673E-4</v>
      </c>
      <c r="W58" s="5"/>
      <c r="X58">
        <f t="shared" si="10"/>
        <v>9.5935922891972739E-2</v>
      </c>
      <c r="Y58">
        <f t="shared" si="11"/>
        <v>9.2037013011345391E-3</v>
      </c>
      <c r="Z58" s="6">
        <f t="shared" si="12"/>
        <v>9769.204632516703</v>
      </c>
      <c r="AA58">
        <f t="shared" si="13"/>
        <v>1.6184311449721838</v>
      </c>
      <c r="AB58" s="5"/>
      <c r="AC58">
        <f t="shared" si="14"/>
        <v>0.90406407710802728</v>
      </c>
      <c r="AD58" s="6">
        <f t="shared" si="15"/>
        <v>11435.96395695876</v>
      </c>
      <c r="AE58">
        <f t="shared" si="16"/>
        <v>-1.7128014087813197</v>
      </c>
      <c r="AF58" s="5"/>
      <c r="AK58">
        <f t="shared" si="17"/>
        <v>3.7614680748319529E-2</v>
      </c>
      <c r="AL58">
        <f t="shared" si="18"/>
        <v>1.4180724653415147E-3</v>
      </c>
    </row>
    <row r="59" spans="1:38" x14ac:dyDescent="0.3">
      <c r="A59">
        <v>298.14999999999998</v>
      </c>
      <c r="B59">
        <v>0.86692999999999998</v>
      </c>
      <c r="C59" s="9">
        <v>109.94</v>
      </c>
      <c r="D59" s="9">
        <f t="shared" si="0"/>
        <v>95.310284199999998</v>
      </c>
      <c r="F59">
        <v>0.7843</v>
      </c>
      <c r="H59">
        <f t="shared" si="1"/>
        <v>-4.2352199999999997E-5</v>
      </c>
      <c r="I59" s="14">
        <v>0.39200000000000002</v>
      </c>
      <c r="J59">
        <v>1.7999999999999999E-2</v>
      </c>
      <c r="K59" s="23">
        <f t="shared" si="2"/>
        <v>5.2015799999999999</v>
      </c>
      <c r="L59">
        <v>0.2</v>
      </c>
      <c r="N59">
        <f t="shared" si="3"/>
        <v>11.863229263054148</v>
      </c>
      <c r="O59">
        <f t="shared" si="4"/>
        <v>2.2806972618039421</v>
      </c>
      <c r="P59">
        <f t="shared" si="5"/>
        <v>1.4561394523607885</v>
      </c>
      <c r="R59">
        <f t="shared" si="6"/>
        <v>0.11497105657620758</v>
      </c>
      <c r="S59" s="5"/>
      <c r="T59">
        <f t="shared" si="7"/>
        <v>0.91298330201508759</v>
      </c>
      <c r="U59">
        <f t="shared" si="8"/>
        <v>-3.9537165410960806E-2</v>
      </c>
      <c r="V59">
        <f t="shared" si="9"/>
        <v>-7.1166897739729444E-4</v>
      </c>
      <c r="W59" s="5"/>
      <c r="X59">
        <f t="shared" si="10"/>
        <v>8.7016697984912419E-2</v>
      </c>
      <c r="Y59">
        <f t="shared" si="11"/>
        <v>7.571905728197461E-3</v>
      </c>
      <c r="Z59" s="6">
        <f t="shared" si="12"/>
        <v>9754.3152879685458</v>
      </c>
      <c r="AA59">
        <f t="shared" si="13"/>
        <v>1.3294576044650357</v>
      </c>
      <c r="AB59" s="5"/>
      <c r="AC59">
        <f t="shared" si="14"/>
        <v>0.91298330201508759</v>
      </c>
      <c r="AD59" s="6">
        <f t="shared" si="15"/>
        <v>11273.19526167884</v>
      </c>
      <c r="AE59">
        <f t="shared" si="16"/>
        <v>-1.4027735465919775</v>
      </c>
      <c r="AF59" s="5"/>
      <c r="AK59">
        <f t="shared" si="17"/>
        <v>4.0943445471868456E-2</v>
      </c>
      <c r="AL59">
        <f t="shared" si="18"/>
        <v>1.6798356107993375E-3</v>
      </c>
    </row>
    <row r="60" spans="1:38" x14ac:dyDescent="0.3">
      <c r="A60">
        <v>298.14999999999998</v>
      </c>
      <c r="B60">
        <v>1.1175900000000001</v>
      </c>
      <c r="C60" s="9">
        <v>109.94</v>
      </c>
      <c r="D60" s="9">
        <f t="shared" si="0"/>
        <v>122.86784460000001</v>
      </c>
      <c r="F60">
        <v>0.76339999999999997</v>
      </c>
      <c r="H60">
        <f t="shared" si="1"/>
        <v>-4.1223599999999996E-5</v>
      </c>
      <c r="I60" s="14">
        <v>0.39200000000000002</v>
      </c>
      <c r="J60">
        <v>1.7999999999999999E-2</v>
      </c>
      <c r="K60" s="23">
        <f t="shared" si="2"/>
        <v>6.7055400000000009</v>
      </c>
      <c r="L60">
        <v>0.2</v>
      </c>
      <c r="N60">
        <f t="shared" si="3"/>
        <v>17.364034348940674</v>
      </c>
      <c r="O60">
        <f t="shared" si="4"/>
        <v>2.5895057443458205</v>
      </c>
      <c r="P60">
        <f t="shared" si="5"/>
        <v>1.5179011488691643</v>
      </c>
      <c r="R60">
        <f t="shared" si="6"/>
        <v>0.16143426264273297</v>
      </c>
      <c r="S60" s="5"/>
      <c r="T60">
        <f t="shared" si="7"/>
        <v>0.89057675380866452</v>
      </c>
      <c r="U60">
        <f t="shared" si="8"/>
        <v>-5.0328645185462866E-2</v>
      </c>
      <c r="V60">
        <f t="shared" si="9"/>
        <v>-9.0591561333833149E-4</v>
      </c>
      <c r="W60" s="5"/>
      <c r="X60">
        <f t="shared" si="10"/>
        <v>0.10942324619133548</v>
      </c>
      <c r="Y60">
        <f t="shared" si="11"/>
        <v>1.1973446807049613E-2</v>
      </c>
      <c r="Z60" s="6">
        <f t="shared" si="12"/>
        <v>9794.4772494163335</v>
      </c>
      <c r="AA60">
        <f t="shared" si="13"/>
        <v>2.1109257422773933</v>
      </c>
      <c r="AB60" s="5"/>
      <c r="AC60">
        <f t="shared" si="14"/>
        <v>0.89057675380866452</v>
      </c>
      <c r="AD60" s="6">
        <f t="shared" si="15"/>
        <v>11682.097655718995</v>
      </c>
      <c r="AE60">
        <f t="shared" si="16"/>
        <v>-2.2422492191466095</v>
      </c>
      <c r="AF60" s="5"/>
      <c r="AK60">
        <f t="shared" si="17"/>
        <v>2.9204870160178587E-2</v>
      </c>
      <c r="AL60">
        <f t="shared" si="18"/>
        <v>8.5533400022915688E-4</v>
      </c>
    </row>
    <row r="61" spans="1:38" x14ac:dyDescent="0.3">
      <c r="A61">
        <v>298.14999999999998</v>
      </c>
      <c r="B61">
        <v>1.0960300000000001</v>
      </c>
      <c r="C61" s="9">
        <v>109.94</v>
      </c>
      <c r="D61" s="9">
        <f t="shared" si="0"/>
        <v>120.49753820000001</v>
      </c>
      <c r="F61">
        <v>0.76170000000000004</v>
      </c>
      <c r="H61">
        <f t="shared" si="1"/>
        <v>-4.1131799999999998E-5</v>
      </c>
      <c r="I61" s="14">
        <v>0.39200000000000002</v>
      </c>
      <c r="J61">
        <v>1.7999999999999999E-2</v>
      </c>
      <c r="K61" s="23">
        <f t="shared" si="2"/>
        <v>6.5761800000000008</v>
      </c>
      <c r="L61">
        <v>0.2</v>
      </c>
      <c r="N61">
        <f t="shared" si="3"/>
        <v>16.863997843163798</v>
      </c>
      <c r="O61">
        <f t="shared" si="4"/>
        <v>2.5644063640538723</v>
      </c>
      <c r="P61">
        <f t="shared" si="5"/>
        <v>1.5128812728107746</v>
      </c>
      <c r="R61">
        <f t="shared" si="6"/>
        <v>0.15730562724236571</v>
      </c>
      <c r="S61" s="5"/>
      <c r="T61">
        <f t="shared" si="7"/>
        <v>0.89246068456913275</v>
      </c>
      <c r="U61">
        <f t="shared" si="8"/>
        <v>-4.9410906701218331E-2</v>
      </c>
      <c r="V61">
        <f t="shared" si="9"/>
        <v>-8.8939632062192992E-4</v>
      </c>
      <c r="W61" s="5"/>
      <c r="X61">
        <f t="shared" si="10"/>
        <v>0.10753931543086723</v>
      </c>
      <c r="Y61">
        <f t="shared" si="11"/>
        <v>1.1564704363339558E-2</v>
      </c>
      <c r="Z61" s="6">
        <f t="shared" si="12"/>
        <v>9790.7476656757281</v>
      </c>
      <c r="AA61">
        <f t="shared" si="13"/>
        <v>2.0380878404927403</v>
      </c>
      <c r="AB61" s="5"/>
      <c r="AC61">
        <f t="shared" si="14"/>
        <v>0.89246068456913275</v>
      </c>
      <c r="AD61" s="6">
        <f t="shared" si="15"/>
        <v>11647.717241675131</v>
      </c>
      <c r="AE61">
        <f t="shared" si="16"/>
        <v>-2.163898833043794</v>
      </c>
      <c r="AF61" s="5"/>
      <c r="AK61">
        <f t="shared" si="17"/>
        <v>3.0605238370689847E-2</v>
      </c>
      <c r="AL61">
        <f t="shared" si="18"/>
        <v>9.3920000463894847E-4</v>
      </c>
    </row>
    <row r="62" spans="1:38" x14ac:dyDescent="0.3">
      <c r="A62">
        <v>298.14999999999998</v>
      </c>
      <c r="B62">
        <v>2.8190400000000002</v>
      </c>
      <c r="C62" s="9">
        <v>109.94</v>
      </c>
      <c r="D62" s="9">
        <f t="shared" si="0"/>
        <v>309.92525760000001</v>
      </c>
      <c r="F62">
        <v>0.96289999999999998</v>
      </c>
      <c r="H62">
        <f t="shared" si="1"/>
        <v>-5.1996599999999996E-5</v>
      </c>
      <c r="I62" s="14">
        <v>0.39200000000000002</v>
      </c>
      <c r="J62">
        <v>1.7999999999999999E-2</v>
      </c>
      <c r="K62" s="23">
        <f t="shared" si="2"/>
        <v>16.914239999999999</v>
      </c>
      <c r="L62">
        <v>0.2</v>
      </c>
      <c r="N62">
        <f t="shared" si="3"/>
        <v>69.563068814651004</v>
      </c>
      <c r="O62">
        <f t="shared" si="4"/>
        <v>4.1126925486838912</v>
      </c>
      <c r="P62">
        <f t="shared" si="5"/>
        <v>1.8225385097367783</v>
      </c>
      <c r="R62">
        <f t="shared" si="6"/>
        <v>0.53863006014294534</v>
      </c>
      <c r="S62" s="5"/>
      <c r="T62">
        <f t="shared" si="7"/>
        <v>0.76340233475012576</v>
      </c>
      <c r="U62">
        <f t="shared" si="8"/>
        <v>-0.11724651616115937</v>
      </c>
      <c r="V62">
        <f t="shared" si="9"/>
        <v>-2.1104372909008687E-3</v>
      </c>
      <c r="W62" s="5"/>
      <c r="X62">
        <f t="shared" si="10"/>
        <v>0.23659766524987419</v>
      </c>
      <c r="Y62">
        <f t="shared" si="11"/>
        <v>5.5978455201691528E-2</v>
      </c>
      <c r="Z62" s="6">
        <f t="shared" si="12"/>
        <v>10196.007217884569</v>
      </c>
      <c r="AA62">
        <f t="shared" si="13"/>
        <v>10.273621199084547</v>
      </c>
      <c r="AB62" s="5"/>
      <c r="AC62">
        <f t="shared" si="14"/>
        <v>0.76340233475012576</v>
      </c>
      <c r="AD62" s="6">
        <f t="shared" si="15"/>
        <v>14003.015220790039</v>
      </c>
      <c r="AE62">
        <f t="shared" si="16"/>
        <v>-10.771308364503129</v>
      </c>
      <c r="AF62" s="5"/>
      <c r="AK62">
        <f t="shared" si="17"/>
        <v>3.8832457433461087E-2</v>
      </c>
      <c r="AL62">
        <f t="shared" si="18"/>
        <v>1.5120007654803483E-3</v>
      </c>
    </row>
    <row r="63" spans="1:38" x14ac:dyDescent="0.3">
      <c r="A63">
        <v>298.14999999999998</v>
      </c>
      <c r="B63">
        <v>2.79853</v>
      </c>
      <c r="C63" s="9">
        <v>109.94</v>
      </c>
      <c r="D63" s="9">
        <f t="shared" si="0"/>
        <v>307.67038819999999</v>
      </c>
      <c r="F63">
        <v>0.96060000000000001</v>
      </c>
      <c r="H63">
        <f t="shared" si="1"/>
        <v>-5.1872400000000002E-5</v>
      </c>
      <c r="I63" s="14">
        <v>0.39200000000000002</v>
      </c>
      <c r="J63">
        <v>1.7999999999999999E-2</v>
      </c>
      <c r="K63" s="23">
        <f t="shared" si="2"/>
        <v>16.791180000000001</v>
      </c>
      <c r="L63">
        <v>0.2</v>
      </c>
      <c r="N63">
        <f t="shared" si="3"/>
        <v>68.805289401693727</v>
      </c>
      <c r="O63">
        <f t="shared" si="4"/>
        <v>4.097704235300542</v>
      </c>
      <c r="P63">
        <f t="shared" si="5"/>
        <v>1.8195408470601084</v>
      </c>
      <c r="R63">
        <f t="shared" si="6"/>
        <v>0.53364025633474854</v>
      </c>
      <c r="S63" s="5"/>
      <c r="T63">
        <f t="shared" si="7"/>
        <v>0.76471870054080959</v>
      </c>
      <c r="U63">
        <f t="shared" si="8"/>
        <v>-0.1164982893816484</v>
      </c>
      <c r="V63">
        <f t="shared" si="9"/>
        <v>-2.0969692088696709E-3</v>
      </c>
      <c r="W63" s="5"/>
      <c r="X63">
        <f t="shared" si="10"/>
        <v>0.23528129945919043</v>
      </c>
      <c r="Y63">
        <f t="shared" si="11"/>
        <v>5.5357289875205246E-2</v>
      </c>
      <c r="Z63" s="6">
        <f t="shared" si="12"/>
        <v>10190.339239683532</v>
      </c>
      <c r="AA63">
        <f t="shared" si="13"/>
        <v>10.153972137921118</v>
      </c>
      <c r="AB63" s="5"/>
      <c r="AC63">
        <f t="shared" si="14"/>
        <v>0.76471870054080959</v>
      </c>
      <c r="AD63" s="6">
        <f t="shared" si="15"/>
        <v>13978.990753179696</v>
      </c>
      <c r="AE63">
        <f t="shared" si="16"/>
        <v>-10.65184537697745</v>
      </c>
      <c r="AF63" s="5"/>
      <c r="AK63">
        <f t="shared" si="17"/>
        <v>3.367004806954732E-2</v>
      </c>
      <c r="AL63">
        <f t="shared" si="18"/>
        <v>1.1371679201544747E-3</v>
      </c>
    </row>
    <row r="64" spans="1:38" x14ac:dyDescent="0.3">
      <c r="A64">
        <v>298.14999999999998</v>
      </c>
      <c r="B64">
        <v>2.6907000000000001</v>
      </c>
      <c r="C64" s="9">
        <v>109.94</v>
      </c>
      <c r="D64" s="9">
        <f t="shared" si="0"/>
        <v>295.81555800000001</v>
      </c>
      <c r="F64">
        <v>0.9476</v>
      </c>
      <c r="H64">
        <f t="shared" si="1"/>
        <v>-5.1170400000000001E-5</v>
      </c>
      <c r="I64" s="14">
        <v>0.39200000000000002</v>
      </c>
      <c r="J64">
        <v>1.7999999999999999E-2</v>
      </c>
      <c r="K64" s="23">
        <f t="shared" si="2"/>
        <v>16.144200000000001</v>
      </c>
      <c r="L64">
        <v>0.2</v>
      </c>
      <c r="N64">
        <f t="shared" si="3"/>
        <v>64.867146485435057</v>
      </c>
      <c r="O64">
        <f t="shared" si="4"/>
        <v>4.0179845694079015</v>
      </c>
      <c r="P64">
        <f t="shared" si="5"/>
        <v>1.8035969138815804</v>
      </c>
      <c r="R64">
        <f t="shared" si="6"/>
        <v>0.50754421021512275</v>
      </c>
      <c r="S64" s="5"/>
      <c r="T64">
        <f t="shared" si="7"/>
        <v>0.77171476590652266</v>
      </c>
      <c r="U64">
        <f t="shared" si="8"/>
        <v>-0.11254318992709406</v>
      </c>
      <c r="V64">
        <f t="shared" si="9"/>
        <v>-2.0257774186876929E-3</v>
      </c>
      <c r="W64" s="5"/>
      <c r="X64">
        <f t="shared" si="10"/>
        <v>0.22828523409347737</v>
      </c>
      <c r="Y64">
        <f t="shared" si="11"/>
        <v>5.2114148105113764E-2</v>
      </c>
      <c r="Z64" s="6">
        <f t="shared" si="12"/>
        <v>10160.746413411542</v>
      </c>
      <c r="AA64">
        <f t="shared" si="13"/>
        <v>9.5313355820465855</v>
      </c>
      <c r="AB64" s="5"/>
      <c r="AC64">
        <f t="shared" si="14"/>
        <v>0.77171476590652266</v>
      </c>
      <c r="AD64" s="6">
        <f t="shared" si="15"/>
        <v>13851.308754409363</v>
      </c>
      <c r="AE64">
        <f t="shared" si="16"/>
        <v>-10.027109742253204</v>
      </c>
      <c r="AF64" s="5"/>
      <c r="AK64">
        <f t="shared" si="17"/>
        <v>9.7442725898169158E-3</v>
      </c>
      <c r="AL64">
        <f t="shared" si="18"/>
        <v>9.5950703366753351E-5</v>
      </c>
    </row>
    <row r="65" spans="1:38" x14ac:dyDescent="0.3">
      <c r="A65">
        <v>298.14999999999998</v>
      </c>
      <c r="B65">
        <v>2.44503</v>
      </c>
      <c r="C65" s="9">
        <v>109.94</v>
      </c>
      <c r="D65" s="9">
        <f t="shared" si="0"/>
        <v>268.8065982</v>
      </c>
      <c r="F65">
        <v>0.91900000000000004</v>
      </c>
      <c r="H65">
        <f t="shared" si="1"/>
        <v>-4.9625999999999995E-5</v>
      </c>
      <c r="I65" s="14">
        <v>0.39200000000000002</v>
      </c>
      <c r="J65">
        <v>1.7999999999999999E-2</v>
      </c>
      <c r="K65" s="23">
        <f t="shared" si="2"/>
        <v>14.67018</v>
      </c>
      <c r="L65">
        <v>0.2</v>
      </c>
      <c r="N65">
        <f t="shared" si="3"/>
        <v>56.18924076041543</v>
      </c>
      <c r="O65">
        <f t="shared" si="4"/>
        <v>3.8301670981825322</v>
      </c>
      <c r="P65">
        <f t="shared" si="5"/>
        <v>1.7660334196365066</v>
      </c>
      <c r="R65">
        <f t="shared" si="6"/>
        <v>0.44899635351985001</v>
      </c>
      <c r="S65" s="5"/>
      <c r="T65">
        <f t="shared" si="7"/>
        <v>0.78814218133690028</v>
      </c>
      <c r="U65">
        <f t="shared" si="8"/>
        <v>-0.1033954284495686</v>
      </c>
      <c r="V65">
        <f t="shared" si="9"/>
        <v>-1.8611177120922346E-3</v>
      </c>
      <c r="W65" s="5"/>
      <c r="X65">
        <f t="shared" si="10"/>
        <v>0.21185781866309969</v>
      </c>
      <c r="Y65">
        <f t="shared" si="11"/>
        <v>4.4883735328686829E-2</v>
      </c>
      <c r="Z65" s="6">
        <f t="shared" si="12"/>
        <v>10094.770962252745</v>
      </c>
      <c r="AA65">
        <f t="shared" si="13"/>
        <v>8.1556385053223774</v>
      </c>
      <c r="AB65" s="5"/>
      <c r="AC65">
        <f t="shared" si="14"/>
        <v>0.78814218133690028</v>
      </c>
      <c r="AD65" s="6">
        <f t="shared" si="15"/>
        <v>13551.502058692424</v>
      </c>
      <c r="AE65">
        <f t="shared" si="16"/>
        <v>-8.6288616297275311</v>
      </c>
      <c r="AF65" s="5"/>
      <c r="AK65">
        <f t="shared" si="17"/>
        <v>-2.6087888597395192E-2</v>
      </c>
      <c r="AL65">
        <f t="shared" si="18"/>
        <v>6.7799111909090941E-4</v>
      </c>
    </row>
    <row r="66" spans="1:38" x14ac:dyDescent="0.3">
      <c r="A66">
        <v>298.14999999999998</v>
      </c>
      <c r="B66">
        <v>2.2557999999999998</v>
      </c>
      <c r="C66" s="9">
        <v>109.94</v>
      </c>
      <c r="D66" s="9">
        <f t="shared" si="0"/>
        <v>248.00265199999998</v>
      </c>
      <c r="F66">
        <v>0.89790000000000003</v>
      </c>
      <c r="H66">
        <f t="shared" si="1"/>
        <v>-4.8486599999999998E-5</v>
      </c>
      <c r="I66" s="14">
        <v>0.39200000000000002</v>
      </c>
      <c r="J66">
        <v>1.7999999999999999E-2</v>
      </c>
      <c r="K66" s="23">
        <f t="shared" si="2"/>
        <v>13.534799999999999</v>
      </c>
      <c r="L66">
        <v>0.2</v>
      </c>
      <c r="N66">
        <f t="shared" si="3"/>
        <v>49.794085886420199</v>
      </c>
      <c r="O66">
        <f t="shared" si="4"/>
        <v>3.6789672463885839</v>
      </c>
      <c r="P66">
        <f t="shared" si="5"/>
        <v>1.7357934492777169</v>
      </c>
      <c r="R66">
        <f t="shared" si="6"/>
        <v>0.40482589695309701</v>
      </c>
      <c r="S66" s="5"/>
      <c r="T66">
        <f t="shared" si="7"/>
        <v>0.80128034856131058</v>
      </c>
      <c r="U66">
        <f t="shared" si="8"/>
        <v>-9.6215508221198676E-2</v>
      </c>
      <c r="V66">
        <f t="shared" si="9"/>
        <v>-1.731879147981576E-3</v>
      </c>
      <c r="W66" s="5"/>
      <c r="X66">
        <f t="shared" si="10"/>
        <v>0.19871965143868942</v>
      </c>
      <c r="Y66">
        <f t="shared" si="11"/>
        <v>3.9489499867914217E-2</v>
      </c>
      <c r="Z66" s="6">
        <f t="shared" si="12"/>
        <v>10045.550273090155</v>
      </c>
      <c r="AA66">
        <f t="shared" si="13"/>
        <v>7.1404876112817464</v>
      </c>
      <c r="AB66" s="5"/>
      <c r="AC66">
        <f t="shared" si="14"/>
        <v>0.80128034856131058</v>
      </c>
      <c r="AD66" s="6">
        <f t="shared" si="15"/>
        <v>13311.727873221447</v>
      </c>
      <c r="AE66">
        <f t="shared" si="16"/>
        <v>-7.5818128707335379</v>
      </c>
      <c r="AF66" s="5"/>
      <c r="AK66">
        <f t="shared" si="17"/>
        <v>-3.8231241646675684E-2</v>
      </c>
      <c r="AL66">
        <f t="shared" si="18"/>
        <v>1.4579227829544373E-3</v>
      </c>
    </row>
    <row r="67" spans="1:38" x14ac:dyDescent="0.3">
      <c r="A67">
        <v>298.14999999999998</v>
      </c>
      <c r="B67">
        <v>2.12548</v>
      </c>
      <c r="C67" s="9">
        <v>109.94</v>
      </c>
      <c r="D67" s="9">
        <f t="shared" si="0"/>
        <v>233.6752712</v>
      </c>
      <c r="F67">
        <v>0.88390000000000002</v>
      </c>
      <c r="H67">
        <f t="shared" si="1"/>
        <v>-4.77306E-5</v>
      </c>
      <c r="I67" s="14">
        <v>0.39200000000000002</v>
      </c>
      <c r="J67">
        <v>1.7999999999999999E-2</v>
      </c>
      <c r="K67" s="23">
        <f t="shared" si="2"/>
        <v>12.752880000000001</v>
      </c>
      <c r="L67">
        <v>0.2</v>
      </c>
      <c r="N67">
        <f t="shared" si="3"/>
        <v>45.542032588419787</v>
      </c>
      <c r="O67">
        <f t="shared" si="4"/>
        <v>3.5711174721647008</v>
      </c>
      <c r="P67">
        <f t="shared" si="5"/>
        <v>1.7142234944329402</v>
      </c>
      <c r="R67">
        <f t="shared" si="6"/>
        <v>0.37491561979809379</v>
      </c>
      <c r="S67" s="5"/>
      <c r="T67">
        <f t="shared" si="7"/>
        <v>0.8105860783180785</v>
      </c>
      <c r="U67">
        <f t="shared" si="8"/>
        <v>-9.1200859466220044E-2</v>
      </c>
      <c r="V67">
        <f t="shared" si="9"/>
        <v>-1.6416154703919608E-3</v>
      </c>
      <c r="W67" s="5"/>
      <c r="X67">
        <f t="shared" si="10"/>
        <v>0.18941392168192145</v>
      </c>
      <c r="Y67">
        <f t="shared" si="11"/>
        <v>3.5877633726925075E-2</v>
      </c>
      <c r="Z67" s="6">
        <f t="shared" si="12"/>
        <v>10012.593219633605</v>
      </c>
      <c r="AA67">
        <f t="shared" si="13"/>
        <v>6.4661067394327425</v>
      </c>
      <c r="AB67" s="5"/>
      <c r="AC67">
        <f t="shared" si="14"/>
        <v>0.8105860783180785</v>
      </c>
      <c r="AD67" s="6">
        <f t="shared" si="15"/>
        <v>13141.897680078864</v>
      </c>
      <c r="AE67">
        <f t="shared" si="16"/>
        <v>-6.8794468399381854</v>
      </c>
      <c r="AF67" s="5"/>
      <c r="AK67">
        <f t="shared" si="17"/>
        <v>-4.0066096177740818E-2</v>
      </c>
      <c r="AL67">
        <f t="shared" si="18"/>
        <v>1.6014695835137114E-3</v>
      </c>
    </row>
    <row r="68" spans="1:38" x14ac:dyDescent="0.3">
      <c r="A68">
        <v>298.14999999999998</v>
      </c>
      <c r="B68">
        <v>1.60666</v>
      </c>
      <c r="C68" s="9">
        <v>109.94</v>
      </c>
      <c r="D68" s="9">
        <f t="shared" si="0"/>
        <v>176.63620040000001</v>
      </c>
      <c r="F68">
        <v>0.83340000000000003</v>
      </c>
      <c r="H68">
        <f t="shared" si="1"/>
        <v>-4.5003599999999997E-5</v>
      </c>
      <c r="I68" s="14">
        <v>0.39200000000000002</v>
      </c>
      <c r="J68">
        <v>1.7999999999999999E-2</v>
      </c>
      <c r="K68" s="23">
        <f t="shared" si="2"/>
        <v>9.6399600000000003</v>
      </c>
      <c r="L68">
        <v>0.2</v>
      </c>
      <c r="N68">
        <f t="shared" si="3"/>
        <v>29.930422524486211</v>
      </c>
      <c r="O68">
        <f t="shared" si="4"/>
        <v>3.1048284976790588</v>
      </c>
      <c r="P68">
        <f t="shared" si="5"/>
        <v>1.6209656995358119</v>
      </c>
      <c r="R68">
        <f t="shared" si="6"/>
        <v>0.26057190647926959</v>
      </c>
      <c r="S68" s="5"/>
      <c r="T68">
        <f t="shared" si="7"/>
        <v>0.84988036205247453</v>
      </c>
      <c r="U68">
        <f t="shared" si="8"/>
        <v>-7.0642205764936308E-2</v>
      </c>
      <c r="V68">
        <f t="shared" si="9"/>
        <v>-1.2715597037688535E-3</v>
      </c>
      <c r="W68" s="5"/>
      <c r="X68">
        <f t="shared" si="10"/>
        <v>0.15011963794752545</v>
      </c>
      <c r="Y68">
        <f t="shared" si="11"/>
        <v>2.2535905697496122E-2</v>
      </c>
      <c r="Z68" s="6">
        <f t="shared" si="12"/>
        <v>9890.855036332041</v>
      </c>
      <c r="AA68">
        <f t="shared" si="13"/>
        <v>4.0121887745949021</v>
      </c>
      <c r="AB68" s="5"/>
      <c r="AC68">
        <f t="shared" si="14"/>
        <v>0.84988036205247453</v>
      </c>
      <c r="AD68" s="6">
        <f t="shared" si="15"/>
        <v>12424.784536384839</v>
      </c>
      <c r="AE68">
        <f t="shared" si="16"/>
        <v>-4.2834547377624448</v>
      </c>
      <c r="AF68" s="5"/>
      <c r="AK68">
        <f t="shared" si="17"/>
        <v>-1.19656163920423E-2</v>
      </c>
      <c r="AL68">
        <f t="shared" si="18"/>
        <v>1.4210100933780253E-4</v>
      </c>
    </row>
    <row r="69" spans="1:38" x14ac:dyDescent="0.3">
      <c r="A69">
        <v>298.14999999999998</v>
      </c>
      <c r="B69">
        <v>1.1325099999999999</v>
      </c>
      <c r="C69" s="9">
        <v>109.94</v>
      </c>
      <c r="D69" s="9">
        <f t="shared" si="0"/>
        <v>124.50814939999999</v>
      </c>
      <c r="F69">
        <v>0.79690000000000005</v>
      </c>
      <c r="H69">
        <f t="shared" si="1"/>
        <v>-4.3032600000000005E-5</v>
      </c>
      <c r="I69" s="14">
        <v>0.39200000000000002</v>
      </c>
      <c r="J69">
        <v>1.7999999999999999E-2</v>
      </c>
      <c r="K69" s="23">
        <f t="shared" si="2"/>
        <v>6.7950599999999994</v>
      </c>
      <c r="L69">
        <v>0.2</v>
      </c>
      <c r="N69">
        <f t="shared" si="3"/>
        <v>17.712911136029732</v>
      </c>
      <c r="O69">
        <f t="shared" si="4"/>
        <v>2.6067335882287623</v>
      </c>
      <c r="P69">
        <f t="shared" si="5"/>
        <v>1.5213467176457525</v>
      </c>
      <c r="R69">
        <f t="shared" si="6"/>
        <v>0.16430482220283474</v>
      </c>
      <c r="S69" s="5"/>
      <c r="T69">
        <f t="shared" si="7"/>
        <v>0.88927768156555076</v>
      </c>
      <c r="U69">
        <f t="shared" si="8"/>
        <v>-5.0962607149708995E-2</v>
      </c>
      <c r="V69">
        <f t="shared" si="9"/>
        <v>-9.1732692869476182E-4</v>
      </c>
      <c r="W69" s="5"/>
      <c r="X69">
        <f t="shared" si="10"/>
        <v>0.11072231843444921</v>
      </c>
      <c r="Y69">
        <f t="shared" si="11"/>
        <v>1.2259431799499572E-2</v>
      </c>
      <c r="Z69" s="6">
        <f t="shared" si="12"/>
        <v>9797.0867292862604</v>
      </c>
      <c r="AA69">
        <f t="shared" si="13"/>
        <v>2.16192089864641</v>
      </c>
      <c r="AB69" s="5"/>
      <c r="AC69">
        <f t="shared" si="14"/>
        <v>0.88927768156555076</v>
      </c>
      <c r="AD69" s="6">
        <f t="shared" si="15"/>
        <v>11705.804825745523</v>
      </c>
      <c r="AE69">
        <f t="shared" si="16"/>
        <v>-2.2971085517956529</v>
      </c>
      <c r="AF69" s="5"/>
      <c r="AK69">
        <f t="shared" si="17"/>
        <v>2.8199842124897234E-2</v>
      </c>
      <c r="AL69">
        <f t="shared" si="18"/>
        <v>7.9765997272623901E-4</v>
      </c>
    </row>
    <row r="70" spans="1:38" x14ac:dyDescent="0.3">
      <c r="A70">
        <v>298.14999999999998</v>
      </c>
      <c r="B70">
        <v>0.87163999999999997</v>
      </c>
      <c r="C70" s="9">
        <v>109.94</v>
      </c>
      <c r="D70" s="9">
        <f t="shared" si="0"/>
        <v>95.828101599999997</v>
      </c>
      <c r="F70">
        <v>0.7823</v>
      </c>
      <c r="H70">
        <f t="shared" si="1"/>
        <v>-4.2244199999999998E-5</v>
      </c>
      <c r="I70" s="14">
        <v>0.39200000000000002</v>
      </c>
      <c r="J70">
        <v>1.7999999999999999E-2</v>
      </c>
      <c r="K70" s="23">
        <f t="shared" si="2"/>
        <v>5.2298399999999994</v>
      </c>
      <c r="L70">
        <v>0.2</v>
      </c>
      <c r="N70">
        <f t="shared" si="3"/>
        <v>11.960039214386374</v>
      </c>
      <c r="O70">
        <f t="shared" si="4"/>
        <v>2.2868843433807489</v>
      </c>
      <c r="P70">
        <f t="shared" si="5"/>
        <v>1.4573768686761497</v>
      </c>
      <c r="R70">
        <f t="shared" si="6"/>
        <v>0.11581086335392213</v>
      </c>
      <c r="S70" s="5"/>
      <c r="T70">
        <f t="shared" si="7"/>
        <v>0.91255188522717845</v>
      </c>
      <c r="U70">
        <f t="shared" si="8"/>
        <v>-3.9742433362175027E-2</v>
      </c>
      <c r="V70">
        <f t="shared" si="9"/>
        <v>-7.1536380051915043E-4</v>
      </c>
      <c r="W70" s="5"/>
      <c r="X70">
        <f t="shared" si="10"/>
        <v>8.7448114772821578E-2</v>
      </c>
      <c r="Y70">
        <f t="shared" si="11"/>
        <v>7.6471727773205758E-3</v>
      </c>
      <c r="Z70" s="6">
        <f t="shared" si="12"/>
        <v>9755.0020630603867</v>
      </c>
      <c r="AA70">
        <f t="shared" si="13"/>
        <v>1.342767351948146</v>
      </c>
      <c r="AB70" s="5"/>
      <c r="AC70">
        <f t="shared" si="14"/>
        <v>0.91255188522717845</v>
      </c>
      <c r="AD70" s="6">
        <f t="shared" si="15"/>
        <v>11281.068261968781</v>
      </c>
      <c r="AE70">
        <f t="shared" si="16"/>
        <v>-1.4170370368757208</v>
      </c>
      <c r="AF70" s="5"/>
      <c r="AK70">
        <f t="shared" si="17"/>
        <v>4.0825814625828238E-2</v>
      </c>
      <c r="AL70">
        <f t="shared" si="18"/>
        <v>1.6701982321913574E-3</v>
      </c>
    </row>
    <row r="71" spans="1:38" x14ac:dyDescent="0.3">
      <c r="A71">
        <v>298.14999999999998</v>
      </c>
      <c r="B71">
        <v>0.70808000000000004</v>
      </c>
      <c r="C71" s="9">
        <v>109.94</v>
      </c>
      <c r="D71" s="9">
        <f t="shared" si="0"/>
        <v>77.846315200000006</v>
      </c>
      <c r="F71">
        <v>0.77590000000000003</v>
      </c>
      <c r="H71">
        <f t="shared" si="1"/>
        <v>-4.1898599999999999E-5</v>
      </c>
      <c r="I71" s="14">
        <v>0.39200000000000002</v>
      </c>
      <c r="J71">
        <v>1.7999999999999999E-2</v>
      </c>
      <c r="K71" s="23">
        <f t="shared" si="2"/>
        <v>4.2484800000000007</v>
      </c>
      <c r="L71">
        <v>0.2</v>
      </c>
      <c r="N71">
        <f t="shared" si="3"/>
        <v>8.7568995343151119</v>
      </c>
      <c r="O71">
        <f t="shared" si="4"/>
        <v>2.0611841256908612</v>
      </c>
      <c r="P71">
        <f t="shared" si="5"/>
        <v>1.4122368251381723</v>
      </c>
      <c r="R71">
        <f t="shared" si="6"/>
        <v>8.7504704613664303E-2</v>
      </c>
      <c r="S71" s="5"/>
      <c r="T71">
        <f t="shared" si="7"/>
        <v>0.92777605294725607</v>
      </c>
      <c r="U71">
        <f t="shared" si="8"/>
        <v>-3.2556841352808653E-2</v>
      </c>
      <c r="V71">
        <f t="shared" si="9"/>
        <v>-5.8602314435055567E-4</v>
      </c>
      <c r="W71" s="5"/>
      <c r="X71">
        <f t="shared" si="10"/>
        <v>7.2223947052743986E-2</v>
      </c>
      <c r="Y71">
        <f t="shared" si="11"/>
        <v>5.2162985278775666E-3</v>
      </c>
      <c r="Z71" s="6">
        <f t="shared" si="12"/>
        <v>9732.8215360050253</v>
      </c>
      <c r="AA71">
        <f t="shared" si="13"/>
        <v>0.91384744770644555</v>
      </c>
      <c r="AB71" s="5"/>
      <c r="AC71">
        <f t="shared" si="14"/>
        <v>0.92777605294725607</v>
      </c>
      <c r="AD71" s="6">
        <f t="shared" si="15"/>
        <v>11003.240316914227</v>
      </c>
      <c r="AE71">
        <f t="shared" si="16"/>
        <v>-0.9585145286824559</v>
      </c>
      <c r="AF71" s="5"/>
      <c r="AK71">
        <f t="shared" si="17"/>
        <v>4.2251600493303343E-2</v>
      </c>
      <c r="AL71">
        <f t="shared" si="18"/>
        <v>1.7887400655552507E-3</v>
      </c>
    </row>
    <row r="72" spans="1:38" x14ac:dyDescent="0.3">
      <c r="A72" s="14"/>
      <c r="B72" s="17"/>
      <c r="C72" s="9"/>
      <c r="D72" s="9"/>
      <c r="F72" s="21"/>
      <c r="I72" s="14"/>
      <c r="K72" s="23"/>
      <c r="S72" s="5"/>
      <c r="W72" s="5"/>
      <c r="Z72" s="6"/>
      <c r="AB72" s="5"/>
      <c r="AD72" s="6"/>
      <c r="AF72" s="5"/>
    </row>
    <row r="73" spans="1:38" x14ac:dyDescent="0.3">
      <c r="A73" s="14"/>
      <c r="B73" s="17"/>
      <c r="C73" s="9"/>
      <c r="D73" s="9"/>
      <c r="F73" s="21"/>
      <c r="I73" s="14"/>
      <c r="K73" s="23"/>
      <c r="S73" s="5"/>
      <c r="W73" s="5"/>
      <c r="Z73" s="6"/>
      <c r="AB73" s="5"/>
      <c r="AD73" s="6"/>
      <c r="AF73" s="5"/>
    </row>
    <row r="74" spans="1:38" x14ac:dyDescent="0.3">
      <c r="A74" s="14"/>
      <c r="B74" s="17"/>
      <c r="C74" s="9"/>
      <c r="D74" s="9"/>
      <c r="F74" s="21"/>
      <c r="I74" s="14"/>
      <c r="K74" s="23"/>
      <c r="S74" s="5"/>
      <c r="W74" s="5"/>
      <c r="Z74" s="6"/>
      <c r="AB74" s="5"/>
      <c r="AD74" s="6"/>
      <c r="AF74" s="5"/>
    </row>
    <row r="75" spans="1:38" x14ac:dyDescent="0.3">
      <c r="A75" s="14"/>
      <c r="B75" s="17"/>
      <c r="C75" s="9"/>
      <c r="D75" s="9"/>
      <c r="F75" s="21"/>
      <c r="I75" s="14"/>
      <c r="K75" s="23"/>
      <c r="S75" s="5"/>
      <c r="W75" s="5"/>
      <c r="Z75" s="6"/>
      <c r="AB75" s="5"/>
      <c r="AD75" s="6"/>
      <c r="AF75" s="5"/>
    </row>
    <row r="76" spans="1:38" x14ac:dyDescent="0.3">
      <c r="A76" s="14"/>
      <c r="B76" s="17"/>
      <c r="C76" s="9"/>
      <c r="D76" s="9"/>
      <c r="F76" s="21"/>
      <c r="I76" s="14"/>
      <c r="K76" s="23"/>
      <c r="S76" s="5"/>
      <c r="W76" s="5"/>
      <c r="Z76" s="6"/>
      <c r="AB76" s="5"/>
      <c r="AD76" s="6"/>
      <c r="AF76" s="5"/>
    </row>
    <row r="77" spans="1:38" x14ac:dyDescent="0.3">
      <c r="A77" s="14"/>
      <c r="B77" s="17"/>
      <c r="C77" s="9"/>
      <c r="D77" s="9"/>
      <c r="F77" s="21"/>
      <c r="I77" s="14"/>
      <c r="K77" s="23"/>
      <c r="S77" s="5"/>
      <c r="W77" s="5"/>
      <c r="Z77" s="6"/>
      <c r="AB77" s="5"/>
      <c r="AD77" s="6"/>
      <c r="AF77" s="5"/>
    </row>
    <row r="78" spans="1:38" x14ac:dyDescent="0.3">
      <c r="A78" s="14"/>
      <c r="B78" s="17"/>
      <c r="C78" s="9"/>
      <c r="D78" s="9"/>
      <c r="F78" s="21"/>
      <c r="I78" s="14"/>
      <c r="K78" s="23"/>
      <c r="S78" s="5"/>
      <c r="W78" s="5"/>
      <c r="Z78" s="6"/>
      <c r="AB78" s="5"/>
      <c r="AD78" s="6"/>
      <c r="AF78" s="5"/>
    </row>
    <row r="79" spans="1:38" x14ac:dyDescent="0.3">
      <c r="A79" s="14"/>
      <c r="B79" s="17"/>
      <c r="C79" s="9"/>
      <c r="D79" s="9"/>
      <c r="F79" s="21"/>
      <c r="I79" s="14"/>
      <c r="K79" s="23"/>
      <c r="S79" s="5"/>
      <c r="W79" s="5"/>
      <c r="Z79" s="6"/>
      <c r="AB79" s="5"/>
      <c r="AD79" s="6"/>
      <c r="AF79" s="5"/>
    </row>
    <row r="80" spans="1:38" x14ac:dyDescent="0.3">
      <c r="A80" s="14"/>
      <c r="B80" s="17"/>
      <c r="C80" s="9"/>
      <c r="D80" s="9"/>
      <c r="F80" s="21"/>
      <c r="I80" s="14"/>
      <c r="K80" s="23"/>
      <c r="S80" s="5"/>
      <c r="W80" s="5"/>
      <c r="Z80" s="6"/>
      <c r="AB80" s="5"/>
      <c r="AD80" s="6"/>
      <c r="AF80" s="5"/>
    </row>
    <row r="81" spans="1:32" x14ac:dyDescent="0.3">
      <c r="A81" s="14"/>
      <c r="B81" s="17"/>
      <c r="C81" s="9"/>
      <c r="D81" s="9"/>
      <c r="F81" s="21"/>
      <c r="I81" s="14"/>
      <c r="K81" s="23"/>
      <c r="S81" s="5"/>
      <c r="W81" s="5"/>
      <c r="Z81" s="6"/>
      <c r="AB81" s="5"/>
      <c r="AD81" s="6"/>
      <c r="AF81" s="5"/>
    </row>
    <row r="82" spans="1:32" x14ac:dyDescent="0.3">
      <c r="A82" s="14"/>
      <c r="B82" s="17"/>
      <c r="C82" s="9"/>
      <c r="D82" s="9"/>
      <c r="F82" s="21"/>
      <c r="I82" s="14"/>
      <c r="K82" s="23"/>
      <c r="S82" s="5"/>
      <c r="W82" s="5"/>
      <c r="Z82" s="6"/>
      <c r="AB82" s="5"/>
      <c r="AD82" s="6"/>
      <c r="AF82" s="5"/>
    </row>
    <row r="83" spans="1:32" x14ac:dyDescent="0.3">
      <c r="A83" s="14"/>
      <c r="B83" s="17"/>
      <c r="C83" s="9"/>
      <c r="D83" s="9"/>
      <c r="F83" s="21"/>
      <c r="I83" s="14"/>
      <c r="K83" s="23"/>
      <c r="S83" s="5"/>
      <c r="W83" s="5"/>
      <c r="Z83" s="6"/>
      <c r="AB83" s="5"/>
      <c r="AD83" s="6"/>
      <c r="AF83" s="5"/>
    </row>
    <row r="84" spans="1:32" x14ac:dyDescent="0.3">
      <c r="A84" s="14"/>
      <c r="B84" s="17"/>
      <c r="C84" s="9"/>
      <c r="D84" s="9"/>
      <c r="F84" s="21"/>
      <c r="I84" s="14"/>
      <c r="K84" s="23"/>
      <c r="S84" s="5"/>
      <c r="W84" s="5"/>
      <c r="Z84" s="6"/>
      <c r="AB84" s="5"/>
      <c r="AD84" s="6"/>
      <c r="AF84" s="5"/>
    </row>
    <row r="85" spans="1:32" x14ac:dyDescent="0.3">
      <c r="A85" s="14"/>
      <c r="B85" s="17"/>
      <c r="C85" s="9"/>
      <c r="D85" s="9"/>
      <c r="F85" s="21"/>
      <c r="I85" s="14"/>
      <c r="K85" s="23"/>
      <c r="S85" s="5"/>
      <c r="W85" s="5"/>
      <c r="Z85" s="6"/>
      <c r="AB85" s="5"/>
      <c r="AD85" s="6"/>
      <c r="AF85" s="5"/>
    </row>
    <row r="86" spans="1:32" x14ac:dyDescent="0.3">
      <c r="A86" s="14"/>
      <c r="B86" s="17"/>
      <c r="C86" s="9"/>
      <c r="D86" s="9"/>
      <c r="F86" s="21"/>
      <c r="I86" s="14"/>
      <c r="K86" s="23"/>
      <c r="S86" s="5"/>
      <c r="W86" s="5"/>
      <c r="Z86" s="6"/>
      <c r="AB86" s="5"/>
      <c r="AD86" s="6"/>
      <c r="AF86" s="5"/>
    </row>
    <row r="87" spans="1:32" x14ac:dyDescent="0.3">
      <c r="A87" s="14"/>
      <c r="B87" s="17"/>
      <c r="C87" s="9"/>
      <c r="D87" s="9"/>
      <c r="F87" s="21"/>
      <c r="I87" s="14"/>
      <c r="K87" s="23"/>
      <c r="S87" s="5"/>
      <c r="W87" s="5"/>
      <c r="Z87" s="6"/>
      <c r="AB87" s="5"/>
      <c r="AD87" s="6"/>
      <c r="AF87" s="5"/>
    </row>
    <row r="88" spans="1:32" x14ac:dyDescent="0.3">
      <c r="A88" s="14"/>
      <c r="B88" s="17"/>
      <c r="C88" s="9"/>
      <c r="D88" s="9"/>
      <c r="F88" s="21"/>
      <c r="I88" s="14"/>
      <c r="K88" s="23"/>
      <c r="S88" s="5"/>
      <c r="W88" s="5"/>
      <c r="Z88" s="6"/>
      <c r="AB88" s="5"/>
      <c r="AD88" s="6"/>
      <c r="AF88" s="5"/>
    </row>
    <row r="89" spans="1:32" x14ac:dyDescent="0.3">
      <c r="A89" s="14"/>
      <c r="B89" s="17"/>
      <c r="C89" s="9"/>
      <c r="D89" s="9"/>
      <c r="F89" s="21"/>
      <c r="I89" s="14"/>
      <c r="K89" s="23"/>
      <c r="S89" s="5"/>
      <c r="W89" s="5"/>
      <c r="Z89" s="6"/>
      <c r="AB89" s="5"/>
      <c r="AD89" s="6"/>
      <c r="AF89" s="5"/>
    </row>
    <row r="90" spans="1:32" x14ac:dyDescent="0.3">
      <c r="A90" s="14"/>
      <c r="B90" s="17"/>
      <c r="C90" s="9"/>
      <c r="D90" s="9"/>
      <c r="F90" s="21"/>
      <c r="I90" s="14"/>
      <c r="K90" s="23"/>
      <c r="S90" s="5"/>
      <c r="W90" s="5"/>
      <c r="Z90" s="6"/>
      <c r="AB90" s="5"/>
      <c r="AD90" s="6"/>
      <c r="AF90" s="5"/>
    </row>
    <row r="91" spans="1:32" x14ac:dyDescent="0.3">
      <c r="A91" s="14"/>
      <c r="B91" s="17"/>
      <c r="C91" s="9"/>
      <c r="D91" s="9"/>
      <c r="F91" s="21"/>
      <c r="I91" s="14"/>
      <c r="K91" s="23"/>
      <c r="S91" s="5"/>
      <c r="W91" s="5"/>
      <c r="Z91" s="6"/>
      <c r="AB91" s="5"/>
      <c r="AD91" s="6"/>
      <c r="AF91" s="5"/>
    </row>
    <row r="92" spans="1:32" x14ac:dyDescent="0.3">
      <c r="A92" s="14"/>
      <c r="B92" s="17"/>
      <c r="C92" s="9"/>
      <c r="D92" s="9"/>
      <c r="F92" s="21"/>
      <c r="I92" s="14"/>
      <c r="K92" s="23"/>
      <c r="S92" s="5"/>
      <c r="W92" s="5"/>
      <c r="Z92" s="6"/>
      <c r="AB92" s="5"/>
      <c r="AD92" s="6"/>
      <c r="AF92" s="5"/>
    </row>
    <row r="93" spans="1:32" x14ac:dyDescent="0.3">
      <c r="A93" s="14"/>
      <c r="B93" s="17"/>
      <c r="C93" s="9"/>
      <c r="D93" s="9"/>
      <c r="F93" s="21"/>
      <c r="I93" s="14"/>
      <c r="K93" s="23"/>
      <c r="S93" s="5"/>
      <c r="W93" s="5"/>
      <c r="Z93" s="6"/>
      <c r="AB93" s="5"/>
      <c r="AD93" s="6"/>
      <c r="AF93" s="5"/>
    </row>
    <row r="94" spans="1:32" x14ac:dyDescent="0.3">
      <c r="A94" s="14"/>
      <c r="B94" s="18"/>
      <c r="C94" s="9"/>
      <c r="D94" s="9"/>
      <c r="F94" s="18"/>
      <c r="I94" s="14"/>
      <c r="K94" s="23"/>
      <c r="S94" s="5"/>
      <c r="W94" s="5"/>
      <c r="Z94" s="6"/>
      <c r="AB94" s="5"/>
      <c r="AD94" s="6"/>
      <c r="AF94" s="5"/>
    </row>
    <row r="95" spans="1:32" x14ac:dyDescent="0.3">
      <c r="A95" s="14"/>
      <c r="B95" s="17"/>
      <c r="C95" s="9"/>
      <c r="D95" s="9"/>
      <c r="F95" s="21"/>
      <c r="I95" s="14"/>
      <c r="K95" s="23"/>
      <c r="S95" s="5"/>
      <c r="W95" s="5"/>
      <c r="Z95" s="6"/>
      <c r="AB95" s="5"/>
      <c r="AD95" s="6"/>
      <c r="AF95" s="5"/>
    </row>
    <row r="96" spans="1:32" x14ac:dyDescent="0.3">
      <c r="A96" s="14"/>
      <c r="B96" s="17"/>
      <c r="C96" s="9"/>
      <c r="D96" s="9"/>
      <c r="F96" s="21"/>
      <c r="I96" s="14"/>
      <c r="K96" s="23"/>
      <c r="S96" s="5"/>
      <c r="W96" s="5"/>
      <c r="Z96" s="6"/>
      <c r="AB96" s="5"/>
      <c r="AD96" s="6"/>
      <c r="AF96" s="5"/>
    </row>
    <row r="97" spans="1:32" x14ac:dyDescent="0.3">
      <c r="A97" s="14"/>
      <c r="B97" s="17"/>
      <c r="C97" s="9"/>
      <c r="D97" s="9"/>
      <c r="F97" s="17"/>
      <c r="I97" s="14"/>
      <c r="K97" s="23"/>
      <c r="S97" s="5"/>
      <c r="W97" s="5"/>
      <c r="Z97" s="6"/>
      <c r="AB97" s="5"/>
      <c r="AD97" s="6"/>
      <c r="AF97" s="5"/>
    </row>
    <row r="98" spans="1:32" x14ac:dyDescent="0.3">
      <c r="A98" s="14"/>
      <c r="B98" s="17"/>
      <c r="C98" s="9"/>
      <c r="D98" s="9"/>
      <c r="F98" s="17"/>
      <c r="I98" s="14"/>
      <c r="K98" s="23"/>
      <c r="S98" s="5"/>
      <c r="W98" s="5"/>
      <c r="Z98" s="6"/>
      <c r="AB98" s="5"/>
      <c r="AD98" s="6"/>
      <c r="AF98" s="5"/>
    </row>
    <row r="99" spans="1:32" x14ac:dyDescent="0.3">
      <c r="A99" s="14"/>
      <c r="B99" s="17"/>
      <c r="C99" s="9"/>
      <c r="D99" s="9"/>
      <c r="F99" s="21"/>
      <c r="I99" s="14"/>
      <c r="K99" s="23"/>
      <c r="S99" s="5"/>
      <c r="W99" s="5"/>
      <c r="Z99" s="6"/>
      <c r="AB99" s="5"/>
      <c r="AD99" s="6"/>
      <c r="AF99" s="5"/>
    </row>
    <row r="100" spans="1:32" x14ac:dyDescent="0.3">
      <c r="A100" s="14"/>
      <c r="B100" s="17"/>
      <c r="C100" s="9"/>
      <c r="D100" s="9"/>
      <c r="F100" s="17"/>
      <c r="I100" s="14"/>
      <c r="K100" s="23"/>
      <c r="S100" s="5"/>
      <c r="W100" s="5"/>
      <c r="Z100" s="6"/>
      <c r="AB100" s="5"/>
      <c r="AD100" s="6"/>
      <c r="AF100" s="5"/>
    </row>
    <row r="101" spans="1:32" x14ac:dyDescent="0.3">
      <c r="A101" s="14"/>
      <c r="B101" s="17"/>
      <c r="C101" s="9"/>
      <c r="D101" s="9"/>
      <c r="F101" s="17"/>
      <c r="I101" s="14"/>
      <c r="K101" s="23"/>
      <c r="S101" s="5"/>
      <c r="W101" s="5"/>
      <c r="Z101" s="6"/>
      <c r="AB101" s="5"/>
      <c r="AD101" s="6"/>
      <c r="AF101" s="5"/>
    </row>
    <row r="102" spans="1:32" x14ac:dyDescent="0.3">
      <c r="A102" s="14"/>
      <c r="B102" s="17"/>
      <c r="C102" s="9"/>
      <c r="D102" s="9"/>
      <c r="F102" s="21"/>
      <c r="I102" s="14"/>
      <c r="K102" s="23"/>
      <c r="S102" s="5"/>
      <c r="W102" s="5"/>
      <c r="Z102" s="6"/>
      <c r="AB102" s="5"/>
      <c r="AD102" s="6"/>
      <c r="AF102" s="5"/>
    </row>
    <row r="103" spans="1:32" x14ac:dyDescent="0.3">
      <c r="A103" s="14"/>
      <c r="B103" s="17"/>
      <c r="C103" s="9"/>
      <c r="D103" s="9"/>
      <c r="F103" s="17"/>
      <c r="I103" s="14"/>
      <c r="K103" s="23"/>
      <c r="S103" s="5"/>
      <c r="W103" s="5"/>
      <c r="Z103" s="6"/>
      <c r="AB103" s="5"/>
      <c r="AD103" s="6"/>
      <c r="AF103" s="5"/>
    </row>
    <row r="104" spans="1:32" x14ac:dyDescent="0.3">
      <c r="A104" s="14"/>
      <c r="B104" s="17"/>
      <c r="C104" s="9"/>
      <c r="D104" s="9"/>
      <c r="F104" s="21"/>
      <c r="I104" s="14"/>
      <c r="K104" s="23"/>
      <c r="S104" s="5"/>
      <c r="W104" s="5"/>
      <c r="Z104" s="6"/>
      <c r="AB104" s="5"/>
      <c r="AD104" s="6"/>
      <c r="AF104" s="5"/>
    </row>
    <row r="105" spans="1:32" x14ac:dyDescent="0.3">
      <c r="A105" s="14"/>
      <c r="B105" s="17"/>
      <c r="C105" s="9"/>
      <c r="D105" s="9"/>
      <c r="F105" s="17"/>
      <c r="I105" s="14"/>
      <c r="K105" s="23"/>
      <c r="S105" s="5"/>
      <c r="W105" s="5"/>
      <c r="Z105" s="6"/>
      <c r="AB105" s="5"/>
      <c r="AD105" s="6"/>
      <c r="AF105" s="5"/>
    </row>
    <row r="106" spans="1:32" x14ac:dyDescent="0.3">
      <c r="A106" s="14"/>
      <c r="B106" s="17"/>
      <c r="C106" s="9"/>
      <c r="D106" s="9"/>
      <c r="F106" s="21"/>
      <c r="I106" s="14"/>
      <c r="K106" s="23"/>
      <c r="S106" s="5"/>
      <c r="W106" s="5"/>
      <c r="Z106" s="6"/>
      <c r="AB106" s="5"/>
      <c r="AD106" s="6"/>
      <c r="AF106" s="5"/>
    </row>
    <row r="107" spans="1:32" x14ac:dyDescent="0.3">
      <c r="A107" s="14"/>
      <c r="B107" s="17"/>
      <c r="C107" s="9"/>
      <c r="D107" s="9"/>
      <c r="F107" s="17"/>
      <c r="I107" s="14"/>
      <c r="K107" s="23"/>
      <c r="S107" s="5"/>
      <c r="W107" s="5"/>
      <c r="Z107" s="6"/>
      <c r="AB107" s="5"/>
      <c r="AD107" s="6"/>
      <c r="AF107" s="5"/>
    </row>
    <row r="108" spans="1:32" x14ac:dyDescent="0.3">
      <c r="A108" s="14"/>
      <c r="B108" s="17"/>
      <c r="C108" s="9"/>
      <c r="D108" s="9"/>
      <c r="F108" s="21"/>
      <c r="I108" s="14"/>
      <c r="K108" s="23"/>
      <c r="S108" s="5"/>
      <c r="W108" s="5"/>
      <c r="Z108" s="6"/>
      <c r="AB108" s="5"/>
      <c r="AD108" s="6"/>
      <c r="AF108" s="5"/>
    </row>
    <row r="109" spans="1:32" x14ac:dyDescent="0.3">
      <c r="A109" s="14"/>
      <c r="B109" s="17"/>
      <c r="C109" s="9"/>
      <c r="D109" s="9"/>
      <c r="F109" s="21"/>
      <c r="I109" s="14"/>
      <c r="K109" s="23"/>
      <c r="S109" s="5"/>
      <c r="W109" s="5"/>
      <c r="Z109" s="6"/>
      <c r="AB109" s="5"/>
      <c r="AD109" s="6"/>
      <c r="AF109" s="5"/>
    </row>
    <row r="110" spans="1:32" x14ac:dyDescent="0.3">
      <c r="A110" s="14"/>
      <c r="B110" s="17"/>
      <c r="C110" s="9"/>
      <c r="D110" s="9"/>
      <c r="F110" s="21"/>
      <c r="I110" s="14"/>
      <c r="K110" s="23"/>
      <c r="S110" s="5"/>
      <c r="W110" s="5"/>
      <c r="Z110" s="6"/>
      <c r="AB110" s="5"/>
      <c r="AD110" s="6"/>
      <c r="AF110" s="5"/>
    </row>
    <row r="111" spans="1:32" x14ac:dyDescent="0.3">
      <c r="A111" s="14"/>
      <c r="B111" s="17"/>
      <c r="C111" s="9"/>
      <c r="D111" s="9"/>
      <c r="F111" s="21"/>
      <c r="I111" s="14"/>
      <c r="K111" s="23"/>
      <c r="S111" s="5"/>
      <c r="W111" s="5"/>
      <c r="Z111" s="6"/>
      <c r="AB111" s="5"/>
      <c r="AD111" s="6"/>
      <c r="AF111" s="5"/>
    </row>
    <row r="112" spans="1:32" x14ac:dyDescent="0.3">
      <c r="A112" s="14"/>
      <c r="B112" s="17"/>
      <c r="C112" s="9"/>
      <c r="D112" s="9"/>
      <c r="F112" s="21"/>
      <c r="I112" s="14"/>
      <c r="K112" s="23"/>
      <c r="S112" s="5"/>
      <c r="W112" s="5"/>
      <c r="Z112" s="6"/>
      <c r="AB112" s="5"/>
      <c r="AD112" s="6"/>
      <c r="AF112" s="5"/>
    </row>
    <row r="113" spans="1:32" x14ac:dyDescent="0.3">
      <c r="A113" s="14"/>
      <c r="B113" s="17"/>
      <c r="C113" s="9"/>
      <c r="D113" s="9"/>
      <c r="F113" s="17"/>
      <c r="I113" s="14"/>
      <c r="K113" s="23"/>
      <c r="S113" s="5"/>
      <c r="W113" s="5"/>
      <c r="Z113" s="6"/>
      <c r="AB113" s="5"/>
      <c r="AD113" s="6"/>
      <c r="AF113" s="5"/>
    </row>
    <row r="114" spans="1:32" x14ac:dyDescent="0.3">
      <c r="A114" s="14"/>
      <c r="B114" s="17"/>
      <c r="C114" s="9"/>
      <c r="D114" s="9"/>
      <c r="F114" s="17"/>
      <c r="I114" s="14"/>
      <c r="K114" s="23"/>
      <c r="S114" s="5"/>
      <c r="W114" s="5"/>
      <c r="Z114" s="6"/>
      <c r="AB114" s="5"/>
      <c r="AD114" s="6"/>
      <c r="AF114" s="5"/>
    </row>
    <row r="115" spans="1:32" x14ac:dyDescent="0.3">
      <c r="A115" s="14"/>
      <c r="B115" s="17"/>
      <c r="C115" s="9"/>
      <c r="D115" s="9"/>
      <c r="F115" s="21"/>
      <c r="I115" s="14"/>
      <c r="K115" s="23"/>
      <c r="S115" s="5"/>
      <c r="W115" s="5"/>
      <c r="Z115" s="6"/>
      <c r="AB115" s="5"/>
      <c r="AD115" s="6"/>
      <c r="AF115" s="5"/>
    </row>
    <row r="116" spans="1:32" x14ac:dyDescent="0.3">
      <c r="A116" s="14"/>
      <c r="B116" s="17"/>
      <c r="C116" s="9"/>
      <c r="D116" s="9"/>
      <c r="F116" s="21"/>
      <c r="I116" s="14"/>
      <c r="K116" s="23"/>
      <c r="S116" s="5"/>
      <c r="W116" s="5"/>
      <c r="Z116" s="6"/>
      <c r="AB116" s="5"/>
      <c r="AD116" s="6"/>
      <c r="AF116" s="5"/>
    </row>
    <row r="117" spans="1:32" x14ac:dyDescent="0.3">
      <c r="A117" s="14"/>
      <c r="B117" s="17"/>
      <c r="C117" s="9"/>
      <c r="D117" s="9"/>
      <c r="F117" s="21"/>
      <c r="I117" s="14"/>
      <c r="K117" s="23"/>
      <c r="S117" s="5"/>
      <c r="W117" s="5"/>
      <c r="Z117" s="6"/>
      <c r="AB117" s="5"/>
      <c r="AD117" s="6"/>
      <c r="AF117" s="5"/>
    </row>
    <row r="118" spans="1:32" x14ac:dyDescent="0.3">
      <c r="A118" s="14"/>
      <c r="B118" s="17"/>
      <c r="C118" s="9"/>
      <c r="D118" s="9"/>
      <c r="F118" s="21"/>
      <c r="I118" s="14"/>
      <c r="K118" s="23"/>
      <c r="S118" s="5"/>
      <c r="W118" s="5"/>
      <c r="Z118" s="6"/>
      <c r="AB118" s="5"/>
      <c r="AD118" s="6"/>
      <c r="AF118" s="5"/>
    </row>
    <row r="119" spans="1:32" x14ac:dyDescent="0.3">
      <c r="A119" s="14"/>
      <c r="B119" s="17"/>
      <c r="C119" s="9"/>
      <c r="D119" s="9"/>
      <c r="F119" s="21"/>
      <c r="I119" s="14"/>
      <c r="K119" s="23"/>
      <c r="S119" s="5"/>
      <c r="W119" s="5"/>
      <c r="Z119" s="6"/>
      <c r="AB119" s="5"/>
      <c r="AD119" s="6"/>
      <c r="AF119" s="5"/>
    </row>
    <row r="120" spans="1:32" x14ac:dyDescent="0.3">
      <c r="A120" s="14"/>
      <c r="B120" s="17"/>
      <c r="C120" s="9"/>
      <c r="D120" s="9"/>
      <c r="F120" s="21"/>
      <c r="I120" s="14"/>
      <c r="K120" s="23"/>
      <c r="S120" s="5"/>
      <c r="W120" s="5"/>
      <c r="Z120" s="6"/>
      <c r="AB120" s="5"/>
      <c r="AD120" s="6"/>
      <c r="AF120" s="5"/>
    </row>
    <row r="121" spans="1:32" x14ac:dyDescent="0.3">
      <c r="A121" s="14"/>
      <c r="B121" s="17"/>
      <c r="C121" s="9"/>
      <c r="D121" s="9"/>
      <c r="F121" s="21"/>
      <c r="I121" s="14"/>
      <c r="K121" s="23"/>
      <c r="S121" s="5"/>
      <c r="W121" s="5"/>
      <c r="Z121" s="6"/>
      <c r="AB121" s="5"/>
      <c r="AD121" s="6"/>
      <c r="AF121" s="5"/>
    </row>
    <row r="122" spans="1:32" x14ac:dyDescent="0.3">
      <c r="A122" s="14"/>
      <c r="B122" s="17"/>
      <c r="C122" s="9"/>
      <c r="D122" s="9"/>
      <c r="F122" s="21"/>
      <c r="I122" s="14"/>
      <c r="K122" s="23"/>
      <c r="S122" s="5"/>
      <c r="W122" s="5"/>
      <c r="Z122" s="6"/>
      <c r="AB122" s="5"/>
      <c r="AD122" s="6"/>
      <c r="AF122" s="5"/>
    </row>
    <row r="123" spans="1:32" x14ac:dyDescent="0.3">
      <c r="A123" s="14"/>
      <c r="B123" s="17"/>
      <c r="C123" s="9"/>
      <c r="D123" s="9"/>
      <c r="F123" s="21"/>
      <c r="I123" s="14"/>
      <c r="K123" s="23"/>
      <c r="S123" s="5"/>
      <c r="W123" s="5"/>
      <c r="Z123" s="6"/>
      <c r="AB123" s="5"/>
      <c r="AD123" s="6"/>
      <c r="AF123" s="5"/>
    </row>
    <row r="124" spans="1:32" x14ac:dyDescent="0.3">
      <c r="A124" s="14"/>
      <c r="B124" s="17"/>
      <c r="C124" s="9"/>
      <c r="D124" s="9"/>
      <c r="F124" s="21"/>
      <c r="I124" s="14"/>
      <c r="K124" s="23"/>
      <c r="S124" s="5"/>
      <c r="W124" s="5"/>
      <c r="Z124" s="6"/>
      <c r="AB124" s="5"/>
      <c r="AD124" s="6"/>
      <c r="AF124" s="5"/>
    </row>
    <row r="125" spans="1:32" x14ac:dyDescent="0.3">
      <c r="A125" s="14"/>
      <c r="B125" s="17"/>
      <c r="C125" s="9"/>
      <c r="D125" s="9"/>
      <c r="F125" s="21"/>
      <c r="I125" s="14"/>
      <c r="K125" s="23"/>
      <c r="S125" s="5"/>
      <c r="W125" s="5"/>
      <c r="Z125" s="6"/>
      <c r="AB125" s="5"/>
      <c r="AD125" s="6"/>
      <c r="AF125" s="5"/>
    </row>
    <row r="126" spans="1:32" x14ac:dyDescent="0.3">
      <c r="A126" s="14"/>
      <c r="B126" s="17"/>
      <c r="C126" s="9"/>
      <c r="D126" s="9"/>
      <c r="F126" s="21"/>
      <c r="I126" s="14"/>
      <c r="K126" s="23"/>
      <c r="S126" s="5"/>
      <c r="W126" s="5"/>
      <c r="Z126" s="6"/>
      <c r="AB126" s="5"/>
      <c r="AD126" s="6"/>
      <c r="AF126" s="5"/>
    </row>
    <row r="127" spans="1:32" x14ac:dyDescent="0.3">
      <c r="A127" s="14"/>
      <c r="B127" s="17"/>
      <c r="C127" s="9"/>
      <c r="D127" s="9"/>
      <c r="F127" s="21"/>
      <c r="I127" s="14"/>
      <c r="K127" s="23"/>
      <c r="S127" s="5"/>
      <c r="W127" s="5"/>
      <c r="Z127" s="6"/>
      <c r="AB127" s="5"/>
      <c r="AD127" s="6"/>
      <c r="AF127" s="5"/>
    </row>
    <row r="128" spans="1:32" x14ac:dyDescent="0.3">
      <c r="A128" s="14"/>
      <c r="B128" s="17"/>
      <c r="C128" s="9"/>
      <c r="D128" s="9"/>
      <c r="F128" s="21"/>
      <c r="I128" s="14"/>
      <c r="K128" s="23"/>
      <c r="S128" s="5"/>
      <c r="W128" s="5"/>
      <c r="Z128" s="6"/>
      <c r="AB128" s="5"/>
      <c r="AD128" s="6"/>
      <c r="AF128" s="5"/>
    </row>
    <row r="129" spans="1:32" x14ac:dyDescent="0.3">
      <c r="A129" s="14"/>
      <c r="B129" s="17"/>
      <c r="C129" s="9"/>
      <c r="D129" s="9"/>
      <c r="F129" s="21"/>
      <c r="I129" s="14"/>
      <c r="K129" s="23"/>
      <c r="S129" s="5"/>
      <c r="W129" s="5"/>
      <c r="Z129" s="6"/>
      <c r="AB129" s="5"/>
      <c r="AD129" s="6"/>
      <c r="AF129" s="5"/>
    </row>
    <row r="130" spans="1:32" x14ac:dyDescent="0.3">
      <c r="A130" s="14"/>
      <c r="B130" s="17"/>
      <c r="C130" s="9"/>
      <c r="D130" s="9"/>
      <c r="F130" s="21"/>
      <c r="I130" s="14"/>
      <c r="K130" s="23"/>
      <c r="S130" s="5"/>
      <c r="W130" s="5"/>
      <c r="Z130" s="6"/>
      <c r="AB130" s="5"/>
      <c r="AD130" s="6"/>
      <c r="AF130" s="5"/>
    </row>
    <row r="131" spans="1:32" x14ac:dyDescent="0.3">
      <c r="A131" s="14"/>
      <c r="B131" s="17"/>
      <c r="C131" s="9"/>
      <c r="D131" s="9"/>
      <c r="F131" s="22"/>
      <c r="I131" s="14"/>
      <c r="K131" s="23"/>
      <c r="S131" s="5"/>
      <c r="W131" s="5"/>
      <c r="Z131" s="6"/>
      <c r="AB131" s="5"/>
      <c r="AD131" s="6"/>
      <c r="AF131" s="5"/>
    </row>
    <row r="132" spans="1:32" x14ac:dyDescent="0.3">
      <c r="A132" s="14"/>
      <c r="B132" s="17"/>
      <c r="C132" s="9"/>
      <c r="D132" s="9"/>
      <c r="F132" s="17"/>
      <c r="I132" s="14"/>
      <c r="K132" s="23"/>
      <c r="S132" s="5"/>
      <c r="W132" s="5"/>
      <c r="Z132" s="6"/>
      <c r="AB132" s="5"/>
      <c r="AD132" s="6"/>
      <c r="AF132" s="5"/>
    </row>
    <row r="133" spans="1:32" x14ac:dyDescent="0.3">
      <c r="A133" s="14"/>
      <c r="B133" s="17"/>
      <c r="C133" s="9"/>
      <c r="D133" s="9"/>
      <c r="F133" s="17"/>
      <c r="I133" s="14"/>
      <c r="K133" s="23"/>
      <c r="S133" s="5"/>
      <c r="W133" s="5"/>
      <c r="Z133" s="6"/>
      <c r="AB133" s="5"/>
      <c r="AD133" s="6"/>
      <c r="AF133" s="5"/>
    </row>
    <row r="134" spans="1:32" x14ac:dyDescent="0.3">
      <c r="A134" s="14"/>
      <c r="B134" s="17"/>
      <c r="C134" s="9"/>
      <c r="D134" s="9"/>
      <c r="F134" s="22"/>
      <c r="I134" s="14"/>
      <c r="K134" s="23"/>
      <c r="S134" s="5"/>
      <c r="W134" s="5"/>
      <c r="Z134" s="6"/>
      <c r="AB134" s="5"/>
      <c r="AD134" s="6"/>
      <c r="AF134" s="5"/>
    </row>
    <row r="135" spans="1:32" x14ac:dyDescent="0.3">
      <c r="A135" s="14"/>
      <c r="B135" s="17"/>
      <c r="C135" s="9"/>
      <c r="D135" s="9"/>
      <c r="F135" s="17"/>
      <c r="I135" s="14"/>
      <c r="K135" s="23"/>
      <c r="S135" s="5"/>
      <c r="W135" s="5"/>
      <c r="Z135" s="6"/>
      <c r="AB135" s="5"/>
      <c r="AD135" s="6"/>
      <c r="AF135" s="5"/>
    </row>
    <row r="136" spans="1:32" x14ac:dyDescent="0.3">
      <c r="A136" s="14"/>
      <c r="B136" s="17"/>
      <c r="C136" s="9"/>
      <c r="D136" s="9"/>
      <c r="F136" s="17"/>
      <c r="I136" s="14"/>
      <c r="K136" s="23"/>
      <c r="S136" s="5"/>
      <c r="W136" s="5"/>
      <c r="Z136" s="6"/>
      <c r="AB136" s="5"/>
      <c r="AD136" s="6"/>
      <c r="AF136" s="5"/>
    </row>
    <row r="137" spans="1:32" x14ac:dyDescent="0.3">
      <c r="A137" s="14"/>
      <c r="B137" s="17"/>
      <c r="C137" s="9"/>
      <c r="D137" s="9"/>
      <c r="F137" s="21"/>
      <c r="I137" s="14"/>
      <c r="K137" s="23"/>
      <c r="S137" s="5"/>
      <c r="W137" s="5"/>
      <c r="Z137" s="6"/>
      <c r="AB137" s="5"/>
      <c r="AD137" s="6"/>
      <c r="AF137" s="5"/>
    </row>
    <row r="138" spans="1:32" x14ac:dyDescent="0.3">
      <c r="A138" s="14"/>
      <c r="B138" s="17"/>
      <c r="C138" s="9"/>
      <c r="D138" s="9"/>
      <c r="F138" s="21"/>
      <c r="I138" s="14"/>
      <c r="K138" s="23"/>
      <c r="S138" s="5"/>
      <c r="W138" s="5"/>
      <c r="Z138" s="6"/>
      <c r="AB138" s="5"/>
      <c r="AD138" s="6"/>
      <c r="AF138" s="5"/>
    </row>
    <row r="139" spans="1:32" x14ac:dyDescent="0.3">
      <c r="A139" s="14"/>
      <c r="B139" s="17"/>
      <c r="C139" s="9"/>
      <c r="D139" s="9"/>
      <c r="F139" s="21"/>
      <c r="I139" s="14"/>
      <c r="K139" s="23"/>
      <c r="S139" s="5"/>
      <c r="W139" s="5"/>
      <c r="Z139" s="6"/>
      <c r="AB139" s="5"/>
      <c r="AD139" s="6"/>
      <c r="AF139" s="5"/>
    </row>
    <row r="140" spans="1:32" x14ac:dyDescent="0.3">
      <c r="A140" s="14"/>
      <c r="B140" s="17"/>
      <c r="C140" s="9"/>
      <c r="D140" s="9"/>
      <c r="F140" s="21"/>
      <c r="I140" s="14"/>
      <c r="K140" s="23"/>
      <c r="S140" s="5"/>
      <c r="W140" s="5"/>
      <c r="Z140" s="6"/>
      <c r="AB140" s="5"/>
      <c r="AD140" s="6"/>
      <c r="AF140" s="5"/>
    </row>
    <row r="141" spans="1:32" x14ac:dyDescent="0.3">
      <c r="A141" s="14"/>
      <c r="B141" s="17"/>
      <c r="C141" s="9"/>
      <c r="D141" s="9"/>
      <c r="F141" s="21"/>
      <c r="I141" s="14"/>
      <c r="K141" s="23"/>
      <c r="S141" s="5"/>
      <c r="W141" s="5"/>
      <c r="Z141" s="6"/>
      <c r="AB141" s="5"/>
      <c r="AD141" s="6"/>
      <c r="AF141" s="5"/>
    </row>
    <row r="142" spans="1:32" x14ac:dyDescent="0.3">
      <c r="A142" s="14"/>
      <c r="B142" s="17"/>
      <c r="C142" s="9"/>
      <c r="D142" s="9"/>
      <c r="F142" s="21"/>
      <c r="I142" s="14"/>
      <c r="K142" s="23"/>
      <c r="S142" s="5"/>
      <c r="W142" s="5"/>
      <c r="Z142" s="6"/>
      <c r="AB142" s="5"/>
      <c r="AD142" s="6"/>
      <c r="AF142" s="5"/>
    </row>
    <row r="143" spans="1:32" x14ac:dyDescent="0.3">
      <c r="A143" s="14"/>
      <c r="B143" s="17"/>
      <c r="C143" s="9"/>
      <c r="D143" s="9"/>
      <c r="F143" s="21"/>
      <c r="I143" s="14"/>
      <c r="K143" s="23"/>
      <c r="S143" s="5"/>
      <c r="W143" s="5"/>
      <c r="Z143" s="6"/>
      <c r="AB143" s="5"/>
      <c r="AD143" s="6"/>
      <c r="AF143" s="5"/>
    </row>
    <row r="144" spans="1:32" x14ac:dyDescent="0.3">
      <c r="A144" s="14"/>
      <c r="B144" s="17"/>
      <c r="C144" s="9"/>
      <c r="D144" s="9"/>
      <c r="F144" s="21"/>
      <c r="I144" s="14"/>
      <c r="K144" s="23"/>
      <c r="S144" s="5"/>
      <c r="W144" s="5"/>
      <c r="Z144" s="6"/>
      <c r="AB144" s="5"/>
      <c r="AD144" s="6"/>
      <c r="AF144" s="5"/>
    </row>
    <row r="145" spans="1:32" x14ac:dyDescent="0.3">
      <c r="A145" s="14"/>
      <c r="B145" s="17"/>
      <c r="C145" s="9"/>
      <c r="D145" s="9"/>
      <c r="F145" s="21"/>
      <c r="I145" s="14"/>
      <c r="K145" s="23"/>
      <c r="S145" s="5"/>
      <c r="W145" s="5"/>
      <c r="Z145" s="6"/>
      <c r="AB145" s="5"/>
      <c r="AD145" s="6"/>
      <c r="AF145" s="5"/>
    </row>
    <row r="146" spans="1:32" x14ac:dyDescent="0.3">
      <c r="A146" s="14"/>
      <c r="B146" s="17"/>
      <c r="C146" s="9"/>
      <c r="D146" s="9"/>
      <c r="F146" s="21"/>
      <c r="I146" s="14"/>
      <c r="K146" s="23"/>
      <c r="S146" s="5"/>
      <c r="W146" s="5"/>
      <c r="Z146" s="6"/>
      <c r="AB146" s="5"/>
      <c r="AD146" s="6"/>
      <c r="AF146" s="5"/>
    </row>
    <row r="147" spans="1:32" x14ac:dyDescent="0.3">
      <c r="A147" s="14"/>
      <c r="B147" s="17"/>
      <c r="C147" s="9"/>
      <c r="D147" s="9"/>
      <c r="F147" s="21"/>
      <c r="I147" s="14"/>
      <c r="K147" s="23"/>
      <c r="S147" s="5"/>
      <c r="W147" s="5"/>
      <c r="Z147" s="6"/>
      <c r="AB147" s="5"/>
      <c r="AD147" s="6"/>
      <c r="AF147" s="5"/>
    </row>
    <row r="148" spans="1:32" x14ac:dyDescent="0.3">
      <c r="A148" s="14"/>
      <c r="B148" s="17"/>
      <c r="C148" s="9"/>
      <c r="D148" s="9"/>
      <c r="F148" s="21"/>
      <c r="I148" s="14"/>
      <c r="K148" s="23"/>
      <c r="S148" s="5"/>
      <c r="W148" s="5"/>
      <c r="Z148" s="6"/>
      <c r="AB148" s="5"/>
      <c r="AD148" s="6"/>
      <c r="AF148" s="5"/>
    </row>
    <row r="149" spans="1:32" x14ac:dyDescent="0.3">
      <c r="A149" s="14"/>
      <c r="B149" s="17"/>
      <c r="C149" s="9"/>
      <c r="D149" s="9"/>
      <c r="F149" s="21"/>
      <c r="I149" s="14"/>
      <c r="K149" s="23"/>
      <c r="S149" s="5"/>
      <c r="W149" s="5"/>
      <c r="Z149" s="6"/>
      <c r="AB149" s="5"/>
      <c r="AD149" s="6"/>
      <c r="AF149" s="5"/>
    </row>
    <row r="150" spans="1:32" x14ac:dyDescent="0.3">
      <c r="A150" s="14"/>
      <c r="B150" s="17"/>
      <c r="C150" s="9"/>
      <c r="D150" s="9"/>
      <c r="F150" s="17"/>
      <c r="I150" s="14"/>
      <c r="K150" s="23"/>
      <c r="S150" s="5"/>
      <c r="W150" s="5"/>
      <c r="Z150" s="6"/>
      <c r="AB150" s="5"/>
      <c r="AD150" s="6"/>
      <c r="AF150" s="5"/>
    </row>
    <row r="151" spans="1:32" x14ac:dyDescent="0.3">
      <c r="A151" s="14"/>
      <c r="B151" s="17"/>
      <c r="C151" s="9"/>
      <c r="D151" s="9"/>
      <c r="F151" s="21"/>
      <c r="I151" s="14"/>
      <c r="K151" s="23"/>
      <c r="S151" s="5"/>
      <c r="W151" s="5"/>
      <c r="Z151" s="6"/>
      <c r="AB151" s="5"/>
      <c r="AD151" s="6"/>
      <c r="AF151" s="5"/>
    </row>
    <row r="152" spans="1:32" x14ac:dyDescent="0.3">
      <c r="A152" s="14"/>
      <c r="B152" s="17"/>
      <c r="C152" s="9"/>
      <c r="D152" s="9"/>
      <c r="F152" s="21"/>
      <c r="I152" s="14"/>
      <c r="K152" s="23"/>
      <c r="S152" s="5"/>
      <c r="W152" s="5"/>
      <c r="Z152" s="6"/>
      <c r="AB152" s="5"/>
      <c r="AD152" s="6"/>
      <c r="AF152" s="5"/>
    </row>
    <row r="153" spans="1:32" x14ac:dyDescent="0.3">
      <c r="A153" s="14"/>
      <c r="B153" s="17"/>
      <c r="C153" s="9"/>
      <c r="D153" s="9"/>
      <c r="F153" s="21"/>
      <c r="I153" s="14"/>
      <c r="K153" s="23"/>
      <c r="S153" s="5"/>
      <c r="W153" s="5"/>
      <c r="Z153" s="6"/>
      <c r="AB153" s="5"/>
      <c r="AD153" s="6"/>
      <c r="AF153" s="5"/>
    </row>
    <row r="154" spans="1:32" x14ac:dyDescent="0.3">
      <c r="A154" s="14"/>
      <c r="B154" s="17"/>
      <c r="C154" s="9"/>
      <c r="D154" s="9"/>
      <c r="F154" s="17"/>
      <c r="I154" s="14"/>
      <c r="K154" s="23"/>
      <c r="S154" s="5"/>
      <c r="W154" s="5"/>
      <c r="Z154" s="6"/>
      <c r="AB154" s="5"/>
      <c r="AD154" s="6"/>
      <c r="AF154" s="5"/>
    </row>
    <row r="155" spans="1:32" x14ac:dyDescent="0.3">
      <c r="A155" s="14"/>
      <c r="B155" s="17"/>
      <c r="C155" s="9"/>
      <c r="D155" s="9"/>
      <c r="F155" s="17"/>
      <c r="I155" s="14"/>
      <c r="K155" s="23"/>
      <c r="S155" s="5"/>
      <c r="W155" s="5"/>
      <c r="Z155" s="6"/>
      <c r="AB155" s="5"/>
      <c r="AD155" s="6"/>
      <c r="AF155" s="5"/>
    </row>
    <row r="156" spans="1:32" x14ac:dyDescent="0.3">
      <c r="A156" s="14"/>
      <c r="B156" s="17"/>
      <c r="C156" s="9"/>
      <c r="D156" s="9"/>
      <c r="F156" s="21"/>
      <c r="I156" s="14"/>
      <c r="K156" s="23"/>
      <c r="S156" s="5"/>
      <c r="W156" s="5"/>
      <c r="Z156" s="6"/>
      <c r="AB156" s="5"/>
      <c r="AD156" s="6"/>
    </row>
    <row r="157" spans="1:32" x14ac:dyDescent="0.3">
      <c r="A157" s="14"/>
      <c r="B157" s="17"/>
      <c r="C157" s="9"/>
      <c r="D157" s="9"/>
      <c r="F157" s="17"/>
      <c r="I157" s="14"/>
      <c r="K157" s="23"/>
      <c r="S157" s="5"/>
      <c r="W157" s="5"/>
      <c r="Z157" s="6"/>
      <c r="AB157" s="5"/>
      <c r="AD157" s="6"/>
    </row>
    <row r="158" spans="1:32" x14ac:dyDescent="0.3">
      <c r="A158" s="14"/>
      <c r="B158" s="17"/>
      <c r="C158" s="9"/>
      <c r="D158" s="9"/>
      <c r="F158" s="17"/>
      <c r="I158" s="14"/>
      <c r="K158" s="23"/>
      <c r="S158" s="5"/>
      <c r="W158" s="5"/>
      <c r="Z158" s="6"/>
      <c r="AB158" s="5"/>
      <c r="AD158" s="6"/>
    </row>
    <row r="159" spans="1:32" x14ac:dyDescent="0.3">
      <c r="A159" s="14"/>
      <c r="B159" s="17"/>
      <c r="C159" s="9"/>
      <c r="D159" s="9"/>
      <c r="F159" s="21"/>
      <c r="I159" s="14"/>
      <c r="K159" s="23"/>
      <c r="S159" s="5"/>
      <c r="W159" s="5"/>
      <c r="Z159" s="6"/>
      <c r="AB159" s="5"/>
      <c r="AD159" s="6"/>
    </row>
    <row r="160" spans="1:32" x14ac:dyDescent="0.3">
      <c r="A160" s="14"/>
      <c r="B160" s="17"/>
      <c r="C160" s="9"/>
      <c r="D160" s="9"/>
      <c r="F160" s="21"/>
      <c r="I160" s="14"/>
      <c r="K160" s="23"/>
      <c r="Z160" s="6"/>
      <c r="AD160" s="6"/>
    </row>
    <row r="161" spans="1:30" x14ac:dyDescent="0.3">
      <c r="A161" s="14"/>
      <c r="B161" s="17"/>
      <c r="C161" s="9"/>
      <c r="D161" s="9"/>
      <c r="F161" s="21"/>
      <c r="I161" s="14"/>
      <c r="K161" s="23"/>
      <c r="Z161" s="6"/>
      <c r="AD161" s="6"/>
    </row>
    <row r="162" spans="1:30" x14ac:dyDescent="0.3">
      <c r="A162" s="14"/>
      <c r="B162" s="17"/>
      <c r="C162" s="9"/>
      <c r="D162" s="9"/>
      <c r="F162" s="17"/>
      <c r="I162" s="14"/>
      <c r="K162" s="23"/>
      <c r="Z162" s="6"/>
      <c r="AD162" s="6"/>
    </row>
    <row r="163" spans="1:30" x14ac:dyDescent="0.3">
      <c r="A163" s="14"/>
      <c r="B163" s="17"/>
      <c r="C163" s="9"/>
      <c r="D163" s="9"/>
      <c r="F163" s="22"/>
      <c r="I163" s="14"/>
      <c r="K163" s="23"/>
      <c r="Z163" s="6"/>
      <c r="AD163" s="6"/>
    </row>
    <row r="164" spans="1:30" x14ac:dyDescent="0.3">
      <c r="A164" s="14"/>
      <c r="B164" s="17"/>
      <c r="C164" s="9"/>
      <c r="D164" s="9"/>
      <c r="F164" s="22"/>
      <c r="I164" s="14"/>
      <c r="K164" s="23"/>
      <c r="Z164" s="6"/>
      <c r="AD164" s="6"/>
    </row>
    <row r="165" spans="1:30" x14ac:dyDescent="0.3">
      <c r="A165" s="14"/>
      <c r="B165" s="17"/>
      <c r="C165" s="9"/>
      <c r="D165" s="9"/>
      <c r="F165" s="22"/>
      <c r="I165" s="14"/>
      <c r="K165" s="23"/>
      <c r="Z165" s="6"/>
      <c r="AD165" s="6"/>
    </row>
    <row r="166" spans="1:30" x14ac:dyDescent="0.3">
      <c r="A166" s="14"/>
      <c r="B166" s="17"/>
      <c r="C166" s="9"/>
      <c r="D166" s="9"/>
      <c r="F166" s="17"/>
      <c r="I166" s="14"/>
      <c r="K166" s="23"/>
      <c r="Z166" s="6"/>
      <c r="AD166" s="6"/>
    </row>
    <row r="167" spans="1:30" x14ac:dyDescent="0.3">
      <c r="A167" s="14"/>
      <c r="B167" s="17"/>
      <c r="C167" s="9"/>
      <c r="D167" s="9"/>
      <c r="F167" s="17"/>
      <c r="I167" s="14"/>
      <c r="K167" s="23"/>
      <c r="Z167" s="6"/>
      <c r="AD167" s="6"/>
    </row>
    <row r="168" spans="1:30" x14ac:dyDescent="0.3">
      <c r="A168" s="14"/>
      <c r="B168" s="17"/>
      <c r="C168" s="9"/>
      <c r="D168" s="9"/>
      <c r="F168" s="17"/>
      <c r="I168" s="14"/>
      <c r="K168" s="23"/>
      <c r="Z168" s="6"/>
      <c r="AD168" s="6"/>
    </row>
    <row r="169" spans="1:30" x14ac:dyDescent="0.3">
      <c r="A169" s="14"/>
      <c r="B169" s="17"/>
      <c r="C169" s="9"/>
      <c r="D169" s="9"/>
      <c r="F169" s="17"/>
      <c r="I169" s="14"/>
      <c r="K169" s="23"/>
      <c r="Z169" s="6"/>
      <c r="AD169" s="6"/>
    </row>
    <row r="170" spans="1:30" x14ac:dyDescent="0.3">
      <c r="A170" s="14"/>
      <c r="B170" s="17"/>
      <c r="C170" s="9"/>
      <c r="D170" s="9"/>
      <c r="F170" s="21"/>
      <c r="I170" s="14"/>
      <c r="K170" s="23"/>
      <c r="Z170" s="6"/>
      <c r="AD170" s="6"/>
    </row>
    <row r="171" spans="1:30" x14ac:dyDescent="0.3">
      <c r="A171" s="14"/>
      <c r="B171" s="17"/>
      <c r="C171" s="9"/>
      <c r="D171" s="9"/>
      <c r="F171" s="21"/>
      <c r="I171" s="14"/>
      <c r="K171" s="23"/>
      <c r="Z171" s="6"/>
      <c r="AD171" s="6"/>
    </row>
    <row r="172" spans="1:30" x14ac:dyDescent="0.3">
      <c r="A172" s="14"/>
      <c r="B172" s="17"/>
      <c r="C172" s="9"/>
      <c r="D172" s="9"/>
      <c r="F172" s="22"/>
      <c r="I172" s="14"/>
      <c r="K172" s="23"/>
      <c r="Z172" s="6"/>
      <c r="AD172" s="6"/>
    </row>
    <row r="173" spans="1:30" x14ac:dyDescent="0.3">
      <c r="A173" s="14"/>
      <c r="B173" s="17"/>
      <c r="C173" s="9"/>
      <c r="D173" s="9"/>
      <c r="F173" s="17"/>
      <c r="I173" s="14"/>
      <c r="K173" s="23"/>
      <c r="Z173" s="6"/>
      <c r="AD173" s="6"/>
    </row>
    <row r="174" spans="1:30" x14ac:dyDescent="0.3">
      <c r="A174" s="14"/>
      <c r="B174" s="17"/>
      <c r="C174" s="9"/>
      <c r="D174" s="9"/>
      <c r="F174" s="22"/>
      <c r="I174" s="14"/>
      <c r="K174" s="23"/>
      <c r="Z174" s="6"/>
      <c r="AD174" s="6"/>
    </row>
    <row r="175" spans="1:30" x14ac:dyDescent="0.3">
      <c r="A175" s="14"/>
      <c r="B175" s="17"/>
      <c r="C175" s="9"/>
      <c r="D175" s="9"/>
      <c r="F175" s="22"/>
      <c r="I175" s="14"/>
      <c r="K175" s="23"/>
      <c r="Z175" s="6"/>
      <c r="AD175" s="6"/>
    </row>
    <row r="176" spans="1:30" x14ac:dyDescent="0.3">
      <c r="A176" s="14"/>
      <c r="B176" s="17"/>
      <c r="C176" s="9"/>
      <c r="D176" s="9"/>
      <c r="F176" s="22"/>
      <c r="I176" s="14"/>
      <c r="K176" s="23"/>
      <c r="Z176" s="6"/>
      <c r="AD176" s="6"/>
    </row>
    <row r="177" spans="1:30" x14ac:dyDescent="0.3">
      <c r="A177" s="14"/>
      <c r="B177" s="17"/>
      <c r="C177" s="9"/>
      <c r="D177" s="9"/>
      <c r="F177" s="22"/>
      <c r="I177" s="14"/>
      <c r="K177" s="23"/>
      <c r="Z177" s="6"/>
      <c r="AD177" s="6"/>
    </row>
    <row r="178" spans="1:30" x14ac:dyDescent="0.3">
      <c r="A178" s="14"/>
      <c r="B178" s="17"/>
      <c r="C178" s="9"/>
      <c r="D178" s="9"/>
      <c r="F178" s="17"/>
      <c r="I178" s="14"/>
      <c r="K178" s="23"/>
      <c r="Z178" s="6"/>
      <c r="AD178" s="6"/>
    </row>
    <row r="179" spans="1:30" x14ac:dyDescent="0.3">
      <c r="A179" s="14"/>
      <c r="B179" s="17"/>
      <c r="C179" s="9"/>
      <c r="D179" s="9"/>
      <c r="F179" s="17"/>
      <c r="I179" s="14"/>
      <c r="K179" s="23"/>
      <c r="Z179" s="6"/>
      <c r="AD179" s="6"/>
    </row>
    <row r="180" spans="1:30" x14ac:dyDescent="0.3">
      <c r="A180" s="14"/>
      <c r="B180" s="17"/>
      <c r="C180" s="9"/>
      <c r="D180" s="9"/>
      <c r="F180" s="17"/>
      <c r="I180" s="14"/>
      <c r="K180" s="23"/>
      <c r="Z180" s="6"/>
      <c r="AD180" s="6"/>
    </row>
    <row r="181" spans="1:30" x14ac:dyDescent="0.3">
      <c r="A181" s="14"/>
      <c r="B181" s="17"/>
      <c r="C181" s="9"/>
      <c r="D181" s="9"/>
      <c r="F181" s="22"/>
      <c r="I181" s="14"/>
      <c r="K181" s="23"/>
      <c r="Z181" s="6"/>
      <c r="AD181" s="6"/>
    </row>
    <row r="182" spans="1:30" x14ac:dyDescent="0.3">
      <c r="A182" s="14"/>
      <c r="B182" s="17"/>
      <c r="C182" s="9"/>
      <c r="D182" s="9"/>
      <c r="F182" s="22"/>
      <c r="I182" s="14"/>
      <c r="K182" s="23"/>
      <c r="Z182" s="6"/>
      <c r="AD182" s="6"/>
    </row>
    <row r="183" spans="1:30" x14ac:dyDescent="0.3">
      <c r="A183" s="14"/>
      <c r="B183" s="17"/>
      <c r="C183" s="9"/>
      <c r="D183" s="9"/>
      <c r="F183" s="17"/>
      <c r="I183" s="14"/>
      <c r="K183" s="23"/>
      <c r="Z183" s="6"/>
      <c r="AD183" s="6"/>
    </row>
    <row r="184" spans="1:30" x14ac:dyDescent="0.3">
      <c r="A184" s="14"/>
      <c r="B184" s="17"/>
      <c r="C184" s="9"/>
      <c r="D184" s="9"/>
      <c r="F184" s="22"/>
      <c r="I184" s="14"/>
      <c r="K184" s="23"/>
      <c r="Z184" s="6"/>
      <c r="AD184" s="6"/>
    </row>
    <row r="185" spans="1:30" x14ac:dyDescent="0.3">
      <c r="A185" s="14"/>
      <c r="B185" s="17"/>
      <c r="C185" s="9"/>
      <c r="D185" s="9"/>
      <c r="F185" s="17"/>
      <c r="I185" s="14"/>
      <c r="K185" s="23"/>
      <c r="Z185" s="6"/>
      <c r="AD185" s="6"/>
    </row>
    <row r="186" spans="1:30" x14ac:dyDescent="0.3">
      <c r="A186" s="14"/>
      <c r="B186" s="17"/>
      <c r="C186" s="9"/>
      <c r="D186" s="9"/>
      <c r="F186" s="17"/>
      <c r="I186" s="14"/>
      <c r="K186" s="23"/>
      <c r="Z186" s="6"/>
      <c r="AD186" s="6"/>
    </row>
    <row r="187" spans="1:30" x14ac:dyDescent="0.3">
      <c r="A187" s="14"/>
      <c r="B187" s="17"/>
      <c r="C187" s="9"/>
      <c r="D187" s="9"/>
      <c r="F187" s="17"/>
      <c r="I187" s="14"/>
      <c r="K187" s="23"/>
      <c r="Z187" s="6"/>
      <c r="AD187" s="6"/>
    </row>
    <row r="188" spans="1:30" x14ac:dyDescent="0.3">
      <c r="A188" s="14"/>
      <c r="B188" s="17"/>
      <c r="C188" s="9"/>
      <c r="D188" s="9"/>
      <c r="F188" s="17"/>
      <c r="I188" s="14"/>
      <c r="K188" s="23"/>
      <c r="Z188" s="6"/>
      <c r="AD188" s="6"/>
    </row>
    <row r="189" spans="1:30" x14ac:dyDescent="0.3">
      <c r="A189" s="14"/>
      <c r="B189" s="17"/>
      <c r="C189" s="9"/>
      <c r="D189" s="9"/>
      <c r="F189" s="22"/>
      <c r="I189" s="14"/>
      <c r="K189" s="23"/>
      <c r="Z189" s="6"/>
      <c r="AD189" s="6"/>
    </row>
    <row r="190" spans="1:30" x14ac:dyDescent="0.3">
      <c r="A190" s="14"/>
      <c r="B190" s="17"/>
      <c r="C190" s="9"/>
      <c r="D190" s="9"/>
      <c r="F190" s="17"/>
      <c r="I190" s="14"/>
      <c r="K190" s="23"/>
      <c r="Z190" s="6"/>
      <c r="AD190" s="6"/>
    </row>
    <row r="191" spans="1:30" x14ac:dyDescent="0.3">
      <c r="D191" s="9"/>
      <c r="AD19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NaCl</vt:lpstr>
      <vt:lpstr>Cacl2</vt:lpstr>
      <vt:lpstr>LiCl</vt:lpstr>
      <vt:lpstr>MgSo4</vt:lpstr>
      <vt:lpstr>Li2SO4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nafi</dc:creator>
  <cp:lastModifiedBy>Abdul nafi</cp:lastModifiedBy>
  <dcterms:created xsi:type="dcterms:W3CDTF">2021-11-17T06:59:08Z</dcterms:created>
  <dcterms:modified xsi:type="dcterms:W3CDTF">2022-03-14T11:21:47Z</dcterms:modified>
</cp:coreProperties>
</file>