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Tabelle1"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10" i="7"/>
  <c r="L8" i="7"/>
  <c r="L29"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12" i="7"/>
  <c r="L5" i="7"/>
  <c r="L6" i="7"/>
  <c r="C23" i="7" l="1"/>
  <c r="L53" i="7"/>
  <c r="L51" i="7"/>
  <c r="L85" i="7"/>
  <c r="L86" i="7"/>
  <c r="L4" i="7"/>
  <c r="L82" i="7"/>
  <c r="C79" i="7" l="1"/>
  <c r="C78" i="7"/>
  <c r="L24" i="7"/>
  <c r="L23" i="7"/>
  <c r="C36" i="7" l="1"/>
  <c r="C35" i="7"/>
  <c r="L78" i="7"/>
  <c r="L35" i="7"/>
  <c r="L36" i="7"/>
  <c r="L79" i="7"/>
  <c r="C52" i="7" l="1"/>
  <c r="L109" i="7"/>
  <c r="L133" i="7"/>
  <c r="C33" i="7" l="1"/>
  <c r="C30" i="7"/>
  <c r="L84" i="7"/>
  <c r="K250" i="7" l="1"/>
  <c r="K262" i="7"/>
  <c r="L52" i="7"/>
  <c r="L33"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06" i="7"/>
  <c r="L115" i="7"/>
  <c r="L27" i="7"/>
  <c r="L126" i="7"/>
  <c r="L125" i="7"/>
  <c r="L112" i="7"/>
  <c r="L67" i="7"/>
  <c r="L128" i="7"/>
  <c r="L48" i="7"/>
  <c r="L46" i="7"/>
  <c r="L121" i="7"/>
  <c r="L132" i="7"/>
  <c r="L16" i="7"/>
  <c r="L63" i="7"/>
  <c r="L119" i="7"/>
  <c r="L76" i="7"/>
  <c r="L32" i="7"/>
  <c r="L127" i="7"/>
  <c r="L108" i="7"/>
  <c r="L80" i="7"/>
  <c r="L17" i="7"/>
  <c r="L123" i="7"/>
  <c r="L95" i="7"/>
  <c r="L13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4" i="7"/>
  <c r="L131" i="7"/>
  <c r="L113" i="7"/>
  <c r="L122" i="7"/>
  <c r="L114"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87" i="7"/>
  <c r="L62" i="7"/>
  <c r="L61" i="7"/>
  <c r="L28" i="7"/>
  <c r="L25" i="7"/>
  <c r="I181" i="7" l="1"/>
  <c r="B181" i="7" s="1"/>
  <c r="I180" i="7"/>
  <c r="B180" i="7" s="1"/>
  <c r="I207" i="7"/>
  <c r="B207" i="7" s="1"/>
  <c r="L90" i="7"/>
  <c r="L100" i="7"/>
  <c r="L15" i="7"/>
  <c r="L72" i="7"/>
  <c r="L57" i="7"/>
  <c r="L93" i="7"/>
  <c r="L69" i="7"/>
  <c r="L58" i="7"/>
  <c r="L107" i="7"/>
  <c r="L104" i="7"/>
  <c r="L73" i="7"/>
  <c r="L75" i="7"/>
  <c r="L39" i="7"/>
  <c r="L43" i="7"/>
  <c r="L74" i="7"/>
  <c r="L103" i="7"/>
  <c r="L101" i="7"/>
  <c r="L102" i="7"/>
  <c r="L99" i="7"/>
  <c r="L55" i="7"/>
  <c r="L18" i="7"/>
  <c r="L20" i="7"/>
  <c r="L83" i="7"/>
  <c r="L81" i="7"/>
  <c r="L41" i="7"/>
  <c r="L96" i="7"/>
  <c r="L92" i="7"/>
  <c r="L50" i="7"/>
  <c r="L116" i="7"/>
  <c r="L117" i="7"/>
  <c r="L64" i="7"/>
  <c r="L111" i="7"/>
  <c r="L97" i="7"/>
  <c r="L56" i="7"/>
  <c r="L47" i="7"/>
  <c r="L65" i="7"/>
  <c r="L49" i="7"/>
  <c r="L44" i="7"/>
  <c r="K180" i="7" l="1"/>
  <c r="J180" i="7"/>
  <c r="J181" i="7"/>
  <c r="K181" i="7"/>
  <c r="K207" i="7"/>
  <c r="J207" i="7"/>
  <c r="L42" i="7"/>
  <c r="L45" i="7"/>
  <c r="L105" i="7"/>
  <c r="L70" i="7"/>
  <c r="L40" i="7"/>
  <c r="L59" i="7"/>
  <c r="L71" i="7"/>
  <c r="L6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79"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<sst xmlns="http://schemas.openxmlformats.org/spreadsheetml/2006/main" count="857" uniqueCount="527">
  <si>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</si>
  <si>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</si>
  <si>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</si>
  <si>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</si>
  <si>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</si>
  <si>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</si>
  <si>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</si>
  <si>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</si>
  <si>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</si>
  <si>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</si>
  <si>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</si>
  <si>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</si>
  <si>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</si>
  <si>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</si>
  <si>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</si>
  <si>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</si>
  <si>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</si>
  <si>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</si>
  <si>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</si>
  <si>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</si>
  <si>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</si>
  <si>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</si>
  <si>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</si>
  <si>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</si>
  <si>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</si>
  <si>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</si>
  <si>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</si>
  <si>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</si>
  <si>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</si>
  <si>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</si>
  <si>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</si>
  <si>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</si>
  <si>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</si>
  <si>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</si>
  <si>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</si>
  <si>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</si>
  <si>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</si>
  <si>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</si>
  <si>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</si>
  <si>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</si>
  <si>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</si>
  <si>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</si>
  <si>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</si>
  <si>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</si>
  <si>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</si>
  <si>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</si>
  <si>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</si>
  <si>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</si>
  <si>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</si>
  <si>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</si>
  <si>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</si>
  <si>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</si>
  <si>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</si>
  <si>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</si>
  <si>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</si>
  <si>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</si>
  <si>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</si>
  <si>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</si>
  <si>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</si>
  <si>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</si>
  <si>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</si>
  <si>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</si>
  <si>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</si>
  <si>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</si>
  <si>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</si>
  <si>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</si>
  <si>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</si>
  <si>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</si>
  <si>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</si>
  <si>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</si>
  <si>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</si>
  <si>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</si>
  <si>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</si>
  <si>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</si>
  <si>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</si>
  <si>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</si>
  <si>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</si>
  <si>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</si>
  <si>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</si>
  <si>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</si>
  <si>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</si>
  <si>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</si>
  <si>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</si>
  <si>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</si>
  <si>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</si>
  <si>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</si>
  <si>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</si>
  <si>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</si>
  <si>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</si>
  <si>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</si>
  <si>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</si>
  <si>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</si>
  <si>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</si>
  <si>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</si>
  <si>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</si>
  <si>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</si>
  <si>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</si>
  <si>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</si>
  <si>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</si>
  <si>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</si>
  <si>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</si>
  <si>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</si>
  <si>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</si>
  <si>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</si>
  <si>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</si>
  <si>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</si>
  <si>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</si>
  <si>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</si>
  <si>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</si>
  <si>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</si>
  <si>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</si>
  <si>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</si>
  <si>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</si>
  <si>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</si>
  <si>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</si>
  <si>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</si>
  <si>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</si>
  <si>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</si>
  <si>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</si>
  <si>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</si>
  <si>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</si>
  <si>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</si>
  <si>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</si>
  <si>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</si>
  <si>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</si>
  <si>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</si>
  <si>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</si>
  <si>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</si>
  <si>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</si>
  <si>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</si>
  <si>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</si>
  <si>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</si>
  <si>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</si>
  <si>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</si>
  <si>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</si>
  <si>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</si>
  <si>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</si>
  <si>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</si>
  <si>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</si>
  <si>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</si>
  <si>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</si>
  <si>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</si>
  <si>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</si>
  <si>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</si>
  <si>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</si>
  <si>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</si>
  <si>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</si>
  <si>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</si>
  <si>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</si>
  <si>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</si>
  <si>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</si>
  <si>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</si>
  <si>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</si>
  <si>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</si>
  <si>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</si>
  <si>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</si>
  <si>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</si>
  <si>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</si>
  <si>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</si>
  <si>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</si>
  <si>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</si>
  <si>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</si>
  <si>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</si>
  <si>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</si>
  <si>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</si>
  <si>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</si>
  <si>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</si>
  <si>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</si>
  <si>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</si>
  <si>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</si>
  <si>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</si>
  <si>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</si>
  <si>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</si>
  <si>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</si>
  <si>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</si>
  <si>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</si>
  <si>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</si>
  <si>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</si>
  <si>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</si>
  <si>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</si>
  <si>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</si>
  <si>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</si>
  <si>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</si>
  <si>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</si>
  <si>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</si>
  <si>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</si>
  <si>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</si>
  <si>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</si>
  <si>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</si>
  <si>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</si>
  <si>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</si>
  <si>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</si>
  <si>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</si>
  <si>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</si>
  <si>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</si>
  <si>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</si>
  <si>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</si>
  <si>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</si>
  <si>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</si>
  <si>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</si>
  <si>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</si>
  <si>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</si>
  <si>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</si>
  <si>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</si>
  <si>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</si>
  <si>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</si>
  <si>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</si>
  <si>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</si>
  <si>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</si>
  <si>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</si>
  <si>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</si>
  <si>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</si>
  <si>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</si>
  <si>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</si>
  <si>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</si>
  <si>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</si>
  <si>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</si>
  <si>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</si>
  <si>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</si>
  <si>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</si>
  <si>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</si>
  <si>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</si>
  <si>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</si>
  <si>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</si>
  <si>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</si>
  <si>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</si>
  <si>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</si>
  <si>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</si>
  <si>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</si>
  <si>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</si>
  <si>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</si>
  <si>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</si>
  <si>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</si>
  <si>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</si>
  <si>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</si>
  <si>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</si>
  <si>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</si>
  <si>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</si>
  <si>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</si>
  <si>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</si>
  <si>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</si>
  <si>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</si>
  <si>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</si>
  <si>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</si>
  <si>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</si>
  <si>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</si>
  <si>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</si>
  <si>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</si>
  <si>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</si>
  <si>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</si>
  <si>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</si>
  <si>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</si>
  <si>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</si>
  <si>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</si>
  <si>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</si>
  <si>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</si>
  <si>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</si>
  <si>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</si>
  <si>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</si>
  <si>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</si>
  <si>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</si>
  <si>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</si>
  <si>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</si>
  <si>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</si>
  <si>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</si>
  <si>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</si>
  <si>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</si>
  <si>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</si>
  <si>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</si>
  <si>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</si>
  <si>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</si>
  <si>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</si>
  <si>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</si>
  <si>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</si>
  <si>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</si>
  <si>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</si>
  <si>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</si>
  <si>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</si>
  <si>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</si>
  <si>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</si>
  <si>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</si>
  <si>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</si>
  <si>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</si>
  <si>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</si>
  <si>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</si>
  <si>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</si>
  <si>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</si>
  <si>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</si>
  <si>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</si>
  <si>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</si>
  <si>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</si>
  <si>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</si>
  <si>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</si>
  <si>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</si>
  <si>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</si>
  <si>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</si>
  <si>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</si>
  <si>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</si>
  <si>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</si>
  <si>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</si>
  <si>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</si>
  <si>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</si>
  <si>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</si>
  <si>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</si>
  <si>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</si>
  <si>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</si>
  <si>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</si>
  <si>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</si>
  <si>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</si>
  <si>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</si>
  <si>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</si>
  <si>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</si>
  <si>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</si>
  <si>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</si>
  <si>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</si>
  <si>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</si>
  <si>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</si>
  <si>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</si>
  <si>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</si>
  <si>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</si>
  <si>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</si>
  <si>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</si>
  <si>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</si>
  <si>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</si>
  <si>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</si>
  <si>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</si>
  <si>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</si>
  <si>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</si>
  <si>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</si>
  <si>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</si>
  <si>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</si>
  <si>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</si>
  <si>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</si>
  <si>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</si>
  <si>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</si>
  <si>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</si>
  <si>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</si>
  <si>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</si>
  <si>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</si>
  <si>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</si>
  <si>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</si>
  <si>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</si>
  <si>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</si>
  <si>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</si>
  <si>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</si>
  <si>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</si>
  <si>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</si>
  <si>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</si>
  <si>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</si>
  <si>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</si>
  <si>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</si>
  <si>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</si>
  <si>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</si>
  <si>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</si>
  <si>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</si>
  <si>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</si>
  <si>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</si>
  <si>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</si>
  <si>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</si>
  <si>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</si>
  <si>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</si>
  <si>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</si>
  <si>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</si>
  <si>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</si>
  <si>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</si>
  <si>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</si>
  <si>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</si>
  <si>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</si>
  <si>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</si>
  <si>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</si>
  <si>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</si>
  <si>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</si>
  <si>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</si>
  <si>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</si>
  <si>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</si>
  <si>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</si>
  <si>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</si>
  <si>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</si>
  <si>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</si>
  <si>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</si>
  <si>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</si>
  <si>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</si>
  <si>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</si>
  <si>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</si>
  <si>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</si>
  <si>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</si>
  <si>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</si>
  <si>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</si>
  <si>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</si>
  <si>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</si>
  <si>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</si>
  <si>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</si>
  <si>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</si>
  <si>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</si>
  <si>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</si>
  <si>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</si>
  <si>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</si>
  <si>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</si>
  <si>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</si>
  <si>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</si>
  <si>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</si>
  <si>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</si>
  <si>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</si>
  <si>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</si>
  <si>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</si>
  <si>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</si>
  <si>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</si>
  <si>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</si>
  <si>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</si>
  <si>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</si>
  <si>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</si>
  <si>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</si>
  <si>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</si>
  <si>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</si>
  <si>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</si>
  <si>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</si>
  <si>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</si>
  <si>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</si>
  <si>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</si>
  <si>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</si>
  <si>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</si>
  <si>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</si>
  <si>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</si>
  <si>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</si>
  <si>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</si>
  <si>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</si>
  <si>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</si>
  <si>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</si>
  <si>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</si>
  <si>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</si>
  <si>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</si>
  <si>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</si>
  <si>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</si>
  <si>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</si>
  <si>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</si>
  <si>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</si>
  <si>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</si>
  <si>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</si>
  <si>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</si>
  <si>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</si>
  <si>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</si>
  <si>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</si>
  <si>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</si>
  <si>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</si>
  <si>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</si>
  <si>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</si>
  <si>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</si>
  <si>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</si>
  <si>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</si>
  <si>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</si>
  <si>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</si>
  <si>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</si>
  <si>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</si>
  <si>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</si>
  <si>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</si>
  <si>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</si>
  <si>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</si>
  <si>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</si>
  <si>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</si>
  <si>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</si>
  <si>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</si>
  <si>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</si>
  <si>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</si>
  <si>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</si>
  <si>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</si>
  <si>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</si>
  <si>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</si>
  <si>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</si>
  <si>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</si>
  <si>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</si>
  <si>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</si>
  <si>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</si>
  <si>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</si>
  <si>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</si>
  <si>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</si>
  <si>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</si>
  <si>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</si>
  <si>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</si>
  <si>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</si>
  <si>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</si>
  <si>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</si>
  <si>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</si>
  <si>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</si>
  <si>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</si>
  <si>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</si>
  <si>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</si>
  <si>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</si>
  <si>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</si>
  <si>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</si>
  <si>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</si>
  <si>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</si>
  <si>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</si>
  <si>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</si>
  <si>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</si>
  <si>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</si>
  <si>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</si>
  <si>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</si>
  <si>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</si>
  <si>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</si>
  <si>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</si>
  <si>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</si>
  <si>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</si>
  <si>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</si>
  <si>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</si>
  <si>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</si>
  <si>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</si>
  <si>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</si>
  <si>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</si>
  <si>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</si>
  <si>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</si>
  <si>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</si>
  <si>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</si>
  <si>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</si>
  <si>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</si>
  <si>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</si>
  <si>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</si>
  <si>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</si>
  <si>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</si>
  <si>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</si>
  <si>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</si>
  <si>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</si>
  <si>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</si>
  <si>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</si>
  <si>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</si>
  <si>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</si>
  <si>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</si>
  <si>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Das Zahnrad sollte auf 14 gehen, die Schulter ist irre Kräftig abr zu langsam.15 ging auch</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</si>
</sst>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C58" zoomScale="80" zoomScaleNormal="80" workbookViewId="0">
      <selection activeCell="N72" sqref="N7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466</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6" x14ac:dyDescent="0.3">
      <c r="B17" t="s">
        <v>29</v>
      </c>
      <c r="C17">
        <v>5</v>
      </c>
      <c r="D17" t="s">
        <v>30</v>
      </c>
    </row>
    <row r="18" spans="1:6" x14ac:dyDescent="0.3">
      <c r="B18" t="s">
        <v>31</v>
      </c>
      <c r="C18" s="6">
        <v>14</v>
      </c>
      <c r="D18" t="s">
        <v>28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526</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5">
        <f>C30/C28*(C34/C32)</f>
        <v>11.755102040816325</v>
      </c>
      <c r="D26" t="s">
        <v>15</v>
      </c>
    </row>
    <row r="27" spans="1:6" x14ac:dyDescent="0.3">
      <c r="B27" t="s">
        <v>29</v>
      </c>
      <c r="C27">
        <v>5</v>
      </c>
      <c r="D27" t="s">
        <v>30</v>
      </c>
    </row>
    <row r="28" spans="1:6" x14ac:dyDescent="0.3">
      <c r="B28" t="s">
        <v>31</v>
      </c>
      <c r="C28" s="6">
        <v>14</v>
      </c>
      <c r="D28" t="s">
        <v>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467</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474</v>
      </c>
    </row>
    <row r="69" spans="1:31" ht="28.8" x14ac:dyDescent="0.3">
      <c r="C69" s="2"/>
      <c r="D69" s="2"/>
      <c r="G69" s="10" t="s">
        <v>49</v>
      </c>
      <c r="H69" s="10" t="s">
        <v>50</v>
      </c>
      <c r="I69" s="10" t="s">
        <v>51</v>
      </c>
      <c r="J69" s="10" t="s">
        <v>52</v>
      </c>
      <c r="K69" s="10" t="s">
        <v>30</v>
      </c>
      <c r="L69" s="12"/>
      <c r="M69" s="10" t="s">
        <v>67</v>
      </c>
      <c r="N69" s="10" t="s">
        <v>53</v>
      </c>
      <c r="O69" s="10" t="s">
        <v>54</v>
      </c>
      <c r="P69" s="10" t="s">
        <v>479</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399</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475</v>
      </c>
      <c r="U73" s="51" t="s">
        <v>476</v>
      </c>
      <c r="V73" s="10" t="s">
        <v>465</v>
      </c>
      <c r="W73" s="51" t="s">
        <v>477</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478</v>
      </c>
      <c r="H74" s="51">
        <v>1.8</v>
      </c>
      <c r="I74" s="51" t="s">
        <v>55</v>
      </c>
      <c r="J74" s="51" t="s">
        <v>59</v>
      </c>
      <c r="K74" s="51" t="s">
        <v>60</v>
      </c>
      <c r="L74" s="51">
        <v>5</v>
      </c>
      <c r="M74" s="51">
        <v>26</v>
      </c>
      <c r="N74" s="51">
        <v>0.4</v>
      </c>
      <c r="O74" s="51" t="s">
        <v>56</v>
      </c>
      <c r="P74" s="51">
        <v>30</v>
      </c>
      <c r="Q74" s="55">
        <v>0.23</v>
      </c>
      <c r="R74" s="11"/>
      <c r="S74" s="52">
        <f>0.6801*N74</f>
        <v>0.27204</v>
      </c>
      <c r="T74" s="12" t="s">
        <v>475</v>
      </c>
      <c r="U74" s="12" t="s">
        <v>476</v>
      </c>
      <c r="V74" s="12" t="s">
        <v>464</v>
      </c>
      <c r="W74" s="12" t="s">
        <v>477</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 workbookViewId="0">
      <selection activeCell="H40" sqref="H40"/>
    </sheetView>
  </sheetViews>
  <sheetFormatPr baseColWidth="10" defaultRowHeight="14.4" x14ac:dyDescent="0.3"/>
  <sheetData>
    <row r="1" spans="1:10" x14ac:dyDescent="0.3">
      <c r="A1" t="s">
        <v>521</v>
      </c>
    </row>
    <row r="4" spans="1:10" x14ac:dyDescent="0.3">
      <c r="J4" t="s">
        <v>522</v>
      </c>
    </row>
    <row r="39" spans="8:8" x14ac:dyDescent="0.3">
      <c r="H39" t="s">
        <v>523</v>
      </c>
    </row>
    <row r="40" spans="8:8" x14ac:dyDescent="0.3">
      <c r="H40" t="s">
        <v>524</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468</v>
      </c>
      <c r="G36">
        <v>0.55000000000000004</v>
      </c>
    </row>
    <row r="37" spans="1:9" x14ac:dyDescent="0.3">
      <c r="A37" t="s">
        <v>100</v>
      </c>
      <c r="C37" s="2">
        <f>C36*2.5/PI()</f>
        <v>51.725356504865985</v>
      </c>
      <c r="D37" t="s">
        <v>30</v>
      </c>
      <c r="E37" s="2" t="s">
        <v>469</v>
      </c>
      <c r="G37">
        <f>RADIANS(25-360/C36/2)</f>
        <v>0.38800011832797016</v>
      </c>
      <c r="H37" s="4">
        <f>DEGREES(G37)</f>
        <v>22.23076923076923</v>
      </c>
    </row>
    <row r="38" spans="1:9" x14ac:dyDescent="0.3">
      <c r="A38" t="s">
        <v>99</v>
      </c>
      <c r="C38" s="2">
        <f>C37-G36</f>
        <v>51.175356504865988</v>
      </c>
      <c r="D38" t="s">
        <v>30</v>
      </c>
      <c r="E38" t="s">
        <v>470</v>
      </c>
      <c r="G38">
        <f>(2.5-1-2*SIN(RADIANS(20))*0.7)/C37*C38</f>
        <v>1.0103135950204958</v>
      </c>
      <c r="H38">
        <f>(1*(C38/2-0.7)/(C39/2)*C38/C39)</f>
        <v>1.0533682448534774</v>
      </c>
      <c r="I38">
        <f>2*SIN(RADIANS(G37))*0.7*C38/C39</f>
        <v>9.8661406332788554E-3</v>
      </c>
    </row>
    <row r="39" spans="1:9" x14ac:dyDescent="0.3">
      <c r="A39" t="s">
        <v>471</v>
      </c>
      <c r="C39" s="2">
        <f>C38-2</f>
        <v>49.175356504865988</v>
      </c>
      <c r="D39" t="s">
        <v>30</v>
      </c>
      <c r="E39" t="s">
        <v>415</v>
      </c>
      <c r="G39">
        <f>C38+1.4*((G38/2)/TAN(G37))</f>
        <v>52.905688224779105</v>
      </c>
    </row>
    <row r="40" spans="1:9" x14ac:dyDescent="0.3">
      <c r="A40" t="s">
        <v>415</v>
      </c>
      <c r="C40" s="2">
        <f>G39</f>
        <v>52.905688224779105</v>
      </c>
      <c r="E40" t="s">
        <v>472</v>
      </c>
      <c r="G40">
        <f>2.5-1-2*(SIN(RADIANS(20)))*0.7</f>
        <v>1.0211717993440639</v>
      </c>
    </row>
    <row r="41" spans="1:9" x14ac:dyDescent="0.3">
      <c r="C41" s="2"/>
      <c r="E41" t="s">
        <v>473</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494</v>
      </c>
    </row>
    <row r="14" spans="1:4" x14ac:dyDescent="0.3">
      <c r="A14" t="s">
        <v>433</v>
      </c>
      <c r="B14" t="s">
        <v>434</v>
      </c>
      <c r="D14" t="s">
        <v>495</v>
      </c>
    </row>
    <row r="15" spans="1:4" x14ac:dyDescent="0.3">
      <c r="A15" t="s">
        <v>437</v>
      </c>
      <c r="B15" t="s">
        <v>438</v>
      </c>
      <c r="D15" t="s">
        <v>439</v>
      </c>
    </row>
    <row r="16" spans="1:4" x14ac:dyDescent="0.3">
      <c r="A16" t="s">
        <v>439</v>
      </c>
      <c r="B16" t="s">
        <v>440</v>
      </c>
      <c r="D16" t="s">
        <v>437</v>
      </c>
    </row>
    <row r="17" spans="1:4" x14ac:dyDescent="0.3">
      <c r="A17" t="s">
        <v>435</v>
      </c>
      <c r="B17" t="s">
        <v>436</v>
      </c>
      <c r="D17" t="s">
        <v>496</v>
      </c>
    </row>
    <row r="19" spans="1:4" x14ac:dyDescent="0.3">
      <c r="B19" t="s">
        <v>442</v>
      </c>
      <c r="C19" t="s">
        <v>443</v>
      </c>
      <c r="D19" t="s">
        <v>445</v>
      </c>
    </row>
    <row r="20" spans="1:4" x14ac:dyDescent="0.3">
      <c r="A20" t="s">
        <v>441</v>
      </c>
      <c r="B20" t="s">
        <v>497</v>
      </c>
    </row>
    <row r="21" spans="1:4" x14ac:dyDescent="0.3">
      <c r="A21" t="s">
        <v>444</v>
      </c>
      <c r="B21" t="s">
        <v>502</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67"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424</v>
      </c>
      <c r="E5" s="9"/>
      <c r="H5" s="19"/>
      <c r="I5" s="31"/>
      <c r="J5" s="32"/>
      <c r="K5" s="29"/>
      <c r="L5" t="str">
        <f t="shared" ca="1" si="0"/>
        <v>Habs</v>
      </c>
    </row>
    <row r="6" spans="1:15" ht="13.8" customHeight="1" x14ac:dyDescent="0.3">
      <c r="B6" s="27">
        <v>6</v>
      </c>
      <c r="C6" s="26" t="str">
        <f>C145</f>
        <v>Zylinderkopfschraube Innensechskant M3 20mm</v>
      </c>
      <c r="D6" t="s">
        <v>422</v>
      </c>
      <c r="E6" s="9"/>
      <c r="H6" s="19"/>
      <c r="I6" s="31"/>
      <c r="J6" s="32"/>
      <c r="K6" s="29"/>
      <c r="L6" t="str">
        <f t="shared" ca="1" si="0"/>
        <v>Habs</v>
      </c>
    </row>
    <row r="7" spans="1:15" ht="13.8" customHeight="1" x14ac:dyDescent="0.3">
      <c r="B7" s="27">
        <v>1</v>
      </c>
      <c r="C7" s="26" t="str">
        <f>C173</f>
        <v>Distanzbolzen 2x Innen M3 20mm, Schlüsselweite 5,5mm</v>
      </c>
      <c r="D7" t="s">
        <v>423</v>
      </c>
      <c r="E7" s="9"/>
      <c r="H7" s="19"/>
      <c r="I7" s="31"/>
      <c r="J7" s="32"/>
      <c r="K7" s="29"/>
      <c r="L7" t="str">
        <f t="shared" ca="1" si="0"/>
        <v>Habs</v>
      </c>
    </row>
    <row r="8" spans="1:15" ht="13.8" customHeight="1" x14ac:dyDescent="0.3">
      <c r="B8" s="27">
        <v>2</v>
      </c>
      <c r="C8" s="26" t="str">
        <f>C173</f>
        <v>Distanzbolzen 2x Innen M3 20mm, Schlüsselweite 5,5mm</v>
      </c>
      <c r="D8" t="s">
        <v>423</v>
      </c>
      <c r="E8" s="9"/>
      <c r="H8" s="19"/>
      <c r="I8" s="31"/>
      <c r="J8" s="32"/>
      <c r="K8" s="29"/>
      <c r="L8" t="str">
        <f t="shared" ca="1" si="0"/>
        <v>Habs</v>
      </c>
    </row>
    <row r="9" spans="1:15" ht="13.8" customHeight="1" x14ac:dyDescent="0.3">
      <c r="B9" s="27">
        <v>4</v>
      </c>
      <c r="C9" s="26" t="str">
        <f>C145</f>
        <v>Zylinderkopfschraube Innensechskant M3 20mm</v>
      </c>
      <c r="D9" t="s">
        <v>423</v>
      </c>
      <c r="E9" s="9"/>
      <c r="H9" s="19"/>
      <c r="I9" s="31"/>
      <c r="J9" s="32"/>
      <c r="K9" s="29"/>
      <c r="L9" t="str">
        <f t="shared" ca="1" si="0"/>
        <v>Habs</v>
      </c>
    </row>
    <row r="10" spans="1:15" ht="13.8" customHeight="1" x14ac:dyDescent="0.3">
      <c r="B10" s="27">
        <v>2</v>
      </c>
      <c r="C10" s="26" t="str">
        <f>C145</f>
        <v>Zylinderkopfschraube Innensechskant M3 20mm</v>
      </c>
      <c r="D10" t="s">
        <v>425</v>
      </c>
      <c r="E10" s="9"/>
      <c r="H10" s="19"/>
      <c r="I10" s="31"/>
      <c r="J10" s="32"/>
      <c r="K10" s="29"/>
      <c r="L10" t="str">
        <f t="shared" ca="1" si="0"/>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452</v>
      </c>
      <c r="E18" s="9"/>
      <c r="H18" s="19"/>
      <c r="I18" s="31"/>
      <c r="J18" s="32"/>
      <c r="K18" s="29"/>
      <c r="L18">
        <f t="shared" ca="1" si="1"/>
        <v>0</v>
      </c>
    </row>
    <row r="19" spans="1:12" ht="13.8" customHeight="1" x14ac:dyDescent="0.3">
      <c r="B19" s="27">
        <v>1</v>
      </c>
      <c r="C19" s="26" t="str">
        <f>C243</f>
        <v>Rillenkugellager DIN 625 SKF - 61807 35x44x5mm</v>
      </c>
      <c r="D19" t="s">
        <v>453</v>
      </c>
      <c r="E19" s="9"/>
      <c r="H19" s="19"/>
      <c r="I19" s="31"/>
      <c r="J19" s="32"/>
      <c r="K19" s="29"/>
      <c r="L19" t="str">
        <f t="shared" ca="1" si="1"/>
        <v>Habs</v>
      </c>
    </row>
    <row r="20" spans="1:12" ht="13.8" customHeight="1" x14ac:dyDescent="0.3">
      <c r="B20" s="27">
        <v>1</v>
      </c>
      <c r="C20" s="26" t="str">
        <f>C229</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427</v>
      </c>
      <c r="E24" s="9"/>
      <c r="H24" s="19"/>
      <c r="I24" s="31"/>
      <c r="J24" s="32"/>
      <c r="K24" s="29"/>
      <c r="L24" t="str">
        <f t="shared" ca="1" si="2"/>
        <v>Habs</v>
      </c>
    </row>
    <row r="25" spans="1:12" ht="13.8" customHeight="1" x14ac:dyDescent="0.3">
      <c r="B25" s="27">
        <v>1</v>
      </c>
      <c r="C25" s="26" t="str">
        <f>C224</f>
        <v>NEMA 17 - 42x42x34 - 0,26Nm - 5mm Achse - 0.4A 12V - 17HS13-404s</v>
      </c>
      <c r="D25" t="s">
        <v>428</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429</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430</v>
      </c>
      <c r="E31" s="9"/>
      <c r="H31" s="19"/>
      <c r="I31" s="31"/>
      <c r="J31" s="32"/>
      <c r="K31" s="29"/>
      <c r="L31" t="str">
        <f t="shared" ca="1" si="2"/>
        <v>Habs</v>
      </c>
    </row>
    <row r="32" spans="1:12" ht="13.8" customHeight="1" x14ac:dyDescent="0.3">
      <c r="B32" s="27">
        <v>3</v>
      </c>
      <c r="C32" s="26" t="str">
        <f>C173</f>
        <v>Distanzbolzen 2x Innen M3 20mm, Schlüsselweite 5,5mm</v>
      </c>
      <c r="D32" t="s">
        <v>431</v>
      </c>
      <c r="E32" s="9"/>
      <c r="H32" s="19"/>
      <c r="I32" s="31"/>
      <c r="J32" s="32"/>
      <c r="K32" s="29"/>
      <c r="L32" t="str">
        <f t="shared" ca="1" si="2"/>
        <v>Habs</v>
      </c>
    </row>
    <row r="33" spans="1:12" ht="13.8" customHeight="1" x14ac:dyDescent="0.3">
      <c r="B33" s="27">
        <v>4</v>
      </c>
      <c r="C33" s="26" t="str">
        <f>C147</f>
        <v>Zylinderkopfschraube Innensechskant M3 30mm</v>
      </c>
      <c r="D33" t="s">
        <v>431</v>
      </c>
      <c r="E33" s="9"/>
      <c r="H33" s="19"/>
      <c r="I33" s="31"/>
      <c r="J33" s="32"/>
      <c r="K33" s="29"/>
      <c r="L33" t="str">
        <f t="shared" ca="1" si="2"/>
        <v>Habs</v>
      </c>
    </row>
    <row r="34" spans="1:12" ht="13.8" customHeight="1" x14ac:dyDescent="0.3">
      <c r="B34" s="27">
        <v>2</v>
      </c>
      <c r="C34" s="26" t="str">
        <f>C145</f>
        <v>Zylinderkopfschraube Innensechskant M3 20mm</v>
      </c>
      <c r="D34" t="s">
        <v>431</v>
      </c>
      <c r="E34" s="9"/>
      <c r="H34" s="19"/>
      <c r="I34" s="31"/>
      <c r="J34" s="32"/>
      <c r="K34" s="29"/>
      <c r="L34" t="str">
        <f t="shared" ca="1" si="2"/>
        <v>Habs</v>
      </c>
    </row>
    <row r="35" spans="1:12" ht="13.8" customHeight="1" x14ac:dyDescent="0.3">
      <c r="B35" s="27">
        <v>3</v>
      </c>
      <c r="C35" s="26" t="str">
        <f>C173</f>
        <v>Distanzbolzen 2x Innen M3 20mm, Schlüsselweite 5,5mm</v>
      </c>
      <c r="D35" t="s">
        <v>432</v>
      </c>
      <c r="E35" s="9"/>
      <c r="H35" s="19"/>
      <c r="I35" s="31"/>
      <c r="J35" s="32"/>
      <c r="K35" s="29"/>
      <c r="L35" t="str">
        <f t="shared" ca="1" si="2"/>
        <v>Habs</v>
      </c>
    </row>
    <row r="36" spans="1:12" ht="13.8" customHeight="1" x14ac:dyDescent="0.3">
      <c r="B36" s="27">
        <v>6</v>
      </c>
      <c r="C36" s="26" t="str">
        <f>C145</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409</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408</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404</v>
      </c>
      <c r="E186" s="9" t="s">
        <v>405</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455</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403</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402</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406</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411</v>
      </c>
      <c r="E221" s="9" t="s">
        <v>410</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413</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414</v>
      </c>
      <c r="E223" s="9" t="s">
        <v>410</v>
      </c>
      <c r="G223">
        <v>1</v>
      </c>
      <c r="H223" s="19">
        <v>14.5</v>
      </c>
      <c r="I223" s="31">
        <f t="shared" si="30"/>
        <v>1</v>
      </c>
      <c r="J223" s="32">
        <f t="shared" si="31"/>
        <v>0</v>
      </c>
      <c r="K223" s="29">
        <f t="shared" si="32"/>
        <v>14.5</v>
      </c>
      <c r="L223" t="s">
        <v>300</v>
      </c>
    </row>
    <row r="224" spans="2:12" ht="13.8" customHeight="1" x14ac:dyDescent="0.3">
      <c r="B224" s="27">
        <f t="shared" si="29"/>
        <v>1</v>
      </c>
      <c r="C224" s="26" t="s">
        <v>418</v>
      </c>
      <c r="E224" s="9" t="s">
        <v>419</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400</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412</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407</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480</v>
      </c>
      <c r="D272" t="s">
        <v>486</v>
      </c>
      <c r="E272" s="9"/>
      <c r="H272" s="19"/>
      <c r="I272" s="31"/>
      <c r="J272" s="32"/>
    </row>
    <row r="273" spans="1:11" ht="13.8" customHeight="1" x14ac:dyDescent="0.3">
      <c r="B273" s="27"/>
      <c r="C273" t="s">
        <v>481</v>
      </c>
      <c r="D273" t="s">
        <v>485</v>
      </c>
      <c r="E273" s="9"/>
      <c r="H273" s="19"/>
      <c r="I273" s="31"/>
      <c r="J273" s="32"/>
    </row>
    <row r="274" spans="1:11" x14ac:dyDescent="0.3">
      <c r="C274" t="s">
        <v>482</v>
      </c>
      <c r="D274" t="s">
        <v>487</v>
      </c>
      <c r="E274" s="24"/>
      <c r="I274" s="30"/>
    </row>
    <row r="275" spans="1:11" x14ac:dyDescent="0.3">
      <c r="C275" t="s">
        <v>483</v>
      </c>
      <c r="D275" t="s">
        <v>484</v>
      </c>
    </row>
    <row r="276" spans="1:11" x14ac:dyDescent="0.3">
      <c r="C276" t="s">
        <v>488</v>
      </c>
      <c r="D276" t="s">
        <v>491</v>
      </c>
      <c r="E276" s="22"/>
      <c r="I276" s="30"/>
      <c r="J276"/>
      <c r="K276"/>
    </row>
    <row r="277" spans="1:11" x14ac:dyDescent="0.3">
      <c r="C277" t="s">
        <v>490</v>
      </c>
      <c r="D277" t="s">
        <v>489</v>
      </c>
      <c r="E277" s="22"/>
      <c r="I277" s="30"/>
      <c r="J277"/>
      <c r="K277"/>
    </row>
    <row r="278" spans="1:11" x14ac:dyDescent="0.3">
      <c r="C278" t="s">
        <v>492</v>
      </c>
      <c r="D278" s="6" t="s">
        <v>493</v>
      </c>
      <c r="E278" s="22"/>
      <c r="I278" s="30"/>
      <c r="J278"/>
      <c r="K278"/>
    </row>
    <row r="279" spans="1:11" x14ac:dyDescent="0.3">
      <c r="D279" s="8"/>
      <c r="I279" s="30"/>
      <c r="J279"/>
      <c r="K279"/>
    </row>
    <row r="280" spans="1:11" x14ac:dyDescent="0.3">
      <c r="E280" s="22"/>
      <c r="I280" s="30"/>
      <c r="J280"/>
      <c r="K280"/>
    </row>
    <row r="281" spans="1:11" x14ac:dyDescent="0.3">
      <c r="A281" t="s">
        <v>503</v>
      </c>
      <c r="E281" s="24"/>
      <c r="I281" s="30"/>
      <c r="J281"/>
      <c r="K281"/>
    </row>
    <row r="282" spans="1:11" x14ac:dyDescent="0.3">
      <c r="A282" t="s">
        <v>507</v>
      </c>
      <c r="E282" s="24"/>
      <c r="I282" s="30"/>
      <c r="J282"/>
      <c r="K282"/>
    </row>
    <row r="283" spans="1:11" x14ac:dyDescent="0.3">
      <c r="B283" t="s">
        <v>525</v>
      </c>
      <c r="C283" t="s">
        <v>509</v>
      </c>
    </row>
    <row r="284" spans="1:11" x14ac:dyDescent="0.3">
      <c r="B284" t="s">
        <v>525</v>
      </c>
      <c r="C284" t="s">
        <v>508</v>
      </c>
      <c r="D284" s="8" t="s">
        <v>510</v>
      </c>
      <c r="E284" s="21"/>
      <c r="I284" s="30"/>
      <c r="J284"/>
      <c r="K284"/>
    </row>
    <row r="285" spans="1:11" x14ac:dyDescent="0.3">
      <c r="B285" t="s">
        <v>525</v>
      </c>
      <c r="C285" t="s">
        <v>511</v>
      </c>
      <c r="D285" s="8" t="s">
        <v>514</v>
      </c>
      <c r="H285" s="19"/>
      <c r="I285" s="30"/>
      <c r="J285"/>
      <c r="K285"/>
    </row>
    <row r="286" spans="1:11" x14ac:dyDescent="0.3">
      <c r="B286" t="s">
        <v>525</v>
      </c>
      <c r="C286" t="s">
        <v>512</v>
      </c>
      <c r="D286" s="8" t="s">
        <v>513</v>
      </c>
      <c r="H286" s="20"/>
      <c r="I286" s="30"/>
      <c r="J286"/>
      <c r="K286"/>
    </row>
    <row r="287" spans="1:11" x14ac:dyDescent="0.3">
      <c r="B287" t="s">
        <v>525</v>
      </c>
      <c r="C287" t="s">
        <v>515</v>
      </c>
      <c r="D287" s="8" t="s">
        <v>516</v>
      </c>
    </row>
    <row r="288" spans="1:11" x14ac:dyDescent="0.3">
      <c r="B288" t="s">
        <v>525</v>
      </c>
      <c r="C288" t="s">
        <v>517</v>
      </c>
      <c r="D288" s="8" t="s">
        <v>518</v>
      </c>
    </row>
    <row r="289" spans="1:11" x14ac:dyDescent="0.3">
      <c r="B289" t="s">
        <v>525</v>
      </c>
      <c r="C289" t="s">
        <v>519</v>
      </c>
      <c r="D289" t="s">
        <v>520</v>
      </c>
    </row>
    <row r="290" spans="1:11" x14ac:dyDescent="0.3">
      <c r="D290" s="8"/>
      <c r="E290" s="21"/>
      <c r="I290" s="30"/>
      <c r="J290"/>
      <c r="K290"/>
    </row>
    <row r="291" spans="1:11" x14ac:dyDescent="0.3">
      <c r="A291" t="s">
        <v>506</v>
      </c>
      <c r="E291" s="24"/>
      <c r="I291" s="30"/>
      <c r="J291"/>
      <c r="K291"/>
    </row>
    <row r="296" spans="1:11" x14ac:dyDescent="0.3">
      <c r="A296" t="s">
        <v>505</v>
      </c>
    </row>
    <row r="297" spans="1:11" x14ac:dyDescent="0.3">
      <c r="B297" t="s">
        <v>499</v>
      </c>
      <c r="C297" t="s">
        <v>498</v>
      </c>
      <c r="D297" t="s">
        <v>504</v>
      </c>
      <c r="I297" s="30"/>
      <c r="J297"/>
      <c r="K297"/>
    </row>
    <row r="298" spans="1:11" ht="15" customHeight="1" x14ac:dyDescent="0.3">
      <c r="B298" t="s">
        <v>499</v>
      </c>
      <c r="C298" t="s">
        <v>500</v>
      </c>
      <c r="D298" s="8" t="s">
        <v>501</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Tabelle1</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2016-12-02T19:39:29Z</dcterms:modified>
</cp:coreProperties>
</file>