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1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O88" i="3" l="1"/>
  <c r="O77" i="3"/>
  <c r="O78" i="3"/>
  <c r="C51" i="3"/>
  <c r="O91" i="3"/>
  <c r="O89" i="3"/>
  <c r="C41" i="3"/>
  <c r="O87" i="3"/>
  <c r="H26" i="7" l="1"/>
  <c r="H18" i="7"/>
  <c r="H16" i="7"/>
  <c r="O83" i="3"/>
  <c r="O76" i="3"/>
  <c r="C8" i="3" l="1"/>
  <c r="O75" i="3"/>
  <c r="C60" i="5" l="1"/>
  <c r="C61" i="5" s="1"/>
  <c r="C62" i="5" s="1"/>
  <c r="C63" i="5" s="1"/>
  <c r="G15" i="7"/>
  <c r="H14" i="7"/>
  <c r="H13" i="7"/>
  <c r="H34" i="7"/>
  <c r="H35" i="7"/>
  <c r="H12" i="7"/>
  <c r="C37" i="5"/>
  <c r="C38" i="5" s="1"/>
  <c r="C39" i="5" l="1"/>
  <c r="C40" i="5" s="1"/>
  <c r="C94" i="3"/>
  <c r="C106" i="3"/>
  <c r="C55" i="3"/>
  <c r="C53" i="3"/>
  <c r="C49" i="3"/>
  <c r="C46" i="3"/>
  <c r="C43" i="3"/>
  <c r="O92" i="3"/>
  <c r="C45" i="3"/>
  <c r="C39" i="3"/>
  <c r="C36" i="3"/>
  <c r="C9" i="3"/>
  <c r="O90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9" i="3" l="1"/>
  <c r="C65" i="3" s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6" i="3"/>
  <c r="C97" i="3" s="1"/>
  <c r="C108" i="3"/>
  <c r="C109" i="3" s="1"/>
  <c r="C102" i="3"/>
  <c r="C103" i="3" s="1"/>
  <c r="C68" i="3"/>
  <c r="C75" i="3" s="1"/>
</calcChain>
</file>

<file path=xl/sharedStrings.xml><?xml version="1.0" encoding="utf-8"?>
<sst xmlns="http://schemas.openxmlformats.org/spreadsheetml/2006/main" count="1589" uniqueCount="690">
  <si>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</si>
  <si>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</si>
  <si>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</si>
  <si>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</si>
  <si>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</si>
  <si>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</si>
  <si>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</si>
  <si>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</si>
  <si>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</si>
  <si>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</si>
  <si>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</si>
  <si>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</si>
  <si>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</si>
  <si>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</si>
  <si>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</si>
  <si>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</si>
  <si>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</si>
  <si>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</si>
  <si>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</si>
  <si>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</si>
  <si>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</si>
  <si>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</si>
  <si>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</si>
  <si>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</si>
  <si>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</si>
  <si>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</si>
  <si>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</si>
  <si>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</si>
  <si>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</si>
  <si>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</si>
  <si>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</si>
  <si>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</si>
  <si>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</si>
  <si>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</si>
  <si>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</si>
  <si>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</si>
  <si>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</si>
  <si>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</si>
  <si>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</si>
  <si>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</si>
  <si>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</si>
  <si>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</si>
  <si>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</si>
  <si>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</si>
  <si>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</si>
  <si>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</si>
  <si>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</si>
  <si>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</si>
  <si>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</si>
  <si>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</si>
  <si>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</si>
  <si>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</si>
  <si>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</si>
  <si>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</si>
  <si>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</si>
  <si>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</si>
  <si>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</si>
  <si>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</si>
  <si>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</si>
  <si>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</si>
  <si>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</si>
  <si>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</si>
  <si>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</si>
  <si>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</si>
  <si>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</si>
  <si>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</si>
  <si>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</si>
  <si>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</si>
  <si>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</si>
  <si>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</si>
  <si>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</si>
  <si>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</si>
  <si>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</si>
  <si>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</si>
  <si>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</si>
  <si>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</si>
  <si>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</si>
  <si>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</si>
  <si>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</si>
  <si>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</si>
  <si>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</si>
  <si>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</si>
  <si>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</si>
  <si>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</si>
  <si>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</si>
  <si>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</si>
  <si>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</si>
  <si>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</si>
  <si>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</si>
  <si>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</si>
  <si>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</si>
  <si>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</si>
  <si>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</si>
  <si>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</si>
  <si>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</si>
  <si>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</si>
  <si>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</si>
  <si>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</si>
  <si>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</si>
  <si>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</si>
  <si>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</si>
  <si>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</si>
  <si>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</si>
  <si>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</si>
  <si>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</si>
  <si>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</si>
  <si>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</si>
  <si>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</si>
  <si>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</si>
  <si>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</si>
  <si>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</si>
  <si>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</si>
  <si>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</si>
  <si>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</si>
  <si>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</si>
  <si>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</si>
  <si>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</si>
  <si>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</si>
  <si>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</si>
  <si>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</si>
  <si>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</si>
  <si>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</si>
  <si>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</si>
  <si>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</si>
  <si>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</si>
  <si>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</si>
  <si>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</si>
  <si>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</si>
  <si>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</si>
  <si>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</si>
  <si>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</si>
  <si>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</si>
  <si>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</si>
  <si>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</si>
  <si>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</si>
  <si>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</si>
  <si>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</si>
  <si>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</si>
  <si>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</si>
  <si>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</si>
  <si>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</si>
  <si>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</si>
  <si>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</si>
  <si>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</si>
  <si>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</si>
  <si>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</si>
  <si>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</si>
  <si>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</si>
  <si>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</si>
  <si>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</si>
  <si>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</si>
  <si>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</si>
  <si>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</si>
  <si>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</si>
  <si>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</si>
  <si>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</si>
  <si>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</si>
  <si>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</si>
  <si>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</si>
  <si>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</si>
  <si>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</si>
  <si>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</si>
  <si>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</si>
  <si>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</si>
  <si>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</si>
  <si>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</si>
  <si>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</si>
  <si>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</si>
  <si>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</si>
  <si>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</si>
  <si>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</si>
  <si>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</si>
  <si>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</si>
  <si>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</si>
  <si>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</si>
  <si>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</si>
  <si>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</si>
  <si>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</si>
  <si>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</si>
  <si>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</si>
  <si>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</si>
  <si>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</si>
  <si>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</si>
  <si>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</si>
  <si>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</si>
  <si>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</si>
  <si>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</si>
  <si>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</si>
  <si>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</si>
  <si>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</si>
  <si>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</si>
  <si>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</si>
  <si>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</si>
  <si>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</si>
  <si>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</si>
  <si>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</si>
  <si>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</si>
  <si>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</si>
  <si>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</si>
  <si>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</si>
  <si>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</si>
  <si>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</si>
  <si>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</si>
  <si>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</si>
  <si>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</si>
  <si>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</si>
  <si>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</si>
  <si>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</si>
  <si>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</si>
  <si>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</si>
  <si>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</si>
  <si>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</si>
  <si>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</si>
  <si>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</si>
  <si>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</si>
  <si>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</si>
  <si>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</si>
  <si>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</si>
  <si>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</si>
  <si>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</si>
  <si>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</si>
  <si>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</si>
  <si>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</si>
  <si>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</si>
  <si>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</si>
  <si>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</si>
  <si>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</si>
  <si>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</si>
  <si>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</si>
  <si>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</si>
  <si>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</si>
  <si>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</si>
  <si>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</si>
  <si>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</si>
  <si>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</si>
  <si>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</si>
  <si>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</si>
  <si>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</si>
  <si>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</si>
  <si>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</si>
  <si>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</si>
  <si>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</si>
  <si>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</si>
  <si>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</si>
  <si>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</si>
  <si>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</si>
  <si>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</si>
  <si>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</si>
  <si>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</si>
  <si>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</si>
  <si>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</si>
  <si>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</si>
  <si>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</si>
  <si>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</si>
  <si>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</si>
  <si>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</si>
  <si>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</si>
  <si>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</si>
  <si>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</si>
  <si>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</si>
  <si>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</si>
  <si>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</si>
  <si>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</si>
  <si>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</si>
  <si>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</si>
  <si>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</si>
  <si>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</si>
  <si>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</si>
  <si>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</si>
  <si>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</si>
  <si>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</si>
  <si>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</si>
  <si>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</si>
  <si>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</si>
  <si>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</si>
  <si>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</si>
  <si>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</si>
  <si>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</si>
  <si>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</si>
  <si>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</si>
  <si>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</si>
  <si>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</si>
  <si>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</si>
  <si>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</si>
  <si>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</si>
  <si>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</si>
  <si>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</si>
  <si>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</si>
  <si>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</si>
  <si>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</si>
  <si>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</si>
  <si>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</si>
  <si>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</si>
  <si>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</si>
  <si>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</si>
  <si>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</si>
  <si>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</si>
  <si>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</si>
  <si>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</si>
  <si>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</si>
  <si>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</si>
  <si>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</si>
  <si>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</si>
  <si>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</si>
  <si>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</si>
  <si>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</si>
  <si>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</si>
  <si>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</si>
  <si>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</si>
  <si>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</si>
  <si>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</si>
  <si>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</si>
  <si>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</si>
  <si>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</si>
  <si>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</si>
  <si>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</si>
  <si>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</si>
  <si>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</si>
  <si>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</si>
  <si>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</si>
  <si>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</si>
  <si>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</si>
  <si>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</si>
  <si>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</si>
  <si>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</si>
  <si>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</si>
  <si>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</si>
  <si>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</si>
  <si>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</si>
  <si>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</si>
  <si>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</si>
  <si>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</si>
  <si>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</si>
  <si>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</si>
  <si>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</si>
  <si>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</si>
  <si>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</si>
  <si>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</si>
  <si>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</si>
  <si>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</si>
  <si>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</si>
  <si>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</si>
  <si>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</si>
  <si>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</si>
  <si>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</si>
  <si>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</si>
  <si>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</si>
  <si>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</si>
  <si>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</si>
  <si>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</si>
  <si>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</si>
  <si>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</si>
  <si>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</si>
  <si>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</si>
  <si>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</si>
  <si>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</si>
  <si>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</si>
  <si>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</si>
  <si>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</si>
  <si>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</si>
  <si>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</si>
  <si>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</si>
  <si>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</si>
  <si>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</si>
  <si>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</si>
  <si>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</si>
  <si>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</si>
  <si>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</si>
  <si>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</si>
  <si>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</si>
  <si>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</si>
  <si>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</si>
  <si>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</si>
  <si>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</si>
  <si>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</si>
  <si>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</si>
  <si>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</si>
  <si>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</si>
  <si>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</si>
  <si>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</si>
  <si>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</si>
  <si>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</si>
  <si>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</si>
  <si>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</si>
  <si>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</si>
  <si>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</si>
  <si>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</si>
  <si>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</si>
  <si>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</si>
  <si>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</si>
  <si>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</si>
  <si>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</si>
  <si>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</si>
  <si>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</si>
  <si>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</si>
  <si>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</si>
  <si>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</si>
  <si>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</si>
  <si>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</si>
  <si>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</si>
  <si>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</si>
  <si>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</si>
  <si>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</si>
  <si>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</si>
  <si>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</si>
  <si>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</si>
  <si>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</si>
  <si>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</si>
  <si>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</si>
  <si>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</si>
  <si>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</si>
  <si>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</si>
  <si>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</si>
  <si>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</si>
  <si>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</si>
  <si>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</si>
  <si>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</si>
  <si>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</si>
  <si>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</si>
  <si>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</si>
  <si>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</si>
  <si>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</si>
  <si>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</si>
  <si>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</si>
  <si>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</si>
  <si>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</si>
  <si>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</si>
  <si>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</si>
  <si>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</si>
  <si>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</si>
  <si>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</si>
  <si>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</si>
  <si>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</si>
  <si>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</si>
  <si>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</si>
  <si>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</si>
  <si>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</si>
  <si>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</si>
  <si>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</si>
  <si>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</si>
  <si>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</si>
  <si>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</si>
  <si>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</si>
  <si>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</si>
  <si>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</si>
  <si>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</si>
  <si>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</si>
  <si>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</si>
  <si>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</si>
  <si>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</si>
  <si>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</si>
  <si>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</si>
  <si>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</si>
  <si>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</si>
  <si>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</si>
  <si>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</si>
  <si>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</si>
  <si>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</si>
  <si>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</si>
  <si>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</si>
  <si>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</si>
  <si>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</si>
  <si>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</si>
  <si>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</si>
  <si>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</si>
  <si>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</si>
  <si>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</si>
  <si>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</si>
  <si>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</si>
  <si>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</si>
  <si>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</si>
  <si>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</si>
  <si>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</si>
  <si>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</si>
  <si>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</si>
  <si>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</si>
  <si>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</si>
  <si>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</si>
  <si>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</si>
  <si>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</si>
  <si>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</si>
  <si>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</si>
  <si>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</si>
  <si>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</si>
  <si>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</si>
  <si>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</si>
  <si>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</si>
  <si>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</si>
  <si>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</si>
  <si>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</si>
  <si>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</si>
  <si>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</si>
  <si>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</si>
  <si>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</si>
  <si>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</si>
  <si>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</si>
  <si>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</si>
  <si>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</si>
  <si>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</si>
  <si>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</si>
  <si>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</si>
  <si>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</si>
  <si>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</si>
  <si>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</si>
  <si>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</si>
  <si>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</si>
  <si>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</si>
  <si>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</si>
  <si>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</si>
  <si>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</si>
  <si>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</si>
  <si>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</si>
  <si>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</si>
  <si>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</si>
  <si>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</si>
  <si>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</si>
  <si>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</si>
  <si>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</si>
  <si>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</si>
  <si>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</si>
  <si>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</si>
  <si>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</si>
  <si>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</si>
  <si>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</si>
  <si>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</si>
  <si>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</si>
  <si>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</si>
  <si>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</si>
  <si>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</si>
  <si>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</si>
  <si>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</si>
  <si>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</si>
  <si>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</si>
  <si>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</si>
  <si>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</si>
  <si>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</si>
  <si>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</si>
  <si>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</si>
  <si>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</si>
  <si>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</si>
  <si>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</si>
  <si>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</si>
  <si>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</si>
  <si>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</si>
  <si>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</si>
  <si>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</si>
  <si>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</si>
  <si>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</si>
  <si>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</si>
  <si>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</si>
  <si>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</si>
  <si>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</si>
  <si>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</si>
  <si>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</si>
  <si>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</si>
  <si>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</si>
  <si>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</si>
  <si>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</si>
  <si>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</si>
  <si>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</si>
  <si>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</si>
  <si>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</si>
  <si>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</si>
  <si>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</si>
  <si>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</si>
  <si>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</si>
  <si>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</si>
  <si>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</si>
  <si>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</si>
  <si>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</si>
  <si>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</si>
  <si>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</si>
  <si>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</si>
  <si>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</si>
  <si>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</si>
  <si>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</si>
  <si>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</si>
  <si>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</si>
  <si>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</si>
  <si>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</si>
  <si>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</si>
  <si>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</si>
  <si>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</si>
  <si>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</si>
  <si>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</si>
  <si>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</si>
  <si>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</si>
  <si>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</si>
  <si>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</si>
  <si>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</si>
  <si>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</si>
  <si>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</si>
  <si>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</si>
  <si>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</si>
  <si>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</si>
  <si>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</si>
  <si>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</si>
  <si>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</si>
  <si>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</si>
  <si>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</si>
  <si>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</si>
  <si>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</si>
  <si>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</si>
  <si>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</si>
  <si>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</si>
  <si>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</si>
  <si>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</si>
  <si>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</si>
  <si>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</si>
  <si>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</si>
  <si>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</si>
  <si>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</si>
  <si>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</si>
  <si>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</si>
  <si>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</si>
  <si>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</si>
  <si>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</si>
  <si>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</si>
  <si>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</si>
  <si>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</si>
  <si>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</si>
  <si>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</si>
  <si>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</si>
  <si>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</si>
  <si>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</si>
  <si>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</si>
  <si>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</si>
  <si>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</si>
  <si>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</si>
  <si>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</si>
  <si>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</si>
  <si>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</si>
  <si>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</si>
  <si>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</si>
  <si>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</si>
  <si>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</si>
  <si>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</si>
  <si>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</si>
  <si>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</si>
  <si>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</si>
  <si>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</si>
  <si>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</si>
  <si>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</si>
  <si>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</si>
  <si>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</si>
  <si>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</si>
  <si>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</si>
  <si>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</si>
  <si>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</si>
  <si>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</si>
  <si>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</si>
  <si>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</si>
  <si>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</si>
  <si>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</si>
  <si>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</si>
  <si>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</si>
  <si>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</si>
  <si>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</si>
  <si>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</si>
  <si>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</si>
  <si>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</si>
  <si>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</si>
  <si>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</si>
  <si>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</si>
  <si>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</si>
  <si>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</si>
  <si>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</si>
  <si>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</si>
  <si>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</si>
  <si>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</si>
  <si>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</si>
  <si>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</si>
  <si>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https://www.conrad.de/de/senkschrauben-m3-16-mm-innensechskant-din-7991-iso-10642-edelstahl-100-st-toolcraft-401632-401632.html?sc.queryFromSuggest=true</t>
  </si>
  <si>
    <t>Senkschraube Innensechskant M3 16mm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</si>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</sst>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www.omc-stepperonline.com/9deg-nema-17-unipolar-stepper-motor-12v-031a-16ncm227ozin-17hm130316s-p-262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3d-printer-nema-17-stepper-motor-2a-45ncm64ozin-17hs162004s-p-1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25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8" spans="1:5" x14ac:dyDescent="0.3">
      <c r="A28" t="s">
        <v>560</v>
      </c>
      <c r="C28" t="s">
        <v>565</v>
      </c>
      <c r="D28" t="s">
        <v>561</v>
      </c>
      <c r="E28" t="s">
        <v>562</v>
      </c>
    </row>
    <row r="29" spans="1:5" x14ac:dyDescent="0.3">
      <c r="D29" t="s">
        <v>564</v>
      </c>
      <c r="E29" t="s">
        <v>563</v>
      </c>
    </row>
    <row r="30" spans="1:5" x14ac:dyDescent="0.3">
      <c r="D30" t="s">
        <v>566</v>
      </c>
      <c r="E30" t="s">
        <v>567</v>
      </c>
    </row>
    <row r="32" spans="1:5" x14ac:dyDescent="0.3">
      <c r="A32" t="s">
        <v>650</v>
      </c>
      <c r="E32" t="s">
        <v>649</v>
      </c>
    </row>
    <row r="33" spans="1:5" x14ac:dyDescent="0.3">
      <c r="A33" t="s">
        <v>650</v>
      </c>
      <c r="E33" t="s">
        <v>649</v>
      </c>
    </row>
    <row r="35" spans="1:5" x14ac:dyDescent="0.3">
      <c r="A35" t="s">
        <v>236</v>
      </c>
      <c r="E35" t="s">
        <v>640</v>
      </c>
    </row>
    <row r="36" spans="1:5" x14ac:dyDescent="0.3">
      <c r="A36" t="s">
        <v>659</v>
      </c>
      <c r="E36" t="s">
        <v>660</v>
      </c>
    </row>
    <row r="38" spans="1:5" x14ac:dyDescent="0.3">
      <c r="A38" t="s">
        <v>661</v>
      </c>
      <c r="E38" t="s">
        <v>662</v>
      </c>
    </row>
    <row r="39" spans="1:5" x14ac:dyDescent="0.3">
      <c r="A39" t="s">
        <v>684</v>
      </c>
      <c r="E39" t="s">
        <v>685</v>
      </c>
    </row>
    <row r="40" spans="1:5" x14ac:dyDescent="0.3">
      <c r="A40" t="s">
        <v>686</v>
      </c>
      <c r="E40" t="s">
        <v>687</v>
      </c>
    </row>
    <row r="41" spans="1:5" x14ac:dyDescent="0.3">
      <c r="A41" t="s">
        <v>689</v>
      </c>
      <c r="E41" t="s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abSelected="1" topLeftCell="A69" zoomScale="80" zoomScaleNormal="80" workbookViewId="0">
      <selection activeCell="M88" sqref="M8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0.88</v>
      </c>
      <c r="D8" t="s">
        <v>315</v>
      </c>
    </row>
    <row r="9" spans="1:4" x14ac:dyDescent="0.3">
      <c r="A9" t="s">
        <v>321</v>
      </c>
      <c r="C9">
        <f>N77+0.1</f>
        <v>0.41000000000000003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10.453333333333333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42</v>
      </c>
      <c r="D40" t="s">
        <v>338</v>
      </c>
    </row>
    <row r="41" spans="1:4" x14ac:dyDescent="0.3">
      <c r="B41" t="s">
        <v>343</v>
      </c>
      <c r="C41" s="4">
        <f>C40*C37/PI()</f>
        <v>33.422538049298019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10.453333333333333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352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10.992105000000002</v>
      </c>
      <c r="D62" t="s">
        <v>322</v>
      </c>
    </row>
    <row r="63" spans="1:4" x14ac:dyDescent="0.3">
      <c r="A63" t="s">
        <v>336</v>
      </c>
      <c r="C63" s="4">
        <f>((C3+C4+C5)*(C7+C8+C9)*(C58+C59))/1000</f>
        <v>32.976315</v>
      </c>
      <c r="D63" t="s">
        <v>322</v>
      </c>
    </row>
    <row r="64" spans="1:4" x14ac:dyDescent="0.3">
      <c r="A64" t="s">
        <v>337</v>
      </c>
      <c r="C64" s="2">
        <f>((C4+C5)*(C8+C9)*(C58+C59))/1000</f>
        <v>9.4911750000000001</v>
      </c>
      <c r="D64" t="s">
        <v>322</v>
      </c>
    </row>
    <row r="65" spans="1:30" x14ac:dyDescent="0.3">
      <c r="A65" t="s">
        <v>575</v>
      </c>
      <c r="C65" s="2">
        <f>((C5)*(C9+C6)*(C58+C59))/1000</f>
        <v>1.3390649999999999</v>
      </c>
      <c r="D65" t="s">
        <v>322</v>
      </c>
    </row>
    <row r="66" spans="1:30" x14ac:dyDescent="0.3">
      <c r="A66" t="s">
        <v>577</v>
      </c>
      <c r="C66" s="2">
        <f>((C5)*(C9+C6)*(C59))/1000</f>
        <v>0.446355</v>
      </c>
      <c r="D66" t="s">
        <v>322</v>
      </c>
    </row>
    <row r="67" spans="1:30" x14ac:dyDescent="0.3">
      <c r="A67" t="s">
        <v>326</v>
      </c>
      <c r="C67" s="2">
        <f>C62/C10</f>
        <v>1.8320175000000003</v>
      </c>
      <c r="D67" t="s">
        <v>322</v>
      </c>
    </row>
    <row r="68" spans="1:30" x14ac:dyDescent="0.3">
      <c r="A68" t="s">
        <v>335</v>
      </c>
      <c r="C68" s="2">
        <f>C63/C16</f>
        <v>1.93220595703125</v>
      </c>
      <c r="D68" t="s">
        <v>322</v>
      </c>
    </row>
    <row r="69" spans="1:30" x14ac:dyDescent="0.3">
      <c r="A69" t="s">
        <v>335</v>
      </c>
      <c r="C69" s="2">
        <f>C64/C26</f>
        <v>1.334696484375</v>
      </c>
      <c r="D69" t="s">
        <v>322</v>
      </c>
    </row>
    <row r="70" spans="1:30" x14ac:dyDescent="0.3">
      <c r="A70" t="s">
        <v>574</v>
      </c>
      <c r="C70" s="2">
        <f>C65/C36</f>
        <v>0.12809933035714285</v>
      </c>
      <c r="D70" t="s">
        <v>322</v>
      </c>
    </row>
    <row r="71" spans="1:30" x14ac:dyDescent="0.3">
      <c r="A71" t="s">
        <v>578</v>
      </c>
      <c r="C71" s="2">
        <f>C66/C36</f>
        <v>4.2699776785714287E-2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2.3816227500000005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2.5118677441406252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1.7351054296875001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0.16652912946428572</v>
      </c>
      <c r="D77" t="s">
        <v>322</v>
      </c>
      <c r="E77" s="11" t="s">
        <v>459</v>
      </c>
      <c r="F77" s="28">
        <v>1.8</v>
      </c>
      <c r="G77" s="28" t="s">
        <v>374</v>
      </c>
      <c r="H77" s="28" t="s">
        <v>423</v>
      </c>
      <c r="I77" s="28" t="s">
        <v>433</v>
      </c>
      <c r="J77" s="28">
        <v>5</v>
      </c>
      <c r="K77" s="15">
        <v>45</v>
      </c>
      <c r="L77" s="28">
        <v>2</v>
      </c>
      <c r="M77" s="28" t="s">
        <v>377</v>
      </c>
      <c r="N77" s="28">
        <v>0.31</v>
      </c>
      <c r="O77" s="17">
        <f t="shared" si="0"/>
        <v>145.16129032258064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5.5509709821428575E-2</v>
      </c>
      <c r="D78" t="s">
        <v>322</v>
      </c>
      <c r="E78" s="11" t="s">
        <v>405</v>
      </c>
      <c r="F78" s="28">
        <v>1.8</v>
      </c>
      <c r="G78" s="28" t="s">
        <v>374</v>
      </c>
      <c r="H78" s="28" t="s">
        <v>394</v>
      </c>
      <c r="I78" s="28" t="s">
        <v>404</v>
      </c>
      <c r="J78" s="28">
        <v>5</v>
      </c>
      <c r="K78" s="28">
        <v>18</v>
      </c>
      <c r="L78" s="28">
        <v>0.8</v>
      </c>
      <c r="M78" s="28" t="s">
        <v>377</v>
      </c>
      <c r="N78" s="28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8">
        <v>1.8</v>
      </c>
      <c r="G87" s="28" t="s">
        <v>374</v>
      </c>
      <c r="H87" s="28" t="s">
        <v>394</v>
      </c>
      <c r="I87" s="28" t="s">
        <v>407</v>
      </c>
      <c r="J87" s="28">
        <v>5</v>
      </c>
      <c r="K87" s="28">
        <v>23</v>
      </c>
      <c r="L87" s="28">
        <v>0.5</v>
      </c>
      <c r="M87" s="28" t="s">
        <v>377</v>
      </c>
      <c r="N87" s="28">
        <v>0.22</v>
      </c>
      <c r="O87" s="17">
        <f>K87/N87</f>
        <v>104.54545454545455</v>
      </c>
    </row>
    <row r="88" spans="1:20" ht="28.8" x14ac:dyDescent="0.3">
      <c r="E88" s="11" t="s">
        <v>425</v>
      </c>
      <c r="F88" s="28">
        <v>0.9</v>
      </c>
      <c r="G88" s="28" t="s">
        <v>426</v>
      </c>
      <c r="H88" s="28" t="s">
        <v>423</v>
      </c>
      <c r="I88" s="28" t="s">
        <v>427</v>
      </c>
      <c r="K88" s="28">
        <v>23</v>
      </c>
      <c r="L88" s="28">
        <v>0.31</v>
      </c>
      <c r="M88" s="28" t="s">
        <v>377</v>
      </c>
      <c r="N88" s="28">
        <v>0.28000000000000003</v>
      </c>
      <c r="O88" s="18">
        <f t="shared" ref="O88" si="2">K88/N88</f>
        <v>82.142857142857139</v>
      </c>
    </row>
    <row r="89" spans="1:20" x14ac:dyDescent="0.3">
      <c r="E89" s="11" t="s">
        <v>405</v>
      </c>
      <c r="F89" s="28">
        <v>1.8</v>
      </c>
      <c r="G89" s="28" t="s">
        <v>374</v>
      </c>
      <c r="H89" s="28" t="s">
        <v>394</v>
      </c>
      <c r="I89" s="28" t="s">
        <v>404</v>
      </c>
      <c r="J89" s="28">
        <v>5</v>
      </c>
      <c r="K89" s="28">
        <v>18</v>
      </c>
      <c r="L89" s="28">
        <v>0.8</v>
      </c>
      <c r="M89" s="28" t="s">
        <v>377</v>
      </c>
      <c r="N89" s="28">
        <v>0.17</v>
      </c>
      <c r="O89" s="17">
        <f>K89/N89</f>
        <v>105.88235294117646</v>
      </c>
    </row>
    <row r="90" spans="1:20" x14ac:dyDescent="0.3">
      <c r="E90" s="11" t="s">
        <v>410</v>
      </c>
      <c r="F90" s="16">
        <v>0.9</v>
      </c>
      <c r="G90" s="16" t="s">
        <v>374</v>
      </c>
      <c r="H90" s="16" t="s">
        <v>411</v>
      </c>
      <c r="I90" s="16" t="s">
        <v>412</v>
      </c>
      <c r="J90" s="16">
        <v>5</v>
      </c>
      <c r="K90" s="16">
        <v>16</v>
      </c>
      <c r="L90" s="16">
        <v>0.6</v>
      </c>
      <c r="M90" s="16" t="s">
        <v>377</v>
      </c>
      <c r="N90" s="16">
        <v>0.12</v>
      </c>
      <c r="O90" s="17">
        <f>K90/N90</f>
        <v>133.33333333333334</v>
      </c>
    </row>
    <row r="91" spans="1:20" x14ac:dyDescent="0.3">
      <c r="E91" s="11" t="s">
        <v>400</v>
      </c>
      <c r="F91" s="28">
        <v>1.8</v>
      </c>
      <c r="G91" s="28" t="s">
        <v>374</v>
      </c>
      <c r="H91" s="28" t="s">
        <v>394</v>
      </c>
      <c r="I91" s="28" t="s">
        <v>401</v>
      </c>
      <c r="J91" s="28">
        <v>5</v>
      </c>
      <c r="K91" s="28">
        <v>14</v>
      </c>
      <c r="L91" s="28">
        <v>0.4</v>
      </c>
      <c r="M91" s="28" t="s">
        <v>377</v>
      </c>
      <c r="N91" s="28">
        <v>0.12</v>
      </c>
      <c r="O91" s="18">
        <f t="shared" ref="O91" si="3">K91/N91</f>
        <v>116.66666666666667</v>
      </c>
    </row>
    <row r="92" spans="1:20" x14ac:dyDescent="0.3">
      <c r="E92" s="11" t="s">
        <v>396</v>
      </c>
      <c r="F92" s="16">
        <v>0.9</v>
      </c>
      <c r="G92" s="16" t="s">
        <v>374</v>
      </c>
      <c r="H92" s="16" t="s">
        <v>394</v>
      </c>
      <c r="I92" s="16" t="s">
        <v>397</v>
      </c>
      <c r="J92" s="16">
        <v>5</v>
      </c>
      <c r="K92" s="16">
        <v>5</v>
      </c>
      <c r="L92" s="16">
        <v>0.5</v>
      </c>
      <c r="M92" s="16" t="s">
        <v>377</v>
      </c>
      <c r="N92" s="16">
        <v>0.09</v>
      </c>
      <c r="O92" s="17">
        <f>K92/N92</f>
        <v>55.555555555555557</v>
      </c>
    </row>
    <row r="93" spans="1:20" x14ac:dyDescent="0.3">
      <c r="A93" t="s">
        <v>581</v>
      </c>
    </row>
    <row r="94" spans="1:20" x14ac:dyDescent="0.3">
      <c r="A94" t="s">
        <v>584</v>
      </c>
      <c r="C94" s="19">
        <f>1</f>
        <v>1</v>
      </c>
      <c r="D94" t="s">
        <v>591</v>
      </c>
    </row>
    <row r="95" spans="1:20" x14ac:dyDescent="0.3">
      <c r="A95" t="s">
        <v>589</v>
      </c>
      <c r="C95" s="19">
        <f>(C15/1000/2)</f>
        <v>7.1619724391352904E-2</v>
      </c>
      <c r="D95" t="s">
        <v>590</v>
      </c>
    </row>
    <row r="96" spans="1:20" x14ac:dyDescent="0.3">
      <c r="A96" t="s">
        <v>585</v>
      </c>
      <c r="C96" s="19">
        <f>C62/C95</f>
        <v>153.47873917994505</v>
      </c>
      <c r="D96" t="s">
        <v>582</v>
      </c>
    </row>
    <row r="97" spans="1:5" x14ac:dyDescent="0.3">
      <c r="A97" t="s">
        <v>586</v>
      </c>
      <c r="C97" s="19">
        <f>(C94)*C96*2*PI()</f>
        <v>964.33535897987861</v>
      </c>
      <c r="D97" t="s">
        <v>583</v>
      </c>
    </row>
    <row r="99" spans="1:5" x14ac:dyDescent="0.3">
      <c r="A99" t="s">
        <v>587</v>
      </c>
    </row>
    <row r="100" spans="1:5" x14ac:dyDescent="0.3">
      <c r="A100" t="s">
        <v>584</v>
      </c>
      <c r="C100" s="20">
        <v>1</v>
      </c>
      <c r="D100" t="s">
        <v>591</v>
      </c>
    </row>
    <row r="101" spans="1:5" x14ac:dyDescent="0.3">
      <c r="A101" t="s">
        <v>589</v>
      </c>
      <c r="C101" s="20">
        <f>(C21/1000/2)</f>
        <v>3.8197186342054885E-2</v>
      </c>
      <c r="D101" t="s">
        <v>590</v>
      </c>
    </row>
    <row r="102" spans="1:5" x14ac:dyDescent="0.3">
      <c r="A102" t="s">
        <v>585</v>
      </c>
      <c r="C102" s="20">
        <f>C63/C101</f>
        <v>863.3179078871907</v>
      </c>
      <c r="D102" t="s">
        <v>582</v>
      </c>
      <c r="E102" s="20"/>
    </row>
    <row r="103" spans="1:5" x14ac:dyDescent="0.3">
      <c r="A103" t="s">
        <v>586</v>
      </c>
      <c r="C103" s="20">
        <f>(C100)*C102*2*PI()</f>
        <v>5424.3863942618163</v>
      </c>
      <c r="D103" t="s">
        <v>583</v>
      </c>
    </row>
    <row r="105" spans="1:5" x14ac:dyDescent="0.3">
      <c r="A105" t="s">
        <v>588</v>
      </c>
    </row>
    <row r="106" spans="1:5" x14ac:dyDescent="0.3">
      <c r="A106" t="s">
        <v>584</v>
      </c>
      <c r="C106" s="20">
        <f>60*C18/C20</f>
        <v>18.75</v>
      </c>
      <c r="D106" t="s">
        <v>591</v>
      </c>
    </row>
    <row r="107" spans="1:5" x14ac:dyDescent="0.3">
      <c r="A107" t="s">
        <v>589</v>
      </c>
      <c r="C107" s="20">
        <f>(C25/1000/2)</f>
        <v>6.3661977236758135E-2</v>
      </c>
      <c r="D107" t="s">
        <v>590</v>
      </c>
    </row>
    <row r="108" spans="1:5" x14ac:dyDescent="0.3">
      <c r="A108" t="s">
        <v>585</v>
      </c>
      <c r="C108" s="20">
        <f>C63/(C20/C18)/C107</f>
        <v>161.87210772884828</v>
      </c>
      <c r="D108" t="s">
        <v>582</v>
      </c>
    </row>
    <row r="109" spans="1:5" x14ac:dyDescent="0.3">
      <c r="A109" t="s">
        <v>586</v>
      </c>
      <c r="C109" s="20">
        <f>(C106/60)*C108*2*PI()</f>
        <v>317.83514028877835</v>
      </c>
      <c r="D109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9" r:id="rId14" display="http://www.omc-stepperonline.com/nema-14-bipolar-stepper-54v-08a-18ncm255ozin-14hs130804s-p-93.html"/>
    <hyperlink ref="E91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77" r:id="rId17" display="http://www.omc-stepperonline.com/3d-printer-nema-17-stepper-motor-2a-45ncm64ozin-17hs162004s-p-16.html"/>
    <hyperlink ref="E88" r:id="rId18" display="http://www.omc-stepperonline.com/9deg-nema-17-unipolar-stepper-motor-12v-031a-16ncm227ozin-17hm130316s-p-262.html"/>
  </hyperlinks>
  <pageMargins left="0.7" right="0.7" top="0.75" bottom="0.75" header="0.3" footer="0.3"/>
  <pageSetup paperSize="9" orientation="portrait" horizontalDpi="0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="115" zoomScaleNormal="115" workbookViewId="0">
      <selection activeCell="A15" sqref="A15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6" workbookViewId="0">
      <selection activeCell="J36" sqref="A36:J3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29"/>
      <c r="E3" s="2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29" t="s">
        <v>360</v>
      </c>
      <c r="E4" s="2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0" sqref="E1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customWidth="1"/>
  </cols>
  <sheetData>
    <row r="1" spans="1:8" x14ac:dyDescent="0.3">
      <c r="B1" t="s">
        <v>601</v>
      </c>
      <c r="C1" t="s">
        <v>598</v>
      </c>
      <c r="D1" t="s">
        <v>602</v>
      </c>
      <c r="E1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t="s">
        <v>664</v>
      </c>
    </row>
    <row r="4" spans="1:8" x14ac:dyDescent="0.3">
      <c r="B4">
        <v>3</v>
      </c>
      <c r="C4" t="s">
        <v>667</v>
      </c>
      <c r="D4" t="s">
        <v>668</v>
      </c>
      <c r="E4" t="s">
        <v>662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t="s">
        <v>557</v>
      </c>
    </row>
    <row r="7" spans="1:8" x14ac:dyDescent="0.3">
      <c r="B7">
        <v>4</v>
      </c>
      <c r="C7" t="s">
        <v>673</v>
      </c>
      <c r="D7" t="s">
        <v>674</v>
      </c>
      <c r="E7" t="s">
        <v>672</v>
      </c>
    </row>
    <row r="8" spans="1:8" x14ac:dyDescent="0.3">
      <c r="B8">
        <v>4</v>
      </c>
      <c r="C8" t="s">
        <v>676</v>
      </c>
      <c r="D8" t="s">
        <v>677</v>
      </c>
      <c r="E8" t="s">
        <v>675</v>
      </c>
    </row>
    <row r="9" spans="1:8" x14ac:dyDescent="0.3">
      <c r="B9">
        <v>4</v>
      </c>
      <c r="C9" t="s">
        <v>678</v>
      </c>
      <c r="D9" t="s">
        <v>680</v>
      </c>
      <c r="E9" t="s">
        <v>679</v>
      </c>
    </row>
    <row r="10" spans="1:8" x14ac:dyDescent="0.3">
      <c r="B10">
        <v>2</v>
      </c>
      <c r="C10" t="s">
        <v>681</v>
      </c>
      <c r="D10" t="s">
        <v>682</v>
      </c>
      <c r="E10" t="s">
        <v>683</v>
      </c>
    </row>
    <row r="12" spans="1:8" x14ac:dyDescent="0.3">
      <c r="B12">
        <v>1</v>
      </c>
      <c r="C12" t="s">
        <v>612</v>
      </c>
      <c r="D12" s="6" t="s">
        <v>603</v>
      </c>
      <c r="E12" t="s">
        <v>554</v>
      </c>
      <c r="F12">
        <v>0.28999999999999998</v>
      </c>
      <c r="G12" s="22">
        <v>26.88</v>
      </c>
      <c r="H12" s="22">
        <f>G12*B12</f>
        <v>26.88</v>
      </c>
    </row>
    <row r="13" spans="1:8" x14ac:dyDescent="0.3">
      <c r="B13">
        <v>1</v>
      </c>
      <c r="C13" t="s">
        <v>614</v>
      </c>
      <c r="D13" t="s">
        <v>622</v>
      </c>
      <c r="E13" t="s">
        <v>613</v>
      </c>
      <c r="F13">
        <v>3.7999999999999999E-2</v>
      </c>
      <c r="G13" s="22">
        <v>5.27</v>
      </c>
      <c r="H13" s="22">
        <f>G13*B13</f>
        <v>5.27</v>
      </c>
    </row>
    <row r="14" spans="1:8" x14ac:dyDescent="0.3">
      <c r="B14">
        <v>6</v>
      </c>
      <c r="C14" t="s">
        <v>616</v>
      </c>
      <c r="D14" t="s">
        <v>617</v>
      </c>
      <c r="E14" s="9" t="s">
        <v>615</v>
      </c>
      <c r="F14">
        <v>0</v>
      </c>
      <c r="G14">
        <v>1.1499999999999999</v>
      </c>
      <c r="H14" s="22">
        <f>G14*B14</f>
        <v>6.8999999999999995</v>
      </c>
    </row>
    <row r="15" spans="1:8" x14ac:dyDescent="0.3">
      <c r="B15">
        <v>1</v>
      </c>
      <c r="C15" t="s">
        <v>620</v>
      </c>
      <c r="D15" t="s">
        <v>618</v>
      </c>
      <c r="E15" t="s">
        <v>619</v>
      </c>
      <c r="F15">
        <v>0</v>
      </c>
      <c r="G15">
        <f>H15/10</f>
        <v>0.251</v>
      </c>
      <c r="H15">
        <v>2.5099999999999998</v>
      </c>
    </row>
    <row r="16" spans="1:8" x14ac:dyDescent="0.3">
      <c r="B16">
        <v>1</v>
      </c>
      <c r="C16" t="s">
        <v>624</v>
      </c>
      <c r="D16" t="s">
        <v>623</v>
      </c>
      <c r="E16" s="25" t="s">
        <v>473</v>
      </c>
      <c r="F16">
        <v>0.7</v>
      </c>
      <c r="G16">
        <v>18</v>
      </c>
      <c r="H16" s="22">
        <f>G16*B16</f>
        <v>18</v>
      </c>
    </row>
    <row r="17" spans="2:8" x14ac:dyDescent="0.3">
      <c r="E17" s="25"/>
      <c r="H17" s="22"/>
    </row>
    <row r="18" spans="2:8" x14ac:dyDescent="0.3">
      <c r="B18">
        <v>1</v>
      </c>
      <c r="C18" t="s">
        <v>625</v>
      </c>
      <c r="D18" s="6" t="s">
        <v>626</v>
      </c>
      <c r="E18" s="25" t="s">
        <v>544</v>
      </c>
      <c r="F18">
        <v>1.34</v>
      </c>
      <c r="G18">
        <v>37</v>
      </c>
      <c r="H18" s="22">
        <f>G18*B18</f>
        <v>37</v>
      </c>
    </row>
    <row r="19" spans="2:8" x14ac:dyDescent="0.3">
      <c r="B19">
        <v>2</v>
      </c>
      <c r="C19" t="s">
        <v>648</v>
      </c>
      <c r="D19" s="8" t="s">
        <v>651</v>
      </c>
      <c r="E19" t="s">
        <v>649</v>
      </c>
      <c r="H19" s="22"/>
    </row>
    <row r="20" spans="2:8" x14ac:dyDescent="0.3">
      <c r="B20">
        <v>1</v>
      </c>
      <c r="C20" t="s">
        <v>658</v>
      </c>
      <c r="D20" t="s">
        <v>641</v>
      </c>
      <c r="E20" s="27" t="s">
        <v>657</v>
      </c>
      <c r="H20" s="22"/>
    </row>
    <row r="21" spans="2:8" x14ac:dyDescent="0.3">
      <c r="B21">
        <v>4</v>
      </c>
      <c r="C21" t="s">
        <v>616</v>
      </c>
      <c r="D21" t="s">
        <v>642</v>
      </c>
      <c r="E21" s="9" t="s">
        <v>615</v>
      </c>
      <c r="H21" s="22"/>
    </row>
    <row r="22" spans="2:8" x14ac:dyDescent="0.3">
      <c r="B22">
        <v>8</v>
      </c>
      <c r="C22" t="s">
        <v>644</v>
      </c>
      <c r="D22" t="s">
        <v>655</v>
      </c>
      <c r="E22" s="27" t="s">
        <v>643</v>
      </c>
      <c r="H22" s="22"/>
    </row>
    <row r="23" spans="2:8" x14ac:dyDescent="0.3">
      <c r="D23" t="s">
        <v>656</v>
      </c>
      <c r="E23" t="s">
        <v>654</v>
      </c>
      <c r="H23" s="22"/>
    </row>
    <row r="24" spans="2:8" x14ac:dyDescent="0.3">
      <c r="E24" s="27"/>
      <c r="H24" s="22"/>
    </row>
    <row r="25" spans="2:8" x14ac:dyDescent="0.3">
      <c r="D25" s="6" t="s">
        <v>645</v>
      </c>
      <c r="E25" s="27"/>
      <c r="H25" s="22"/>
    </row>
    <row r="26" spans="2:8" x14ac:dyDescent="0.3">
      <c r="B26">
        <v>1</v>
      </c>
      <c r="C26" t="s">
        <v>637</v>
      </c>
      <c r="D26" t="s">
        <v>635</v>
      </c>
      <c r="E26" s="26" t="s">
        <v>627</v>
      </c>
      <c r="F26">
        <v>0</v>
      </c>
      <c r="G26">
        <v>9.9</v>
      </c>
      <c r="H26" s="22">
        <f>G26*B26</f>
        <v>9.9</v>
      </c>
    </row>
    <row r="27" spans="2:8" ht="15" customHeight="1" x14ac:dyDescent="0.3">
      <c r="B27">
        <v>1</v>
      </c>
      <c r="C27" t="s">
        <v>639</v>
      </c>
      <c r="D27" t="s">
        <v>631</v>
      </c>
      <c r="E27" s="27" t="s">
        <v>632</v>
      </c>
      <c r="F27">
        <v>0</v>
      </c>
      <c r="H27" s="22"/>
    </row>
    <row r="28" spans="2:8" x14ac:dyDescent="0.3">
      <c r="B28">
        <v>1</v>
      </c>
      <c r="C28" t="s">
        <v>638</v>
      </c>
      <c r="D28" t="s">
        <v>634</v>
      </c>
      <c r="E28" s="26" t="s">
        <v>633</v>
      </c>
      <c r="H28" s="22"/>
    </row>
    <row r="29" spans="2:8" x14ac:dyDescent="0.3">
      <c r="B29">
        <v>1</v>
      </c>
      <c r="C29" t="s">
        <v>636</v>
      </c>
      <c r="D29" t="s">
        <v>653</v>
      </c>
      <c r="E29" s="27" t="s">
        <v>652</v>
      </c>
      <c r="H29" s="22"/>
    </row>
    <row r="30" spans="2:8" x14ac:dyDescent="0.3">
      <c r="B30">
        <v>1</v>
      </c>
      <c r="C30" t="s">
        <v>628</v>
      </c>
      <c r="D30" t="s">
        <v>646</v>
      </c>
      <c r="E30" s="26" t="s">
        <v>647</v>
      </c>
      <c r="H30" s="22"/>
    </row>
    <row r="31" spans="2:8" ht="15" customHeight="1" x14ac:dyDescent="0.3">
      <c r="B31">
        <v>1</v>
      </c>
      <c r="C31" t="s">
        <v>630</v>
      </c>
      <c r="D31" t="s">
        <v>631</v>
      </c>
      <c r="E31" s="26" t="s">
        <v>627</v>
      </c>
      <c r="F31">
        <v>0</v>
      </c>
      <c r="H31" s="22"/>
    </row>
    <row r="32" spans="2:8" ht="15" customHeight="1" x14ac:dyDescent="0.3">
      <c r="E32" s="26"/>
      <c r="H32" s="22"/>
    </row>
    <row r="33" spans="2:8" x14ac:dyDescent="0.3">
      <c r="E33" s="11"/>
      <c r="H33" s="22"/>
    </row>
    <row r="34" spans="2:8" x14ac:dyDescent="0.3">
      <c r="B34">
        <v>24</v>
      </c>
      <c r="C34" t="s">
        <v>609</v>
      </c>
      <c r="D34" t="s">
        <v>604</v>
      </c>
      <c r="E34" t="s">
        <v>608</v>
      </c>
      <c r="F34">
        <v>0</v>
      </c>
      <c r="G34" s="22">
        <v>0.54</v>
      </c>
      <c r="H34" s="22">
        <f>G34*B34</f>
        <v>12.96</v>
      </c>
    </row>
    <row r="35" spans="2:8" x14ac:dyDescent="0.3">
      <c r="B35">
        <v>1</v>
      </c>
      <c r="C35" t="s">
        <v>610</v>
      </c>
      <c r="D35" t="s">
        <v>611</v>
      </c>
      <c r="E35" t="s">
        <v>605</v>
      </c>
      <c r="G35" s="23">
        <v>4.29</v>
      </c>
      <c r="H35" s="22">
        <f>G35*B35</f>
        <v>4.29</v>
      </c>
    </row>
    <row r="37" spans="2:8" x14ac:dyDescent="0.3">
      <c r="B37">
        <v>4</v>
      </c>
    </row>
  </sheetData>
  <hyperlinks>
    <hyperlink ref="E16" r:id="rId1"/>
    <hyperlink ref="E18" r:id="rId2"/>
    <hyperlink ref="E27" r:id="rId3"/>
    <hyperlink ref="E28" r:id="rId4"/>
    <hyperlink ref="E21" r:id="rId5"/>
    <hyperlink ref="E14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2016-03-13T18:49:06Z</dcterms:modified>
</cp:coreProperties>
</file>