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Zahnriemenscheiben" sheetId="5" r:id="rId2"/>
    <sheet name="DIN" sheetId="8" r:id="rId3"/>
    <sheet name="Rotary Encoder" sheetId="6" r:id="rId4"/>
    <sheet name="Herkulex Servo" sheetId="10" r:id="rId5"/>
    <sheet name="Teensy 3.5" sheetId="13" r:id="rId6"/>
    <sheet name="PiBot Stepper Driver" sheetId="11" r:id="rId7"/>
    <sheet name="BOM" sheetId="7" r:id="rId8"/>
  </sheets>
  <definedNames>
    <definedName name="_xlnm.Print_Area" localSheetId="7">BOM!$A$141:$K$276</definedName>
    <definedName name="Kaufstatus">BOM!$L:$L</definedName>
    <definedName name="ShoppingStatus">BOM!$L:$L</definedName>
  </definedNames>
  <calcPr calcId="152511" calcOnSave="0"/>
</workbook>
</file>

<file path=xl/calcChain.xml><?xml version="1.0" encoding="utf-8"?>
<calcChain xmlns="http://schemas.openxmlformats.org/spreadsheetml/2006/main">
  <c r="C23" i="7" l="1"/>
  <c r="C53" i="7"/>
  <c r="C108" i="7"/>
  <c r="C106" i="7"/>
  <c r="C85" i="7"/>
  <c r="P74" i="3" l="1"/>
  <c r="P73" i="3"/>
  <c r="P72" i="3"/>
  <c r="Q73" i="3"/>
  <c r="R73" i="3" s="1"/>
  <c r="Q74" i="3"/>
  <c r="R74" i="3" s="1"/>
  <c r="Q72" i="3"/>
  <c r="R72" i="3" s="1"/>
  <c r="Y70" i="3"/>
  <c r="K272" i="7"/>
  <c r="K271" i="7"/>
  <c r="K270" i="7"/>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9" i="7"/>
  <c r="C57" i="3" l="1"/>
  <c r="C15" i="3" l="1"/>
  <c r="C13" i="3"/>
  <c r="C10" i="3"/>
  <c r="C134" i="7" l="1"/>
  <c r="C109" i="7"/>
  <c r="C107" i="7"/>
  <c r="C9" i="3" l="1"/>
  <c r="C8" i="3"/>
  <c r="C7" i="3"/>
  <c r="C24" i="7"/>
  <c r="G40" i="5" l="1"/>
  <c r="G37" i="5"/>
  <c r="H37" i="5" l="1"/>
  <c r="C19" i="7" l="1"/>
  <c r="C51" i="3"/>
  <c r="C49" i="3"/>
  <c r="C46" i="3"/>
  <c r="L19" i="7"/>
  <c r="C34" i="7" l="1"/>
  <c r="C29" i="7"/>
  <c r="C16" i="7"/>
  <c r="C8" i="7"/>
  <c r="C9" i="7"/>
  <c r="C11" i="7"/>
  <c r="C10" i="7"/>
  <c r="C49" i="7"/>
  <c r="Y74" i="3"/>
  <c r="C25" i="7"/>
  <c r="L9" i="7"/>
  <c r="L10" i="7"/>
  <c r="L8" i="7"/>
  <c r="L29" i="7"/>
  <c r="L34" i="7"/>
  <c r="C117" i="7" l="1"/>
  <c r="C119" i="7"/>
  <c r="C83" i="7" l="1"/>
  <c r="C82" i="7"/>
  <c r="C25" i="3" l="1"/>
  <c r="C23" i="3"/>
  <c r="C21" i="3"/>
  <c r="C19" i="3"/>
  <c r="C16" i="3"/>
  <c r="C51" i="7"/>
  <c r="C35" i="3" l="1"/>
  <c r="C33" i="3"/>
  <c r="C31" i="3"/>
  <c r="C29" i="3"/>
  <c r="C26" i="3"/>
  <c r="C45" i="3"/>
  <c r="C43" i="3"/>
  <c r="C41" i="3"/>
  <c r="C39" i="3"/>
  <c r="C36" i="3"/>
  <c r="C137" i="7" l="1"/>
  <c r="C133" i="7"/>
  <c r="B131" i="7"/>
  <c r="C130" i="7"/>
  <c r="L130" i="7"/>
  <c r="C136" i="7" l="1"/>
  <c r="C94" i="7"/>
  <c r="C66" i="7"/>
  <c r="L136" i="7"/>
  <c r="L94" i="7"/>
  <c r="C84" i="7" l="1"/>
  <c r="C86" i="7"/>
  <c r="L66" i="7"/>
  <c r="I196" i="7" l="1"/>
  <c r="B196" i="7" s="1"/>
  <c r="I179" i="7"/>
  <c r="B179" i="7" s="1"/>
  <c r="I272" i="7"/>
  <c r="J272" i="7" s="1"/>
  <c r="I271" i="7"/>
  <c r="J271" i="7" s="1"/>
  <c r="I270" i="7"/>
  <c r="J270" i="7" s="1"/>
  <c r="Y71" i="3"/>
  <c r="Y72" i="3"/>
  <c r="Y73" i="3"/>
  <c r="K179" i="7" l="1"/>
  <c r="J179" i="7"/>
  <c r="K196" i="7"/>
  <c r="J196" i="7"/>
  <c r="C7" i="7"/>
  <c r="C4" i="7"/>
  <c r="L7" i="7"/>
  <c r="C12" i="7" l="1"/>
  <c r="C5" i="7"/>
  <c r="C6" i="7"/>
  <c r="L5" i="7"/>
  <c r="L86" i="7"/>
  <c r="L53" i="7"/>
  <c r="L4" i="7"/>
  <c r="L12" i="7"/>
  <c r="L82" i="7"/>
  <c r="L85" i="7"/>
  <c r="L51" i="7"/>
  <c r="L6" i="7"/>
  <c r="C79" i="7" l="1"/>
  <c r="C78" i="7"/>
  <c r="L24" i="7"/>
  <c r="L23" i="7"/>
  <c r="C36" i="7" l="1"/>
  <c r="C35" i="7"/>
  <c r="L36" i="7"/>
  <c r="L79" i="7"/>
  <c r="L35" i="7"/>
  <c r="L78" i="7"/>
  <c r="C52" i="7" l="1"/>
  <c r="L109" i="7"/>
  <c r="L133" i="7"/>
  <c r="C33" i="7" l="1"/>
  <c r="C30" i="7"/>
  <c r="L84" i="7"/>
  <c r="K252" i="7" l="1"/>
  <c r="K264" i="7"/>
  <c r="L52" i="7"/>
  <c r="L33" i="7"/>
  <c r="L30" i="7"/>
  <c r="C68" i="7" l="1"/>
  <c r="K256" i="7"/>
  <c r="K268" i="7"/>
  <c r="K267" i="7"/>
  <c r="L68" i="7"/>
  <c r="K266" i="7" l="1"/>
  <c r="K265" i="7"/>
  <c r="K259" i="7"/>
  <c r="B42" i="7"/>
  <c r="C77" i="7"/>
  <c r="C76" i="7"/>
  <c r="C28" i="7"/>
  <c r="C131" i="7"/>
  <c r="C95" i="7"/>
  <c r="C67" i="7"/>
  <c r="C26" i="7"/>
  <c r="C98" i="7"/>
  <c r="K263" i="7"/>
  <c r="C17" i="7"/>
  <c r="K258"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17" i="7"/>
  <c r="L46" i="7"/>
  <c r="L132" i="7"/>
  <c r="L76" i="7"/>
  <c r="L112" i="7"/>
  <c r="L125" i="7"/>
  <c r="L95" i="7"/>
  <c r="L16" i="7"/>
  <c r="L127" i="7"/>
  <c r="L135" i="7"/>
  <c r="L106" i="7"/>
  <c r="L115" i="7"/>
  <c r="L27" i="7"/>
  <c r="L119" i="7"/>
  <c r="L128" i="7"/>
  <c r="L32" i="7"/>
  <c r="L121" i="7"/>
  <c r="L48" i="7"/>
  <c r="L67" i="7"/>
  <c r="L80" i="7"/>
  <c r="L123" i="7"/>
  <c r="L108" i="7"/>
  <c r="L126" i="7"/>
  <c r="L63"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9" i="7" s="1"/>
  <c r="J269" i="7" s="1"/>
  <c r="C18" i="7"/>
  <c r="C31" i="7"/>
  <c r="C39" i="7"/>
  <c r="C41" i="7"/>
  <c r="C40" i="7"/>
  <c r="C47" i="7"/>
  <c r="C50" i="7"/>
  <c r="L114" i="7"/>
  <c r="L113" i="7"/>
  <c r="L134" i="7"/>
  <c r="L122" i="7"/>
  <c r="L124" i="7"/>
  <c r="L77" i="7"/>
  <c r="L131" i="7"/>
  <c r="I245" i="7" l="1"/>
  <c r="B245" i="7" s="1"/>
  <c r="K245" i="7" s="1"/>
  <c r="I210" i="7"/>
  <c r="B210" i="7" s="1"/>
  <c r="I249" i="7"/>
  <c r="B249" i="7" s="1"/>
  <c r="I215" i="7"/>
  <c r="B215" i="7" s="1"/>
  <c r="I217" i="7"/>
  <c r="B217" i="7" s="1"/>
  <c r="I187" i="7"/>
  <c r="B187" i="7" s="1"/>
  <c r="I216" i="7"/>
  <c r="B216" i="7" s="1"/>
  <c r="I235" i="7"/>
  <c r="B235" i="7" s="1"/>
  <c r="K235" i="7" s="1"/>
  <c r="I176" i="7"/>
  <c r="B176" i="7" s="1"/>
  <c r="I148" i="7"/>
  <c r="B148" i="7" s="1"/>
  <c r="K148" i="7" s="1"/>
  <c r="I212" i="7"/>
  <c r="B212" i="7" s="1"/>
  <c r="K212" i="7" s="1"/>
  <c r="I224" i="7"/>
  <c r="B224" i="7" s="1"/>
  <c r="K224" i="7" s="1"/>
  <c r="I223" i="7"/>
  <c r="B223" i="7" s="1"/>
  <c r="I234" i="7"/>
  <c r="B234" i="7" s="1"/>
  <c r="I233" i="7"/>
  <c r="B233" i="7" s="1"/>
  <c r="I237" i="7"/>
  <c r="B237" i="7" s="1"/>
  <c r="I238" i="7"/>
  <c r="B238" i="7" s="1"/>
  <c r="I188" i="7"/>
  <c r="B188" i="7" s="1"/>
  <c r="I211" i="7"/>
  <c r="B211" i="7" s="1"/>
  <c r="I199" i="7"/>
  <c r="B199" i="7" s="1"/>
  <c r="I213" i="7"/>
  <c r="B213" i="7" s="1"/>
  <c r="I200" i="7"/>
  <c r="B200" i="7" s="1"/>
  <c r="I198" i="7"/>
  <c r="B198" i="7" s="1"/>
  <c r="L110" i="7"/>
  <c r="L26" i="7"/>
  <c r="J245" i="7" l="1"/>
  <c r="K210" i="7"/>
  <c r="J210" i="7"/>
  <c r="K187" i="7"/>
  <c r="J187" i="7"/>
  <c r="J217" i="7"/>
  <c r="K217" i="7"/>
  <c r="K215" i="7"/>
  <c r="J215" i="7"/>
  <c r="K216" i="7"/>
  <c r="J216" i="7"/>
  <c r="K249" i="7"/>
  <c r="J249" i="7"/>
  <c r="J235" i="7"/>
  <c r="K176" i="7"/>
  <c r="J176" i="7"/>
  <c r="J148" i="7"/>
  <c r="J212" i="7"/>
  <c r="J224" i="7"/>
  <c r="K234" i="7"/>
  <c r="J234" i="7"/>
  <c r="K223" i="7"/>
  <c r="J223" i="7"/>
  <c r="K238" i="7"/>
  <c r="J238" i="7"/>
  <c r="K237" i="7"/>
  <c r="J237" i="7"/>
  <c r="K233" i="7"/>
  <c r="J233" i="7"/>
  <c r="K211" i="7"/>
  <c r="J211" i="7"/>
  <c r="K188" i="7"/>
  <c r="J188" i="7"/>
  <c r="K198" i="7"/>
  <c r="J198" i="7"/>
  <c r="K200" i="7"/>
  <c r="J200" i="7"/>
  <c r="K213" i="7"/>
  <c r="J213" i="7"/>
  <c r="K199" i="7"/>
  <c r="J199" i="7"/>
  <c r="L91" i="7"/>
  <c r="L61" i="7"/>
  <c r="L62" i="7"/>
  <c r="L87" i="7"/>
  <c r="L28" i="7"/>
  <c r="L25" i="7"/>
  <c r="I182" i="7" l="1"/>
  <c r="B182" i="7" s="1"/>
  <c r="I181" i="7"/>
  <c r="B181" i="7" s="1"/>
  <c r="I209" i="7"/>
  <c r="B209" i="7" s="1"/>
  <c r="L50" i="7"/>
  <c r="L64" i="7"/>
  <c r="L55" i="7"/>
  <c r="L103" i="7"/>
  <c r="L117" i="7"/>
  <c r="L111" i="7"/>
  <c r="L58" i="7"/>
  <c r="L102" i="7"/>
  <c r="L44" i="7"/>
  <c r="L69" i="7"/>
  <c r="L116" i="7"/>
  <c r="L92" i="7"/>
  <c r="L57" i="7"/>
  <c r="L15" i="7"/>
  <c r="L93" i="7"/>
  <c r="L107" i="7"/>
  <c r="L75" i="7"/>
  <c r="L49" i="7"/>
  <c r="L81" i="7"/>
  <c r="L39" i="7"/>
  <c r="L72" i="7"/>
  <c r="L100" i="7"/>
  <c r="L41" i="7"/>
  <c r="L47" i="7"/>
  <c r="L101" i="7"/>
  <c r="L83" i="7"/>
  <c r="L104" i="7"/>
  <c r="L90" i="7"/>
  <c r="L43" i="7"/>
  <c r="L74" i="7"/>
  <c r="L97" i="7"/>
  <c r="L99" i="7"/>
  <c r="L56" i="7"/>
  <c r="L20" i="7"/>
  <c r="L65" i="7"/>
  <c r="L73" i="7"/>
  <c r="L96" i="7"/>
  <c r="L18" i="7"/>
  <c r="K181" i="7" l="1"/>
  <c r="J181" i="7"/>
  <c r="J182" i="7"/>
  <c r="K182" i="7"/>
  <c r="K209" i="7"/>
  <c r="J209" i="7"/>
  <c r="L40" i="7"/>
  <c r="L60" i="7"/>
  <c r="L59" i="7"/>
  <c r="L105" i="7"/>
  <c r="L45" i="7"/>
  <c r="L42" i="7"/>
  <c r="L70" i="7"/>
  <c r="L71" i="7"/>
  <c r="I214" i="7" l="1"/>
  <c r="B214" i="7" s="1"/>
  <c r="J214" i="7" s="1"/>
  <c r="I197" i="7"/>
  <c r="B197" i="7" s="1"/>
  <c r="I194" i="7"/>
  <c r="B194" i="7" s="1"/>
  <c r="I203" i="7"/>
  <c r="B203" i="7" s="1"/>
  <c r="I206" i="7"/>
  <c r="B206" i="7" s="1"/>
  <c r="I186" i="7"/>
  <c r="B186" i="7" s="1"/>
  <c r="I204" i="7"/>
  <c r="B204" i="7" s="1"/>
  <c r="I189" i="7"/>
  <c r="B189" i="7" s="1"/>
  <c r="I184" i="7"/>
  <c r="B184" i="7" s="1"/>
  <c r="I185" i="7"/>
  <c r="B185" i="7" s="1"/>
  <c r="I183" i="7"/>
  <c r="B183" i="7" s="1"/>
  <c r="I193" i="7"/>
  <c r="B193" i="7" s="1"/>
  <c r="I178" i="7"/>
  <c r="B178" i="7" s="1"/>
  <c r="I167" i="7"/>
  <c r="B167" i="7" s="1"/>
  <c r="I166" i="7"/>
  <c r="B166" i="7" s="1"/>
  <c r="L38" i="7"/>
  <c r="L31" i="7"/>
  <c r="K214" i="7" l="1"/>
  <c r="K194" i="7"/>
  <c r="J194" i="7"/>
  <c r="K197" i="7"/>
  <c r="J197" i="7"/>
  <c r="K206" i="7"/>
  <c r="J206" i="7"/>
  <c r="K203" i="7"/>
  <c r="J203" i="7"/>
  <c r="K204" i="7"/>
  <c r="J204" i="7"/>
  <c r="J186" i="7"/>
  <c r="K186" i="7"/>
  <c r="K183" i="7"/>
  <c r="J183" i="7"/>
  <c r="K185" i="7"/>
  <c r="J185" i="7"/>
  <c r="K184" i="7"/>
  <c r="J184" i="7"/>
  <c r="K189" i="7"/>
  <c r="J189" i="7"/>
  <c r="K193" i="7"/>
  <c r="J193" i="7"/>
  <c r="K166" i="7"/>
  <c r="J166" i="7"/>
  <c r="J167" i="7"/>
  <c r="K167" i="7"/>
  <c r="K178" i="7"/>
  <c r="J178" i="7"/>
  <c r="I260" i="7" l="1"/>
  <c r="I144" i="7"/>
  <c r="B144" i="7" s="1"/>
  <c r="K144" i="7" s="1"/>
  <c r="I264" i="7"/>
  <c r="J264" i="7" s="1"/>
  <c r="I252" i="7"/>
  <c r="J252" i="7" s="1"/>
  <c r="I256" i="7"/>
  <c r="J256" i="7" s="1"/>
  <c r="I174" i="7"/>
  <c r="B174" i="7" s="1"/>
  <c r="J174" i="7" s="1"/>
  <c r="I268" i="7"/>
  <c r="J268" i="7" s="1"/>
  <c r="I267" i="7"/>
  <c r="J267" i="7" s="1"/>
  <c r="I259" i="7"/>
  <c r="J259" i="7" s="1"/>
  <c r="I266" i="7"/>
  <c r="J266" i="7" s="1"/>
  <c r="I265" i="7"/>
  <c r="J265" i="7" s="1"/>
  <c r="I171" i="7"/>
  <c r="B171" i="7" s="1"/>
  <c r="J171" i="7" s="1"/>
  <c r="I152" i="7"/>
  <c r="B152" i="7" s="1"/>
  <c r="I263" i="7"/>
  <c r="J263" i="7" s="1"/>
  <c r="I221" i="7"/>
  <c r="I258" i="7"/>
  <c r="J258" i="7" s="1"/>
  <c r="I248" i="7"/>
  <c r="I229" i="7"/>
  <c r="I218" i="7"/>
  <c r="I172" i="7"/>
  <c r="B172" i="7" s="1"/>
  <c r="K172" i="7" s="1"/>
  <c r="I175" i="7"/>
  <c r="B175" i="7" s="1"/>
  <c r="I173" i="7"/>
  <c r="B173" i="7" s="1"/>
  <c r="I247" i="7"/>
  <c r="I228" i="7"/>
  <c r="I219" i="7"/>
  <c r="I165" i="7"/>
  <c r="B165" i="7" s="1"/>
  <c r="J165" i="7" s="1"/>
  <c r="I236" i="7"/>
  <c r="I240" i="7"/>
  <c r="I231" i="7"/>
  <c r="I242" i="7"/>
  <c r="I227" i="7"/>
  <c r="I207" i="7"/>
  <c r="I230" i="7"/>
  <c r="I220" i="7"/>
  <c r="I241" i="7"/>
  <c r="I164" i="7"/>
  <c r="B164" i="7" s="1"/>
  <c r="J164" i="7" s="1"/>
  <c r="I244" i="7"/>
  <c r="I191" i="7"/>
  <c r="B191" i="7" s="1"/>
  <c r="I155" i="7"/>
  <c r="B155" i="7" s="1"/>
  <c r="K155" i="7" s="1"/>
  <c r="I225" i="7"/>
  <c r="I168" i="7"/>
  <c r="B168" i="7" s="1"/>
  <c r="I180" i="7"/>
  <c r="I226" i="7"/>
  <c r="I205" i="7"/>
  <c r="I161" i="7"/>
  <c r="B161" i="7" s="1"/>
  <c r="K161" i="7" s="1"/>
  <c r="I208" i="7"/>
  <c r="I190" i="7"/>
  <c r="B190" i="7" s="1"/>
  <c r="I246" i="7"/>
  <c r="I243" i="7"/>
  <c r="I169" i="7"/>
  <c r="B169" i="7" s="1"/>
  <c r="K169" i="7" s="1"/>
  <c r="I162" i="7"/>
  <c r="B162" i="7" s="1"/>
  <c r="K162" i="7" s="1"/>
  <c r="I163" i="7"/>
  <c r="B163" i="7" s="1"/>
  <c r="J163" i="7" s="1"/>
  <c r="I157" i="7"/>
  <c r="B157" i="7" s="1"/>
  <c r="J157" i="7" s="1"/>
  <c r="I143" i="7"/>
  <c r="B143" i="7" s="1"/>
  <c r="J143" i="7" s="1"/>
  <c r="I201" i="7"/>
  <c r="B201" i="7" s="1"/>
  <c r="I151" i="7"/>
  <c r="B151" i="7" s="1"/>
  <c r="J151" i="7" s="1"/>
  <c r="I149" i="7"/>
  <c r="B149" i="7" s="1"/>
  <c r="K149" i="7" s="1"/>
  <c r="I150" i="7"/>
  <c r="B150" i="7" s="1"/>
  <c r="K150" i="7" s="1"/>
  <c r="I253" i="7"/>
  <c r="K253" i="7" s="1"/>
  <c r="I257" i="7"/>
  <c r="I170" i="7"/>
  <c r="B170" i="7" s="1"/>
  <c r="K170" i="7" s="1"/>
  <c r="I254" i="7"/>
  <c r="K254" i="7" s="1"/>
  <c r="I160" i="7"/>
  <c r="B160" i="7" s="1"/>
  <c r="J160" i="7" s="1"/>
  <c r="I195" i="7"/>
  <c r="B195" i="7" s="1"/>
  <c r="I255" i="7"/>
  <c r="K255" i="7" s="1"/>
  <c r="I156" i="7"/>
  <c r="B156" i="7" s="1"/>
  <c r="J156" i="7" s="1"/>
  <c r="I147" i="7"/>
  <c r="B147" i="7" s="1"/>
  <c r="J147" i="7" s="1"/>
  <c r="I239" i="7"/>
  <c r="I158" i="7"/>
  <c r="B158" i="7" s="1"/>
  <c r="J158" i="7" s="1"/>
  <c r="I154" i="7"/>
  <c r="B154" i="7" s="1"/>
  <c r="J154" i="7" s="1"/>
  <c r="I146" i="7"/>
  <c r="B146" i="7" s="1"/>
  <c r="J146" i="7" s="1"/>
  <c r="I145" i="7"/>
  <c r="B145" i="7" s="1"/>
  <c r="J145" i="7" s="1"/>
  <c r="J144" i="7" l="1"/>
  <c r="K174" i="7"/>
  <c r="K171" i="7"/>
  <c r="B208" i="7"/>
  <c r="K208" i="7" s="1"/>
  <c r="B180" i="7"/>
  <c r="J180" i="7" s="1"/>
  <c r="B241" i="7"/>
  <c r="K241" i="7" s="1"/>
  <c r="B227" i="7"/>
  <c r="K227" i="7" s="1"/>
  <c r="B231" i="7"/>
  <c r="J231" i="7" s="1"/>
  <c r="B219" i="7"/>
  <c r="K219" i="7" s="1"/>
  <c r="B229" i="7"/>
  <c r="K229" i="7" s="1"/>
  <c r="B221" i="7"/>
  <c r="K221" i="7" s="1"/>
  <c r="B239" i="7"/>
  <c r="J239" i="7" s="1"/>
  <c r="B243" i="7"/>
  <c r="K243" i="7" s="1"/>
  <c r="B244" i="7"/>
  <c r="K244" i="7" s="1"/>
  <c r="B220" i="7"/>
  <c r="K220" i="7" s="1"/>
  <c r="B240" i="7"/>
  <c r="J240" i="7" s="1"/>
  <c r="B228" i="7"/>
  <c r="K228" i="7" s="1"/>
  <c r="B246" i="7"/>
  <c r="K246" i="7" s="1"/>
  <c r="B205" i="7"/>
  <c r="K205" i="7" s="1"/>
  <c r="B225" i="7"/>
  <c r="K225" i="7" s="1"/>
  <c r="B230" i="7"/>
  <c r="J230" i="7" s="1"/>
  <c r="B236" i="7"/>
  <c r="K236" i="7" s="1"/>
  <c r="B247" i="7"/>
  <c r="K247" i="7" s="1"/>
  <c r="B248" i="7"/>
  <c r="K248" i="7" s="1"/>
  <c r="B226" i="7"/>
  <c r="K226" i="7" s="1"/>
  <c r="B207" i="7"/>
  <c r="J207" i="7" s="1"/>
  <c r="B242" i="7"/>
  <c r="J242" i="7" s="1"/>
  <c r="B218" i="7"/>
  <c r="K218" i="7" s="1"/>
  <c r="K195" i="7"/>
  <c r="K201" i="7"/>
  <c r="J190" i="7"/>
  <c r="K191" i="7"/>
  <c r="K152" i="7"/>
  <c r="J152" i="7"/>
  <c r="J172" i="7"/>
  <c r="J162" i="7"/>
  <c r="K143" i="7"/>
  <c r="K173" i="7"/>
  <c r="J173" i="7"/>
  <c r="K175" i="7"/>
  <c r="J175" i="7"/>
  <c r="K165" i="7"/>
  <c r="J191" i="7"/>
  <c r="J169" i="7"/>
  <c r="K157" i="7"/>
  <c r="K164" i="7"/>
  <c r="J253" i="7"/>
  <c r="J155" i="7"/>
  <c r="K151" i="7"/>
  <c r="K163" i="7"/>
  <c r="J150" i="7"/>
  <c r="J254" i="7"/>
  <c r="K156" i="7"/>
  <c r="J161" i="7"/>
  <c r="J168" i="7"/>
  <c r="K168" i="7"/>
  <c r="K147" i="7"/>
  <c r="K257" i="7"/>
  <c r="K160" i="7"/>
  <c r="K154" i="7"/>
  <c r="J255" i="7"/>
  <c r="J149" i="7"/>
  <c r="J170" i="7"/>
  <c r="K158" i="7"/>
  <c r="K145" i="7"/>
  <c r="K146" i="7"/>
  <c r="L276" i="7" l="1"/>
  <c r="K230" i="7"/>
  <c r="J243" i="7"/>
  <c r="K180" i="7"/>
  <c r="J246" i="7"/>
  <c r="K207" i="7"/>
  <c r="J241" i="7"/>
  <c r="K239" i="7"/>
  <c r="K231" i="7"/>
  <c r="K242" i="7"/>
  <c r="K240" i="7"/>
  <c r="J244" i="7"/>
  <c r="J248" i="7"/>
  <c r="J236" i="7"/>
  <c r="J205" i="7"/>
  <c r="J228" i="7"/>
  <c r="J220" i="7"/>
  <c r="J221" i="7"/>
  <c r="J219" i="7"/>
  <c r="J227" i="7"/>
  <c r="J247" i="7"/>
  <c r="J226" i="7"/>
  <c r="J225" i="7"/>
  <c r="J229" i="7"/>
  <c r="J208" i="7"/>
  <c r="J218" i="7"/>
  <c r="K190" i="7"/>
  <c r="J201" i="7"/>
  <c r="J195" i="7"/>
  <c r="J257" i="7"/>
  <c r="K276" i="7" l="1"/>
  <c r="C64" i="5"/>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<sst xmlns="http://schemas.openxmlformats.org/spreadsheetml/2006/main" count="888" uniqueCount="563">
  <si>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</si>
  <si>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</si>
  <si>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</si>
  <si>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</si>
  <si>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</si>
  <si>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</si>
  <si>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</si>
  <si>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</si>
  <si>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</si>
  <si>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</si>
  <si>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</si>
  <si>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</si>
  <si>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</si>
  <si>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</si>
  <si>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</si>
  <si>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</si>
  <si>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</si>
  <si>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</si>
  <si>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</si>
  <si>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</si>
  <si>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</si>
  <si>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</si>
  <si>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</si>
  <si>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</si>
  <si>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</si>
  <si>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</si>
  <si>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</si>
  <si>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</si>
  <si>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</si>
  <si>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</si>
  <si>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</si>
  <si>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</si>
  <si>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</si>
  <si>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</si>
  <si>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</si>
  <si>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</si>
  <si>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</si>
  <si>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</si>
  <si>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</si>
  <si>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</si>
  <si>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</si>
  <si>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</si>
  <si>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</si>
  <si>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</si>
  <si>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</si>
  <si>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</si>
  <si>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</si>
  <si>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</si>
  <si>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</si>
  <si>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</si>
  <si>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</si>
  <si>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</si>
  <si>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</si>
  <si>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</si>
  <si>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</si>
  <si>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</si>
  <si>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</si>
  <si>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</si>
  <si>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</si>
  <si>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</si>
  <si>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</si>
  <si>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</si>
  <si>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</si>
  <si>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</si>
  <si>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</si>
  <si>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</si>
  <si>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</si>
  <si>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</si>
  <si>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</si>
  <si>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</si>
  <si>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</si>
  <si>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</si>
  <si>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</si>
  <si>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</si>
  <si>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</si>
  <si>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</si>
  <si>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</si>
  <si>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</si>
  <si>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</si>
  <si>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</si>
  <si>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</si>
  <si>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</si>
  <si>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</si>
  <si>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</si>
  <si>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</si>
  <si>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</si>
  <si>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</si>
  <si>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</si>
  <si>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</si>
  <si>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</si>
  <si>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</si>
  <si>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</si>
  <si>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</si>
  <si>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</si>
  <si>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</si>
  <si>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</si>
  <si>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</si>
  <si>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</si>
  <si>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</si>
  <si>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</si>
  <si>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</si>
  <si>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</si>
  <si>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</si>
  <si>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</si>
  <si>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</si>
  <si>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</si>
  <si>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</si>
  <si>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</si>
  <si>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</si>
  <si>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</si>
  <si>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</si>
  <si>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</si>
  <si>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</si>
  <si>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</si>
  <si>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</si>
  <si>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</si>
  <si>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</si>
  <si>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</si>
  <si>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</si>
  <si>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</si>
  <si>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</si>
  <si>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</si>
  <si>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</si>
  <si>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</si>
  <si>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</si>
  <si>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</si>
  <si>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</si>
  <si>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</si>
  <si>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</si>
  <si>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</si>
  <si>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</si>
  <si>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</si>
  <si>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</si>
  <si>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</si>
  <si>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</si>
  <si>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</si>
  <si>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</si>
  <si>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</si>
  <si>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</si>
  <si>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</si>
  <si>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</si>
  <si>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</si>
  <si>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</si>
  <si>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</si>
  <si>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</si>
  <si>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</si>
  <si>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</si>
  <si>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</si>
  <si>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</si>
  <si>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</si>
  <si>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</si>
  <si>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</si>
  <si>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</si>
  <si>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</si>
  <si>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</si>
  <si>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</si>
  <si>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</si>
  <si>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</si>
  <si>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</si>
  <si>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</si>
  <si>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</si>
  <si>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</si>
  <si>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</si>
  <si>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</si>
  <si>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</si>
  <si>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</si>
  <si>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</si>
  <si>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</si>
  <si>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</si>
  <si>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</si>
  <si>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</si>
  <si>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</si>
  <si>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</si>
  <si>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</si>
  <si>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</si>
  <si>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</si>
  <si>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</si>
  <si>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</si>
  <si>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</si>
  <si>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</si>
  <si>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</si>
  <si>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</si>
  <si>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</si>
  <si>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</si>
  <si>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</si>
  <si>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</si>
  <si>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</si>
  <si>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</si>
  <si>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</si>
  <si>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</si>
  <si>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</si>
  <si>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</si>
  <si>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</si>
  <si>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</si>
  <si>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</si>
  <si>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</si>
  <si>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</si>
  <si>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</si>
  <si>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</si>
  <si>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</si>
  <si>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</si>
  <si>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</si>
  <si>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</si>
  <si>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</si>
  <si>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</si>
  <si>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</si>
  <si>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</si>
  <si>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</si>
  <si>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</si>
  <si>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</si>
  <si>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</si>
  <si>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</si>
  <si>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</si>
  <si>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</si>
  <si>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</si>
  <si>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</si>
  <si>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</si>
  <si>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</si>
  <si>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</si>
  <si>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</si>
  <si>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</si>
  <si>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</si>
  <si>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</si>
  <si>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</si>
  <si>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</si>
  <si>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</si>
  <si>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</si>
  <si>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</si>
  <si>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</si>
  <si>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</si>
  <si>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</si>
  <si>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</si>
  <si>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</si>
  <si>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</si>
  <si>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</si>
  <si>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</si>
  <si>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</si>
  <si>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</si>
  <si>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</si>
  <si>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</si>
  <si>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</si>
  <si>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</si>
  <si>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</si>
  <si>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</si>
  <si>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</si>
  <si>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</si>
  <si>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</si>
  <si>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</si>
  <si>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</si>
  <si>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</si>
  <si>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</si>
  <si>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</si>
  <si>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</si>
  <si>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</si>
  <si>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</si>
  <si>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</si>
  <si>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</si>
  <si>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</si>
  <si>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</si>
  <si>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</si>
  <si>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</si>
  <si>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</si>
  <si>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</si>
  <si>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</si>
  <si>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</si>
  <si>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</si>
  <si>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</si>
  <si>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</si>
  <si>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</si>
  <si>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</si>
  <si>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</si>
  <si>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</si>
  <si>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</si>
  <si>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</si>
  <si>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</si>
  <si>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</si>
  <si>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</si>
  <si>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</si>
  <si>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</si>
  <si>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</si>
  <si>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</si>
  <si>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</si>
  <si>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</si>
  <si>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</si>
  <si>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</si>
  <si>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</si>
  <si>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</si>
  <si>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</si>
  <si>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</si>
  <si>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</si>
  <si>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</si>
  <si>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</si>
  <si>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</si>
  <si>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</si>
  <si>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</si>
  <si>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</si>
  <si>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</si>
  <si>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</si>
  <si>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</si>
  <si>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</si>
  <si>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</si>
  <si>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</si>
  <si>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</si>
  <si>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</si>
  <si>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</si>
  <si>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</si>
  <si>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</si>
  <si>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</si>
  <si>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</si>
  <si>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</si>
  <si>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</si>
  <si>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</si>
  <si>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</si>
  <si>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</si>
  <si>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</si>
  <si>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</si>
  <si>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</si>
  <si>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</si>
  <si>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</si>
  <si>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</si>
  <si>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</si>
  <si>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</si>
  <si>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</si>
  <si>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</si>
  <si>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</si>
  <si>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</si>
  <si>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</si>
  <si>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</si>
  <si>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</si>
  <si>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</si>
  <si>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</si>
  <si>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</si>
  <si>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</si>
  <si>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</si>
  <si>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</si>
  <si>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</si>
  <si>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</si>
  <si>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</si>
  <si>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</si>
  <si>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</si>
  <si>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</si>
  <si>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</si>
  <si>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</si>
  <si>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</si>
  <si>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</si>
  <si>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</si>
  <si>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</si>
  <si>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</si>
  <si>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</si>
  <si>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</si>
  <si>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</si>
  <si>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</si>
  <si>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</si>
  <si>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</si>
  <si>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</si>
  <si>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</si>
  <si>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</si>
  <si>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</si>
  <si>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</si>
  <si>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</si>
  <si>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</si>
  <si>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</si>
  <si>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</si>
  <si>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</si>
  <si>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</si>
  <si>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</si>
  <si>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</si>
  <si>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</si>
  <si>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</si>
  <si>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</si>
  <si>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</si>
  <si>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</si>
  <si>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</si>
  <si>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</si>
  <si>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</si>
  <si>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</si>
  <si>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</si>
  <si>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</si>
  <si>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</si>
  <si>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</si>
  <si>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</si>
  <si>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</si>
  <si>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</si>
  <si>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</si>
  <si>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</si>
  <si>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</si>
  <si>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</si>
  <si>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</si>
  <si>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</si>
  <si>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</si>
  <si>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</si>
  <si>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</si>
  <si>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</si>
  <si>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</si>
  <si>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</si>
  <si>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</si>
  <si>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</si>
  <si>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</si>
  <si>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</si>
  <si>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</si>
  <si>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</si>
  <si>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</si>
  <si>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</si>
  <si>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</si>
  <si>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</si>
  <si>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</si>
  <si>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</si>
  <si>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</si>
  <si>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</si>
  <si>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</si>
  <si>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</si>
  <si>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</si>
  <si>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</si>
  <si>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</si>
  <si>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</si>
  <si>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</si>
  <si>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</si>
  <si>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</si>
  <si>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</si>
  <si>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</si>
  <si>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</si>
  <si>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</si>
  <si>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</si>
  <si>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</si>
  <si>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</si>
  <si>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</si>
  <si>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</si>
  <si>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</si>
  <si>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</si>
  <si>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</si>
  <si>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</si>
  <si>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</si>
  <si>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</si>
  <si>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</si>
  <si>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</si>
  <si>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</si>
  <si>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</si>
  <si>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</si>
  <si>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</si>
  <si>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</si>
  <si>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</si>
  <si>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</si>
  <si>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</si>
  <si>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</si>
  <si>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</si>
  <si>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</si>
  <si>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</si>
  <si>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</si>
  <si>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</si>
  <si>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</si>
  <si>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</si>
  <si>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</si>
  <si>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</si>
  <si>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</si>
  <si>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</si>
  <si>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</si>
  <si>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</si>
  <si>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</si>
  <si>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</si>
  <si>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</si>
  <si>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</si>
  <si>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</si>
  <si>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</si>
  <si>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</si>
  <si>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</si>
  <si>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</si>
  <si>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</si>
  <si>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</si>
  <si>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</si>
  <si>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</si>
  <si>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</si>
  <si>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</si>
  <si>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</si>
  <si>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</si>
  <si>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</si>
  <si>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</si>
  <si>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</si>
  <si>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</si>
  <si>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</si>
  <si>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</si>
  <si>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</si>
  <si>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</si>
  <si>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</si>
  <si>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</si>
  <si>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</si>
  <si>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</si>
  <si>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</si>
  <si>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</si>
  <si>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</si>
  <si>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</si>
  <si>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</si>
  <si>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</si>
  <si>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</si>
  <si>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</si>
  <si>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</si>
  <si>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</si>
  <si>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</si>
  <si>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</si>
  <si>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</si>
  <si>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</si>
  <si>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</si>
  <si>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</si>
  <si>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</si>
  <si>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</si>
  <si>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</si>
  <si>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</si>
  <si>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</si>
  <si>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</si>
  <si>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</si>
  <si>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</si>
  <si>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</si>
  <si>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</si>
  <si>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</si>
  <si>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</si>
  <si>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</si>
  <si>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</si>
  <si>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</si>
  <si>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</si>
  <si>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</si>
  <si>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</si>
  <si>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</si>
  <si>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</si>
  <si>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</si>
  <si>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</si>
  <si>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</si>
  <si>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</si>
  <si>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</si>
  <si>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</si>
  <si>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</si>
  <si>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</si>
  <si>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</si>
  <si>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</si>
  <si>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</si>
  <si>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</si>
  <si>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</si>
  <si>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</si>
  <si>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</si>
  <si>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</si>
  <si>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</si>
  <si>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</si>
  <si>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</si>
  <si>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</si>
  <si>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</si>
  <si>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</si>
  <si>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</si>
  <si>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</si>
  <si>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</si>
  <si>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</si>
  <si>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</si>
  <si>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</si>
  <si>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</si>
  <si>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</si>
  <si>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</si>
  <si>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</si>
  <si>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</si>
  <si>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</si>
  <si>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</si>
  <si>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</si>
  <si>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</si>
  <si>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and tested value</t>
  </si>
  <si>
    <t>http://www.cncshop.at/index.php?a=10054</t>
  </si>
  <si>
    <t>Zahnriemenscheibe T2,5, 14 Zähne (d=9,55)</t>
  </si>
  <si>
    <t>Zahnriemenscheibe T5, 15 Zähne (d=23,87)</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</si>
</sst>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3">
    <dxf>
      <font>
        <color theme="3"/>
      </font>
    </dxf>
    <dxf>
      <font>
        <color theme="5"/>
      </font>
    </dxf>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5" Type="http://schemas.openxmlformats.org/officeDocument/2006/relationships/image" Target="../media/image17.jpeg"/><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abSelected="1" topLeftCell="A14" zoomScale="80" zoomScaleNormal="80" workbookViewId="0">
      <selection activeCell="C28" sqref="C28"/>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528</v>
      </c>
    </row>
    <row r="17" spans="1:6" x14ac:dyDescent="0.3">
      <c r="B17" t="s">
        <v>29</v>
      </c>
      <c r="C17">
        <v>5</v>
      </c>
      <c r="D17" t="s">
        <v>30</v>
      </c>
    </row>
    <row r="18" spans="1:6" x14ac:dyDescent="0.3">
      <c r="B18" t="s">
        <v>31</v>
      </c>
      <c r="C18" s="6">
        <v>14</v>
      </c>
      <c r="D18" t="s">
        <v>28</v>
      </c>
      <c r="F18" t="s">
        <v>510</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522</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519</v>
      </c>
    </row>
    <row r="27" spans="1:6" x14ac:dyDescent="0.3">
      <c r="B27" t="s">
        <v>29</v>
      </c>
      <c r="C27">
        <v>5</v>
      </c>
      <c r="D27" t="s">
        <v>30</v>
      </c>
    </row>
    <row r="28" spans="1:6" x14ac:dyDescent="0.3">
      <c r="B28" t="s">
        <v>31</v>
      </c>
      <c r="C28" s="6">
        <v>14</v>
      </c>
      <c r="D28" t="s">
        <v>28</v>
      </c>
      <c r="F28" t="s">
        <v>511</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523</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517</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529</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534</v>
      </c>
      <c r="O68" s="51" t="s">
        <v>535</v>
      </c>
      <c r="P68" s="51" t="s">
        <v>552</v>
      </c>
      <c r="Q68" s="51" t="s">
        <v>553</v>
      </c>
      <c r="R68" s="51" t="s">
        <v>554</v>
      </c>
      <c r="S68" s="10" t="s">
        <v>45</v>
      </c>
      <c r="T68" s="10" t="s">
        <v>46</v>
      </c>
      <c r="U68" s="10" t="s">
        <v>47</v>
      </c>
      <c r="V68" s="51" t="s">
        <v>533</v>
      </c>
      <c r="W68" s="51" t="s">
        <v>539</v>
      </c>
      <c r="X68" s="51" t="s">
        <v>537</v>
      </c>
      <c r="Y68" s="51" t="s">
        <v>373</v>
      </c>
      <c r="Z68" s="51"/>
      <c r="AA68" s="51" t="s">
        <v>559</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536</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1.26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527</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540</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538</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47"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topLeftCell="A53"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4"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3" sqref="A3:I3"/>
    </sheetView>
  </sheetViews>
  <sheetFormatPr baseColWidth="10" defaultRowHeight="14.4" x14ac:dyDescent="0.3"/>
  <sheetData>
    <row r="1" spans="1:9" x14ac:dyDescent="0.3">
      <c r="A1" t="s">
        <v>515</v>
      </c>
    </row>
    <row r="3" spans="1:9" x14ac:dyDescent="0.3">
      <c r="A3" s="6"/>
      <c r="B3" s="6"/>
      <c r="C3" s="6"/>
      <c r="D3" s="6"/>
      <c r="E3" s="6"/>
      <c r="F3" s="6"/>
      <c r="G3" s="6"/>
      <c r="H3" s="6"/>
      <c r="I3" s="6"/>
    </row>
  </sheetData>
  <pageMargins left="0.7" right="0.7" top="0.78740157499999996" bottom="0.78740157499999996"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7"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3"/>
  <sheetViews>
    <sheetView topLeftCell="C248" zoomScale="85" zoomScaleNormal="85" workbookViewId="0">
      <selection activeCell="K276" sqref="K276"/>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C233</f>
        <v>Rillenkugellager 3x7x3</v>
      </c>
      <c r="D4" t="s">
        <v>364</v>
      </c>
      <c r="E4" s="9"/>
      <c r="H4" s="19"/>
      <c r="I4" s="31"/>
      <c r="J4" s="32"/>
      <c r="K4" s="29"/>
      <c r="L4" t="str">
        <f t="shared" ref="L4:L10" ca="1" si="0">INDIRECT(ADDRESS(MATCH(C4,C$143:C$270,0)+ROW($B$150)-1,12))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v>
      </c>
    </row>
    <row r="8" spans="1:15" ht="13.8" customHeight="1" x14ac:dyDescent="0.3">
      <c r="B8" s="27">
        <v>2</v>
      </c>
      <c r="C8" s="26" t="str">
        <f>C173</f>
        <v>Distanzbolzen 2x Innen M3 20mm, Schlüsselweite 5,5mm</v>
      </c>
      <c r="D8" t="s">
        <v>413</v>
      </c>
      <c r="E8" s="9"/>
      <c r="H8" s="19"/>
      <c r="I8" s="31"/>
      <c r="J8" s="32"/>
      <c r="K8" s="29"/>
      <c r="L8" t="str">
        <f t="shared" ca="1" si="0"/>
        <v>-</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C231</f>
        <v xml:space="preserve">Herkulex Servo DRS - 0101 </v>
      </c>
      <c r="D12" t="s">
        <v>411</v>
      </c>
      <c r="E12" s="9"/>
      <c r="H12" s="19"/>
      <c r="I12" s="31"/>
      <c r="J12" s="32"/>
      <c r="K12" s="29"/>
      <c r="L12" t="str">
        <f ca="1">INDIRECT(ADDRESS(MATCH(C12,C$143:C$270,0)+ROW($B$150)-1,12))</f>
        <v>-</v>
      </c>
    </row>
    <row r="14" spans="1:15" ht="13.8" customHeight="1" x14ac:dyDescent="0.3">
      <c r="A14" t="s">
        <v>281</v>
      </c>
      <c r="B14" s="27"/>
      <c r="C14" s="26"/>
      <c r="E14" s="9"/>
      <c r="H14" s="19"/>
      <c r="I14" s="31"/>
      <c r="J14" s="32"/>
      <c r="K14" s="29"/>
    </row>
    <row r="15" spans="1:15" ht="13.8" customHeight="1" x14ac:dyDescent="0.3">
      <c r="B15" s="27">
        <v>1</v>
      </c>
      <c r="C15" s="26" t="str">
        <f>C244</f>
        <v>Rillenkugellager DIN 625 SKF - 61807 35x47x7mm</v>
      </c>
      <c r="D15" t="s">
        <v>444</v>
      </c>
      <c r="E15" s="9"/>
      <c r="H15" s="19"/>
      <c r="I15" s="31"/>
      <c r="J15" s="32"/>
      <c r="K15" s="29"/>
      <c r="L15">
        <f t="shared" ref="L15:L20" ca="1" si="1">INDIRECT(ADDRESS(MATCH(C15,C$143:C$270,0)+ROW($B$150)-1,12))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C243</f>
        <v>Rillenkugellager DIN 625 SKF - 61902 15x28x7mm</v>
      </c>
      <c r="D18" t="s">
        <v>442</v>
      </c>
      <c r="E18" s="9"/>
      <c r="H18" s="19"/>
      <c r="I18" s="31"/>
      <c r="J18" s="32"/>
      <c r="K18" s="29"/>
      <c r="L18">
        <f t="shared" ca="1" si="1"/>
        <v>0</v>
      </c>
    </row>
    <row r="19" spans="1:12" ht="13.8" customHeight="1" x14ac:dyDescent="0.3">
      <c r="B19" s="27">
        <v>1</v>
      </c>
      <c r="C19" s="26" t="str">
        <f>C245</f>
        <v>Rillenkugellager DIN 625 SKF - 61807 35x44x5mm</v>
      </c>
      <c r="D19" t="s">
        <v>443</v>
      </c>
      <c r="E19" s="9"/>
      <c r="H19" s="19"/>
      <c r="I19" s="31"/>
      <c r="J19" s="32"/>
      <c r="K19" s="29"/>
      <c r="L19" t="str">
        <f t="shared" ca="1" si="1"/>
        <v>Habs</v>
      </c>
    </row>
    <row r="20" spans="1:12" ht="13.8" customHeight="1" x14ac:dyDescent="0.3">
      <c r="B20" s="27">
        <v>1</v>
      </c>
      <c r="C20" s="26" t="str">
        <f>C231</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 xml:space="preserve"> Zahnriemenscheibe T2,5, 15 Zähne (d=11,94)</v>
      </c>
      <c r="D23" t="s">
        <v>391</v>
      </c>
      <c r="E23" s="9"/>
      <c r="H23" s="19"/>
      <c r="I23" s="31"/>
      <c r="J23" s="32"/>
      <c r="K23" s="29"/>
      <c r="L23" t="str">
        <f t="shared" ref="L23:L36" ca="1" si="2">INDIRECT(ADDRESS(MATCH(C23,C$143:C$270,0)+ROW($B$150)-1,12))</f>
        <v>Habs</v>
      </c>
    </row>
    <row r="24" spans="1:12" ht="13.8" customHeight="1" x14ac:dyDescent="0.3">
      <c r="B24" s="27">
        <v>1</v>
      </c>
      <c r="C24" s="26" t="str">
        <f>C210</f>
        <v>Zahnriemen T2,5 250mm 6mm Breite</v>
      </c>
      <c r="D24" t="s">
        <v>417</v>
      </c>
      <c r="E24" s="9"/>
      <c r="H24" s="19"/>
      <c r="I24" s="31"/>
      <c r="J24" s="32"/>
      <c r="K24" s="29"/>
      <c r="L24" t="str">
        <f t="shared" ca="1" si="2"/>
        <v>Habs</v>
      </c>
    </row>
    <row r="25" spans="1:12" ht="13.8" customHeight="1" x14ac:dyDescent="0.3">
      <c r="B25" s="27">
        <v>1</v>
      </c>
      <c r="C25" s="26" t="str">
        <f>C226</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C236</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C230</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C244</f>
        <v>Rillenkugellager DIN 625 SKF - 61807 35x47x7mm</v>
      </c>
      <c r="D38" t="s">
        <v>131</v>
      </c>
      <c r="E38" s="9"/>
      <c r="H38" s="19"/>
      <c r="I38" s="31"/>
      <c r="J38" s="32"/>
      <c r="K38" s="29"/>
      <c r="L38">
        <f t="shared" ref="L38:L53" ca="1" si="3">INDIRECT(ADDRESS(MATCH(C38,C$143:C$270,0)+ROW($B$150)-1,12))</f>
        <v>0</v>
      </c>
    </row>
    <row r="39" spans="1:12" ht="13.8" customHeight="1" x14ac:dyDescent="0.3">
      <c r="B39" s="27">
        <v>2</v>
      </c>
      <c r="C39" s="26" t="str">
        <f>C242</f>
        <v>RillenKugellager 6x19x6</v>
      </c>
      <c r="D39" t="s">
        <v>134</v>
      </c>
      <c r="E39" s="9"/>
      <c r="H39" s="19"/>
      <c r="I39" s="31"/>
      <c r="J39" s="32"/>
      <c r="K39" s="29"/>
      <c r="L39" t="str">
        <f t="shared" ca="1" si="3"/>
        <v>Habs</v>
      </c>
    </row>
    <row r="40" spans="1:12" ht="13.8" customHeight="1" x14ac:dyDescent="0.3">
      <c r="B40" s="27">
        <v>4</v>
      </c>
      <c r="C40" s="26" t="str">
        <f>C236</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C255</f>
        <v>Metallbohrer 6mm</v>
      </c>
      <c r="D43" t="s">
        <v>106</v>
      </c>
      <c r="E43" s="9"/>
      <c r="H43" s="19"/>
      <c r="I43" s="31"/>
      <c r="J43" s="32"/>
      <c r="K43" s="29"/>
      <c r="L43">
        <f t="shared" ca="1" si="3"/>
        <v>0</v>
      </c>
    </row>
    <row r="44" spans="1:12" ht="13.8" customHeight="1" x14ac:dyDescent="0.3">
      <c r="B44" s="27">
        <v>1</v>
      </c>
      <c r="C44" s="26" t="str">
        <f>C253</f>
        <v>Gewindeschneider M3</v>
      </c>
      <c r="D44" t="s">
        <v>106</v>
      </c>
      <c r="E44" s="9"/>
      <c r="H44" s="19"/>
      <c r="I44" s="31"/>
      <c r="J44" s="32"/>
      <c r="K44" s="29"/>
      <c r="L44" t="str">
        <f t="shared" ca="1" si="3"/>
        <v>Habs</v>
      </c>
    </row>
    <row r="45" spans="1:12" ht="13.8" customHeight="1" x14ac:dyDescent="0.3">
      <c r="B45" s="27">
        <v>1</v>
      </c>
      <c r="C45" s="26" t="str">
        <f>C257</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v>
      </c>
    </row>
    <row r="49" spans="1:12" ht="13.8" customHeight="1" x14ac:dyDescent="0.3">
      <c r="B49" s="27">
        <v>1</v>
      </c>
      <c r="C49" s="26" t="str">
        <f>C225</f>
        <v>NEMA 17 - 42x42x21 - 0,73Nm - 5mm Achse - 1.2A</v>
      </c>
      <c r="D49" t="s">
        <v>111</v>
      </c>
      <c r="E49" s="9"/>
      <c r="H49" s="19"/>
      <c r="I49" s="31"/>
      <c r="J49" s="32"/>
      <c r="K49" s="29"/>
      <c r="L49">
        <f t="shared" ca="1" si="3"/>
        <v>0</v>
      </c>
    </row>
    <row r="50" spans="1:12" ht="13.8" customHeight="1" x14ac:dyDescent="0.3">
      <c r="B50" s="27">
        <v>1</v>
      </c>
      <c r="C50" s="26" t="str">
        <f>C230</f>
        <v>Rotary Sensor</v>
      </c>
      <c r="D50" t="s">
        <v>120</v>
      </c>
      <c r="E50" s="9"/>
      <c r="H50" s="19"/>
      <c r="I50" s="31"/>
      <c r="J50" s="32"/>
      <c r="K50" s="29"/>
      <c r="L50" t="str">
        <f t="shared" ca="1" si="3"/>
        <v>Habs</v>
      </c>
    </row>
    <row r="51" spans="1:12" ht="13.8" customHeight="1" x14ac:dyDescent="0.3">
      <c r="B51" s="27">
        <v>1</v>
      </c>
      <c r="C51" s="26" t="str">
        <f>C204</f>
        <v>Zahnriemen T2,5 145mm 6mm Breite</v>
      </c>
      <c r="D51" t="s">
        <v>326</v>
      </c>
      <c r="E51" s="9"/>
      <c r="H51" s="19"/>
      <c r="I51" s="31"/>
      <c r="J51" s="32"/>
      <c r="K51" s="29"/>
      <c r="L51" t="str">
        <f t="shared" ca="1" si="3"/>
        <v>Habs</v>
      </c>
    </row>
    <row r="52" spans="1:12" ht="13.8" customHeight="1" x14ac:dyDescent="0.3">
      <c r="B52" s="27">
        <v>1</v>
      </c>
      <c r="C52" s="26" t="str">
        <f>C203</f>
        <v>Zahnriemen T2,5 120mm 6mm Breite</v>
      </c>
      <c r="D52" t="s">
        <v>360</v>
      </c>
      <c r="E52" s="9"/>
      <c r="H52" s="19"/>
      <c r="I52" s="31"/>
      <c r="J52" s="32"/>
      <c r="K52" s="29"/>
      <c r="L52" t="str">
        <f t="shared" ca="1" si="3"/>
        <v>Habs</v>
      </c>
    </row>
    <row r="53" spans="1:12" ht="13.8" customHeight="1" x14ac:dyDescent="0.3">
      <c r="B53" s="27">
        <v>1</v>
      </c>
      <c r="C53" s="26" t="str">
        <f>C179</f>
        <v>Zahnriemenscheibe T2,5, 14 Zähne (d=9,55)</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INDIRECT(ADDRESS(MATCH(C55,C$143:C$270,0)+ROW($B$150)-1,12))</f>
        <v>Habs</v>
      </c>
    </row>
    <row r="56" spans="1:12" ht="13.8" customHeight="1" x14ac:dyDescent="0.3">
      <c r="B56" s="27">
        <v>1</v>
      </c>
      <c r="C56" s="26" t="str">
        <f>C230</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C244</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C239</f>
        <v>Rillenkugellager  4 x13 x 5 mm mit Flansch</v>
      </c>
      <c r="D65" t="s">
        <v>157</v>
      </c>
      <c r="E65" s="9"/>
      <c r="H65" s="19"/>
      <c r="I65" s="31"/>
      <c r="J65" s="32"/>
      <c r="K65" s="29"/>
      <c r="L65" t="str">
        <f t="shared" ca="1" si="4"/>
        <v>Habs</v>
      </c>
    </row>
    <row r="66" spans="2:12" ht="13.8" customHeight="1" x14ac:dyDescent="0.3">
      <c r="B66" s="27">
        <v>4</v>
      </c>
      <c r="C66" s="26" t="str">
        <f>C240</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C246</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C240</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C215</f>
        <v>Zahnriemen T5 375mm 10mm Breite</v>
      </c>
      <c r="D82" t="s">
        <v>376</v>
      </c>
      <c r="E82" s="9"/>
      <c r="H82" s="19"/>
      <c r="I82" s="31"/>
      <c r="J82" s="32"/>
      <c r="K82" s="29"/>
      <c r="L82">
        <f t="shared" ca="1" si="4"/>
        <v>0</v>
      </c>
    </row>
    <row r="83" spans="1:12" ht="13.8" customHeight="1" x14ac:dyDescent="0.3">
      <c r="B83" s="27">
        <v>1</v>
      </c>
      <c r="C83" s="26" t="str">
        <f>C216</f>
        <v>Zahnriemen T5 430mm 10mm Breite</v>
      </c>
      <c r="D83" t="s">
        <v>378</v>
      </c>
      <c r="E83" s="9"/>
      <c r="H83" s="19"/>
      <c r="I83" s="31"/>
      <c r="J83" s="32"/>
      <c r="K83" s="29"/>
      <c r="L83" t="str">
        <f t="shared" ca="1" si="4"/>
        <v>Habs</v>
      </c>
    </row>
    <row r="84" spans="1:12" ht="13.8" customHeight="1" x14ac:dyDescent="0.3">
      <c r="B84" s="27">
        <v>1</v>
      </c>
      <c r="C84" s="26" t="str">
        <f>C195</f>
        <v>Zahnriemenscheibe T5, 14 Zähne (d=22,48)</v>
      </c>
      <c r="D84" t="s">
        <v>316</v>
      </c>
      <c r="E84" s="9"/>
      <c r="H84" s="19"/>
      <c r="I84" s="31"/>
      <c r="J84" s="32"/>
      <c r="K84" s="29"/>
      <c r="L84">
        <f t="shared" ca="1" si="4"/>
        <v>0</v>
      </c>
    </row>
    <row r="85" spans="1:12" ht="13.8" customHeight="1" x14ac:dyDescent="0.3">
      <c r="B85" s="27">
        <v>1</v>
      </c>
      <c r="C85" s="26" t="str">
        <f>C196</f>
        <v>Zahnriemenscheibe T5, 15 Zähne (d=23,87)</v>
      </c>
      <c r="D85" t="s">
        <v>377</v>
      </c>
      <c r="E85" s="9"/>
      <c r="H85" s="19"/>
      <c r="I85" s="31"/>
      <c r="J85" s="32"/>
      <c r="K85" s="29"/>
      <c r="L85" t="str">
        <f t="shared" ca="1" si="4"/>
        <v>Habs</v>
      </c>
    </row>
    <row r="86" spans="1:12" ht="13.8" customHeight="1" x14ac:dyDescent="0.3">
      <c r="B86" s="27">
        <v>1</v>
      </c>
      <c r="C86" s="26" t="str">
        <f>C201</f>
        <v>Zahnriemenscheibe T5, 48 Zähne (d=76,39)</v>
      </c>
      <c r="D86" t="s">
        <v>382</v>
      </c>
      <c r="E86" s="9"/>
      <c r="H86" s="19"/>
      <c r="I86" s="31"/>
      <c r="J86" s="32"/>
      <c r="K86" s="29"/>
      <c r="L86" t="str">
        <f t="shared" ca="1" si="4"/>
        <v>Habs</v>
      </c>
    </row>
    <row r="87" spans="1:12" ht="13.8" customHeight="1" x14ac:dyDescent="0.3">
      <c r="B87" s="27">
        <v>1</v>
      </c>
      <c r="C87" s="26" t="str">
        <f>C227</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INDIRECT(ADDRESS(MATCH(C90,C$143:C$270,0)+ROW($B$150)-1,12))</f>
        <v>Habs</v>
      </c>
    </row>
    <row r="91" spans="1:12" ht="13.8" customHeight="1" x14ac:dyDescent="0.3">
      <c r="B91" s="27">
        <v>1</v>
      </c>
      <c r="C91" s="26" t="str">
        <f>C230</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C240</f>
        <v xml:space="preserve">Rillenkugellager  4 x13 x 5 mm </v>
      </c>
      <c r="D93" t="s">
        <v>192</v>
      </c>
      <c r="E93" s="9"/>
      <c r="H93" s="19"/>
      <c r="I93" s="31"/>
      <c r="J93" s="32"/>
      <c r="K93" s="29"/>
      <c r="L93" t="str">
        <f t="shared" ca="1" si="5"/>
        <v>Habs</v>
      </c>
    </row>
    <row r="94" spans="1:12" ht="13.8" customHeight="1" x14ac:dyDescent="0.3">
      <c r="B94" s="27">
        <v>4</v>
      </c>
      <c r="C94" s="26" t="str">
        <f>C239</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C246</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C201</f>
        <v>Zahnriemenscheibe T5, 48 Zähne (d=76,39)</v>
      </c>
      <c r="D105" t="s">
        <v>194</v>
      </c>
      <c r="E105" s="9"/>
      <c r="H105" s="19"/>
      <c r="I105" s="31"/>
      <c r="J105" s="32"/>
      <c r="K105" s="29"/>
      <c r="L105" t="str">
        <f t="shared" ca="1" si="5"/>
        <v>Habs</v>
      </c>
    </row>
    <row r="106" spans="2:12" ht="13.8" customHeight="1" x14ac:dyDescent="0.3">
      <c r="B106" s="27">
        <v>1</v>
      </c>
      <c r="C106" s="26" t="str">
        <f>C195</f>
        <v>Zahnriemenscheibe T5, 14 Zähne (d=22,48)</v>
      </c>
      <c r="D106" t="s">
        <v>194</v>
      </c>
      <c r="E106" s="9"/>
      <c r="H106" s="19"/>
      <c r="I106" s="31"/>
      <c r="J106" s="32"/>
      <c r="K106" s="29"/>
      <c r="L106">
        <f t="shared" ca="1" si="5"/>
        <v>0</v>
      </c>
    </row>
    <row r="107" spans="2:12" ht="13.8" customHeight="1" x14ac:dyDescent="0.3">
      <c r="B107" s="27">
        <v>1</v>
      </c>
      <c r="C107" s="26" t="str">
        <f>C217</f>
        <v>Zahnriemen T5 450mm 10mm Breite</v>
      </c>
      <c r="D107" t="s">
        <v>389</v>
      </c>
      <c r="E107" s="9"/>
      <c r="H107" s="19"/>
      <c r="I107" s="31"/>
      <c r="J107" s="32"/>
      <c r="K107" s="29"/>
      <c r="L107" t="str">
        <f t="shared" ca="1" si="5"/>
        <v>Habs</v>
      </c>
    </row>
    <row r="108" spans="2:12" ht="13.8" customHeight="1" x14ac:dyDescent="0.3">
      <c r="B108" s="27">
        <v>1</v>
      </c>
      <c r="C108" s="26" t="str">
        <f>C195</f>
        <v>Zahnriemenscheibe T5, 14 Zähne (d=22,48)</v>
      </c>
      <c r="D108" t="s">
        <v>199</v>
      </c>
      <c r="E108" s="9"/>
      <c r="H108" s="19"/>
      <c r="I108" s="31"/>
      <c r="J108" s="32"/>
      <c r="K108" s="29"/>
      <c r="L108">
        <f t="shared" ca="1" si="5"/>
        <v>0</v>
      </c>
    </row>
    <row r="109" spans="2:12" ht="13.8" customHeight="1" x14ac:dyDescent="0.3">
      <c r="B109" s="27">
        <v>1</v>
      </c>
      <c r="C109" s="26" t="str">
        <f>C214</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v>
      </c>
    </row>
    <row r="113" spans="1:12" ht="13.8" customHeight="1" x14ac:dyDescent="0.3">
      <c r="B113" s="27">
        <f>50*6</f>
        <v>300</v>
      </c>
      <c r="C113" s="26" t="str">
        <f>C175</f>
        <v>Gewindestange M3</v>
      </c>
      <c r="D113" t="s">
        <v>202</v>
      </c>
      <c r="E113" s="9"/>
      <c r="H113" s="19"/>
      <c r="I113" s="31"/>
      <c r="J113" s="32"/>
      <c r="K113" s="29"/>
      <c r="L113" t="str">
        <f t="shared" ca="1" si="5"/>
        <v>-</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v>
      </c>
    </row>
    <row r="116" spans="1:12" ht="13.8" customHeight="1" x14ac:dyDescent="0.3">
      <c r="B116" s="27">
        <v>1</v>
      </c>
      <c r="C116" s="26" t="str">
        <f>C228</f>
        <v>NEMA 24 - 60x60x87 - 3.0Nm - 8mm Achse - 4.0A</v>
      </c>
      <c r="D116" t="s">
        <v>111</v>
      </c>
      <c r="E116" s="9"/>
      <c r="H116" s="19"/>
      <c r="I116" s="31"/>
      <c r="J116" s="32"/>
      <c r="K116" s="29"/>
      <c r="L116" t="str">
        <f t="shared" ca="1" si="5"/>
        <v>-</v>
      </c>
    </row>
    <row r="117" spans="1:12" ht="13.8" customHeight="1" x14ac:dyDescent="0.3">
      <c r="B117" s="27">
        <v>2</v>
      </c>
      <c r="C117" s="26" t="str">
        <f>C249</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C247</f>
        <v>Rillenkugellager DIN 625 SKF - SKF 61818 - 90x115x13</v>
      </c>
      <c r="D119" t="s">
        <v>206</v>
      </c>
      <c r="E119" s="9"/>
      <c r="H119" s="19"/>
      <c r="I119" s="31"/>
      <c r="J119" s="32"/>
      <c r="K119" s="29"/>
      <c r="L119" t="str">
        <f t="shared" ref="L119:L136" ca="1" si="6">INDIRECT(ADDRESS(MATCH(C119,C$143:C$270,0)+ROW($B$150)-1,12))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C230</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C240</f>
        <v xml:space="preserve">Rillenkugellager  4 x13 x 5 mm </v>
      </c>
      <c r="D129" t="s">
        <v>217</v>
      </c>
      <c r="E129" s="9"/>
      <c r="H129" s="19"/>
      <c r="I129" s="31"/>
      <c r="J129" s="32"/>
      <c r="K129" s="29"/>
      <c r="L129" t="str">
        <f t="shared" ca="1" si="6"/>
        <v>Habs</v>
      </c>
    </row>
    <row r="130" spans="1:12" ht="13.8" customHeight="1" x14ac:dyDescent="0.3">
      <c r="B130" s="27">
        <v>4</v>
      </c>
      <c r="C130" s="26" t="str">
        <f>C239</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C193</f>
        <v>Zahnriemenscheibe T5, 10 Zähne (d=15,92)</v>
      </c>
      <c r="D133" t="s">
        <v>318</v>
      </c>
      <c r="E133" s="9"/>
      <c r="H133" s="19"/>
      <c r="I133" s="31"/>
      <c r="J133" s="32"/>
      <c r="K133" s="29"/>
      <c r="L133" t="str">
        <f t="shared" ca="1" si="6"/>
        <v>-</v>
      </c>
    </row>
    <row r="134" spans="1:12" ht="13.8" customHeight="1" x14ac:dyDescent="0.3">
      <c r="B134" s="27">
        <v>1</v>
      </c>
      <c r="C134" s="26" t="str">
        <f>C220</f>
        <v>Zahnriemen T5 510mm 10mm Breite</v>
      </c>
      <c r="D134" t="s">
        <v>398</v>
      </c>
      <c r="E134" s="9"/>
      <c r="H134" s="19"/>
      <c r="I134" s="31"/>
      <c r="J134" s="32"/>
      <c r="K134" s="29"/>
      <c r="L134" t="str">
        <f t="shared" ca="1" si="6"/>
        <v>Habs</v>
      </c>
    </row>
    <row r="135" spans="1:12" ht="13.8" customHeight="1" x14ac:dyDescent="0.3">
      <c r="B135" s="27">
        <v>1</v>
      </c>
      <c r="C135" s="26" t="str">
        <f>C229</f>
        <v>NEMA 23 - 57x57x56 - 1,26Nm - 6,35mm Achse - 2.8A</v>
      </c>
      <c r="D135" t="s">
        <v>218</v>
      </c>
      <c r="E135" s="9"/>
      <c r="H135" s="19"/>
      <c r="I135" s="31"/>
      <c r="J135" s="32"/>
      <c r="K135" s="29"/>
      <c r="L135" t="str">
        <f t="shared" ca="1" si="6"/>
        <v>Habs</v>
      </c>
    </row>
    <row r="136" spans="1:12" ht="13.8" customHeight="1" x14ac:dyDescent="0.3">
      <c r="B136" s="27">
        <v>16</v>
      </c>
      <c r="C136" s="26" t="str">
        <f>C235</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1" si="15">ROUNDUP(I178/G178,0)</f>
        <v>0</v>
      </c>
      <c r="C178" s="26" t="s">
        <v>331</v>
      </c>
      <c r="E178" s="9" t="s">
        <v>293</v>
      </c>
      <c r="G178">
        <v>1</v>
      </c>
      <c r="H178" s="19">
        <v>4.96</v>
      </c>
      <c r="I178" s="31">
        <f t="shared" ref="I178:I191" si="16">SUMIF(C$1:C$141,"="&amp;C178,B$1:B$141)</f>
        <v>0</v>
      </c>
      <c r="J178" s="32">
        <f t="shared" ref="J178:J191" si="17">G178*B178-I178</f>
        <v>0</v>
      </c>
      <c r="K178" s="29">
        <f t="shared" ref="K178:K191" si="18">B178*H178</f>
        <v>0</v>
      </c>
      <c r="L178" t="s">
        <v>235</v>
      </c>
    </row>
    <row r="179" spans="2:12" ht="13.8" customHeight="1" x14ac:dyDescent="0.3">
      <c r="B179" s="27">
        <f t="shared" ref="B179" si="19">ROUNDUP(I179/G179,0)</f>
        <v>1</v>
      </c>
      <c r="C179" s="26" t="s">
        <v>561</v>
      </c>
      <c r="E179" s="9" t="s">
        <v>293</v>
      </c>
      <c r="G179">
        <v>1</v>
      </c>
      <c r="H179" s="19">
        <v>4.96</v>
      </c>
      <c r="I179" s="31">
        <f t="shared" ref="I179" si="20">SUMIF(C$1:C$141,"="&amp;C179,B$1:B$141)</f>
        <v>1</v>
      </c>
      <c r="J179" s="32">
        <f t="shared" ref="J179" si="21">G179*B179-I179</f>
        <v>0</v>
      </c>
      <c r="K179" s="29">
        <f t="shared" ref="K179" si="22">B179*H179</f>
        <v>4.96</v>
      </c>
      <c r="L179" t="s">
        <v>235</v>
      </c>
    </row>
    <row r="180" spans="2:12" ht="13.8" customHeight="1" x14ac:dyDescent="0.3">
      <c r="B180" s="27">
        <f t="shared" si="15"/>
        <v>1</v>
      </c>
      <c r="C180" s="26" t="s">
        <v>338</v>
      </c>
      <c r="E180" t="s">
        <v>337</v>
      </c>
      <c r="G180">
        <v>1</v>
      </c>
      <c r="H180" s="19">
        <v>5.0999999999999996</v>
      </c>
      <c r="I180" s="31">
        <f t="shared" si="16"/>
        <v>1</v>
      </c>
      <c r="J180" s="32">
        <f t="shared" si="17"/>
        <v>0</v>
      </c>
      <c r="K180" s="29">
        <f t="shared" si="18"/>
        <v>5.0999999999999996</v>
      </c>
      <c r="L180" t="s">
        <v>235</v>
      </c>
    </row>
    <row r="181" spans="2:12" ht="13.8" customHeight="1" x14ac:dyDescent="0.3">
      <c r="B181" s="27">
        <f t="shared" si="15"/>
        <v>0</v>
      </c>
      <c r="C181" s="26" t="s">
        <v>330</v>
      </c>
      <c r="E181" s="9" t="s">
        <v>320</v>
      </c>
      <c r="G181">
        <v>1</v>
      </c>
      <c r="H181" s="19">
        <v>5.0999999999999996</v>
      </c>
      <c r="I181" s="31">
        <f t="shared" si="16"/>
        <v>0</v>
      </c>
      <c r="J181" s="32">
        <f t="shared" si="17"/>
        <v>0</v>
      </c>
      <c r="K181" s="29">
        <f t="shared" si="18"/>
        <v>0</v>
      </c>
      <c r="L181" t="s">
        <v>291</v>
      </c>
    </row>
    <row r="182" spans="2:12" ht="13.8" customHeight="1" x14ac:dyDescent="0.3">
      <c r="B182" s="27">
        <f t="shared" si="15"/>
        <v>0</v>
      </c>
      <c r="C182" s="26" t="s">
        <v>339</v>
      </c>
      <c r="E182" s="9" t="s">
        <v>293</v>
      </c>
      <c r="G182">
        <v>1</v>
      </c>
      <c r="H182" s="19">
        <v>4.96</v>
      </c>
      <c r="I182" s="31">
        <f t="shared" si="16"/>
        <v>0</v>
      </c>
      <c r="J182" s="32">
        <f t="shared" si="17"/>
        <v>0</v>
      </c>
      <c r="K182" s="29">
        <f t="shared" si="18"/>
        <v>0</v>
      </c>
      <c r="L182" t="s">
        <v>235</v>
      </c>
    </row>
    <row r="183" spans="2:12" ht="13.8" customHeight="1" x14ac:dyDescent="0.3">
      <c r="B183" s="27">
        <f t="shared" si="15"/>
        <v>0</v>
      </c>
      <c r="C183" s="26" t="s">
        <v>329</v>
      </c>
      <c r="E183" s="48" t="s">
        <v>305</v>
      </c>
      <c r="G183">
        <v>1</v>
      </c>
      <c r="H183" s="19">
        <v>4.54</v>
      </c>
      <c r="I183" s="31">
        <f t="shared" si="16"/>
        <v>0</v>
      </c>
      <c r="J183" s="32">
        <f t="shared" si="17"/>
        <v>0</v>
      </c>
      <c r="K183" s="29">
        <f t="shared" si="18"/>
        <v>0</v>
      </c>
      <c r="L183" t="s">
        <v>291</v>
      </c>
    </row>
    <row r="184" spans="2:12" ht="13.8" customHeight="1" x14ac:dyDescent="0.3">
      <c r="B184" s="27">
        <f t="shared" si="15"/>
        <v>0</v>
      </c>
      <c r="C184" s="26" t="s">
        <v>327</v>
      </c>
      <c r="E184" s="26" t="s">
        <v>308</v>
      </c>
      <c r="G184">
        <v>1</v>
      </c>
      <c r="H184" s="19">
        <v>4.54</v>
      </c>
      <c r="I184" s="31">
        <f t="shared" si="16"/>
        <v>0</v>
      </c>
      <c r="J184" s="32">
        <f t="shared" si="17"/>
        <v>0</v>
      </c>
      <c r="K184" s="29">
        <f t="shared" si="18"/>
        <v>0</v>
      </c>
      <c r="L184" t="s">
        <v>291</v>
      </c>
    </row>
    <row r="185" spans="2:12" ht="13.8" customHeight="1" x14ac:dyDescent="0.3">
      <c r="B185" s="27">
        <f t="shared" si="15"/>
        <v>0</v>
      </c>
      <c r="C185" s="26" t="s">
        <v>328</v>
      </c>
      <c r="E185" s="26" t="s">
        <v>306</v>
      </c>
      <c r="G185">
        <v>1</v>
      </c>
      <c r="H185" s="19">
        <v>4.54</v>
      </c>
      <c r="I185" s="31">
        <f t="shared" si="16"/>
        <v>0</v>
      </c>
      <c r="J185" s="32">
        <f t="shared" si="17"/>
        <v>0</v>
      </c>
      <c r="K185" s="29">
        <f t="shared" si="18"/>
        <v>0</v>
      </c>
      <c r="L185" t="s">
        <v>291</v>
      </c>
    </row>
    <row r="186" spans="2:12" ht="13.8" customHeight="1" x14ac:dyDescent="0.3">
      <c r="B186" s="27">
        <f t="shared" si="15"/>
        <v>0</v>
      </c>
      <c r="C186" s="26" t="s">
        <v>332</v>
      </c>
      <c r="E186" s="9" t="s">
        <v>309</v>
      </c>
      <c r="G186">
        <v>1</v>
      </c>
      <c r="H186" s="19">
        <v>5.44</v>
      </c>
      <c r="I186" s="31">
        <f t="shared" si="16"/>
        <v>0</v>
      </c>
      <c r="J186" s="32">
        <f t="shared" si="17"/>
        <v>0</v>
      </c>
      <c r="K186" s="29">
        <f t="shared" si="18"/>
        <v>0</v>
      </c>
      <c r="L186" t="s">
        <v>291</v>
      </c>
    </row>
    <row r="187" spans="2:12" ht="13.8" customHeight="1" x14ac:dyDescent="0.3">
      <c r="B187" s="27">
        <f t="shared" si="15"/>
        <v>0</v>
      </c>
      <c r="C187" s="26" t="s">
        <v>394</v>
      </c>
      <c r="E187" s="9" t="s">
        <v>395</v>
      </c>
      <c r="G187">
        <v>1</v>
      </c>
      <c r="H187" s="19">
        <v>5.44</v>
      </c>
      <c r="I187" s="31">
        <f t="shared" si="16"/>
        <v>0</v>
      </c>
      <c r="J187" s="32">
        <f t="shared" si="17"/>
        <v>0</v>
      </c>
      <c r="K187" s="29">
        <f t="shared" si="18"/>
        <v>0</v>
      </c>
      <c r="L187" t="s">
        <v>291</v>
      </c>
    </row>
    <row r="188" spans="2:12" ht="13.8" customHeight="1" x14ac:dyDescent="0.3">
      <c r="B188" s="27">
        <f t="shared" si="15"/>
        <v>0</v>
      </c>
      <c r="C188" s="26" t="s">
        <v>354</v>
      </c>
      <c r="E188" s="9" t="s">
        <v>353</v>
      </c>
      <c r="G188">
        <v>1</v>
      </c>
      <c r="H188" s="19">
        <v>5.44</v>
      </c>
      <c r="I188" s="31">
        <f t="shared" si="16"/>
        <v>0</v>
      </c>
      <c r="J188" s="32">
        <f t="shared" si="17"/>
        <v>0</v>
      </c>
      <c r="K188" s="29">
        <f t="shared" si="18"/>
        <v>0</v>
      </c>
      <c r="L188" t="s">
        <v>291</v>
      </c>
    </row>
    <row r="189" spans="2:12" ht="13.8" customHeight="1" x14ac:dyDescent="0.3">
      <c r="B189" s="27">
        <f t="shared" si="15"/>
        <v>0</v>
      </c>
      <c r="C189" s="26" t="s">
        <v>333</v>
      </c>
      <c r="E189" s="9" t="s">
        <v>307</v>
      </c>
      <c r="G189">
        <v>1</v>
      </c>
      <c r="H189" s="19">
        <v>5.44</v>
      </c>
      <c r="I189" s="31">
        <f t="shared" si="16"/>
        <v>0</v>
      </c>
      <c r="J189" s="32">
        <f t="shared" si="17"/>
        <v>0</v>
      </c>
      <c r="K189" s="29">
        <f t="shared" si="18"/>
        <v>0</v>
      </c>
      <c r="L189" t="s">
        <v>235</v>
      </c>
    </row>
    <row r="190" spans="2:12" ht="13.8" customHeight="1" x14ac:dyDescent="0.3">
      <c r="B190" s="27">
        <f t="shared" si="15"/>
        <v>0</v>
      </c>
      <c r="C190" s="26" t="s">
        <v>335</v>
      </c>
      <c r="E190" s="9" t="s">
        <v>107</v>
      </c>
      <c r="G190">
        <v>1</v>
      </c>
      <c r="H190" s="19">
        <v>5.44</v>
      </c>
      <c r="I190" s="31">
        <f t="shared" si="16"/>
        <v>0</v>
      </c>
      <c r="J190" s="32">
        <f t="shared" si="17"/>
        <v>0</v>
      </c>
      <c r="K190" s="29">
        <f t="shared" si="18"/>
        <v>0</v>
      </c>
      <c r="L190" t="s">
        <v>235</v>
      </c>
    </row>
    <row r="191" spans="2:12" ht="13.8" customHeight="1" x14ac:dyDescent="0.3">
      <c r="B191" s="27">
        <f t="shared" si="15"/>
        <v>0</v>
      </c>
      <c r="C191" s="26" t="s">
        <v>334</v>
      </c>
      <c r="E191" s="9" t="s">
        <v>144</v>
      </c>
      <c r="G191">
        <v>1</v>
      </c>
      <c r="H191" s="19">
        <v>6.34</v>
      </c>
      <c r="I191" s="31">
        <f t="shared" si="16"/>
        <v>0</v>
      </c>
      <c r="J191" s="32">
        <f t="shared" si="17"/>
        <v>0</v>
      </c>
      <c r="K191" s="29">
        <f t="shared" si="18"/>
        <v>0</v>
      </c>
      <c r="L191" t="s">
        <v>235</v>
      </c>
    </row>
    <row r="192" spans="2:12" ht="13.8" customHeight="1" x14ac:dyDescent="0.3">
      <c r="B192" s="27"/>
      <c r="C192" s="26"/>
      <c r="E192" s="9"/>
      <c r="H192" s="19"/>
      <c r="I192" s="31"/>
      <c r="J192" s="32"/>
      <c r="K192" s="29"/>
    </row>
    <row r="193" spans="2:12" ht="13.8" customHeight="1" x14ac:dyDescent="0.3">
      <c r="B193" s="27">
        <f t="shared" ref="B193:B201" si="23">ROUNDUP(I193/G193,0)</f>
        <v>1</v>
      </c>
      <c r="C193" s="26" t="s">
        <v>356</v>
      </c>
      <c r="E193" s="9" t="s">
        <v>294</v>
      </c>
      <c r="G193">
        <v>1</v>
      </c>
      <c r="H193" s="19">
        <v>4.3899999999999997</v>
      </c>
      <c r="I193" s="31">
        <f t="shared" ref="I193:I201" si="24">SUMIF(C$1:C$141,"="&amp;C193,B$1:B$141)</f>
        <v>1</v>
      </c>
      <c r="J193" s="32">
        <f t="shared" ref="J193:J201" si="25">G193*B193-I193</f>
        <v>0</v>
      </c>
      <c r="K193" s="29">
        <f t="shared" ref="K193:K201" si="26">B193*H193</f>
        <v>4.3899999999999997</v>
      </c>
      <c r="L193" t="s">
        <v>291</v>
      </c>
    </row>
    <row r="194" spans="2:12" ht="13.8" customHeight="1" x14ac:dyDescent="0.3">
      <c r="B194" s="27">
        <f t="shared" si="23"/>
        <v>0</v>
      </c>
      <c r="C194" s="26" t="s">
        <v>350</v>
      </c>
      <c r="E194" s="9" t="s">
        <v>317</v>
      </c>
      <c r="G194">
        <v>1</v>
      </c>
      <c r="H194" s="19">
        <v>5.07</v>
      </c>
      <c r="I194" s="31">
        <f t="shared" si="24"/>
        <v>0</v>
      </c>
      <c r="J194" s="32">
        <f t="shared" si="25"/>
        <v>0</v>
      </c>
      <c r="K194" s="29">
        <f t="shared" si="26"/>
        <v>0</v>
      </c>
      <c r="L194" t="s">
        <v>291</v>
      </c>
    </row>
    <row r="195" spans="2:12" ht="13.8" customHeight="1" x14ac:dyDescent="0.3">
      <c r="B195" s="27">
        <f t="shared" si="23"/>
        <v>3</v>
      </c>
      <c r="C195" s="26" t="s">
        <v>349</v>
      </c>
      <c r="E195" s="9" t="s">
        <v>164</v>
      </c>
      <c r="G195">
        <v>1</v>
      </c>
      <c r="H195" s="19">
        <v>5.23</v>
      </c>
      <c r="I195" s="31">
        <f t="shared" si="24"/>
        <v>3</v>
      </c>
      <c r="J195" s="32">
        <f t="shared" si="25"/>
        <v>0</v>
      </c>
      <c r="K195" s="29">
        <f t="shared" si="26"/>
        <v>15.690000000000001</v>
      </c>
      <c r="L195" t="s">
        <v>291</v>
      </c>
    </row>
    <row r="196" spans="2:12" ht="13.8" customHeight="1" x14ac:dyDescent="0.3">
      <c r="B196" s="27">
        <f t="shared" ref="B196" si="27">ROUNDUP(I196/G196,0)</f>
        <v>1</v>
      </c>
      <c r="C196" s="26" t="s">
        <v>562</v>
      </c>
      <c r="E196" t="s">
        <v>560</v>
      </c>
      <c r="G196">
        <v>1</v>
      </c>
      <c r="H196" s="19">
        <v>5.23</v>
      </c>
      <c r="I196" s="31">
        <f t="shared" ref="I196" si="28">SUMIF(C$1:C$141,"="&amp;C196,B$1:B$141)</f>
        <v>1</v>
      </c>
      <c r="J196" s="32">
        <f t="shared" ref="J196" si="29">G196*B196-I196</f>
        <v>0</v>
      </c>
      <c r="K196" s="29">
        <f t="shared" ref="K196" si="30">B196*H196</f>
        <v>5.23</v>
      </c>
      <c r="L196" t="s">
        <v>291</v>
      </c>
    </row>
    <row r="197" spans="2:12" ht="13.8" customHeight="1" x14ac:dyDescent="0.3">
      <c r="B197" s="27">
        <f t="shared" si="23"/>
        <v>0</v>
      </c>
      <c r="C197" s="26" t="s">
        <v>348</v>
      </c>
      <c r="E197" s="9" t="s">
        <v>321</v>
      </c>
      <c r="G197">
        <v>1</v>
      </c>
      <c r="H197" s="19">
        <v>5.23</v>
      </c>
      <c r="I197" s="31">
        <f t="shared" si="24"/>
        <v>0</v>
      </c>
      <c r="J197" s="32">
        <f t="shared" si="25"/>
        <v>0</v>
      </c>
      <c r="K197" s="29">
        <f t="shared" si="26"/>
        <v>0</v>
      </c>
      <c r="L197" t="s">
        <v>291</v>
      </c>
    </row>
    <row r="198" spans="2:12" ht="13.8" customHeight="1" x14ac:dyDescent="0.3">
      <c r="B198" s="27">
        <f t="shared" si="23"/>
        <v>0</v>
      </c>
      <c r="C198" s="26" t="s">
        <v>341</v>
      </c>
      <c r="E198" s="9" t="s">
        <v>340</v>
      </c>
      <c r="G198">
        <v>1</v>
      </c>
      <c r="H198" s="19">
        <v>5.23</v>
      </c>
      <c r="I198" s="31">
        <f t="shared" si="24"/>
        <v>0</v>
      </c>
      <c r="J198" s="32">
        <f t="shared" si="25"/>
        <v>0</v>
      </c>
      <c r="K198" s="29">
        <f t="shared" si="26"/>
        <v>0</v>
      </c>
      <c r="L198" t="s">
        <v>235</v>
      </c>
    </row>
    <row r="199" spans="2:12" ht="13.8" customHeight="1" x14ac:dyDescent="0.3">
      <c r="B199" s="27">
        <f t="shared" si="23"/>
        <v>0</v>
      </c>
      <c r="C199" s="26" t="s">
        <v>343</v>
      </c>
      <c r="E199" s="9" t="s">
        <v>342</v>
      </c>
      <c r="G199">
        <v>1</v>
      </c>
      <c r="H199" s="19">
        <v>6.67</v>
      </c>
      <c r="I199" s="31">
        <f t="shared" si="24"/>
        <v>0</v>
      </c>
      <c r="J199" s="32">
        <f t="shared" si="25"/>
        <v>0</v>
      </c>
      <c r="K199" s="29">
        <f t="shared" si="26"/>
        <v>0</v>
      </c>
      <c r="L199" t="s">
        <v>235</v>
      </c>
    </row>
    <row r="200" spans="2:12" ht="13.8" customHeight="1" x14ac:dyDescent="0.3">
      <c r="B200" s="27">
        <f t="shared" si="23"/>
        <v>0</v>
      </c>
      <c r="C200" s="26" t="s">
        <v>345</v>
      </c>
      <c r="E200" s="9" t="s">
        <v>344</v>
      </c>
      <c r="G200">
        <v>1</v>
      </c>
      <c r="H200" s="19">
        <v>6.67</v>
      </c>
      <c r="I200" s="31">
        <f t="shared" si="24"/>
        <v>0</v>
      </c>
      <c r="J200" s="32">
        <f t="shared" si="25"/>
        <v>0</v>
      </c>
      <c r="K200" s="29">
        <f t="shared" si="26"/>
        <v>0</v>
      </c>
      <c r="L200" t="s">
        <v>235</v>
      </c>
    </row>
    <row r="201" spans="2:12" ht="13.8" customHeight="1" x14ac:dyDescent="0.3">
      <c r="B201" s="27">
        <f t="shared" si="23"/>
        <v>2</v>
      </c>
      <c r="C201" s="26" t="s">
        <v>357</v>
      </c>
      <c r="E201" s="9" t="s">
        <v>163</v>
      </c>
      <c r="G201">
        <v>1</v>
      </c>
      <c r="H201" s="19">
        <v>11.6</v>
      </c>
      <c r="I201" s="31">
        <f t="shared" si="24"/>
        <v>2</v>
      </c>
      <c r="J201" s="32">
        <f t="shared" si="25"/>
        <v>0</v>
      </c>
      <c r="K201" s="29">
        <f t="shared" si="26"/>
        <v>23.2</v>
      </c>
      <c r="L201" t="s">
        <v>291</v>
      </c>
    </row>
    <row r="202" spans="2:12" ht="13.8" customHeight="1" x14ac:dyDescent="0.3">
      <c r="B202" s="27"/>
      <c r="C202" s="26"/>
      <c r="E202" s="9"/>
      <c r="H202" s="19"/>
      <c r="I202" s="31"/>
      <c r="J202" s="32"/>
      <c r="K202" s="29"/>
    </row>
    <row r="203" spans="2:12" ht="13.8" customHeight="1" x14ac:dyDescent="0.3">
      <c r="B203" s="27">
        <f t="shared" ref="B203:B213" si="31">ROUNDUP(I203/G203,0)</f>
        <v>1</v>
      </c>
      <c r="C203" s="26" t="s">
        <v>312</v>
      </c>
      <c r="E203" s="9" t="s">
        <v>313</v>
      </c>
      <c r="G203">
        <v>1</v>
      </c>
      <c r="H203" s="19">
        <v>4</v>
      </c>
      <c r="I203" s="31">
        <f t="shared" ref="I203:I221" si="32">SUMIF(C$1:C$141,"="&amp;C203,B$1:B$141)</f>
        <v>1</v>
      </c>
      <c r="J203" s="32">
        <f t="shared" ref="J203:J221" si="33">G203*B203-I203</f>
        <v>0</v>
      </c>
      <c r="K203" s="29">
        <f t="shared" ref="K203:K208" si="34">B203*H203</f>
        <v>4</v>
      </c>
      <c r="L203" t="s">
        <v>291</v>
      </c>
    </row>
    <row r="204" spans="2:12" ht="13.8" customHeight="1" x14ac:dyDescent="0.3">
      <c r="B204" s="27">
        <f t="shared" si="31"/>
        <v>1</v>
      </c>
      <c r="C204" s="26" t="s">
        <v>311</v>
      </c>
      <c r="E204" s="9" t="s">
        <v>310</v>
      </c>
      <c r="G204">
        <v>1</v>
      </c>
      <c r="H204" s="19">
        <v>4.24</v>
      </c>
      <c r="I204" s="31">
        <f t="shared" si="32"/>
        <v>1</v>
      </c>
      <c r="J204" s="32">
        <f t="shared" si="33"/>
        <v>0</v>
      </c>
      <c r="K204" s="29">
        <f t="shared" si="34"/>
        <v>4.24</v>
      </c>
      <c r="L204" t="s">
        <v>291</v>
      </c>
    </row>
    <row r="205" spans="2:12" ht="13.8" customHeight="1" x14ac:dyDescent="0.3">
      <c r="B205" s="27">
        <f t="shared" si="31"/>
        <v>0</v>
      </c>
      <c r="C205" s="26" t="s">
        <v>181</v>
      </c>
      <c r="E205" s="9" t="s">
        <v>126</v>
      </c>
      <c r="G205">
        <v>1</v>
      </c>
      <c r="H205" s="19">
        <v>4.24</v>
      </c>
      <c r="I205" s="31">
        <f t="shared" si="32"/>
        <v>0</v>
      </c>
      <c r="J205" s="32">
        <f t="shared" si="33"/>
        <v>0</v>
      </c>
      <c r="K205" s="29">
        <f t="shared" si="34"/>
        <v>0</v>
      </c>
      <c r="L205" t="s">
        <v>291</v>
      </c>
    </row>
    <row r="206" spans="2:12" ht="13.8" customHeight="1" x14ac:dyDescent="0.3">
      <c r="B206" s="27">
        <f t="shared" si="31"/>
        <v>0</v>
      </c>
      <c r="C206" s="26" t="s">
        <v>315</v>
      </c>
      <c r="E206" s="9" t="s">
        <v>314</v>
      </c>
      <c r="G206">
        <v>1</v>
      </c>
      <c r="H206" s="19">
        <v>4</v>
      </c>
      <c r="I206" s="31">
        <f t="shared" si="32"/>
        <v>0</v>
      </c>
      <c r="J206" s="32">
        <f t="shared" si="33"/>
        <v>0</v>
      </c>
      <c r="K206" s="29">
        <f t="shared" si="34"/>
        <v>0</v>
      </c>
      <c r="L206" t="s">
        <v>291</v>
      </c>
    </row>
    <row r="207" spans="2:12" ht="13.8" customHeight="1" x14ac:dyDescent="0.3">
      <c r="B207" s="27">
        <f t="shared" si="31"/>
        <v>0</v>
      </c>
      <c r="C207" s="26" t="s">
        <v>184</v>
      </c>
      <c r="E207" s="9" t="s">
        <v>140</v>
      </c>
      <c r="G207">
        <v>1</v>
      </c>
      <c r="H207" s="19">
        <v>4.4400000000000004</v>
      </c>
      <c r="I207" s="31">
        <f t="shared" si="32"/>
        <v>0</v>
      </c>
      <c r="J207" s="32">
        <f t="shared" si="33"/>
        <v>0</v>
      </c>
      <c r="K207" s="29">
        <f t="shared" si="34"/>
        <v>0</v>
      </c>
      <c r="L207" t="s">
        <v>291</v>
      </c>
    </row>
    <row r="208" spans="2:12" ht="13.8" customHeight="1" x14ac:dyDescent="0.3">
      <c r="B208" s="27">
        <f t="shared" si="31"/>
        <v>0</v>
      </c>
      <c r="C208" s="26" t="s">
        <v>180</v>
      </c>
      <c r="E208" s="9" t="s">
        <v>115</v>
      </c>
      <c r="G208">
        <v>1</v>
      </c>
      <c r="H208" s="19">
        <v>4.96</v>
      </c>
      <c r="I208" s="31">
        <f t="shared" si="32"/>
        <v>0</v>
      </c>
      <c r="J208" s="32">
        <f t="shared" si="33"/>
        <v>0</v>
      </c>
      <c r="K208" s="29">
        <f t="shared" si="34"/>
        <v>0</v>
      </c>
      <c r="L208" t="s">
        <v>291</v>
      </c>
    </row>
    <row r="209" spans="2:12" ht="13.8" customHeight="1" x14ac:dyDescent="0.3">
      <c r="B209" s="27">
        <f>ROUNDUP(I209/G209,0)</f>
        <v>0</v>
      </c>
      <c r="C209" s="26" t="s">
        <v>325</v>
      </c>
      <c r="E209" s="26" t="s">
        <v>324</v>
      </c>
      <c r="G209">
        <v>1</v>
      </c>
      <c r="H209" s="19">
        <v>4.96</v>
      </c>
      <c r="I209" s="31">
        <f t="shared" si="32"/>
        <v>0</v>
      </c>
      <c r="J209" s="32">
        <f>G209*B209-I209</f>
        <v>0</v>
      </c>
      <c r="K209" s="29">
        <f>B209*H209</f>
        <v>0</v>
      </c>
      <c r="L209" t="s">
        <v>291</v>
      </c>
    </row>
    <row r="210" spans="2:12" ht="13.8" customHeight="1" x14ac:dyDescent="0.3">
      <c r="B210" s="27">
        <f t="shared" si="31"/>
        <v>1</v>
      </c>
      <c r="C210" s="26" t="s">
        <v>445</v>
      </c>
      <c r="E210" s="9" t="s">
        <v>115</v>
      </c>
      <c r="G210">
        <v>1</v>
      </c>
      <c r="H210" s="19">
        <v>4.96</v>
      </c>
      <c r="I210" s="31">
        <f t="shared" si="32"/>
        <v>1</v>
      </c>
      <c r="J210" s="32">
        <f t="shared" si="33"/>
        <v>0</v>
      </c>
      <c r="K210" s="29">
        <f t="shared" ref="K210:K221" si="35">B210*H210</f>
        <v>4.96</v>
      </c>
      <c r="L210" t="s">
        <v>291</v>
      </c>
    </row>
    <row r="211" spans="2:12" ht="13.8" customHeight="1" x14ac:dyDescent="0.3">
      <c r="B211" s="27">
        <f t="shared" si="31"/>
        <v>0</v>
      </c>
      <c r="C211" s="26" t="s">
        <v>352</v>
      </c>
      <c r="E211" s="9" t="s">
        <v>351</v>
      </c>
      <c r="G211">
        <v>1</v>
      </c>
      <c r="H211" s="19">
        <v>4</v>
      </c>
      <c r="I211" s="31">
        <f t="shared" si="32"/>
        <v>0</v>
      </c>
      <c r="J211" s="32">
        <f t="shared" si="33"/>
        <v>0</v>
      </c>
      <c r="K211" s="29">
        <f t="shared" si="35"/>
        <v>0</v>
      </c>
      <c r="L211" t="s">
        <v>291</v>
      </c>
    </row>
    <row r="212" spans="2:12" ht="13.8" customHeight="1" x14ac:dyDescent="0.3">
      <c r="B212" s="27">
        <f t="shared" si="31"/>
        <v>0</v>
      </c>
      <c r="C212" s="26" t="s">
        <v>359</v>
      </c>
      <c r="E212" t="s">
        <v>358</v>
      </c>
      <c r="G212">
        <v>1</v>
      </c>
      <c r="H212" s="19">
        <v>4.96</v>
      </c>
      <c r="I212" s="31">
        <f t="shared" si="32"/>
        <v>0</v>
      </c>
      <c r="J212" s="32">
        <f t="shared" si="33"/>
        <v>0</v>
      </c>
      <c r="K212" s="29">
        <f t="shared" si="35"/>
        <v>0</v>
      </c>
      <c r="L212" t="s">
        <v>291</v>
      </c>
    </row>
    <row r="213" spans="2:12" ht="13.8" customHeight="1" x14ac:dyDescent="0.3">
      <c r="B213" s="27">
        <f t="shared" si="31"/>
        <v>0</v>
      </c>
      <c r="C213" s="26" t="s">
        <v>347</v>
      </c>
      <c r="E213" t="s">
        <v>346</v>
      </c>
      <c r="G213">
        <v>1</v>
      </c>
      <c r="H213" s="19">
        <v>4.96</v>
      </c>
      <c r="I213" s="31">
        <f t="shared" si="32"/>
        <v>0</v>
      </c>
      <c r="J213" s="32">
        <f t="shared" si="33"/>
        <v>0</v>
      </c>
      <c r="K213" s="29">
        <f t="shared" si="35"/>
        <v>0</v>
      </c>
      <c r="L213" t="s">
        <v>291</v>
      </c>
    </row>
    <row r="214" spans="2:12" ht="13.8" customHeight="1" x14ac:dyDescent="0.3">
      <c r="B214" s="27">
        <f t="shared" ref="B214:B219" si="36">ROUNDUP(I214/G214,0)</f>
        <v>1</v>
      </c>
      <c r="C214" s="26" t="s">
        <v>182</v>
      </c>
      <c r="E214" s="9" t="s">
        <v>177</v>
      </c>
      <c r="G214">
        <v>1</v>
      </c>
      <c r="H214" s="19">
        <v>7.13</v>
      </c>
      <c r="I214" s="31">
        <f t="shared" si="32"/>
        <v>1</v>
      </c>
      <c r="J214" s="32">
        <f t="shared" si="33"/>
        <v>0</v>
      </c>
      <c r="K214" s="29">
        <f t="shared" si="35"/>
        <v>7.13</v>
      </c>
      <c r="L214" t="s">
        <v>291</v>
      </c>
    </row>
    <row r="215" spans="2:12" ht="13.8" customHeight="1" x14ac:dyDescent="0.3">
      <c r="B215" s="27">
        <f t="shared" si="36"/>
        <v>1</v>
      </c>
      <c r="C215" s="26" t="s">
        <v>393</v>
      </c>
      <c r="E215" s="9" t="s">
        <v>198</v>
      </c>
      <c r="G215">
        <v>1</v>
      </c>
      <c r="H215" s="19">
        <v>7.88</v>
      </c>
      <c r="I215" s="31">
        <f t="shared" si="32"/>
        <v>1</v>
      </c>
      <c r="J215" s="32">
        <f t="shared" si="33"/>
        <v>0</v>
      </c>
      <c r="K215" s="29">
        <f t="shared" si="35"/>
        <v>7.88</v>
      </c>
      <c r="L215" t="s">
        <v>291</v>
      </c>
    </row>
    <row r="216" spans="2:12" ht="13.8" customHeight="1" x14ac:dyDescent="0.3">
      <c r="B216" s="27">
        <f t="shared" si="36"/>
        <v>1</v>
      </c>
      <c r="C216" s="26" t="s">
        <v>392</v>
      </c>
      <c r="E216" s="9" t="s">
        <v>198</v>
      </c>
      <c r="G216">
        <v>1</v>
      </c>
      <c r="H216" s="19">
        <v>7.88</v>
      </c>
      <c r="I216" s="31">
        <f t="shared" si="32"/>
        <v>1</v>
      </c>
      <c r="J216" s="32">
        <f t="shared" si="33"/>
        <v>0</v>
      </c>
      <c r="K216" s="29">
        <f t="shared" si="35"/>
        <v>7.88</v>
      </c>
      <c r="L216" t="s">
        <v>291</v>
      </c>
    </row>
    <row r="217" spans="2:12" ht="13.8" customHeight="1" x14ac:dyDescent="0.3">
      <c r="B217" s="27">
        <f t="shared" si="36"/>
        <v>1</v>
      </c>
      <c r="C217" s="26" t="s">
        <v>396</v>
      </c>
      <c r="E217" s="9" t="s">
        <v>198</v>
      </c>
      <c r="G217">
        <v>1</v>
      </c>
      <c r="H217" s="19">
        <v>7.88</v>
      </c>
      <c r="I217" s="31">
        <f t="shared" si="32"/>
        <v>1</v>
      </c>
      <c r="J217" s="32">
        <f t="shared" si="33"/>
        <v>0</v>
      </c>
      <c r="K217" s="29">
        <f t="shared" si="35"/>
        <v>7.88</v>
      </c>
      <c r="L217" t="s">
        <v>291</v>
      </c>
    </row>
    <row r="218" spans="2:12" ht="13.8" customHeight="1" x14ac:dyDescent="0.3">
      <c r="B218" s="27">
        <f t="shared" si="36"/>
        <v>0</v>
      </c>
      <c r="C218" s="26" t="s">
        <v>197</v>
      </c>
      <c r="E218" s="9" t="s">
        <v>198</v>
      </c>
      <c r="G218">
        <v>1</v>
      </c>
      <c r="H218" s="19">
        <v>7.88</v>
      </c>
      <c r="I218" s="31">
        <f t="shared" si="32"/>
        <v>0</v>
      </c>
      <c r="J218" s="32">
        <f t="shared" si="33"/>
        <v>0</v>
      </c>
      <c r="K218" s="29">
        <f t="shared" si="35"/>
        <v>0</v>
      </c>
      <c r="L218" t="s">
        <v>291</v>
      </c>
    </row>
    <row r="219" spans="2:12" ht="13.8" customHeight="1" x14ac:dyDescent="0.3">
      <c r="B219" s="27">
        <f t="shared" si="36"/>
        <v>0</v>
      </c>
      <c r="C219" s="26" t="s">
        <v>196</v>
      </c>
      <c r="E219" s="9" t="s">
        <v>195</v>
      </c>
      <c r="G219">
        <v>1</v>
      </c>
      <c r="H219" s="19">
        <v>7.88</v>
      </c>
      <c r="I219" s="31">
        <f t="shared" si="32"/>
        <v>0</v>
      </c>
      <c r="J219" s="32">
        <f t="shared" si="33"/>
        <v>0</v>
      </c>
      <c r="K219" s="29">
        <f t="shared" si="35"/>
        <v>0</v>
      </c>
      <c r="L219" t="s">
        <v>291</v>
      </c>
    </row>
    <row r="220" spans="2:12" ht="13.8" customHeight="1" x14ac:dyDescent="0.3">
      <c r="B220" s="27">
        <f>ROUNDUP(I220/G220,0)</f>
        <v>1</v>
      </c>
      <c r="C220" s="26" t="s">
        <v>183</v>
      </c>
      <c r="E220" s="9" t="s">
        <v>319</v>
      </c>
      <c r="G220">
        <v>1</v>
      </c>
      <c r="H220" s="19">
        <v>8.8699999999999992</v>
      </c>
      <c r="I220" s="31">
        <f t="shared" si="32"/>
        <v>1</v>
      </c>
      <c r="J220" s="32">
        <f t="shared" si="33"/>
        <v>0</v>
      </c>
      <c r="K220" s="29">
        <f t="shared" si="35"/>
        <v>8.8699999999999992</v>
      </c>
      <c r="L220" t="s">
        <v>291</v>
      </c>
    </row>
    <row r="221" spans="2:12" ht="13.8" customHeight="1" x14ac:dyDescent="0.3">
      <c r="B221" s="27">
        <f>ROUNDUP(I221/G221,0)</f>
        <v>0</v>
      </c>
      <c r="C221" s="26" t="s">
        <v>220</v>
      </c>
      <c r="E221" s="9" t="s">
        <v>219</v>
      </c>
      <c r="G221">
        <v>1</v>
      </c>
      <c r="H221" s="19">
        <v>7.13</v>
      </c>
      <c r="I221" s="31">
        <f t="shared" si="32"/>
        <v>0</v>
      </c>
      <c r="J221" s="32">
        <f t="shared" si="33"/>
        <v>0</v>
      </c>
      <c r="K221" s="29">
        <f t="shared" si="35"/>
        <v>0</v>
      </c>
      <c r="L221" t="s">
        <v>291</v>
      </c>
    </row>
    <row r="222" spans="2:12" ht="13.8" customHeight="1" x14ac:dyDescent="0.3">
      <c r="B222" s="27"/>
      <c r="C222" s="26"/>
      <c r="H222" s="19"/>
      <c r="I222" s="31"/>
      <c r="J222" s="32"/>
      <c r="K222" s="29"/>
    </row>
    <row r="223" spans="2:12" ht="13.8" customHeight="1" x14ac:dyDescent="0.3">
      <c r="B223" s="27">
        <f t="shared" ref="B223:B231" si="37">ROUNDUP(I223/G223,0)</f>
        <v>0</v>
      </c>
      <c r="C223" s="26" t="s">
        <v>401</v>
      </c>
      <c r="E223" s="9" t="s">
        <v>400</v>
      </c>
      <c r="G223">
        <v>1</v>
      </c>
      <c r="H223" s="19">
        <v>14.5</v>
      </c>
      <c r="I223" s="31">
        <f t="shared" ref="I223:I231" si="38">SUMIF(C$1:C$141,"="&amp;C223,B$1:B$141)</f>
        <v>0</v>
      </c>
      <c r="J223" s="32">
        <f t="shared" ref="J223:J231" si="39">G223*B223-I223</f>
        <v>0</v>
      </c>
      <c r="K223" s="29">
        <f t="shared" ref="K223:K231" si="40">B223*H223</f>
        <v>0</v>
      </c>
      <c r="L223" t="s">
        <v>291</v>
      </c>
    </row>
    <row r="224" spans="2:12" ht="13.8" customHeight="1" x14ac:dyDescent="0.3">
      <c r="B224" s="27">
        <f t="shared" si="37"/>
        <v>0</v>
      </c>
      <c r="C224" s="26" t="s">
        <v>403</v>
      </c>
      <c r="E224" t="s">
        <v>372</v>
      </c>
      <c r="G224">
        <v>1</v>
      </c>
      <c r="H224" s="19">
        <v>14.5</v>
      </c>
      <c r="I224" s="31">
        <f t="shared" si="38"/>
        <v>0</v>
      </c>
      <c r="J224" s="32">
        <f t="shared" si="39"/>
        <v>0</v>
      </c>
      <c r="K224" s="29">
        <f t="shared" si="40"/>
        <v>0</v>
      </c>
      <c r="L224" t="s">
        <v>291</v>
      </c>
    </row>
    <row r="225" spans="2:12" ht="13.8" customHeight="1" x14ac:dyDescent="0.3">
      <c r="B225" s="27">
        <f t="shared" si="37"/>
        <v>1</v>
      </c>
      <c r="C225" s="26" t="s">
        <v>404</v>
      </c>
      <c r="E225" s="9" t="s">
        <v>400</v>
      </c>
      <c r="G225">
        <v>1</v>
      </c>
      <c r="H225" s="19">
        <v>14.5</v>
      </c>
      <c r="I225" s="31">
        <f t="shared" si="38"/>
        <v>1</v>
      </c>
      <c r="J225" s="32">
        <f t="shared" si="39"/>
        <v>0</v>
      </c>
      <c r="K225" s="29">
        <f t="shared" si="40"/>
        <v>14.5</v>
      </c>
      <c r="L225" t="s">
        <v>291</v>
      </c>
    </row>
    <row r="226" spans="2:12" ht="13.8" customHeight="1" x14ac:dyDescent="0.3">
      <c r="B226" s="27">
        <f t="shared" si="37"/>
        <v>1</v>
      </c>
      <c r="C226" s="26" t="s">
        <v>408</v>
      </c>
      <c r="E226" s="9" t="s">
        <v>409</v>
      </c>
      <c r="G226">
        <v>1</v>
      </c>
      <c r="H226" s="19">
        <v>8.5</v>
      </c>
      <c r="I226" s="31">
        <f t="shared" si="38"/>
        <v>1</v>
      </c>
      <c r="J226" s="32">
        <f t="shared" si="39"/>
        <v>0</v>
      </c>
      <c r="K226" s="29">
        <f t="shared" si="40"/>
        <v>8.5</v>
      </c>
      <c r="L226" t="s">
        <v>291</v>
      </c>
    </row>
    <row r="227" spans="2:12" ht="13.8" customHeight="1" x14ac:dyDescent="0.3">
      <c r="B227" s="27">
        <f t="shared" si="37"/>
        <v>1</v>
      </c>
      <c r="C227" s="26" t="s">
        <v>374</v>
      </c>
      <c r="E227" s="9" t="s">
        <v>179</v>
      </c>
      <c r="G227">
        <v>1</v>
      </c>
      <c r="H227" s="19">
        <v>54.2</v>
      </c>
      <c r="I227" s="31">
        <f t="shared" si="38"/>
        <v>1</v>
      </c>
      <c r="J227" s="32">
        <f t="shared" si="39"/>
        <v>0</v>
      </c>
      <c r="K227" s="29">
        <f t="shared" si="40"/>
        <v>54.2</v>
      </c>
      <c r="L227" t="s">
        <v>291</v>
      </c>
    </row>
    <row r="228" spans="2:12" ht="13.8" customHeight="1" x14ac:dyDescent="0.3">
      <c r="B228" s="27">
        <f t="shared" si="37"/>
        <v>1</v>
      </c>
      <c r="C228" s="26" t="s">
        <v>390</v>
      </c>
      <c r="E228" s="9" t="s">
        <v>276</v>
      </c>
      <c r="G228">
        <v>1</v>
      </c>
      <c r="H228" s="19">
        <v>37</v>
      </c>
      <c r="I228" s="31">
        <f t="shared" si="38"/>
        <v>1</v>
      </c>
      <c r="J228" s="32">
        <f t="shared" si="39"/>
        <v>0</v>
      </c>
      <c r="K228" s="29">
        <f t="shared" si="40"/>
        <v>37</v>
      </c>
      <c r="L228" t="s">
        <v>291</v>
      </c>
    </row>
    <row r="229" spans="2:12" ht="13.8" customHeight="1" x14ac:dyDescent="0.3">
      <c r="B229" s="27">
        <f t="shared" si="37"/>
        <v>1</v>
      </c>
      <c r="C229" s="26" t="s">
        <v>272</v>
      </c>
      <c r="E229" s="9" t="s">
        <v>275</v>
      </c>
      <c r="G229">
        <v>1</v>
      </c>
      <c r="H229" s="19">
        <v>18</v>
      </c>
      <c r="I229" s="31">
        <f t="shared" si="38"/>
        <v>1</v>
      </c>
      <c r="J229" s="32">
        <f t="shared" si="39"/>
        <v>0</v>
      </c>
      <c r="K229" s="29">
        <f t="shared" si="40"/>
        <v>18</v>
      </c>
      <c r="L229" t="s">
        <v>291</v>
      </c>
    </row>
    <row r="230" spans="2:12" ht="13.8" customHeight="1" x14ac:dyDescent="0.3">
      <c r="B230" s="27">
        <f t="shared" si="37"/>
        <v>5</v>
      </c>
      <c r="C230" s="26" t="s">
        <v>118</v>
      </c>
      <c r="E230" s="9" t="s">
        <v>71</v>
      </c>
      <c r="G230">
        <v>1</v>
      </c>
      <c r="H230" s="19">
        <v>14.53</v>
      </c>
      <c r="I230" s="31">
        <f t="shared" si="38"/>
        <v>5</v>
      </c>
      <c r="J230" s="32">
        <f t="shared" si="39"/>
        <v>0</v>
      </c>
      <c r="K230" s="29">
        <f t="shared" si="40"/>
        <v>72.649999999999991</v>
      </c>
      <c r="L230" t="s">
        <v>291</v>
      </c>
    </row>
    <row r="231" spans="2:12" ht="13.8" customHeight="1" x14ac:dyDescent="0.3">
      <c r="B231" s="27">
        <f t="shared" si="37"/>
        <v>2</v>
      </c>
      <c r="C231" s="26" t="s">
        <v>369</v>
      </c>
      <c r="E231" s="9" t="s">
        <v>185</v>
      </c>
      <c r="G231">
        <v>1</v>
      </c>
      <c r="H231" s="19">
        <v>36.42</v>
      </c>
      <c r="I231" s="31">
        <f t="shared" si="38"/>
        <v>2</v>
      </c>
      <c r="J231" s="32">
        <f t="shared" si="39"/>
        <v>0</v>
      </c>
      <c r="K231" s="29">
        <f t="shared" si="40"/>
        <v>72.84</v>
      </c>
      <c r="L231" t="s">
        <v>291</v>
      </c>
    </row>
    <row r="232" spans="2:12" ht="13.8" customHeight="1" x14ac:dyDescent="0.3">
      <c r="B232" s="27"/>
      <c r="C232" s="26"/>
      <c r="E232" s="9"/>
      <c r="H232" s="19"/>
      <c r="I232" s="31"/>
      <c r="J232" s="32"/>
      <c r="K232" s="29"/>
    </row>
    <row r="233" spans="2:12" ht="13.8" customHeight="1" x14ac:dyDescent="0.3">
      <c r="B233" s="27">
        <f t="shared" ref="B233:B238" si="41">ROUNDUP(I233/G233,0)</f>
        <v>16</v>
      </c>
      <c r="C233" s="26" t="s">
        <v>367</v>
      </c>
      <c r="E233" s="9" t="s">
        <v>368</v>
      </c>
      <c r="G233">
        <v>1</v>
      </c>
      <c r="H233" s="19">
        <v>1.35</v>
      </c>
      <c r="I233" s="31">
        <f t="shared" ref="I233:I249" si="42">SUMIF(C$1:C$141,"="&amp;C233,B$1:B$141)</f>
        <v>16</v>
      </c>
      <c r="J233" s="32">
        <f t="shared" ref="J233:J249" si="43">G233*B233-I233</f>
        <v>0</v>
      </c>
      <c r="K233" s="29">
        <f t="shared" ref="K233:K238" si="44">B233*H233</f>
        <v>21.6</v>
      </c>
      <c r="L233" t="s">
        <v>291</v>
      </c>
    </row>
    <row r="234" spans="2:12" ht="13.8" customHeight="1" x14ac:dyDescent="0.3">
      <c r="B234" s="27">
        <f t="shared" si="41"/>
        <v>0</v>
      </c>
      <c r="C234" s="26" t="s">
        <v>381</v>
      </c>
      <c r="E234" s="9" t="s">
        <v>370</v>
      </c>
      <c r="G234">
        <v>1</v>
      </c>
      <c r="H234" s="19">
        <v>1.35</v>
      </c>
      <c r="I234" s="31">
        <f t="shared" si="42"/>
        <v>0</v>
      </c>
      <c r="J234" s="32">
        <f t="shared" si="43"/>
        <v>0</v>
      </c>
      <c r="K234" s="29">
        <f t="shared" si="44"/>
        <v>0</v>
      </c>
      <c r="L234" t="s">
        <v>235</v>
      </c>
    </row>
    <row r="235" spans="2:12" ht="13.8" customHeight="1" x14ac:dyDescent="0.3">
      <c r="B235" s="27">
        <f t="shared" si="41"/>
        <v>16</v>
      </c>
      <c r="C235" s="26" t="s">
        <v>371</v>
      </c>
      <c r="E235" s="9" t="s">
        <v>383</v>
      </c>
      <c r="G235">
        <v>1</v>
      </c>
      <c r="H235" s="19">
        <v>1.35</v>
      </c>
      <c r="I235" s="31">
        <f t="shared" si="42"/>
        <v>16</v>
      </c>
      <c r="J235" s="32">
        <f t="shared" si="43"/>
        <v>0</v>
      </c>
      <c r="K235" s="29">
        <f t="shared" si="44"/>
        <v>21.6</v>
      </c>
      <c r="L235" t="s">
        <v>235</v>
      </c>
    </row>
    <row r="236" spans="2:12" ht="13.8" customHeight="1" x14ac:dyDescent="0.3">
      <c r="B236" s="27">
        <f t="shared" si="41"/>
        <v>6</v>
      </c>
      <c r="C236" s="26" t="s">
        <v>137</v>
      </c>
      <c r="E236" s="9" t="s">
        <v>136</v>
      </c>
      <c r="G236">
        <v>1</v>
      </c>
      <c r="H236" s="19">
        <v>1.05</v>
      </c>
      <c r="I236" s="31">
        <f t="shared" si="42"/>
        <v>6</v>
      </c>
      <c r="J236" s="32">
        <f t="shared" si="43"/>
        <v>0</v>
      </c>
      <c r="K236" s="29">
        <f t="shared" si="44"/>
        <v>6.3000000000000007</v>
      </c>
      <c r="L236" t="s">
        <v>291</v>
      </c>
    </row>
    <row r="237" spans="2:12" ht="13.8" customHeight="1" x14ac:dyDescent="0.3">
      <c r="B237" s="27">
        <f t="shared" si="41"/>
        <v>0</v>
      </c>
      <c r="C237" s="26" t="s">
        <v>366</v>
      </c>
      <c r="E237" s="9" t="s">
        <v>365</v>
      </c>
      <c r="G237">
        <v>1</v>
      </c>
      <c r="H237" s="19">
        <v>1.35</v>
      </c>
      <c r="I237" s="31">
        <f t="shared" si="42"/>
        <v>0</v>
      </c>
      <c r="J237" s="32">
        <f t="shared" si="43"/>
        <v>0</v>
      </c>
      <c r="K237" s="29">
        <f t="shared" si="44"/>
        <v>0</v>
      </c>
      <c r="L237" t="s">
        <v>291</v>
      </c>
    </row>
    <row r="238" spans="2:12" ht="13.8" customHeight="1" x14ac:dyDescent="0.3">
      <c r="B238" s="27">
        <f t="shared" si="41"/>
        <v>0</v>
      </c>
      <c r="C238" s="26" t="s">
        <v>363</v>
      </c>
      <c r="E238" s="9" t="s">
        <v>362</v>
      </c>
      <c r="G238">
        <v>1</v>
      </c>
      <c r="H238" s="19">
        <v>2.19</v>
      </c>
      <c r="I238" s="31">
        <f t="shared" si="42"/>
        <v>0</v>
      </c>
      <c r="J238" s="32">
        <f t="shared" si="43"/>
        <v>0</v>
      </c>
      <c r="K238" s="29">
        <f t="shared" si="44"/>
        <v>0</v>
      </c>
      <c r="L238" t="s">
        <v>235</v>
      </c>
    </row>
    <row r="239" spans="2:12" ht="13.8" customHeight="1" x14ac:dyDescent="0.3">
      <c r="B239" s="27">
        <f t="shared" ref="B239:B249" si="45">ROUNDUP(I239/G239,0)</f>
        <v>16</v>
      </c>
      <c r="C239" s="26" t="s">
        <v>176</v>
      </c>
      <c r="E239" s="9" t="s">
        <v>186</v>
      </c>
      <c r="G239">
        <v>1</v>
      </c>
      <c r="H239" s="19">
        <v>1.54</v>
      </c>
      <c r="I239" s="31">
        <f t="shared" si="42"/>
        <v>16</v>
      </c>
      <c r="J239" s="32">
        <f t="shared" si="43"/>
        <v>0</v>
      </c>
      <c r="K239" s="29">
        <f t="shared" ref="K239:K249" si="46">B239*H239</f>
        <v>24.64</v>
      </c>
      <c r="L239" t="s">
        <v>291</v>
      </c>
    </row>
    <row r="240" spans="2:12" ht="13.8" customHeight="1" x14ac:dyDescent="0.3">
      <c r="B240" s="27">
        <f t="shared" si="45"/>
        <v>10</v>
      </c>
      <c r="C240" s="26" t="s">
        <v>188</v>
      </c>
      <c r="E240" s="9" t="s">
        <v>187</v>
      </c>
      <c r="G240">
        <v>1</v>
      </c>
      <c r="H240" s="19">
        <v>1.54</v>
      </c>
      <c r="I240" s="31">
        <f t="shared" si="42"/>
        <v>10</v>
      </c>
      <c r="J240" s="32">
        <f t="shared" si="43"/>
        <v>0</v>
      </c>
      <c r="K240" s="29">
        <f t="shared" si="46"/>
        <v>15.4</v>
      </c>
      <c r="L240" t="s">
        <v>291</v>
      </c>
    </row>
    <row r="241" spans="1:12" ht="13.8" customHeight="1" x14ac:dyDescent="0.3">
      <c r="B241" s="27">
        <f t="shared" si="45"/>
        <v>0</v>
      </c>
      <c r="C241" s="26" t="s">
        <v>109</v>
      </c>
      <c r="E241" s="9" t="s">
        <v>108</v>
      </c>
      <c r="G241">
        <v>1</v>
      </c>
      <c r="H241" s="19">
        <v>1.95</v>
      </c>
      <c r="I241" s="31">
        <f t="shared" si="42"/>
        <v>0</v>
      </c>
      <c r="J241" s="32">
        <f t="shared" si="43"/>
        <v>0</v>
      </c>
      <c r="K241" s="29">
        <f t="shared" si="46"/>
        <v>0</v>
      </c>
      <c r="L241" t="s">
        <v>291</v>
      </c>
    </row>
    <row r="242" spans="1:12" ht="13.8" customHeight="1" x14ac:dyDescent="0.3">
      <c r="B242" s="27">
        <f t="shared" si="45"/>
        <v>2</v>
      </c>
      <c r="C242" s="26" t="s">
        <v>132</v>
      </c>
      <c r="E242" s="9" t="s">
        <v>133</v>
      </c>
      <c r="G242">
        <v>1</v>
      </c>
      <c r="H242" s="19">
        <v>1</v>
      </c>
      <c r="I242" s="31">
        <f t="shared" si="42"/>
        <v>2</v>
      </c>
      <c r="J242" s="32">
        <f t="shared" si="43"/>
        <v>0</v>
      </c>
      <c r="K242" s="29">
        <f t="shared" si="46"/>
        <v>2</v>
      </c>
      <c r="L242" t="s">
        <v>291</v>
      </c>
    </row>
    <row r="243" spans="1:12" ht="13.8" customHeight="1" x14ac:dyDescent="0.3">
      <c r="B243" s="27">
        <f t="shared" si="45"/>
        <v>1</v>
      </c>
      <c r="C243" s="26" t="s">
        <v>104</v>
      </c>
      <c r="E243" s="9" t="s">
        <v>105</v>
      </c>
      <c r="G243">
        <v>1</v>
      </c>
      <c r="H243" s="19">
        <v>1.39</v>
      </c>
      <c r="I243" s="31">
        <f t="shared" si="42"/>
        <v>1</v>
      </c>
      <c r="J243" s="32">
        <f t="shared" si="43"/>
        <v>0</v>
      </c>
      <c r="K243" s="29">
        <f t="shared" si="46"/>
        <v>1.39</v>
      </c>
      <c r="L243" t="s">
        <v>291</v>
      </c>
    </row>
    <row r="244" spans="1:12" ht="13.8" customHeight="1" x14ac:dyDescent="0.3">
      <c r="B244" s="27">
        <f t="shared" si="45"/>
        <v>5</v>
      </c>
      <c r="C244" s="26" t="s">
        <v>99</v>
      </c>
      <c r="E244" s="9" t="s">
        <v>69</v>
      </c>
      <c r="G244">
        <v>1</v>
      </c>
      <c r="H244" s="19">
        <v>3.29</v>
      </c>
      <c r="I244" s="31">
        <f t="shared" si="42"/>
        <v>5</v>
      </c>
      <c r="J244" s="32">
        <f t="shared" si="43"/>
        <v>0</v>
      </c>
      <c r="K244" s="29">
        <f t="shared" si="46"/>
        <v>16.45</v>
      </c>
      <c r="L244" t="s">
        <v>291</v>
      </c>
    </row>
    <row r="245" spans="1:12" ht="13.8" customHeight="1" x14ac:dyDescent="0.3">
      <c r="B245" s="27">
        <f t="shared" si="45"/>
        <v>1</v>
      </c>
      <c r="C245" s="26" t="s">
        <v>402</v>
      </c>
      <c r="E245" s="9" t="s">
        <v>69</v>
      </c>
      <c r="G245">
        <v>1</v>
      </c>
      <c r="H245" s="19">
        <v>3.29</v>
      </c>
      <c r="I245" s="31">
        <f t="shared" si="42"/>
        <v>1</v>
      </c>
      <c r="J245" s="32">
        <f t="shared" si="43"/>
        <v>0</v>
      </c>
      <c r="K245" s="29">
        <f t="shared" si="46"/>
        <v>3.29</v>
      </c>
      <c r="L245" t="s">
        <v>291</v>
      </c>
    </row>
    <row r="246" spans="1:12" ht="13.8" customHeight="1" x14ac:dyDescent="0.3">
      <c r="B246" s="27">
        <f t="shared" si="45"/>
        <v>4</v>
      </c>
      <c r="C246" s="26" t="s">
        <v>203</v>
      </c>
      <c r="E246" s="9" t="s">
        <v>204</v>
      </c>
      <c r="G246">
        <v>1</v>
      </c>
      <c r="H246" s="19">
        <v>1</v>
      </c>
      <c r="I246" s="31">
        <f t="shared" si="42"/>
        <v>4</v>
      </c>
      <c r="J246" s="32">
        <f t="shared" si="43"/>
        <v>0</v>
      </c>
      <c r="K246" s="29">
        <f t="shared" si="46"/>
        <v>4</v>
      </c>
      <c r="L246" t="s">
        <v>291</v>
      </c>
    </row>
    <row r="247" spans="1:12" ht="13.8" customHeight="1" x14ac:dyDescent="0.3">
      <c r="B247" s="27">
        <f t="shared" si="45"/>
        <v>1</v>
      </c>
      <c r="C247" s="26" t="s">
        <v>95</v>
      </c>
      <c r="E247" s="9" t="s">
        <v>213</v>
      </c>
      <c r="G247">
        <v>1</v>
      </c>
      <c r="H247" s="19">
        <v>20</v>
      </c>
      <c r="I247" s="31">
        <f t="shared" si="42"/>
        <v>1</v>
      </c>
      <c r="J247" s="32">
        <f t="shared" si="43"/>
        <v>0</v>
      </c>
      <c r="K247" s="29">
        <f t="shared" si="46"/>
        <v>20</v>
      </c>
      <c r="L247" t="s">
        <v>291</v>
      </c>
    </row>
    <row r="248" spans="1:12" ht="13.8" customHeight="1" x14ac:dyDescent="0.3">
      <c r="B248" s="27">
        <f t="shared" si="45"/>
        <v>0</v>
      </c>
      <c r="C248" s="26" t="s">
        <v>214</v>
      </c>
      <c r="E248" s="9" t="s">
        <v>224</v>
      </c>
      <c r="G248">
        <v>1</v>
      </c>
      <c r="H248" s="19">
        <v>18.079999999999998</v>
      </c>
      <c r="I248" s="31">
        <f t="shared" si="42"/>
        <v>0</v>
      </c>
      <c r="J248" s="32">
        <f t="shared" si="43"/>
        <v>0</v>
      </c>
      <c r="K248" s="29">
        <f t="shared" si="46"/>
        <v>0</v>
      </c>
      <c r="L248" t="s">
        <v>291</v>
      </c>
    </row>
    <row r="249" spans="1:12" ht="13.8" customHeight="1" x14ac:dyDescent="0.3">
      <c r="B249" s="27">
        <f t="shared" si="45"/>
        <v>2</v>
      </c>
      <c r="C249" s="26" t="s">
        <v>397</v>
      </c>
      <c r="E249" s="9" t="s">
        <v>224</v>
      </c>
      <c r="G249">
        <v>1</v>
      </c>
      <c r="H249" s="19">
        <v>18.079999999999998</v>
      </c>
      <c r="I249" s="31">
        <f t="shared" si="42"/>
        <v>2</v>
      </c>
      <c r="J249" s="32">
        <f t="shared" si="43"/>
        <v>0</v>
      </c>
      <c r="K249" s="29">
        <f t="shared" si="46"/>
        <v>36.159999999999997</v>
      </c>
      <c r="L249" t="s">
        <v>291</v>
      </c>
    </row>
    <row r="250" spans="1:12" ht="13.8" customHeight="1" x14ac:dyDescent="0.3">
      <c r="B250" s="27"/>
      <c r="C250" s="26"/>
      <c r="E250" s="9"/>
      <c r="H250" s="19"/>
      <c r="I250" s="31"/>
      <c r="J250" s="32"/>
      <c r="K250" s="29"/>
    </row>
    <row r="251" spans="1:12" ht="13.8" customHeight="1" x14ac:dyDescent="0.3">
      <c r="A251" s="6" t="s">
        <v>167</v>
      </c>
      <c r="B251" s="27"/>
      <c r="E251"/>
      <c r="H251" s="19"/>
      <c r="I251" s="31"/>
      <c r="J251" s="32"/>
      <c r="K251" s="29"/>
    </row>
    <row r="252" spans="1:12" ht="13.8" customHeight="1" x14ac:dyDescent="0.3">
      <c r="A252" s="6"/>
      <c r="B252" s="27">
        <v>1</v>
      </c>
      <c r="C252" s="26" t="s">
        <v>278</v>
      </c>
      <c r="E252" t="s">
        <v>277</v>
      </c>
      <c r="G252">
        <v>1</v>
      </c>
      <c r="H252" s="19">
        <v>10.99</v>
      </c>
      <c r="I252" s="31">
        <f t="shared" ref="I252:I260" si="47">SUMIF(C$1:C$141,"="&amp;C252,B$1:B$141)</f>
        <v>0</v>
      </c>
      <c r="J252" s="32">
        <f t="shared" ref="J252:J259" si="48">G252*B252-I252</f>
        <v>1</v>
      </c>
      <c r="K252" s="29">
        <f t="shared" ref="K252:K259" si="49">B252*H252</f>
        <v>10.99</v>
      </c>
      <c r="L252" t="s">
        <v>291</v>
      </c>
    </row>
    <row r="253" spans="1:12" ht="13.8" customHeight="1" x14ac:dyDescent="0.3">
      <c r="B253" s="27">
        <v>1</v>
      </c>
      <c r="C253" s="26" t="s">
        <v>159</v>
      </c>
      <c r="E253" s="9" t="s">
        <v>260</v>
      </c>
      <c r="G253">
        <v>1</v>
      </c>
      <c r="H253" s="19">
        <v>10.99</v>
      </c>
      <c r="I253" s="31">
        <f t="shared" si="47"/>
        <v>1</v>
      </c>
      <c r="J253" s="32">
        <f t="shared" si="48"/>
        <v>0</v>
      </c>
      <c r="K253" s="29">
        <f t="shared" si="49"/>
        <v>10.99</v>
      </c>
      <c r="L253" t="s">
        <v>291</v>
      </c>
    </row>
    <row r="254" spans="1:12" ht="13.8" customHeight="1" x14ac:dyDescent="0.3">
      <c r="B254" s="27">
        <v>1</v>
      </c>
      <c r="C254" s="26" t="s">
        <v>165</v>
      </c>
      <c r="E254" s="9" t="s">
        <v>263</v>
      </c>
      <c r="G254">
        <v>1</v>
      </c>
      <c r="H254" s="19">
        <v>2.8</v>
      </c>
      <c r="I254" s="31">
        <f t="shared" si="47"/>
        <v>0</v>
      </c>
      <c r="J254" s="32">
        <f t="shared" si="48"/>
        <v>1</v>
      </c>
      <c r="K254" s="29">
        <f t="shared" si="49"/>
        <v>2.8</v>
      </c>
      <c r="L254" t="s">
        <v>291</v>
      </c>
    </row>
    <row r="255" spans="1:12" ht="13.8" customHeight="1" x14ac:dyDescent="0.3">
      <c r="B255" s="27">
        <v>1</v>
      </c>
      <c r="C255" s="26" t="s">
        <v>166</v>
      </c>
      <c r="E255" s="9" t="s">
        <v>264</v>
      </c>
      <c r="G255">
        <v>1</v>
      </c>
      <c r="H255" s="19">
        <v>2.8</v>
      </c>
      <c r="I255" s="31">
        <f t="shared" si="47"/>
        <v>1</v>
      </c>
      <c r="J255" s="32">
        <f t="shared" si="48"/>
        <v>0</v>
      </c>
      <c r="K255" s="29">
        <f t="shared" si="49"/>
        <v>2.8</v>
      </c>
      <c r="L255" t="s">
        <v>291</v>
      </c>
    </row>
    <row r="256" spans="1:12" ht="13.8" customHeight="1" x14ac:dyDescent="0.3">
      <c r="B256" s="27">
        <v>1</v>
      </c>
      <c r="C256" s="26" t="s">
        <v>262</v>
      </c>
      <c r="E256" s="9" t="s">
        <v>265</v>
      </c>
      <c r="G256">
        <v>1</v>
      </c>
      <c r="H256" s="19">
        <v>2.8</v>
      </c>
      <c r="I256" s="31">
        <f t="shared" si="47"/>
        <v>0</v>
      </c>
      <c r="J256" s="32">
        <f t="shared" si="48"/>
        <v>1</v>
      </c>
      <c r="K256" s="29">
        <f t="shared" si="49"/>
        <v>2.8</v>
      </c>
      <c r="L256" t="s">
        <v>291</v>
      </c>
    </row>
    <row r="257" spans="1:12" ht="13.8" customHeight="1" x14ac:dyDescent="0.3">
      <c r="B257" s="27">
        <v>1</v>
      </c>
      <c r="C257" s="26" t="s">
        <v>261</v>
      </c>
      <c r="E257" s="9" t="s">
        <v>266</v>
      </c>
      <c r="G257">
        <v>1</v>
      </c>
      <c r="H257" s="19">
        <v>2.8</v>
      </c>
      <c r="I257" s="31">
        <f t="shared" si="47"/>
        <v>1</v>
      </c>
      <c r="J257" s="32">
        <f t="shared" si="48"/>
        <v>0</v>
      </c>
      <c r="K257" s="29">
        <f t="shared" si="49"/>
        <v>2.8</v>
      </c>
      <c r="L257" t="s">
        <v>291</v>
      </c>
    </row>
    <row r="258" spans="1:12" ht="13.8" customHeight="1" x14ac:dyDescent="0.3">
      <c r="B258" s="27">
        <v>1</v>
      </c>
      <c r="C258" s="26" t="s">
        <v>67</v>
      </c>
      <c r="E258" s="9" t="s">
        <v>233</v>
      </c>
      <c r="G258">
        <v>1</v>
      </c>
      <c r="H258" s="19">
        <v>1839</v>
      </c>
      <c r="I258" s="31">
        <f t="shared" si="47"/>
        <v>0</v>
      </c>
      <c r="J258" s="32">
        <f t="shared" si="48"/>
        <v>1</v>
      </c>
      <c r="K258" s="29">
        <f t="shared" si="49"/>
        <v>1839</v>
      </c>
      <c r="L258" t="s">
        <v>291</v>
      </c>
    </row>
    <row r="259" spans="1:12" ht="13.8" customHeight="1" x14ac:dyDescent="0.3">
      <c r="B259" s="27">
        <v>1</v>
      </c>
      <c r="C259" s="26" t="s">
        <v>241</v>
      </c>
      <c r="E259" s="9" t="s">
        <v>234</v>
      </c>
      <c r="G259">
        <v>1</v>
      </c>
      <c r="H259" s="19">
        <v>49</v>
      </c>
      <c r="I259" s="31">
        <f t="shared" si="47"/>
        <v>0</v>
      </c>
      <c r="J259" s="32">
        <f t="shared" si="48"/>
        <v>1</v>
      </c>
      <c r="K259" s="29">
        <f t="shared" si="49"/>
        <v>49</v>
      </c>
      <c r="L259" t="s">
        <v>291</v>
      </c>
    </row>
    <row r="260" spans="1:12" ht="13.8" customHeight="1" x14ac:dyDescent="0.3">
      <c r="B260" s="27">
        <v>1</v>
      </c>
      <c r="C260" s="26" t="s">
        <v>267</v>
      </c>
      <c r="E260" s="9" t="s">
        <v>268</v>
      </c>
      <c r="H260" s="19"/>
      <c r="I260" s="31">
        <f t="shared" si="47"/>
        <v>0</v>
      </c>
      <c r="J260" s="32"/>
      <c r="K260" s="29"/>
      <c r="L260" t="s">
        <v>291</v>
      </c>
    </row>
    <row r="261" spans="1:12" ht="13.8" customHeight="1" x14ac:dyDescent="0.3">
      <c r="B261" s="27"/>
      <c r="H261" s="19"/>
      <c r="I261" s="31"/>
      <c r="J261" s="32"/>
      <c r="K261" s="29"/>
    </row>
    <row r="262" spans="1:12" ht="13.8" customHeight="1" x14ac:dyDescent="0.3">
      <c r="A262" s="6" t="s">
        <v>231</v>
      </c>
      <c r="H262" s="19"/>
      <c r="I262" s="31"/>
      <c r="J262" s="32"/>
      <c r="K262" s="29"/>
    </row>
    <row r="263" spans="1:12" ht="13.8" customHeight="1" x14ac:dyDescent="0.3">
      <c r="B263" s="27">
        <v>1</v>
      </c>
      <c r="C263" s="26" t="s">
        <v>232</v>
      </c>
      <c r="E263" s="9" t="s">
        <v>270</v>
      </c>
      <c r="G263">
        <v>1</v>
      </c>
      <c r="H263" s="19">
        <v>0.87</v>
      </c>
      <c r="I263" s="31">
        <f t="shared" ref="I263:I268" si="50">SUMIF(C$1:C$141,"="&amp;C263,B$1:B$141)</f>
        <v>0</v>
      </c>
      <c r="J263" s="32">
        <f t="shared" ref="J263:J268" si="51">G263*B263-I263</f>
        <v>1</v>
      </c>
      <c r="K263" s="29">
        <f t="shared" ref="K263:K268" si="52">B263*H263</f>
        <v>0.87</v>
      </c>
      <c r="L263" t="s">
        <v>291</v>
      </c>
    </row>
    <row r="264" spans="1:12" ht="13.8" customHeight="1" x14ac:dyDescent="0.3">
      <c r="B264" s="27">
        <v>1</v>
      </c>
      <c r="C264" s="26" t="s">
        <v>236</v>
      </c>
      <c r="E264" s="9" t="s">
        <v>269</v>
      </c>
      <c r="G264">
        <v>1</v>
      </c>
      <c r="H264" s="19">
        <v>0.8</v>
      </c>
      <c r="I264" s="31">
        <f t="shared" si="50"/>
        <v>0</v>
      </c>
      <c r="J264" s="32">
        <f t="shared" si="51"/>
        <v>1</v>
      </c>
      <c r="K264" s="29">
        <f t="shared" si="52"/>
        <v>0.8</v>
      </c>
      <c r="L264" t="s">
        <v>291</v>
      </c>
    </row>
    <row r="265" spans="1:12" ht="13.8" customHeight="1" x14ac:dyDescent="0.3">
      <c r="B265" s="27">
        <v>5</v>
      </c>
      <c r="C265" s="26" t="s">
        <v>253</v>
      </c>
      <c r="E265" s="9" t="s">
        <v>271</v>
      </c>
      <c r="G265">
        <v>1</v>
      </c>
      <c r="H265" s="19">
        <v>19.989999999999998</v>
      </c>
      <c r="I265" s="31">
        <f t="shared" si="50"/>
        <v>0</v>
      </c>
      <c r="J265" s="32">
        <f t="shared" si="51"/>
        <v>5</v>
      </c>
      <c r="K265" s="29">
        <f t="shared" si="52"/>
        <v>99.949999999999989</v>
      </c>
      <c r="L265" t="s">
        <v>291</v>
      </c>
    </row>
    <row r="266" spans="1:12" ht="13.8" customHeight="1" x14ac:dyDescent="0.3">
      <c r="B266" s="27">
        <v>1</v>
      </c>
      <c r="C266" s="26" t="s">
        <v>259</v>
      </c>
      <c r="E266" s="9" t="s">
        <v>258</v>
      </c>
      <c r="G266">
        <v>1</v>
      </c>
      <c r="H266" s="19">
        <v>44</v>
      </c>
      <c r="I266" s="31">
        <f t="shared" si="50"/>
        <v>0</v>
      </c>
      <c r="J266" s="32">
        <f t="shared" si="51"/>
        <v>1</v>
      </c>
      <c r="K266" s="29">
        <f t="shared" si="52"/>
        <v>44</v>
      </c>
      <c r="L266" t="s">
        <v>291</v>
      </c>
    </row>
    <row r="267" spans="1:12" ht="13.8" customHeight="1" x14ac:dyDescent="0.3">
      <c r="B267" s="27">
        <v>5</v>
      </c>
      <c r="C267" s="26" t="s">
        <v>254</v>
      </c>
      <c r="E267" s="9" t="s">
        <v>255</v>
      </c>
      <c r="G267">
        <v>1</v>
      </c>
      <c r="H267" s="19">
        <v>2.0499999999999998</v>
      </c>
      <c r="I267" s="31">
        <f t="shared" si="50"/>
        <v>0</v>
      </c>
      <c r="J267" s="32">
        <f t="shared" si="51"/>
        <v>5</v>
      </c>
      <c r="K267" s="29">
        <f t="shared" si="52"/>
        <v>10.25</v>
      </c>
      <c r="L267" t="s">
        <v>291</v>
      </c>
    </row>
    <row r="268" spans="1:12" ht="13.8" customHeight="1" x14ac:dyDescent="0.3">
      <c r="B268" s="27">
        <v>5</v>
      </c>
      <c r="C268" s="26" t="s">
        <v>256</v>
      </c>
      <c r="E268" s="9" t="s">
        <v>257</v>
      </c>
      <c r="G268">
        <v>1</v>
      </c>
      <c r="H268" s="19">
        <v>1.95</v>
      </c>
      <c r="I268" s="31">
        <f t="shared" si="50"/>
        <v>0</v>
      </c>
      <c r="J268" s="32">
        <f t="shared" si="51"/>
        <v>5</v>
      </c>
      <c r="K268" s="29">
        <f t="shared" si="52"/>
        <v>9.75</v>
      </c>
      <c r="L268" t="s">
        <v>291</v>
      </c>
    </row>
    <row r="269" spans="1:12" ht="13.8" customHeight="1" x14ac:dyDescent="0.3">
      <c r="B269" s="27">
        <v>1</v>
      </c>
      <c r="C269" s="26" t="s">
        <v>530</v>
      </c>
      <c r="E269" s="9" t="s">
        <v>531</v>
      </c>
      <c r="G269">
        <v>1</v>
      </c>
      <c r="H269" s="19">
        <v>49.9</v>
      </c>
      <c r="I269" s="31">
        <f t="shared" ref="I269" si="53">SUMIF(C$1:C$141,"="&amp;C269,B$1:B$141)</f>
        <v>0</v>
      </c>
      <c r="J269" s="32">
        <f t="shared" ref="J269" si="54">G269*B269-I269</f>
        <v>1</v>
      </c>
      <c r="K269" s="29">
        <f t="shared" ref="K269" si="55">B269*H269</f>
        <v>49.9</v>
      </c>
      <c r="L269" t="s">
        <v>291</v>
      </c>
    </row>
    <row r="270" spans="1:12" ht="13.8" customHeight="1" x14ac:dyDescent="0.3">
      <c r="B270" s="27">
        <v>2</v>
      </c>
      <c r="C270" s="26" t="s">
        <v>542</v>
      </c>
      <c r="E270" s="9" t="s">
        <v>541</v>
      </c>
      <c r="G270">
        <v>1</v>
      </c>
      <c r="H270" s="19">
        <v>6</v>
      </c>
      <c r="I270" s="31">
        <f t="shared" ref="I270" si="56">SUMIF(C$1:C$141,"="&amp;C270,B$1:B$141)</f>
        <v>0</v>
      </c>
      <c r="J270" s="32">
        <f t="shared" ref="J270" si="57">G270*B270-I270</f>
        <v>2</v>
      </c>
      <c r="K270" s="29">
        <f t="shared" ref="K270" si="58">B270*H270</f>
        <v>12</v>
      </c>
      <c r="L270" t="s">
        <v>291</v>
      </c>
    </row>
    <row r="271" spans="1:12" ht="13.8" customHeight="1" x14ac:dyDescent="0.3">
      <c r="B271" s="27">
        <v>1</v>
      </c>
      <c r="C271" s="26" t="s">
        <v>515</v>
      </c>
      <c r="E271" s="23" t="s">
        <v>543</v>
      </c>
      <c r="G271">
        <v>1</v>
      </c>
      <c r="H271" s="19">
        <v>29.9</v>
      </c>
      <c r="I271" s="31">
        <f t="shared" ref="I271" si="59">SUMIF(C$1:C$141,"="&amp;C271,B$1:B$141)</f>
        <v>0</v>
      </c>
      <c r="J271" s="32">
        <f t="shared" ref="J271" si="60">G271*B271-I271</f>
        <v>1</v>
      </c>
      <c r="K271" s="29">
        <f t="shared" ref="K271" si="61">B271*H271</f>
        <v>29.9</v>
      </c>
      <c r="L271" t="s">
        <v>291</v>
      </c>
    </row>
    <row r="272" spans="1:12" ht="13.8" customHeight="1" x14ac:dyDescent="0.3">
      <c r="B272" s="27">
        <v>1</v>
      </c>
      <c r="C272" s="26" t="s">
        <v>545</v>
      </c>
      <c r="E272" s="23" t="s">
        <v>544</v>
      </c>
      <c r="G272">
        <v>1</v>
      </c>
      <c r="H272" s="19">
        <v>8.5</v>
      </c>
      <c r="I272" s="31">
        <f t="shared" ref="I272" si="62">SUMIF(C$1:C$141,"="&amp;C272,B$1:B$141)</f>
        <v>0</v>
      </c>
      <c r="J272" s="32">
        <f t="shared" ref="J272" si="63">G272*B272-I272</f>
        <v>1</v>
      </c>
      <c r="K272" s="29">
        <f t="shared" ref="K272" si="64">B272*H272</f>
        <v>8.5</v>
      </c>
      <c r="L272" t="s">
        <v>291</v>
      </c>
    </row>
    <row r="273" spans="1:12" ht="13.8" customHeight="1" x14ac:dyDescent="0.3">
      <c r="A273" s="6"/>
      <c r="B273" s="27"/>
      <c r="H273" s="19"/>
      <c r="I273" s="31"/>
      <c r="J273" s="32"/>
      <c r="K273" s="29"/>
    </row>
    <row r="274" spans="1:12" ht="13.8" customHeight="1" x14ac:dyDescent="0.3">
      <c r="A274" s="6" t="s">
        <v>532</v>
      </c>
      <c r="B274" s="27"/>
      <c r="H274" s="19"/>
      <c r="I274" s="31"/>
      <c r="J274" s="32"/>
      <c r="K274" s="29"/>
    </row>
    <row r="275" spans="1:12" ht="13.8" customHeight="1" x14ac:dyDescent="0.3">
      <c r="C275" t="s">
        <v>470</v>
      </c>
      <c r="D275" t="s">
        <v>476</v>
      </c>
      <c r="H275" s="19"/>
      <c r="I275" s="31"/>
      <c r="J275" s="32"/>
      <c r="K275" s="29" t="s">
        <v>222</v>
      </c>
      <c r="L275" s="1" t="s">
        <v>223</v>
      </c>
    </row>
    <row r="276" spans="1:12" ht="13.8" customHeight="1" x14ac:dyDescent="0.35">
      <c r="B276" s="27"/>
      <c r="C276" t="s">
        <v>471</v>
      </c>
      <c r="D276" t="s">
        <v>475</v>
      </c>
      <c r="E276" s="22"/>
      <c r="H276" s="19"/>
      <c r="I276" s="31"/>
      <c r="J276" s="32"/>
      <c r="K276" s="33">
        <f>SUM(K143:K272)</f>
        <v>2817.21</v>
      </c>
      <c r="L276" s="28">
        <f ca="1">SUMIF(L1:L271,"=-",K1:K271)</f>
        <v>31.66</v>
      </c>
    </row>
    <row r="277" spans="1:12" ht="13.8" customHeight="1" x14ac:dyDescent="0.3">
      <c r="B277" s="27"/>
      <c r="C277" t="s">
        <v>472</v>
      </c>
      <c r="D277" t="s">
        <v>477</v>
      </c>
      <c r="E277" s="9"/>
      <c r="H277" s="19"/>
      <c r="I277" s="31"/>
      <c r="J277" s="32"/>
    </row>
    <row r="278" spans="1:12" ht="13.8" customHeight="1" x14ac:dyDescent="0.3">
      <c r="B278" s="27"/>
      <c r="C278" t="s">
        <v>473</v>
      </c>
      <c r="D278" t="s">
        <v>474</v>
      </c>
      <c r="E278" s="9"/>
      <c r="H278" s="19"/>
      <c r="I278" s="31"/>
      <c r="J278" s="32"/>
    </row>
    <row r="279" spans="1:12" x14ac:dyDescent="0.3">
      <c r="C279" t="s">
        <v>478</v>
      </c>
      <c r="D279" t="s">
        <v>481</v>
      </c>
      <c r="E279" s="24"/>
      <c r="I279" s="30"/>
    </row>
    <row r="280" spans="1:12" x14ac:dyDescent="0.3">
      <c r="C280" t="s">
        <v>480</v>
      </c>
      <c r="D280" t="s">
        <v>479</v>
      </c>
    </row>
    <row r="281" spans="1:12" x14ac:dyDescent="0.3">
      <c r="C281" t="s">
        <v>482</v>
      </c>
      <c r="D281" t="s">
        <v>483</v>
      </c>
      <c r="E281" s="22"/>
      <c r="I281" s="30"/>
      <c r="J281"/>
      <c r="K281"/>
    </row>
    <row r="282" spans="1:12" x14ac:dyDescent="0.3">
      <c r="E282" s="22"/>
      <c r="I282" s="30"/>
      <c r="J282"/>
      <c r="K282"/>
    </row>
    <row r="283" spans="1:12" x14ac:dyDescent="0.3">
      <c r="E283" s="22"/>
      <c r="I283" s="30"/>
      <c r="J283"/>
      <c r="K283"/>
    </row>
    <row r="284" spans="1:12" x14ac:dyDescent="0.3">
      <c r="D284" s="8"/>
      <c r="I284" s="30"/>
      <c r="J284"/>
      <c r="K284"/>
    </row>
    <row r="285" spans="1:12" x14ac:dyDescent="0.3">
      <c r="E285" s="22"/>
      <c r="I285" s="30"/>
      <c r="J285"/>
      <c r="K285"/>
    </row>
    <row r="286" spans="1:12" x14ac:dyDescent="0.3">
      <c r="A286" t="s">
        <v>492</v>
      </c>
      <c r="E286" s="24"/>
      <c r="I286" s="30"/>
      <c r="J286"/>
      <c r="K286"/>
    </row>
    <row r="287" spans="1:12" x14ac:dyDescent="0.3">
      <c r="A287" t="s">
        <v>495</v>
      </c>
      <c r="E287" s="24"/>
      <c r="I287" s="30"/>
      <c r="J287"/>
      <c r="K287"/>
    </row>
    <row r="288" spans="1:12" x14ac:dyDescent="0.3">
      <c r="B288" t="s">
        <v>518</v>
      </c>
      <c r="C288" t="s">
        <v>497</v>
      </c>
    </row>
    <row r="289" spans="1:11" x14ac:dyDescent="0.3">
      <c r="B289" t="s">
        <v>518</v>
      </c>
      <c r="C289" t="s">
        <v>496</v>
      </c>
      <c r="D289" s="8" t="s">
        <v>498</v>
      </c>
      <c r="E289" s="21"/>
      <c r="I289" s="30"/>
      <c r="J289"/>
      <c r="K289"/>
    </row>
    <row r="290" spans="1:11" x14ac:dyDescent="0.3">
      <c r="B290" t="s">
        <v>518</v>
      </c>
      <c r="C290" t="s">
        <v>499</v>
      </c>
      <c r="D290" s="8" t="s">
        <v>502</v>
      </c>
      <c r="H290" s="19"/>
      <c r="I290" s="30"/>
      <c r="J290"/>
      <c r="K290"/>
    </row>
    <row r="291" spans="1:11" x14ac:dyDescent="0.3">
      <c r="B291" t="s">
        <v>518</v>
      </c>
      <c r="C291" t="s">
        <v>500</v>
      </c>
      <c r="D291" s="8" t="s">
        <v>501</v>
      </c>
      <c r="H291" s="20"/>
      <c r="I291" s="30"/>
      <c r="J291"/>
      <c r="K291"/>
    </row>
    <row r="292" spans="1:11" x14ac:dyDescent="0.3">
      <c r="B292" t="s">
        <v>518</v>
      </c>
      <c r="C292" t="s">
        <v>503</v>
      </c>
      <c r="D292" s="8" t="s">
        <v>504</v>
      </c>
    </row>
    <row r="293" spans="1:11" x14ac:dyDescent="0.3">
      <c r="B293" t="s">
        <v>518</v>
      </c>
      <c r="C293" t="s">
        <v>505</v>
      </c>
      <c r="D293" s="8" t="s">
        <v>506</v>
      </c>
    </row>
    <row r="294" spans="1:11" x14ac:dyDescent="0.3">
      <c r="B294" t="s">
        <v>509</v>
      </c>
      <c r="C294" t="s">
        <v>507</v>
      </c>
      <c r="D294" t="s">
        <v>508</v>
      </c>
    </row>
    <row r="295" spans="1:11" x14ac:dyDescent="0.3">
      <c r="D295" s="8"/>
      <c r="E295" s="21"/>
      <c r="I295" s="30"/>
      <c r="J295"/>
      <c r="K295"/>
    </row>
    <row r="296" spans="1:11" x14ac:dyDescent="0.3">
      <c r="A296" t="s">
        <v>494</v>
      </c>
      <c r="E296" s="24"/>
      <c r="I296" s="30"/>
      <c r="J296"/>
      <c r="K296"/>
    </row>
    <row r="297" spans="1:11" x14ac:dyDescent="0.3">
      <c r="B297" t="s">
        <v>489</v>
      </c>
      <c r="C297" t="s">
        <v>488</v>
      </c>
      <c r="D297" t="s">
        <v>516</v>
      </c>
    </row>
    <row r="301" spans="1:11" x14ac:dyDescent="0.3">
      <c r="A301" t="s">
        <v>493</v>
      </c>
    </row>
    <row r="302" spans="1:11" x14ac:dyDescent="0.3">
      <c r="I302" s="30"/>
      <c r="J302"/>
      <c r="K302"/>
    </row>
    <row r="303" spans="1:11" ht="15" customHeight="1" x14ac:dyDescent="0.3">
      <c r="B303" t="s">
        <v>489</v>
      </c>
      <c r="C303" t="s">
        <v>490</v>
      </c>
      <c r="D303" s="8" t="s">
        <v>514</v>
      </c>
      <c r="E303" s="22"/>
      <c r="I303" s="30"/>
      <c r="J303"/>
      <c r="K303"/>
    </row>
    <row r="304" spans="1:11" x14ac:dyDescent="0.3">
      <c r="B304" t="s">
        <v>489</v>
      </c>
      <c r="C304" t="s">
        <v>503</v>
      </c>
      <c r="D304" t="s">
        <v>513</v>
      </c>
    </row>
    <row r="305" spans="1:4" x14ac:dyDescent="0.3">
      <c r="B305" t="s">
        <v>489</v>
      </c>
      <c r="C305" t="s">
        <v>512</v>
      </c>
      <c r="D305" t="s">
        <v>513</v>
      </c>
    </row>
    <row r="311" spans="1:4" x14ac:dyDescent="0.3">
      <c r="A311" t="s">
        <v>520</v>
      </c>
      <c r="B311" t="s">
        <v>521</v>
      </c>
    </row>
    <row r="312" spans="1:4" x14ac:dyDescent="0.3">
      <c r="B312" t="s">
        <v>524</v>
      </c>
    </row>
    <row r="313" spans="1:4" x14ac:dyDescent="0.3">
      <c r="B313" t="s">
        <v>525</v>
      </c>
      <c r="D313" t="s">
        <v>526</v>
      </c>
    </row>
    <row r="317" spans="1:4" x14ac:dyDescent="0.3">
      <c r="A317" t="s">
        <v>546</v>
      </c>
      <c r="C317" t="s">
        <v>547</v>
      </c>
    </row>
    <row r="318" spans="1:4" x14ac:dyDescent="0.3">
      <c r="C318" s="59" t="s">
        <v>556</v>
      </c>
    </row>
    <row r="319" spans="1:4" x14ac:dyDescent="0.3">
      <c r="C319" s="59" t="s">
        <v>555</v>
      </c>
      <c r="D319" t="s">
        <v>558</v>
      </c>
    </row>
    <row r="321" spans="1:3" x14ac:dyDescent="0.3">
      <c r="A321" t="s">
        <v>548</v>
      </c>
      <c r="B321" t="s">
        <v>549</v>
      </c>
      <c r="C321" t="s">
        <v>557</v>
      </c>
    </row>
    <row r="322" spans="1:3" x14ac:dyDescent="0.3">
      <c r="C322" t="s">
        <v>550</v>
      </c>
    </row>
    <row r="323" spans="1:3" x14ac:dyDescent="0.3">
      <c r="C323" t="s">
        <v>551</v>
      </c>
    </row>
  </sheetData>
  <conditionalFormatting sqref="L146 D177:K177 B180:D180 F180:K180 F183:K185 B183:D185 B181:K182 C252 G252:K252 B222:C222 E223 F222:K224 B223:D224 B176 F176:K176 D176 B214:K221 B253:K260 E277:E278 B143:K175 B225:K250 B210:K210 F211:K213 F209:K209 B211:D213 B209:D209 B3:K12 B14:K140 B263:K270 C271:C272 B186:K195 B197:K208 B196:D196 F196:K196 B178:K179">
    <cfRule type="expression" dxfId="22" priority="465">
      <formula>$L3=#REF!</formula>
    </cfRule>
  </conditionalFormatting>
  <conditionalFormatting sqref="E224">
    <cfRule type="expression" dxfId="21" priority="500">
      <formula>$L222=#REF!</formula>
    </cfRule>
  </conditionalFormatting>
  <conditionalFormatting sqref="E209">
    <cfRule type="expression" dxfId="20" priority="501">
      <formula>$L223=#REF!</formula>
    </cfRule>
  </conditionalFormatting>
  <conditionalFormatting sqref="E185">
    <cfRule type="expression" dxfId="19" priority="502">
      <formula>$L177=#REF!</formula>
    </cfRule>
  </conditionalFormatting>
  <conditionalFormatting sqref="E183">
    <cfRule type="expression" dxfId="18" priority="503">
      <formula>$L177=#REF!</formula>
    </cfRule>
  </conditionalFormatting>
  <conditionalFormatting sqref="E184">
    <cfRule type="expression" dxfId="17" priority="504">
      <formula>$L175=#REF!</formula>
    </cfRule>
  </conditionalFormatting>
  <conditionalFormatting sqref="A177 D177:XFD177 A180:D180 F180:XFD180 F183:XFD185 A183:D185 A181:XFD182 C252 G252:L252 A222:C222 E223 A223:D224 F222:XFD224 A176:B176 F176:XFD176 D176 A214:XFD221 A253:XFD260 E277:E278 A143:XFD175 A225:XFD250 A210:XFD210 A211:D213 A209:D209 F211:XFD213 F209:XFD209 A3:XFD12 A14:XFD140 A263:XFD270 C271:C272 A197:XFD208 A196:D196 F196:XFD196 A186:XFD191 A193:XFD195 B192:XFD192 A178:XFD179">
    <cfRule type="expression" dxfId="16" priority="505">
      <formula>$L3=#REF!</formula>
    </cfRule>
    <cfRule type="expression" dxfId="15" priority="506">
      <formula>$L3=#REF!</formula>
    </cfRule>
  </conditionalFormatting>
  <conditionalFormatting sqref="E224">
    <cfRule type="expression" dxfId="14" priority="569">
      <formula>$L222=#REF!</formula>
    </cfRule>
    <cfRule type="expression" dxfId="13" priority="570">
      <formula>$L222=#REF!</formula>
    </cfRule>
  </conditionalFormatting>
  <conditionalFormatting sqref="E209">
    <cfRule type="expression" dxfId="12" priority="571">
      <formula>$L223=#REF!</formula>
    </cfRule>
    <cfRule type="expression" dxfId="11" priority="572">
      <formula>$L223=#REF!</formula>
    </cfRule>
  </conditionalFormatting>
  <conditionalFormatting sqref="E185">
    <cfRule type="expression" dxfId="10" priority="573">
      <formula>$L177=#REF!</formula>
    </cfRule>
    <cfRule type="expression" dxfId="9" priority="574">
      <formula>$L177=#REF!</formula>
    </cfRule>
  </conditionalFormatting>
  <conditionalFormatting sqref="E183">
    <cfRule type="expression" dxfId="8" priority="575">
      <formula>$L177=#REF!</formula>
    </cfRule>
    <cfRule type="expression" dxfId="7" priority="576">
      <formula>$L177=#REF!</formula>
    </cfRule>
  </conditionalFormatting>
  <conditionalFormatting sqref="E184">
    <cfRule type="expression" dxfId="6" priority="577">
      <formula>$L175=#REF!</formula>
    </cfRule>
    <cfRule type="expression" dxfId="5" priority="578">
      <formula>$L175=#REF!</formula>
    </cfRule>
  </conditionalFormatting>
  <conditionalFormatting sqref="G271:K272">
    <cfRule type="expression" dxfId="4" priority="1">
      <formula>$L271=#REF!</formula>
    </cfRule>
  </conditionalFormatting>
  <conditionalFormatting sqref="G271:L272">
    <cfRule type="expression" dxfId="3" priority="2">
      <formula>$L271=#REF!</formula>
    </cfRule>
    <cfRule type="expression" dxfId="2" priority="3">
      <formula>$L271=#REF!</formula>
    </cfRule>
  </conditionalFormatting>
  <conditionalFormatting sqref="E196">
    <cfRule type="expression" dxfId="1" priority="581">
      <formula>$L192=#REF!</formula>
    </cfRule>
    <cfRule type="expression" dxfId="0" priority="582">
      <formula>$L192=#REF!</formula>
    </cfRule>
  </conditionalFormatting>
  <dataValidations disablePrompts="1" count="1">
    <dataValidation type="list" allowBlank="1" showInputMessage="1" showErrorMessage="1" sqref="L143:L176 L233:L249 L252:L260 L263:L272 L178:L231">
      <formula1>$O$1:$O$20</formula1>
    </dataValidation>
  </dataValidations>
  <hyperlinks>
    <hyperlink ref="E241" r:id="rId1"/>
    <hyperlink ref="E230" r:id="rId2"/>
    <hyperlink ref="E227" r:id="rId3"/>
    <hyperlink ref="E183" r:id="rId4"/>
    <hyperlink ref="E211" r:id="rId5"/>
    <hyperlink ref="E229"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2017-03-12T22:47:13Z</dcterms:modified>
</cp:coreProperties>
</file>