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H25" i="7" l="1"/>
  <c r="H17" i="7"/>
  <c r="H15" i="7"/>
  <c r="O83" i="3"/>
  <c r="O76" i="3"/>
  <c r="C8" i="3" l="1"/>
  <c r="O75" i="3"/>
  <c r="C60" i="5" l="1"/>
  <c r="C61" i="5" s="1"/>
  <c r="C62" i="5" s="1"/>
  <c r="C63" i="5" s="1"/>
  <c r="G14" i="7"/>
  <c r="H13" i="7"/>
  <c r="H12" i="7"/>
  <c r="H33" i="7"/>
  <c r="H34" i="7"/>
  <c r="H11" i="7"/>
  <c r="C37" i="5"/>
  <c r="C38" i="5" s="1"/>
  <c r="C39" i="5" l="1"/>
  <c r="C40" i="5" s="1"/>
  <c r="C92" i="3"/>
  <c r="C104" i="3"/>
  <c r="O77" i="3"/>
  <c r="C45" i="3"/>
  <c r="C43" i="3"/>
  <c r="C39" i="3"/>
  <c r="C36" i="3"/>
  <c r="C53" i="3"/>
  <c r="O88" i="3"/>
  <c r="C55" i="3"/>
  <c r="C49" i="3"/>
  <c r="C46" i="3"/>
  <c r="C9" i="3"/>
  <c r="O87" i="3"/>
  <c r="O78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5" i="3" s="1"/>
  <c r="C23" i="3"/>
  <c r="C21" i="3"/>
  <c r="C99" i="3" s="1"/>
  <c r="C19" i="3"/>
  <c r="C15" i="3"/>
  <c r="C93" i="3" s="1"/>
  <c r="C13" i="3"/>
  <c r="C16" i="3"/>
  <c r="C10" i="3"/>
  <c r="C59" i="3" l="1"/>
  <c r="C61" i="3"/>
  <c r="C66" i="3" l="1"/>
  <c r="C71" i="3" s="1"/>
  <c r="C77" i="3" s="1"/>
  <c r="C65" i="3"/>
  <c r="C70" i="3" s="1"/>
  <c r="C78" i="3" s="1"/>
  <c r="C64" i="3"/>
  <c r="C69" i="3" s="1"/>
  <c r="C76" i="3" s="1"/>
  <c r="C63" i="3"/>
  <c r="C62" i="3"/>
  <c r="C67" i="3" l="1"/>
  <c r="C74" i="3" s="1"/>
  <c r="C94" i="3"/>
  <c r="C95" i="3" s="1"/>
  <c r="C106" i="3"/>
  <c r="C107" i="3" s="1"/>
  <c r="C100" i="3"/>
  <c r="C101" i="3" s="1"/>
  <c r="C68" i="3"/>
  <c r="C75" i="3" s="1"/>
</calcChain>
</file>

<file path=xl/sharedStrings.xml><?xml version="1.0" encoding="utf-8"?>
<sst xmlns="http://schemas.openxmlformats.org/spreadsheetml/2006/main" count="1560" uniqueCount="681">
  <si>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</si>
  <si>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</si>
  <si>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</si>
  <si>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</si>
  <si>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</si>
  <si>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</si>
  <si>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</si>
  <si>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</si>
  <si>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</si>
  <si>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</si>
  <si>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</si>
  <si>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</si>
  <si>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</si>
  <si>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</si>
  <si>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</si>
  <si>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</si>
  <si>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</si>
  <si>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</si>
  <si>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</si>
  <si>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</si>
  <si>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</si>
  <si>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</si>
  <si>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</si>
  <si>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</si>
  <si>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</si>
  <si>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</si>
  <si>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</si>
  <si>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</si>
  <si>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</si>
  <si>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</si>
  <si>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</si>
  <si>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</si>
  <si>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</si>
  <si>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</si>
  <si>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</si>
  <si>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</si>
  <si>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</si>
  <si>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</si>
  <si>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</si>
  <si>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</si>
  <si>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</si>
  <si>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</si>
  <si>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</si>
  <si>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</si>
  <si>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</si>
  <si>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</si>
  <si>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</si>
  <si>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</si>
  <si>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</si>
  <si>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</si>
  <si>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</si>
  <si>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</si>
  <si>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</si>
  <si>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</si>
  <si>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</si>
  <si>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</si>
  <si>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</si>
  <si>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</si>
  <si>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</si>
  <si>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</si>
  <si>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</si>
  <si>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</si>
  <si>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</si>
  <si>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</si>
  <si>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</si>
  <si>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</si>
  <si>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</si>
  <si>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</si>
  <si>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</si>
  <si>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</si>
  <si>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</si>
  <si>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</si>
  <si>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</si>
  <si>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</si>
  <si>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</si>
  <si>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</si>
  <si>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</si>
  <si>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</si>
  <si>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</si>
  <si>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</si>
  <si>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</si>
  <si>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</si>
  <si>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</si>
  <si>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</si>
  <si>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</si>
  <si>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</si>
  <si>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</si>
  <si>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</si>
  <si>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</si>
  <si>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</si>
  <si>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</si>
  <si>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</si>
  <si>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</si>
  <si>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</si>
  <si>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</si>
  <si>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</si>
  <si>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</si>
  <si>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</si>
  <si>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</si>
  <si>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</si>
  <si>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</si>
  <si>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</si>
  <si>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</si>
  <si>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</si>
  <si>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</si>
  <si>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</si>
  <si>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</si>
  <si>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</si>
  <si>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</si>
  <si>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</si>
  <si>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</si>
  <si>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</si>
  <si>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</si>
  <si>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</si>
  <si>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</si>
  <si>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</si>
  <si>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</si>
  <si>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</si>
  <si>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</si>
  <si>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</si>
  <si>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</si>
  <si>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</si>
  <si>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</si>
  <si>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</si>
  <si>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</si>
  <si>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</si>
  <si>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</si>
  <si>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</si>
  <si>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</si>
  <si>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</si>
  <si>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</si>
  <si>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</si>
  <si>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</si>
  <si>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</si>
  <si>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</si>
  <si>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</si>
  <si>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</si>
  <si>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</si>
  <si>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</si>
  <si>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</si>
  <si>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</si>
  <si>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</si>
  <si>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</si>
  <si>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</si>
  <si>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</si>
  <si>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</si>
  <si>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</si>
  <si>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</si>
  <si>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</si>
  <si>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</si>
  <si>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</si>
  <si>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</si>
  <si>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</si>
  <si>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</si>
  <si>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</si>
  <si>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</si>
  <si>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</si>
  <si>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</si>
  <si>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</si>
  <si>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</si>
  <si>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</si>
  <si>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</si>
  <si>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</si>
  <si>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</si>
  <si>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</si>
  <si>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</si>
  <si>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</si>
  <si>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</si>
  <si>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</si>
  <si>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</si>
  <si>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</si>
  <si>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</si>
  <si>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</si>
  <si>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</si>
  <si>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</si>
  <si>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</si>
  <si>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</si>
  <si>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</si>
  <si>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</si>
  <si>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</si>
  <si>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</si>
  <si>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</si>
  <si>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</si>
  <si>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</si>
  <si>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</si>
  <si>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</si>
  <si>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</si>
  <si>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</si>
  <si>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</si>
  <si>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</si>
  <si>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</si>
  <si>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</si>
  <si>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</si>
  <si>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</si>
  <si>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</si>
  <si>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</si>
  <si>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</si>
  <si>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</si>
  <si>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</si>
  <si>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</si>
  <si>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</si>
  <si>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</si>
  <si>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</si>
  <si>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</si>
  <si>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</si>
  <si>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</si>
  <si>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</si>
  <si>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</si>
  <si>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</si>
  <si>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</si>
  <si>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</si>
  <si>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</si>
  <si>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</si>
  <si>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</si>
  <si>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</si>
  <si>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</si>
  <si>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</si>
  <si>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</si>
  <si>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</si>
  <si>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</si>
  <si>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</si>
  <si>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</si>
  <si>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</si>
  <si>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</si>
  <si>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</si>
  <si>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</si>
  <si>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</si>
  <si>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</si>
  <si>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</si>
  <si>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</si>
  <si>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</si>
  <si>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</si>
  <si>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</si>
  <si>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</si>
  <si>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</si>
  <si>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</si>
  <si>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</si>
  <si>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</si>
  <si>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</si>
  <si>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</si>
  <si>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</si>
  <si>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</si>
  <si>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</si>
  <si>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</si>
  <si>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</si>
  <si>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</si>
  <si>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</si>
  <si>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</si>
  <si>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</si>
  <si>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</si>
  <si>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</si>
  <si>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</si>
  <si>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</si>
  <si>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</si>
  <si>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</si>
  <si>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</si>
  <si>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</si>
  <si>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</si>
  <si>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</si>
  <si>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</si>
  <si>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</si>
  <si>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</si>
  <si>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</si>
  <si>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</si>
  <si>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</si>
  <si>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</si>
  <si>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</si>
  <si>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</si>
  <si>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</si>
  <si>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</si>
  <si>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</si>
  <si>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</si>
  <si>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</si>
  <si>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</si>
  <si>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</si>
  <si>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</si>
  <si>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</si>
  <si>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</si>
  <si>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</si>
  <si>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</si>
  <si>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</si>
  <si>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</si>
  <si>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</si>
  <si>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</si>
  <si>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</si>
  <si>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</si>
  <si>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</si>
  <si>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</si>
  <si>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</si>
  <si>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</si>
  <si>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</si>
  <si>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</si>
  <si>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</si>
  <si>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</si>
  <si>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</si>
  <si>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</si>
  <si>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</si>
  <si>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</si>
  <si>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</si>
  <si>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</si>
  <si>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</si>
  <si>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</si>
  <si>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</si>
  <si>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</si>
  <si>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</si>
  <si>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</si>
  <si>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</si>
  <si>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</si>
  <si>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</si>
  <si>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</si>
  <si>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</si>
  <si>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</si>
  <si>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</si>
  <si>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</si>
  <si>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</si>
  <si>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</si>
  <si>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</si>
  <si>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</si>
  <si>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</si>
  <si>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</si>
  <si>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</si>
  <si>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</si>
  <si>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</si>
  <si>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</si>
  <si>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</si>
  <si>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</si>
  <si>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</si>
  <si>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</si>
  <si>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</si>
  <si>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</si>
  <si>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</si>
  <si>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</si>
  <si>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</si>
  <si>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</si>
  <si>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</si>
  <si>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</si>
  <si>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</si>
  <si>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</si>
  <si>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</si>
  <si>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</si>
  <si>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</si>
  <si>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</si>
  <si>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</si>
  <si>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</si>
  <si>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</si>
  <si>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</si>
  <si>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</si>
  <si>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</si>
  <si>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</si>
  <si>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</si>
  <si>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</si>
  <si>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</si>
  <si>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</si>
  <si>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</si>
  <si>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</si>
  <si>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</si>
  <si>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</si>
  <si>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</si>
  <si>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</si>
  <si>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</si>
  <si>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</si>
  <si>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</si>
  <si>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</si>
  <si>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</si>
  <si>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</si>
  <si>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</si>
  <si>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</si>
  <si>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</si>
  <si>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</si>
  <si>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</si>
  <si>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</si>
  <si>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</si>
  <si>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</si>
  <si>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</si>
  <si>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</si>
  <si>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</si>
  <si>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</si>
  <si>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</si>
  <si>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</si>
  <si>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</si>
  <si>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</si>
  <si>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</si>
  <si>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</si>
  <si>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</si>
  <si>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</si>
  <si>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</si>
  <si>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</si>
  <si>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</si>
  <si>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</si>
  <si>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</si>
  <si>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</si>
  <si>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</si>
  <si>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</si>
  <si>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</si>
  <si>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</si>
  <si>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</si>
  <si>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</si>
  <si>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</si>
  <si>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</si>
  <si>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</si>
  <si>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</si>
  <si>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</si>
  <si>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</si>
  <si>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</si>
  <si>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</si>
  <si>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</si>
  <si>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</si>
  <si>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</si>
  <si>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</si>
  <si>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</si>
  <si>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</si>
  <si>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</si>
  <si>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</si>
  <si>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</si>
  <si>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</si>
  <si>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</si>
  <si>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</si>
  <si>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</si>
  <si>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</si>
  <si>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</si>
  <si>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</si>
  <si>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</si>
  <si>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</si>
  <si>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</si>
  <si>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</si>
  <si>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</si>
  <si>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</si>
  <si>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</si>
  <si>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</si>
  <si>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</si>
  <si>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</si>
  <si>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</si>
  <si>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</si>
  <si>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</si>
  <si>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</si>
  <si>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</si>
  <si>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</si>
  <si>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</si>
  <si>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</si>
  <si>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</si>
  <si>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</si>
  <si>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</si>
  <si>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</si>
  <si>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</si>
  <si>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</si>
  <si>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</si>
  <si>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</si>
  <si>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</si>
  <si>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</si>
  <si>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</si>
  <si>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</si>
  <si>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</si>
  <si>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</si>
  <si>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</si>
  <si>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</si>
  <si>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</si>
  <si>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</si>
  <si>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</si>
  <si>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</si>
  <si>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</si>
  <si>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</si>
  <si>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</si>
  <si>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</si>
  <si>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</si>
  <si>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</si>
  <si>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</si>
  <si>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</si>
  <si>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</si>
  <si>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</si>
  <si>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</si>
  <si>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</si>
  <si>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</si>
  <si>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</si>
  <si>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</si>
  <si>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</si>
  <si>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</si>
  <si>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</si>
  <si>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</si>
  <si>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</si>
  <si>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</si>
  <si>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</si>
  <si>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</si>
  <si>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</si>
  <si>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</si>
  <si>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</si>
  <si>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</si>
  <si>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</si>
  <si>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</si>
  <si>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</si>
  <si>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</si>
  <si>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</si>
  <si>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</si>
  <si>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</si>
  <si>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</si>
  <si>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</si>
  <si>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</si>
  <si>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</si>
  <si>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</si>
  <si>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</si>
  <si>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</si>
  <si>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</si>
  <si>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</si>
  <si>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</si>
  <si>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</si>
  <si>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</si>
  <si>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</si>
  <si>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</si>
  <si>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</si>
  <si>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</si>
  <si>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</si>
  <si>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</si>
  <si>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</si>
  <si>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</si>
  <si>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</si>
  <si>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</si>
  <si>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</si>
  <si>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</si>
  <si>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</si>
  <si>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</si>
  <si>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</si>
  <si>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</si>
  <si>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</si>
  <si>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</si>
  <si>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</si>
  <si>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</si>
  <si>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</si>
  <si>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</si>
  <si>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</si>
  <si>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</si>
  <si>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</si>
  <si>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</si>
  <si>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</si>
  <si>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</si>
  <si>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</si>
  <si>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</si>
  <si>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</si>
  <si>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</si>
  <si>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</si>
  <si>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</si>
  <si>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</si>
  <si>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</si>
  <si>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</si>
  <si>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</si>
  <si>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</si>
  <si>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</si>
  <si>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</si>
  <si>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</si>
  <si>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</si>
  <si>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</si>
  <si>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</si>
  <si>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</si>
  <si>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</si>
  <si>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</si>
  <si>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</si>
  <si>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</si>
  <si>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</si>
  <si>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</si>
  <si>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</si>
  <si>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</si>
  <si>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</si>
  <si>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</si>
  <si>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</si>
  <si>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</si>
  <si>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</si>
  <si>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</si>
  <si>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</si>
  <si>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</si>
  <si>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</si>
  <si>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</si>
  <si>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</si>
  <si>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</si>
  <si>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</si>
  <si>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</si>
  <si>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</si>
  <si>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</si>
  <si>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</si>
  <si>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</si>
  <si>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</si>
  <si>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</si>
  <si>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</si>
  <si>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</si>
  <si>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</si>
  <si>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</si>
  <si>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</si>
  <si>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</si>
  <si>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</si>
  <si>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</si>
  <si>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</si>
  <si>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</si>
  <si>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</si>
  <si>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</si>
  <si>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</si>
  <si>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</si>
  <si>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</si>
  <si>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</si>
  <si>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</si>
  <si>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</si>
  <si>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</si>
  <si>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</si>
  <si>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</si>
  <si>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</si>
  <si>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</si>
  <si>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</si>
  <si>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</si>
  <si>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</si>
  <si>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</si>
  <si>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</si>
  <si>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</si>
  <si>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</si>
  <si>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</si>
  <si>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</si>
  <si>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</si>
  <si>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</si>
  <si>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</si>
  <si>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</si>
  <si>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</si>
  <si>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</si>
  <si>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</si>
  <si>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</si>
  <si>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</si>
  <si>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</si>
  <si>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</si>
  <si>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</si>
  <si>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</si>
  <si>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</si>
  <si>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</si>
  <si>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</si>
  <si>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</si>
  <si>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</si>
  <si>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</si>
  <si>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</si>
  <si>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</si>
  <si>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</si>
  <si>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</si>
  <si>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</si>
  <si>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</si>
  <si>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</si>
  <si>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</si>
  <si>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</si>
  <si>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</si>
  <si>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</si>
  <si>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</si>
  <si>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</si>
  <si>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</si>
  <si>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</si>
  <si>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</si>
  <si>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</si>
  <si>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</si>
  <si>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</si>
  <si>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</si>
  <si>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</si>
  <si>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</si>
  <si>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</si>
  <si>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</si>
  <si>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</si>
  <si>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</si>
  <si>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</si>
  <si>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</si>
  <si>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</si>
  <si>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</si>
  <si>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</si>
  <si>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</si>
  <si>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</si>
  <si>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Innensechskant M3 22 mm</t>
  </si>
  <si>
    <t>http://www.amazon.de/Zylinderkopfschrauben-Edelstahl-Zylinderschrauben-Inbusschrauben-Innensechskant/dp/B018XL6EMK/ref=sr_1_1?ie=UTF8&amp;qid=1457742634&amp;sr=8-1&amp;keywords=Innensechskant+M3+22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</si>
  <si>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</si>
  <si>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</si>
  <si>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</si>
  <si>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</si>
  <si>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</si>
  <si>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</si>
  <si>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</si>
  <si>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https://www.conrad.de/de/senkschrauben-m3-16-mm-innensechskant-din-7991-iso-10642-edelstahl-100-st-toolcraft-401632-401632.html?sc.queryFromSuggest=true</t>
  </si>
  <si>
    <t>Senkschraube Innensechskant M3 16mm</t>
  </si>
  <si>
    <t>Befestigung Lagerdeckel</t>
  </si>
  <si>
    <t>https://www.conrad.de/de/zylinderschrauben-m3-20-mm-innensechskant-din-7984-edelstahl-a2-100-st-1068354.html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</si>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</sst>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6-bipolar-stepper-06a-16ncm227ozin-16hm100604s-p-97.html" TargetMode="External"/><Relationship Id="rId13" Type="http://schemas.openxmlformats.org/officeDocument/2006/relationships/hyperlink" Target="http://www.omc-stepperonline.com/nema-23-cnc-stepper-motor-28a-19nm269ozin-23hs302804s-p-25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9deg-nema-23-bipolar-121v-038a-09nm1275ozin-23hm200384s-p-24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4-dual-shaft-cnc-stepper-motor-31nm439-ozin-24hs343008d-p-27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omc-stepperonline.com/09-nema-14-bipolar-stepper-motor-5ncm7ozin-14hm080504s-p-85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www.omc-stepperonline.com/09-nema-14-bipolar-stepper-motor-5ncm7ozin-14hm080504s-p-85.html" TargetMode="External"/><Relationship Id="rId14" Type="http://schemas.openxmlformats.org/officeDocument/2006/relationships/hyperlink" Target="http://eu.stepperonline.com/nema-23-cnc-stepper-motor-28a-126nm1785ozin-23hs222804s-p-10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opLeftCell="A19" zoomScale="115" zoomScaleNormal="115" workbookViewId="0">
      <selection activeCell="E21" sqref="E21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8" spans="1:5" x14ac:dyDescent="0.3">
      <c r="A28" t="s">
        <v>560</v>
      </c>
      <c r="C28" t="s">
        <v>565</v>
      </c>
      <c r="D28" t="s">
        <v>561</v>
      </c>
      <c r="E28" t="s">
        <v>562</v>
      </c>
    </row>
    <row r="29" spans="1:5" x14ac:dyDescent="0.3">
      <c r="D29" t="s">
        <v>564</v>
      </c>
      <c r="E29" t="s">
        <v>563</v>
      </c>
    </row>
    <row r="30" spans="1:5" x14ac:dyDescent="0.3">
      <c r="D30" t="s">
        <v>566</v>
      </c>
      <c r="E30" t="s">
        <v>567</v>
      </c>
    </row>
    <row r="32" spans="1:5" x14ac:dyDescent="0.3">
      <c r="A32" t="s">
        <v>650</v>
      </c>
      <c r="E32" t="s">
        <v>649</v>
      </c>
    </row>
    <row r="33" spans="1:5" x14ac:dyDescent="0.3">
      <c r="A33" t="s">
        <v>650</v>
      </c>
      <c r="E33" t="s">
        <v>649</v>
      </c>
    </row>
    <row r="35" spans="1:5" x14ac:dyDescent="0.3">
      <c r="A35" t="s">
        <v>236</v>
      </c>
      <c r="E35" t="s">
        <v>640</v>
      </c>
    </row>
    <row r="36" spans="1:5" x14ac:dyDescent="0.3">
      <c r="A36" t="s">
        <v>659</v>
      </c>
      <c r="E36" t="s">
        <v>660</v>
      </c>
    </row>
    <row r="38" spans="1:5" x14ac:dyDescent="0.3">
      <c r="A38" t="s">
        <v>661</v>
      </c>
      <c r="E38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7"/>
  <sheetViews>
    <sheetView topLeftCell="A61" zoomScale="80" zoomScaleNormal="80" workbookViewId="0">
      <selection activeCell="I75" sqref="I7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N77+N78 +0.4</f>
        <v>0.61</v>
      </c>
      <c r="D8" t="s">
        <v>315</v>
      </c>
    </row>
    <row r="9" spans="1:4" x14ac:dyDescent="0.3">
      <c r="A9" t="s">
        <v>321</v>
      </c>
      <c r="C9">
        <f>N78+0.1</f>
        <v>0.22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576</v>
      </c>
      <c r="C36" s="5">
        <f>C40/C38*(C44/C42)</f>
        <v>17.361111111111114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12</v>
      </c>
      <c r="D38" t="s">
        <v>338</v>
      </c>
    </row>
    <row r="39" spans="1:4" x14ac:dyDescent="0.3">
      <c r="B39" t="s">
        <v>351</v>
      </c>
      <c r="C39" s="4">
        <f>C38*C37/PI()</f>
        <v>9.5492965855137211</v>
      </c>
      <c r="D39" t="s">
        <v>340</v>
      </c>
    </row>
    <row r="40" spans="1:4" x14ac:dyDescent="0.3">
      <c r="B40" t="s">
        <v>342</v>
      </c>
      <c r="C40" s="7">
        <v>50</v>
      </c>
      <c r="D40" t="s">
        <v>338</v>
      </c>
    </row>
    <row r="41" spans="1:4" x14ac:dyDescent="0.3">
      <c r="B41" t="s">
        <v>343</v>
      </c>
      <c r="C41" s="4">
        <v>36</v>
      </c>
      <c r="D41" t="s">
        <v>340</v>
      </c>
    </row>
    <row r="42" spans="1:4" x14ac:dyDescent="0.3">
      <c r="B42" t="s">
        <v>344</v>
      </c>
      <c r="C42" s="6">
        <v>12</v>
      </c>
      <c r="D42" t="s">
        <v>338</v>
      </c>
    </row>
    <row r="43" spans="1:4" x14ac:dyDescent="0.3">
      <c r="B43" t="s">
        <v>353</v>
      </c>
      <c r="C43" s="4">
        <f>C42*C37/PI()</f>
        <v>9.5492965855137211</v>
      </c>
      <c r="D43" t="s">
        <v>340</v>
      </c>
    </row>
    <row r="44" spans="1:4" x14ac:dyDescent="0.3">
      <c r="B44" t="s">
        <v>345</v>
      </c>
      <c r="C44" s="7">
        <v>50</v>
      </c>
      <c r="D44" t="s">
        <v>338</v>
      </c>
    </row>
    <row r="45" spans="1:4" x14ac:dyDescent="0.3">
      <c r="B45" t="s">
        <v>354</v>
      </c>
      <c r="C45" s="4">
        <f>C44*C37/PI()</f>
        <v>39.788735772973837</v>
      </c>
      <c r="D45" t="s">
        <v>340</v>
      </c>
    </row>
    <row r="46" spans="1:4" x14ac:dyDescent="0.3">
      <c r="A46" t="s">
        <v>573</v>
      </c>
      <c r="C46" s="5">
        <f>C50/C48*(C54/C52)</f>
        <v>11.111111111111112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50</v>
      </c>
      <c r="D50" t="s">
        <v>338</v>
      </c>
    </row>
    <row r="51" spans="1:4" x14ac:dyDescent="0.3">
      <c r="B51" t="s">
        <v>343</v>
      </c>
      <c r="C51" s="4">
        <v>36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50</v>
      </c>
      <c r="D54" t="s">
        <v>338</v>
      </c>
    </row>
    <row r="55" spans="1:4" x14ac:dyDescent="0.3">
      <c r="B55" t="s">
        <v>354</v>
      </c>
      <c r="C55" s="4">
        <f>C54*C47/PI()</f>
        <v>39.788735772973837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8.9614350000000016</v>
      </c>
      <c r="D62" t="s">
        <v>322</v>
      </c>
    </row>
    <row r="63" spans="1:4" x14ac:dyDescent="0.3">
      <c r="A63" t="s">
        <v>336</v>
      </c>
      <c r="C63" s="4">
        <f>((C3+C4+C5)*(C7+C8+C9)*(C58+C59))/1000</f>
        <v>26.884305000000005</v>
      </c>
      <c r="D63" t="s">
        <v>322</v>
      </c>
    </row>
    <row r="64" spans="1:4" x14ac:dyDescent="0.3">
      <c r="A64" t="s">
        <v>337</v>
      </c>
      <c r="C64" s="2">
        <f>((C4+C5)*(C8+C9)*(C58+C59))/1000</f>
        <v>6.106725</v>
      </c>
      <c r="D64" t="s">
        <v>322</v>
      </c>
    </row>
    <row r="65" spans="1:30" x14ac:dyDescent="0.3">
      <c r="A65" t="s">
        <v>575</v>
      </c>
      <c r="C65" s="2">
        <f>((C5)*(C9+C6)*(C58+C59))/1000</f>
        <v>1.05948</v>
      </c>
      <c r="D65" t="s">
        <v>322</v>
      </c>
    </row>
    <row r="66" spans="1:30" x14ac:dyDescent="0.3">
      <c r="A66" t="s">
        <v>577</v>
      </c>
      <c r="C66" s="2">
        <f>((C5)*(C9+C6)*(C59))/1000</f>
        <v>0.35316000000000003</v>
      </c>
      <c r="D66" t="s">
        <v>322</v>
      </c>
    </row>
    <row r="67" spans="1:30" x14ac:dyDescent="0.3">
      <c r="A67" t="s">
        <v>326</v>
      </c>
      <c r="C67" s="2">
        <f>C62/C10</f>
        <v>1.4935725000000002</v>
      </c>
      <c r="D67" t="s">
        <v>322</v>
      </c>
    </row>
    <row r="68" spans="1:30" x14ac:dyDescent="0.3">
      <c r="A68" t="s">
        <v>335</v>
      </c>
      <c r="C68" s="2">
        <f>C63/C16</f>
        <v>1.5752522460937504</v>
      </c>
      <c r="D68" t="s">
        <v>322</v>
      </c>
    </row>
    <row r="69" spans="1:30" x14ac:dyDescent="0.3">
      <c r="A69" t="s">
        <v>335</v>
      </c>
      <c r="C69" s="2">
        <f>C64/C26</f>
        <v>0.85875820312500006</v>
      </c>
      <c r="D69" t="s">
        <v>322</v>
      </c>
    </row>
    <row r="70" spans="1:30" x14ac:dyDescent="0.3">
      <c r="A70" t="s">
        <v>574</v>
      </c>
      <c r="C70" s="2">
        <f>C65/C46</f>
        <v>9.5353199999999985E-2</v>
      </c>
      <c r="D70" t="s">
        <v>322</v>
      </c>
    </row>
    <row r="71" spans="1:30" x14ac:dyDescent="0.3">
      <c r="A71" t="s">
        <v>578</v>
      </c>
      <c r="C71" s="2">
        <f>C66/C46</f>
        <v>3.1784399999999997E-2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1.9416442500000004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2.0478279199218754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6" si="0">K75/N75</f>
        <v>231.34328358208953</v>
      </c>
    </row>
    <row r="76" spans="1:30" x14ac:dyDescent="0.3">
      <c r="A76" t="s">
        <v>331</v>
      </c>
      <c r="C76" s="2">
        <f>C69*(1+C57)</f>
        <v>1.1163856640625001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C71*(1+C57)</f>
        <v>4.1319719999999997E-2</v>
      </c>
      <c r="D77" t="s">
        <v>322</v>
      </c>
      <c r="E77" s="11" t="s">
        <v>396</v>
      </c>
      <c r="F77" s="16">
        <v>0.9</v>
      </c>
      <c r="G77" s="16" t="s">
        <v>374</v>
      </c>
      <c r="H77" s="16" t="s">
        <v>394</v>
      </c>
      <c r="I77" s="16" t="s">
        <v>397</v>
      </c>
      <c r="J77" s="16">
        <v>5</v>
      </c>
      <c r="K77" s="16">
        <v>5</v>
      </c>
      <c r="L77" s="16">
        <v>0.5</v>
      </c>
      <c r="M77" s="16" t="s">
        <v>377</v>
      </c>
      <c r="N77" s="16">
        <v>0.09</v>
      </c>
      <c r="O77" s="17">
        <f>K77/N77</f>
        <v>55.555555555555557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572</v>
      </c>
      <c r="C78" s="2">
        <f>C70*(1+C57)</f>
        <v>0.12395915999999998</v>
      </c>
      <c r="D78" t="s">
        <v>322</v>
      </c>
      <c r="E78" s="11" t="s">
        <v>410</v>
      </c>
      <c r="F78" s="16">
        <v>0.9</v>
      </c>
      <c r="G78" s="16" t="s">
        <v>374</v>
      </c>
      <c r="H78" s="16" t="s">
        <v>411</v>
      </c>
      <c r="I78" s="16" t="s">
        <v>412</v>
      </c>
      <c r="J78" s="16">
        <v>5</v>
      </c>
      <c r="K78" s="16">
        <v>16</v>
      </c>
      <c r="L78" s="16">
        <v>0.6</v>
      </c>
      <c r="M78" s="16" t="s">
        <v>377</v>
      </c>
      <c r="N78" s="16">
        <v>0.12</v>
      </c>
      <c r="O78" s="17">
        <f>K78/N78</f>
        <v>133.33333333333334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410</v>
      </c>
      <c r="F87" s="16">
        <v>0.9</v>
      </c>
      <c r="G87" s="16" t="s">
        <v>374</v>
      </c>
      <c r="H87" s="16" t="s">
        <v>411</v>
      </c>
      <c r="I87" s="16" t="s">
        <v>412</v>
      </c>
      <c r="J87" s="16">
        <v>5</v>
      </c>
      <c r="K87" s="16">
        <v>16</v>
      </c>
      <c r="L87" s="16">
        <v>0.6</v>
      </c>
      <c r="M87" s="16" t="s">
        <v>377</v>
      </c>
      <c r="N87" s="16">
        <v>0.12</v>
      </c>
      <c r="O87" s="17">
        <f>K87/N87</f>
        <v>133.33333333333334</v>
      </c>
    </row>
    <row r="88" spans="1:20" x14ac:dyDescent="0.3">
      <c r="E88" s="11" t="s">
        <v>396</v>
      </c>
      <c r="F88" s="16">
        <v>0.9</v>
      </c>
      <c r="G88" s="16" t="s">
        <v>374</v>
      </c>
      <c r="H88" s="16" t="s">
        <v>394</v>
      </c>
      <c r="I88" s="16" t="s">
        <v>397</v>
      </c>
      <c r="J88" s="16">
        <v>5</v>
      </c>
      <c r="K88" s="16">
        <v>5</v>
      </c>
      <c r="L88" s="16">
        <v>0.5</v>
      </c>
      <c r="M88" s="16" t="s">
        <v>377</v>
      </c>
      <c r="N88" s="16">
        <v>0.09</v>
      </c>
      <c r="O88" s="17">
        <f>K88/N88</f>
        <v>55.555555555555557</v>
      </c>
    </row>
    <row r="91" spans="1:20" x14ac:dyDescent="0.3">
      <c r="A91" t="s">
        <v>581</v>
      </c>
    </row>
    <row r="92" spans="1:20" x14ac:dyDescent="0.3">
      <c r="A92" t="s">
        <v>584</v>
      </c>
      <c r="C92" s="19">
        <f>1</f>
        <v>1</v>
      </c>
      <c r="D92" t="s">
        <v>591</v>
      </c>
    </row>
    <row r="93" spans="1:20" x14ac:dyDescent="0.3">
      <c r="A93" t="s">
        <v>589</v>
      </c>
      <c r="C93" s="19">
        <f>(C15/1000/2)</f>
        <v>7.1619724391352904E-2</v>
      </c>
      <c r="D93" t="s">
        <v>590</v>
      </c>
    </row>
    <row r="94" spans="1:20" x14ac:dyDescent="0.3">
      <c r="A94" t="s">
        <v>585</v>
      </c>
      <c r="C94" s="19">
        <f>C62/C93</f>
        <v>125.12523716276645</v>
      </c>
      <c r="D94" t="s">
        <v>582</v>
      </c>
    </row>
    <row r="95" spans="1:20" x14ac:dyDescent="0.3">
      <c r="A95" t="s">
        <v>586</v>
      </c>
      <c r="C95" s="19">
        <f>(C92)*C94*2*PI()</f>
        <v>786.18505169845537</v>
      </c>
      <c r="D95" t="s">
        <v>583</v>
      </c>
    </row>
    <row r="97" spans="1:5" x14ac:dyDescent="0.3">
      <c r="A97" t="s">
        <v>587</v>
      </c>
    </row>
    <row r="98" spans="1:5" x14ac:dyDescent="0.3">
      <c r="A98" t="s">
        <v>584</v>
      </c>
      <c r="C98" s="20">
        <v>1</v>
      </c>
      <c r="D98" t="s">
        <v>591</v>
      </c>
    </row>
    <row r="99" spans="1:5" x14ac:dyDescent="0.3">
      <c r="A99" t="s">
        <v>589</v>
      </c>
      <c r="C99" s="20">
        <f>(C21/1000/2)</f>
        <v>3.8197186342054885E-2</v>
      </c>
      <c r="D99" t="s">
        <v>590</v>
      </c>
    </row>
    <row r="100" spans="1:5" x14ac:dyDescent="0.3">
      <c r="A100" t="s">
        <v>585</v>
      </c>
      <c r="C100" s="20">
        <f>C63/C99</f>
        <v>703.82945904056123</v>
      </c>
      <c r="D100" t="s">
        <v>582</v>
      </c>
      <c r="E100" s="20"/>
    </row>
    <row r="101" spans="1:5" x14ac:dyDescent="0.3">
      <c r="A101" t="s">
        <v>586</v>
      </c>
      <c r="C101" s="20">
        <f>(C98)*C100*2*PI()</f>
        <v>4422.290915803811</v>
      </c>
      <c r="D101" t="s">
        <v>583</v>
      </c>
    </row>
    <row r="103" spans="1:5" x14ac:dyDescent="0.3">
      <c r="A103" t="s">
        <v>588</v>
      </c>
    </row>
    <row r="104" spans="1:5" x14ac:dyDescent="0.3">
      <c r="A104" t="s">
        <v>584</v>
      </c>
      <c r="C104" s="20">
        <f>60*C18/C20</f>
        <v>18.75</v>
      </c>
      <c r="D104" t="s">
        <v>591</v>
      </c>
    </row>
    <row r="105" spans="1:5" x14ac:dyDescent="0.3">
      <c r="A105" t="s">
        <v>589</v>
      </c>
      <c r="C105" s="20">
        <f>(C25/1000/2)</f>
        <v>6.3661977236758135E-2</v>
      </c>
      <c r="D105" t="s">
        <v>590</v>
      </c>
    </row>
    <row r="106" spans="1:5" x14ac:dyDescent="0.3">
      <c r="A106" t="s">
        <v>585</v>
      </c>
      <c r="C106" s="20">
        <f>C63/(C20/C18)/C105</f>
        <v>131.96802357010523</v>
      </c>
      <c r="D106" t="s">
        <v>582</v>
      </c>
    </row>
    <row r="107" spans="1:5" x14ac:dyDescent="0.3">
      <c r="A107" t="s">
        <v>586</v>
      </c>
      <c r="C107" s="20">
        <f>(C104/60)*C106*2*PI()</f>
        <v>259.11860834787956</v>
      </c>
      <c r="D107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78" r:id="rId7" display="http://www.omc-stepperonline.com/09-nema-16-bipolar-stepper-06a-16ncm227ozin-16hm100604s-p-97.html"/>
    <hyperlink ref="E87" r:id="rId8" display="http://www.omc-stepperonline.com/09-nema-16-bipolar-stepper-06a-16ncm227ozin-16hm100604s-p-97.html"/>
    <hyperlink ref="E88" r:id="rId9" display="http://www.omc-stepperonline.com/09-nema-14-bipolar-stepper-motor-5ncm7ozin-14hm080504s-p-85.html"/>
    <hyperlink ref="E77" r:id="rId10" display="http://www.omc-stepperonline.com/09-nema-14-bipolar-stepper-motor-5ncm7ozin-14hm080504s-p-85.html"/>
    <hyperlink ref="E75" r:id="rId11"/>
    <hyperlink ref="E84" r:id="rId12"/>
    <hyperlink ref="E76" r:id="rId13" display="http://www.omc-stepperonline.com/nema-23-cnc-stepper-motor-28a-19nm269ozin-23hs302804s-p-25.html"/>
    <hyperlink ref="E83" r:id="rId14"/>
  </hyperlinks>
  <pageMargins left="0.7" right="0.7" top="0.75" bottom="0.75" header="0.3" footer="0.3"/>
  <pageSetup paperSize="9" orientation="portrait" horizontalDpi="0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="115" zoomScaleNormal="115" workbookViewId="0">
      <selection activeCell="A15" sqref="A15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70" workbookViewId="0">
      <selection activeCell="E73" sqref="E7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28"/>
      <c r="E3" s="28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28" t="s">
        <v>360</v>
      </c>
      <c r="E4" s="28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10" sqref="D1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customWidth="1"/>
  </cols>
  <sheetData>
    <row r="1" spans="1:8" x14ac:dyDescent="0.3">
      <c r="B1" t="s">
        <v>601</v>
      </c>
      <c r="C1" t="s">
        <v>598</v>
      </c>
      <c r="D1" t="s">
        <v>602</v>
      </c>
      <c r="E1" t="s">
        <v>599</v>
      </c>
      <c r="F1" t="s">
        <v>600</v>
      </c>
      <c r="G1" t="s">
        <v>606</v>
      </c>
      <c r="H1" t="s">
        <v>607</v>
      </c>
    </row>
    <row r="2" spans="1:8" x14ac:dyDescent="0.3">
      <c r="A2" s="6" t="s">
        <v>665</v>
      </c>
    </row>
    <row r="3" spans="1:8" x14ac:dyDescent="0.3">
      <c r="B3">
        <v>3</v>
      </c>
      <c r="C3" t="s">
        <v>663</v>
      </c>
      <c r="D3" t="s">
        <v>666</v>
      </c>
      <c r="E3" t="s">
        <v>664</v>
      </c>
    </row>
    <row r="4" spans="1:8" x14ac:dyDescent="0.3">
      <c r="B4">
        <v>3</v>
      </c>
      <c r="C4" t="s">
        <v>667</v>
      </c>
      <c r="D4" t="s">
        <v>668</v>
      </c>
      <c r="E4" t="s">
        <v>662</v>
      </c>
    </row>
    <row r="5" spans="1:8" x14ac:dyDescent="0.3">
      <c r="A5" s="6" t="s">
        <v>670</v>
      </c>
    </row>
    <row r="6" spans="1:8" x14ac:dyDescent="0.3">
      <c r="B6">
        <v>1</v>
      </c>
      <c r="C6" t="s">
        <v>669</v>
      </c>
      <c r="D6" t="s">
        <v>671</v>
      </c>
      <c r="E6" t="s">
        <v>557</v>
      </c>
    </row>
    <row r="7" spans="1:8" x14ac:dyDescent="0.3">
      <c r="B7">
        <v>4</v>
      </c>
      <c r="C7" t="s">
        <v>673</v>
      </c>
      <c r="D7" t="s">
        <v>674</v>
      </c>
      <c r="E7" t="s">
        <v>672</v>
      </c>
    </row>
    <row r="8" spans="1:8" x14ac:dyDescent="0.3">
      <c r="B8">
        <v>4</v>
      </c>
      <c r="C8" t="s">
        <v>676</v>
      </c>
      <c r="D8" t="s">
        <v>677</v>
      </c>
      <c r="E8" t="s">
        <v>675</v>
      </c>
    </row>
    <row r="9" spans="1:8" x14ac:dyDescent="0.3">
      <c r="B9">
        <v>4</v>
      </c>
      <c r="C9" t="s">
        <v>678</v>
      </c>
      <c r="D9" t="s">
        <v>680</v>
      </c>
      <c r="E9" t="s">
        <v>679</v>
      </c>
    </row>
    <row r="11" spans="1:8" x14ac:dyDescent="0.3">
      <c r="B11">
        <v>1</v>
      </c>
      <c r="C11" t="s">
        <v>612</v>
      </c>
      <c r="D11" s="6" t="s">
        <v>603</v>
      </c>
      <c r="E11" t="s">
        <v>554</v>
      </c>
      <c r="F11">
        <v>0.28999999999999998</v>
      </c>
      <c r="G11" s="22">
        <v>26.88</v>
      </c>
      <c r="H11" s="22">
        <f>G11*B11</f>
        <v>26.88</v>
      </c>
    </row>
    <row r="12" spans="1:8" x14ac:dyDescent="0.3">
      <c r="B12">
        <v>1</v>
      </c>
      <c r="C12" t="s">
        <v>614</v>
      </c>
      <c r="D12" t="s">
        <v>622</v>
      </c>
      <c r="E12" t="s">
        <v>613</v>
      </c>
      <c r="F12">
        <v>3.7999999999999999E-2</v>
      </c>
      <c r="G12" s="22">
        <v>5.27</v>
      </c>
      <c r="H12" s="22">
        <f>G12*B12</f>
        <v>5.27</v>
      </c>
    </row>
    <row r="13" spans="1:8" x14ac:dyDescent="0.3">
      <c r="B13">
        <v>6</v>
      </c>
      <c r="C13" t="s">
        <v>616</v>
      </c>
      <c r="D13" t="s">
        <v>617</v>
      </c>
      <c r="E13" s="9" t="s">
        <v>615</v>
      </c>
      <c r="F13">
        <v>0</v>
      </c>
      <c r="G13">
        <v>1.1499999999999999</v>
      </c>
      <c r="H13" s="22">
        <f>G13*B13</f>
        <v>6.8999999999999995</v>
      </c>
    </row>
    <row r="14" spans="1:8" x14ac:dyDescent="0.3">
      <c r="B14">
        <v>1</v>
      </c>
      <c r="C14" t="s">
        <v>620</v>
      </c>
      <c r="D14" t="s">
        <v>618</v>
      </c>
      <c r="E14" t="s">
        <v>619</v>
      </c>
      <c r="F14">
        <v>0</v>
      </c>
      <c r="G14">
        <f>H14/10</f>
        <v>0.251</v>
      </c>
      <c r="H14">
        <v>2.5099999999999998</v>
      </c>
    </row>
    <row r="15" spans="1:8" x14ac:dyDescent="0.3">
      <c r="B15">
        <v>1</v>
      </c>
      <c r="C15" t="s">
        <v>624</v>
      </c>
      <c r="D15" t="s">
        <v>623</v>
      </c>
      <c r="E15" s="25" t="s">
        <v>473</v>
      </c>
      <c r="F15">
        <v>0.7</v>
      </c>
      <c r="G15">
        <v>18</v>
      </c>
      <c r="H15" s="22">
        <f>G15*B15</f>
        <v>18</v>
      </c>
    </row>
    <row r="16" spans="1:8" x14ac:dyDescent="0.3">
      <c r="E16" s="25"/>
      <c r="H16" s="22"/>
    </row>
    <row r="17" spans="2:8" x14ac:dyDescent="0.3">
      <c r="B17">
        <v>1</v>
      </c>
      <c r="C17" t="s">
        <v>625</v>
      </c>
      <c r="D17" s="6" t="s">
        <v>626</v>
      </c>
      <c r="E17" s="25" t="s">
        <v>544</v>
      </c>
      <c r="F17">
        <v>1.34</v>
      </c>
      <c r="G17">
        <v>37</v>
      </c>
      <c r="H17" s="22">
        <f>G17*B17</f>
        <v>37</v>
      </c>
    </row>
    <row r="18" spans="2:8" x14ac:dyDescent="0.3">
      <c r="B18">
        <v>2</v>
      </c>
      <c r="C18" t="s">
        <v>648</v>
      </c>
      <c r="D18" s="8" t="s">
        <v>651</v>
      </c>
      <c r="E18" t="s">
        <v>649</v>
      </c>
      <c r="H18" s="22"/>
    </row>
    <row r="19" spans="2:8" x14ac:dyDescent="0.3">
      <c r="B19">
        <v>1</v>
      </c>
      <c r="C19" t="s">
        <v>658</v>
      </c>
      <c r="D19" t="s">
        <v>641</v>
      </c>
      <c r="E19" s="27" t="s">
        <v>657</v>
      </c>
      <c r="H19" s="22"/>
    </row>
    <row r="20" spans="2:8" x14ac:dyDescent="0.3">
      <c r="B20">
        <v>4</v>
      </c>
      <c r="C20" t="s">
        <v>616</v>
      </c>
      <c r="D20" t="s">
        <v>642</v>
      </c>
      <c r="E20" s="9" t="s">
        <v>615</v>
      </c>
      <c r="H20" s="22"/>
    </row>
    <row r="21" spans="2:8" x14ac:dyDescent="0.3">
      <c r="B21">
        <v>8</v>
      </c>
      <c r="C21" t="s">
        <v>644</v>
      </c>
      <c r="D21" t="s">
        <v>655</v>
      </c>
      <c r="E21" s="27" t="s">
        <v>643</v>
      </c>
      <c r="H21" s="22"/>
    </row>
    <row r="22" spans="2:8" x14ac:dyDescent="0.3">
      <c r="D22" t="s">
        <v>656</v>
      </c>
      <c r="E22" t="s">
        <v>654</v>
      </c>
      <c r="H22" s="22"/>
    </row>
    <row r="23" spans="2:8" x14ac:dyDescent="0.3">
      <c r="E23" s="27"/>
      <c r="H23" s="22"/>
    </row>
    <row r="24" spans="2:8" x14ac:dyDescent="0.3">
      <c r="D24" s="6" t="s">
        <v>645</v>
      </c>
      <c r="E24" s="27"/>
      <c r="H24" s="22"/>
    </row>
    <row r="25" spans="2:8" x14ac:dyDescent="0.3">
      <c r="B25">
        <v>1</v>
      </c>
      <c r="C25" t="s">
        <v>637</v>
      </c>
      <c r="D25" t="s">
        <v>635</v>
      </c>
      <c r="E25" s="26" t="s">
        <v>627</v>
      </c>
      <c r="F25">
        <v>0</v>
      </c>
      <c r="G25">
        <v>9.9</v>
      </c>
      <c r="H25" s="22">
        <f>G25*B25</f>
        <v>9.9</v>
      </c>
    </row>
    <row r="26" spans="2:8" ht="15" customHeight="1" x14ac:dyDescent="0.3">
      <c r="B26">
        <v>1</v>
      </c>
      <c r="C26" t="s">
        <v>639</v>
      </c>
      <c r="D26" t="s">
        <v>631</v>
      </c>
      <c r="E26" s="27" t="s">
        <v>632</v>
      </c>
      <c r="F26">
        <v>0</v>
      </c>
      <c r="H26" s="22"/>
    </row>
    <row r="27" spans="2:8" x14ac:dyDescent="0.3">
      <c r="B27">
        <v>1</v>
      </c>
      <c r="C27" t="s">
        <v>638</v>
      </c>
      <c r="D27" t="s">
        <v>634</v>
      </c>
      <c r="E27" s="26" t="s">
        <v>633</v>
      </c>
      <c r="H27" s="22"/>
    </row>
    <row r="28" spans="2:8" x14ac:dyDescent="0.3">
      <c r="B28">
        <v>1</v>
      </c>
      <c r="C28" t="s">
        <v>636</v>
      </c>
      <c r="D28" t="s">
        <v>653</v>
      </c>
      <c r="E28" s="27" t="s">
        <v>652</v>
      </c>
      <c r="H28" s="22"/>
    </row>
    <row r="29" spans="2:8" x14ac:dyDescent="0.3">
      <c r="B29">
        <v>1</v>
      </c>
      <c r="C29" t="s">
        <v>628</v>
      </c>
      <c r="D29" t="s">
        <v>646</v>
      </c>
      <c r="E29" s="26" t="s">
        <v>647</v>
      </c>
      <c r="H29" s="22"/>
    </row>
    <row r="30" spans="2:8" ht="15" customHeight="1" x14ac:dyDescent="0.3">
      <c r="B30">
        <v>1</v>
      </c>
      <c r="C30" t="s">
        <v>630</v>
      </c>
      <c r="D30" t="s">
        <v>631</v>
      </c>
      <c r="E30" s="26" t="s">
        <v>627</v>
      </c>
      <c r="F30">
        <v>0</v>
      </c>
      <c r="H30" s="22"/>
    </row>
    <row r="31" spans="2:8" ht="15" customHeight="1" x14ac:dyDescent="0.3">
      <c r="E31" s="26"/>
      <c r="H31" s="22"/>
    </row>
    <row r="32" spans="2:8" x14ac:dyDescent="0.3">
      <c r="E32" s="11"/>
      <c r="H32" s="22"/>
    </row>
    <row r="33" spans="2:8" x14ac:dyDescent="0.3">
      <c r="B33">
        <v>24</v>
      </c>
      <c r="C33" t="s">
        <v>609</v>
      </c>
      <c r="D33" t="s">
        <v>604</v>
      </c>
      <c r="E33" t="s">
        <v>608</v>
      </c>
      <c r="F33">
        <v>0</v>
      </c>
      <c r="G33" s="22">
        <v>0.54</v>
      </c>
      <c r="H33" s="22">
        <f>G33*B33</f>
        <v>12.96</v>
      </c>
    </row>
    <row r="34" spans="2:8" x14ac:dyDescent="0.3">
      <c r="B34">
        <v>1</v>
      </c>
      <c r="C34" t="s">
        <v>610</v>
      </c>
      <c r="D34" t="s">
        <v>611</v>
      </c>
      <c r="E34" t="s">
        <v>605</v>
      </c>
      <c r="G34" s="23">
        <v>4.29</v>
      </c>
      <c r="H34" s="22">
        <f>G34*B34</f>
        <v>4.29</v>
      </c>
    </row>
    <row r="36" spans="2:8" x14ac:dyDescent="0.3">
      <c r="B36">
        <v>4</v>
      </c>
    </row>
  </sheetData>
  <hyperlinks>
    <hyperlink ref="E15" r:id="rId1"/>
    <hyperlink ref="E17" r:id="rId2"/>
    <hyperlink ref="E26" r:id="rId3"/>
    <hyperlink ref="E27" r:id="rId4"/>
    <hyperlink ref="E20" r:id="rId5"/>
    <hyperlink ref="E13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2016-03-12T00:50:14Z</dcterms:modified>
</cp:coreProperties>
</file>