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J20" i="3" l="1"/>
  <c r="K20" i="3" s="1"/>
  <c r="I20" i="3"/>
  <c r="L20" i="3" l="1"/>
  <c r="K12" i="3"/>
  <c r="K11" i="3"/>
  <c r="H12" i="3"/>
  <c r="B12" i="3"/>
  <c r="B10" i="3"/>
  <c r="B18" i="3" l="1"/>
  <c r="J21" i="3"/>
  <c r="M20" i="3"/>
  <c r="H21" i="3"/>
  <c r="B13" i="3"/>
  <c r="K21" i="3" s="1"/>
  <c r="I11" i="3"/>
  <c r="B14" i="3"/>
  <c r="I23" i="3" s="1"/>
  <c r="T62" i="1" a="1"/>
  <c r="T62" i="1" s="1"/>
  <c r="V53" i="1"/>
  <c r="I22" i="3" l="1"/>
  <c r="M22" i="3"/>
  <c r="Q22" i="3"/>
  <c r="U22" i="3"/>
  <c r="L22" i="3"/>
  <c r="P22" i="3"/>
  <c r="J22" i="3"/>
  <c r="N22" i="3"/>
  <c r="R22" i="3"/>
  <c r="K22" i="3"/>
  <c r="O22" i="3"/>
  <c r="H22" i="3"/>
  <c r="X22" i="3"/>
  <c r="P23" i="3"/>
  <c r="I21" i="3"/>
  <c r="J23" i="3"/>
  <c r="S23" i="3"/>
  <c r="L21" i="3"/>
  <c r="BF23" i="3"/>
  <c r="BA23" i="3"/>
  <c r="AP23" i="3"/>
  <c r="AY23" i="3"/>
  <c r="AK23" i="3"/>
  <c r="AV23" i="3"/>
  <c r="Z23" i="3"/>
  <c r="AF23" i="3"/>
  <c r="AI23" i="3"/>
  <c r="U23" i="3"/>
  <c r="BB23" i="3"/>
  <c r="AB23" i="3"/>
  <c r="AU23" i="3"/>
  <c r="O23" i="3"/>
  <c r="AG23" i="3"/>
  <c r="AH23" i="3"/>
  <c r="BD23" i="3"/>
  <c r="X23" i="3"/>
  <c r="AQ23" i="3"/>
  <c r="AC23" i="3"/>
  <c r="AL23" i="3"/>
  <c r="V23" i="3"/>
  <c r="AR23" i="3"/>
  <c r="L23" i="3"/>
  <c r="AE23" i="3"/>
  <c r="AW23" i="3"/>
  <c r="Q23" i="3"/>
  <c r="AX23" i="3"/>
  <c r="R23" i="3"/>
  <c r="AN23" i="3"/>
  <c r="H23" i="3"/>
  <c r="AA23" i="3"/>
  <c r="K23" i="3"/>
  <c r="AS23" i="3"/>
  <c r="M23" i="3"/>
  <c r="J11" i="3"/>
  <c r="B19" i="3"/>
  <c r="Y22" i="3" s="1"/>
  <c r="AT23" i="3"/>
  <c r="AD23" i="3"/>
  <c r="N23" i="3"/>
  <c r="AZ23" i="3"/>
  <c r="AJ23" i="3"/>
  <c r="T23" i="3"/>
  <c r="BC23" i="3"/>
  <c r="AM23" i="3"/>
  <c r="W23" i="3"/>
  <c r="BE23" i="3"/>
  <c r="AO23" i="3"/>
  <c r="Y23" i="3"/>
  <c r="N20" i="3"/>
  <c r="M21" i="3"/>
  <c r="B15" i="3"/>
  <c r="I12" i="3"/>
  <c r="J12" i="3" s="1"/>
  <c r="B16" i="3"/>
  <c r="V65" i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AT22" i="3" l="1"/>
  <c r="AE22" i="3"/>
  <c r="AI22" i="3"/>
  <c r="AH22" i="3"/>
  <c r="BA22" i="3"/>
  <c r="AF22" i="3"/>
  <c r="AD22" i="3"/>
  <c r="AG22" i="3"/>
  <c r="AW22" i="3"/>
  <c r="AR22" i="3"/>
  <c r="AM22" i="3"/>
  <c r="AK22" i="3"/>
  <c r="BD22" i="3"/>
  <c r="AQ22" i="3"/>
  <c r="AX22" i="3"/>
  <c r="AJ22" i="3"/>
  <c r="AV22" i="3"/>
  <c r="AA22" i="3"/>
  <c r="BF22" i="3"/>
  <c r="AP22" i="3"/>
  <c r="Z22" i="3"/>
  <c r="AB22" i="3"/>
  <c r="BC22" i="3"/>
  <c r="S22" i="3"/>
  <c r="AS22" i="3"/>
  <c r="AC22" i="3"/>
  <c r="AN22" i="3"/>
  <c r="AY22" i="3"/>
  <c r="W22" i="3"/>
  <c r="BB22" i="3"/>
  <c r="AL22" i="3"/>
  <c r="V22" i="3"/>
  <c r="AZ22" i="3"/>
  <c r="T22" i="3"/>
  <c r="AU22" i="3"/>
  <c r="BE22" i="3"/>
  <c r="AO22" i="3"/>
  <c r="O20" i="3"/>
  <c r="N21" i="3"/>
  <c r="N53" i="1"/>
  <c r="P54" i="1"/>
  <c r="N54" i="1"/>
  <c r="N55" i="1"/>
  <c r="O53" i="1"/>
  <c r="O54" i="1"/>
  <c r="O55" i="1"/>
  <c r="P55" i="1"/>
  <c r="P53" i="1"/>
  <c r="P20" i="3" l="1"/>
  <c r="O21" i="3"/>
  <c r="N58" i="1" a="1"/>
  <c r="G48" i="1"/>
  <c r="G43" i="1"/>
  <c r="P21" i="3" l="1"/>
  <c r="Q20" i="3"/>
  <c r="N58" i="1"/>
  <c r="P58" i="1"/>
  <c r="N59" i="1"/>
  <c r="O60" i="1"/>
  <c r="N60" i="1"/>
  <c r="P59" i="1"/>
  <c r="P60" i="1"/>
  <c r="O58" i="1"/>
  <c r="O59" i="1"/>
  <c r="F79" i="1"/>
  <c r="R20" i="3" l="1"/>
  <c r="Q21" i="3"/>
  <c r="E125" i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S20" i="3" l="1"/>
  <c r="R21" i="3"/>
  <c r="N141" i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T20" i="3" l="1"/>
  <c r="S21" i="3"/>
  <c r="J139" i="1" a="1"/>
  <c r="R23" i="1" a="1"/>
  <c r="U23" i="1" s="1"/>
  <c r="Q29" i="1"/>
  <c r="P29" i="1"/>
  <c r="Q28" i="1"/>
  <c r="O29" i="1"/>
  <c r="P28" i="1"/>
  <c r="N28" i="1"/>
  <c r="N29" i="1"/>
  <c r="T21" i="3" l="1"/>
  <c r="U20" i="3"/>
  <c r="L140" i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V20" i="3" l="1"/>
  <c r="U21" i="3"/>
  <c r="B144" i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W20" i="3" l="1"/>
  <c r="V21" i="3"/>
  <c r="H144" i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X20" i="3" l="1"/>
  <c r="W21" i="3"/>
  <c r="H146" i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Y20" i="3" l="1"/>
  <c r="X21" i="3"/>
  <c r="R33" i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Z20" i="3" l="1"/>
  <c r="Y21" i="3"/>
  <c r="W34" i="1"/>
  <c r="W33" i="1" s="1"/>
  <c r="V36" i="1"/>
  <c r="V35" i="1"/>
  <c r="V34" i="1"/>
  <c r="V33" i="1"/>
  <c r="R38" i="1" a="1"/>
  <c r="AA20" i="3" l="1"/>
  <c r="Z21" i="3"/>
  <c r="X33" i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AB20" i="3" l="1"/>
  <c r="AA21" i="3"/>
  <c r="W39" i="1"/>
  <c r="W38" i="1" s="1"/>
  <c r="V39" i="1"/>
  <c r="V38" i="1"/>
  <c r="V40" i="1"/>
  <c r="V41" i="1"/>
  <c r="R43" i="1" a="1"/>
  <c r="AC20" i="3" l="1"/>
  <c r="AB21" i="3"/>
  <c r="W40" i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AD20" i="3" l="1"/>
  <c r="AC21" i="3"/>
  <c r="W44" i="1"/>
  <c r="V45" i="1"/>
  <c r="V44" i="1"/>
  <c r="V43" i="1"/>
  <c r="V46" i="1"/>
  <c r="R48" i="1" a="1"/>
  <c r="AE20" i="3" l="1"/>
  <c r="AD21" i="3"/>
  <c r="W45" i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AF20" i="3" l="1"/>
  <c r="AE21" i="3"/>
  <c r="R53" i="1" a="1"/>
  <c r="T56" i="1" s="1"/>
  <c r="V50" i="1"/>
  <c r="G10" i="1" s="1"/>
  <c r="V48" i="1"/>
  <c r="G8" i="1" s="1"/>
  <c r="W49" i="1"/>
  <c r="V49" i="1"/>
  <c r="G9" i="1" s="1"/>
  <c r="V51" i="1"/>
  <c r="AF21" i="3" l="1"/>
  <c r="AG20" i="3"/>
  <c r="U53" i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AH20" i="3" l="1"/>
  <c r="AG21" i="3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AI20" i="3" l="1"/>
  <c r="AH21" i="3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AJ20" i="3" l="1"/>
  <c r="AI21" i="3"/>
  <c r="O64" i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AJ21" i="3" l="1"/>
  <c r="AK20" i="3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AL20" i="3" l="1"/>
  <c r="AK21" i="3"/>
  <c r="M145" i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AM20" i="3" l="1"/>
  <c r="AL21" i="3"/>
  <c r="B91" i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AN20" i="3" l="1"/>
  <c r="AM21" i="3"/>
  <c r="S144" i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AO20" i="3" l="1"/>
  <c r="AN21" i="3"/>
  <c r="D150" i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AP20" i="3" l="1"/>
  <c r="AO21" i="3"/>
  <c r="G150" i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AQ20" i="3" l="1"/>
  <c r="AP21" i="3"/>
  <c r="J150" i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AR20" i="3" l="1"/>
  <c r="AQ21" i="3"/>
  <c r="S134" i="1"/>
  <c r="O134" i="1"/>
  <c r="O128" i="1"/>
  <c r="S129" i="1"/>
  <c r="AR21" i="3" l="1"/>
  <c r="AS20" i="3"/>
  <c r="AT20" i="3" l="1"/>
  <c r="AS21" i="3"/>
  <c r="AU20" i="3" l="1"/>
  <c r="AT21" i="3"/>
  <c r="AV20" i="3" l="1"/>
  <c r="AU21" i="3"/>
  <c r="AW20" i="3" l="1"/>
  <c r="AV21" i="3"/>
  <c r="AX20" i="3" l="1"/>
  <c r="AW21" i="3"/>
  <c r="AY20" i="3" l="1"/>
  <c r="AX21" i="3"/>
  <c r="AZ20" i="3" l="1"/>
  <c r="AY21" i="3"/>
  <c r="AZ21" i="3" l="1"/>
  <c r="BA20" i="3"/>
  <c r="BB20" i="3" l="1"/>
  <c r="BA21" i="3"/>
  <c r="BC20" i="3" l="1"/>
  <c r="BB21" i="3"/>
  <c r="BD20" i="3" l="1"/>
  <c r="BC21" i="3"/>
  <c r="BD21" i="3" l="1"/>
  <c r="BE20" i="3"/>
  <c r="BF20" i="3" l="1"/>
  <c r="BE21" i="3"/>
  <c r="BF21" i="3" l="1"/>
</calcChain>
</file>

<file path=xl/sharedStrings.xml><?xml version="1.0" encoding="utf-8"?>
<sst xmlns="http://schemas.openxmlformats.org/spreadsheetml/2006/main" count="138" uniqueCount="111">
  <si>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</si>
  <si>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</si>
  <si>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</si>
  <si>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</si>
  <si>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</si>
  <si>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</si>
  <si>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</si>
  <si>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</si>
  <si>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</si>
  <si>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</si>
  <si>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</si>
  <si>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</si>
  <si>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</si>
  <si>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</si>
  <si>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</si>
  <si>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</si>
  <si>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</si>
  <si>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</si>
  <si>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</si>
  <si>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</si>
  <si>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</si>
  <si>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</si>
  <si>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</si>
  <si>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</si>
  <si>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</si>
  <si>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</si>
  <si>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</si>
  <si>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</si>
  <si>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</si>
  <si>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</si>
  <si>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</si>
  <si>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</si>
  <si>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</si>
  <si>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</si>
  <si>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</si>
  <si>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</si>
  <si>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</si>
  <si>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</si>
  <si>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</si>
  <si>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</si>
  <si>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</si>
  <si>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</si>
  <si>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</si>
  <si>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</si>
  <si>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</si>
  <si>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</si>
  <si>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</si>
  <si>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</si>
  <si>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</si>
  <si>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</si>
  <si>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</si>
  <si>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</si>
  <si>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</si>
  <si>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</si>
  <si>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</si>
  <si>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</si>
  <si>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</si>
  <si>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</si>
  <si>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</si>
  <si>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</si>
  <si>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</si>
  <si>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</si>
  <si>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</si>
  <si>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</si>
  <si>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</si>
  <si>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</si>
  <si>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</si>
  <si>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</si>
  <si>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</si>
  <si>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</si>
  <si>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</si>
  <si>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</si>
  <si>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</si>
  <si>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</si>
  <si>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</si>
  <si>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</si>
  <si>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</si>
  <si>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</si>
  <si>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</si>
  <si>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</si>
  <si>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</si>
  <si>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</si>
  <si>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</si>
  <si>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</si>
  <si>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t>v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</si>
  <si>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</si>
  <si>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</si>
  <si>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</si>
  <si>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</si>
  <si>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</si>
  <si>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</si>
  <si>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</si>
  <si>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</si>
  <si>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</si>
  <si>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</si>
  <si>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</si>
  <si>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</si>
  <si>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</si>
  <si>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</si>
  <si>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</si>
  <si>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</si>
  <si>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</si>
  <si>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</si>
  <si>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</si>
  <si>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</si>
  <si>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</si>
  <si>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t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</si>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</sst>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0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88056"/>
        <c:axId val="69089624"/>
      </c:scatterChart>
      <c:valAx>
        <c:axId val="690880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69089624"/>
        <c:crosses val="autoZero"/>
        <c:crossBetween val="midCat"/>
        <c:majorUnit val="300"/>
      </c:valAx>
      <c:valAx>
        <c:axId val="69089624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690880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0408"/>
        <c:axId val="69087272"/>
      </c:scatterChart>
      <c:valAx>
        <c:axId val="6909040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69087272"/>
        <c:crosses val="autoZero"/>
        <c:crossBetween val="midCat"/>
        <c:majorUnit val="500"/>
      </c:valAx>
      <c:valAx>
        <c:axId val="69087272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909040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profile'!$H$11:$K$11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400</c:v>
                </c:pt>
                <c:pt idx="2" formatCode="0.000">
                  <c:v>600</c:v>
                </c:pt>
                <c:pt idx="3" formatCode="General">
                  <c:v>1000</c:v>
                </c:pt>
              </c:numCache>
            </c:numRef>
          </c:xVal>
          <c:yVal>
            <c:numRef>
              <c:f>'Trajectory Speed profile'!$H$12:$K$12</c:f>
              <c:numCache>
                <c:formatCode>0.000</c:formatCode>
                <c:ptCount val="4"/>
                <c:pt idx="0" formatCode="General">
                  <c:v>4</c:v>
                </c:pt>
                <c:pt idx="1">
                  <c:v>2</c:v>
                </c:pt>
                <c:pt idx="2">
                  <c:v>2</c:v>
                </c:pt>
                <c:pt idx="3" formatCode="General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365832"/>
        <c:axId val="338365048"/>
      </c:scatterChart>
      <c:valAx>
        <c:axId val="33836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8365048"/>
        <c:crosses val="autoZero"/>
        <c:crossBetween val="midCat"/>
      </c:valAx>
      <c:valAx>
        <c:axId val="33836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8365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profile'!$H$20:$BF$20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xVal>
          <c:yVal>
            <c:numRef>
              <c:f>'Trajectory Speed profile'!$H$21:$BF$21</c:f>
              <c:numCache>
                <c:formatCode>0.00</c:formatCode>
                <c:ptCount val="51"/>
                <c:pt idx="0">
                  <c:v>4</c:v>
                </c:pt>
                <c:pt idx="1">
                  <c:v>3.9</c:v>
                </c:pt>
                <c:pt idx="2">
                  <c:v>3.8</c:v>
                </c:pt>
                <c:pt idx="3">
                  <c:v>3.7</c:v>
                </c:pt>
                <c:pt idx="4">
                  <c:v>3.6</c:v>
                </c:pt>
                <c:pt idx="5">
                  <c:v>3.5</c:v>
                </c:pt>
                <c:pt idx="6">
                  <c:v>3.4</c:v>
                </c:pt>
                <c:pt idx="7">
                  <c:v>3.3</c:v>
                </c:pt>
                <c:pt idx="8">
                  <c:v>3.2</c:v>
                </c:pt>
                <c:pt idx="9">
                  <c:v>3.1</c:v>
                </c:pt>
                <c:pt idx="10">
                  <c:v>3</c:v>
                </c:pt>
                <c:pt idx="11">
                  <c:v>2.9</c:v>
                </c:pt>
                <c:pt idx="12">
                  <c:v>2.8</c:v>
                </c:pt>
                <c:pt idx="13">
                  <c:v>2.7</c:v>
                </c:pt>
                <c:pt idx="14">
                  <c:v>2.5999999999999996</c:v>
                </c:pt>
                <c:pt idx="15">
                  <c:v>2.5</c:v>
                </c:pt>
                <c:pt idx="16">
                  <c:v>2.4</c:v>
                </c:pt>
                <c:pt idx="17">
                  <c:v>2.2999999999999998</c:v>
                </c:pt>
                <c:pt idx="18">
                  <c:v>2.2000000000000002</c:v>
                </c:pt>
                <c:pt idx="19">
                  <c:v>2.0999999999999996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1.9</c:v>
                </c:pt>
                <c:pt idx="32">
                  <c:v>1.8</c:v>
                </c:pt>
                <c:pt idx="33">
                  <c:v>1.7</c:v>
                </c:pt>
                <c:pt idx="34">
                  <c:v>1.6</c:v>
                </c:pt>
                <c:pt idx="35">
                  <c:v>1.5</c:v>
                </c:pt>
                <c:pt idx="36">
                  <c:v>1.4</c:v>
                </c:pt>
                <c:pt idx="37">
                  <c:v>1.2999999999999998</c:v>
                </c:pt>
                <c:pt idx="38">
                  <c:v>1.2</c:v>
                </c:pt>
                <c:pt idx="39">
                  <c:v>1.1000000000000001</c:v>
                </c:pt>
                <c:pt idx="40">
                  <c:v>1</c:v>
                </c:pt>
                <c:pt idx="41">
                  <c:v>0.89999999999999991</c:v>
                </c:pt>
                <c:pt idx="42">
                  <c:v>0.8</c:v>
                </c:pt>
                <c:pt idx="43">
                  <c:v>0.7</c:v>
                </c:pt>
                <c:pt idx="44">
                  <c:v>0.59999999999999987</c:v>
                </c:pt>
                <c:pt idx="45">
                  <c:v>0.5</c:v>
                </c:pt>
                <c:pt idx="46">
                  <c:v>0.39999999999999991</c:v>
                </c:pt>
                <c:pt idx="47">
                  <c:v>0.30000000000000004</c:v>
                </c:pt>
                <c:pt idx="48">
                  <c:v>0.19999999999999996</c:v>
                </c:pt>
                <c:pt idx="49">
                  <c:v>9.9999999999999867E-2</c:v>
                </c:pt>
                <c:pt idx="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61976"/>
        <c:axId val="432760408"/>
      </c:scatterChart>
      <c:valAx>
        <c:axId val="43276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760408"/>
        <c:crosses val="autoZero"/>
        <c:crossBetween val="midCat"/>
      </c:valAx>
      <c:valAx>
        <c:axId val="43276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761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profile'!$H$20:$BF$20</c:f>
              <c:numCache>
                <c:formatCode>General</c:formatCode>
                <c:ptCount val="5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</c:numCache>
            </c:numRef>
          </c:xVal>
          <c:yVal>
            <c:numRef>
              <c:f>'Trajectory Speed profile'!$H$22:$BF$22</c:f>
              <c:numCache>
                <c:formatCode>General</c:formatCode>
                <c:ptCount val="51"/>
                <c:pt idx="0">
                  <c:v>0</c:v>
                </c:pt>
                <c:pt idx="1">
                  <c:v>79</c:v>
                </c:pt>
                <c:pt idx="2">
                  <c:v>156</c:v>
                </c:pt>
                <c:pt idx="3">
                  <c:v>231</c:v>
                </c:pt>
                <c:pt idx="4">
                  <c:v>304</c:v>
                </c:pt>
                <c:pt idx="5">
                  <c:v>375</c:v>
                </c:pt>
                <c:pt idx="6">
                  <c:v>444</c:v>
                </c:pt>
                <c:pt idx="7">
                  <c:v>511</c:v>
                </c:pt>
                <c:pt idx="8">
                  <c:v>576</c:v>
                </c:pt>
                <c:pt idx="9">
                  <c:v>639</c:v>
                </c:pt>
                <c:pt idx="10">
                  <c:v>700</c:v>
                </c:pt>
                <c:pt idx="11">
                  <c:v>759</c:v>
                </c:pt>
                <c:pt idx="12">
                  <c:v>816</c:v>
                </c:pt>
                <c:pt idx="13">
                  <c:v>871</c:v>
                </c:pt>
                <c:pt idx="14">
                  <c:v>924</c:v>
                </c:pt>
                <c:pt idx="15">
                  <c:v>975</c:v>
                </c:pt>
                <c:pt idx="16">
                  <c:v>1024</c:v>
                </c:pt>
                <c:pt idx="17">
                  <c:v>1071</c:v>
                </c:pt>
                <c:pt idx="18">
                  <c:v>1116</c:v>
                </c:pt>
                <c:pt idx="19">
                  <c:v>1159</c:v>
                </c:pt>
                <c:pt idx="20">
                  <c:v>1200</c:v>
                </c:pt>
                <c:pt idx="21">
                  <c:v>1240</c:v>
                </c:pt>
                <c:pt idx="22">
                  <c:v>1280</c:v>
                </c:pt>
                <c:pt idx="23">
                  <c:v>1320</c:v>
                </c:pt>
                <c:pt idx="24">
                  <c:v>1360</c:v>
                </c:pt>
                <c:pt idx="25">
                  <c:v>1400</c:v>
                </c:pt>
                <c:pt idx="26">
                  <c:v>1440</c:v>
                </c:pt>
                <c:pt idx="27">
                  <c:v>1480</c:v>
                </c:pt>
                <c:pt idx="28">
                  <c:v>1520</c:v>
                </c:pt>
                <c:pt idx="29">
                  <c:v>1560</c:v>
                </c:pt>
                <c:pt idx="30">
                  <c:v>1600</c:v>
                </c:pt>
                <c:pt idx="31">
                  <c:v>1639</c:v>
                </c:pt>
                <c:pt idx="32">
                  <c:v>1676</c:v>
                </c:pt>
                <c:pt idx="33">
                  <c:v>1711</c:v>
                </c:pt>
                <c:pt idx="34">
                  <c:v>1744</c:v>
                </c:pt>
                <c:pt idx="35">
                  <c:v>1775</c:v>
                </c:pt>
                <c:pt idx="36">
                  <c:v>1804</c:v>
                </c:pt>
                <c:pt idx="37">
                  <c:v>1831</c:v>
                </c:pt>
                <c:pt idx="38">
                  <c:v>1856</c:v>
                </c:pt>
                <c:pt idx="39">
                  <c:v>1879</c:v>
                </c:pt>
                <c:pt idx="40">
                  <c:v>1900</c:v>
                </c:pt>
                <c:pt idx="41">
                  <c:v>1919</c:v>
                </c:pt>
                <c:pt idx="42">
                  <c:v>1936</c:v>
                </c:pt>
                <c:pt idx="43">
                  <c:v>1951</c:v>
                </c:pt>
                <c:pt idx="44">
                  <c:v>1964</c:v>
                </c:pt>
                <c:pt idx="45">
                  <c:v>1975</c:v>
                </c:pt>
                <c:pt idx="46">
                  <c:v>1984</c:v>
                </c:pt>
                <c:pt idx="47">
                  <c:v>1991</c:v>
                </c:pt>
                <c:pt idx="48">
                  <c:v>1996</c:v>
                </c:pt>
                <c:pt idx="49">
                  <c:v>1999</c:v>
                </c:pt>
                <c:pt idx="50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756488"/>
        <c:axId val="432757272"/>
      </c:scatterChart>
      <c:valAx>
        <c:axId val="432756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757272"/>
        <c:crosses val="autoZero"/>
        <c:crossBetween val="midCat"/>
      </c:valAx>
      <c:valAx>
        <c:axId val="43275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2756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788670</xdr:colOff>
      <xdr:row>0</xdr:row>
      <xdr:rowOff>0</xdr:rowOff>
    </xdr:from>
    <xdr:to>
      <xdr:col>11</xdr:col>
      <xdr:colOff>605790</xdr:colOff>
      <xdr:row>14</xdr:row>
      <xdr:rowOff>68580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24</xdr:row>
      <xdr:rowOff>30480</xdr:rowOff>
    </xdr:from>
    <xdr:to>
      <xdr:col>11</xdr:col>
      <xdr:colOff>601980</xdr:colOff>
      <xdr:row>39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708660</xdr:colOff>
      <xdr:row>24</xdr:row>
      <xdr:rowOff>15240</xdr:rowOff>
    </xdr:from>
    <xdr:to>
      <xdr:col>17</xdr:col>
      <xdr:colOff>525780</xdr:colOff>
      <xdr:row>39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4"/>
  <sheetViews>
    <sheetView tabSelected="1" topLeftCell="A25" workbookViewId="0">
      <selection activeCell="B5" sqref="B5"/>
    </sheetView>
  </sheetViews>
  <sheetFormatPr baseColWidth="10" defaultRowHeight="14.4" x14ac:dyDescent="0.3"/>
  <cols>
    <col min="2" max="2" width="12.44140625" bestFit="1" customWidth="1"/>
  </cols>
  <sheetData>
    <row r="1" spans="1:11" ht="18" x14ac:dyDescent="0.35">
      <c r="A1" s="25" t="s">
        <v>98</v>
      </c>
    </row>
    <row r="3" spans="1:11" ht="15.6" x14ac:dyDescent="0.35">
      <c r="A3" t="s">
        <v>85</v>
      </c>
      <c r="B3">
        <v>4</v>
      </c>
      <c r="C3" t="s">
        <v>87</v>
      </c>
    </row>
    <row r="4" spans="1:11" ht="15.6" x14ac:dyDescent="0.35">
      <c r="A4" t="s">
        <v>86</v>
      </c>
      <c r="B4">
        <v>0</v>
      </c>
      <c r="C4" t="s">
        <v>87</v>
      </c>
    </row>
    <row r="5" spans="1:11" x14ac:dyDescent="0.3">
      <c r="A5" t="s">
        <v>88</v>
      </c>
      <c r="B5">
        <v>2000</v>
      </c>
      <c r="C5" t="s">
        <v>91</v>
      </c>
    </row>
    <row r="6" spans="1:11" ht="15.6" x14ac:dyDescent="0.35">
      <c r="A6" t="s">
        <v>90</v>
      </c>
      <c r="B6">
        <v>1000</v>
      </c>
      <c r="C6" t="s">
        <v>92</v>
      </c>
    </row>
    <row r="7" spans="1:11" ht="16.2" x14ac:dyDescent="0.3">
      <c r="A7" t="s">
        <v>71</v>
      </c>
      <c r="B7">
        <v>5.0000000000000001E-3</v>
      </c>
      <c r="C7" t="s">
        <v>95</v>
      </c>
    </row>
    <row r="10" spans="1:11" ht="15.6" x14ac:dyDescent="0.35">
      <c r="A10" t="s">
        <v>99</v>
      </c>
      <c r="B10">
        <f>B5/B6</f>
        <v>2</v>
      </c>
      <c r="C10" t="s">
        <v>87</v>
      </c>
    </row>
    <row r="11" spans="1:11" x14ac:dyDescent="0.3">
      <c r="G11" t="s">
        <v>89</v>
      </c>
      <c r="H11">
        <v>0</v>
      </c>
      <c r="I11" s="4">
        <f>ABS(B12)</f>
        <v>400</v>
      </c>
      <c r="J11" s="3">
        <f>B6-ABS(B13)</f>
        <v>600</v>
      </c>
      <c r="K11">
        <f>B6</f>
        <v>1000</v>
      </c>
    </row>
    <row r="12" spans="1:11" ht="15.6" x14ac:dyDescent="0.35">
      <c r="A12" t="s">
        <v>93</v>
      </c>
      <c r="B12" s="4">
        <f>(B5- (B3*B6 + 0.5*(B4-B3)*B4/B7-0.5*(B4-B3)*B3/B7)) / ( B7*B6 + 0.5*B3 - 0.5 *(B4-B3) - 0.5*B4)</f>
        <v>-400</v>
      </c>
      <c r="C12" t="s">
        <v>92</v>
      </c>
      <c r="G12" t="s">
        <v>84</v>
      </c>
      <c r="H12">
        <f>B3</f>
        <v>4</v>
      </c>
      <c r="I12" s="3">
        <f>B14</f>
        <v>2</v>
      </c>
      <c r="J12" s="3">
        <f>I12</f>
        <v>2</v>
      </c>
      <c r="K12">
        <f>B4</f>
        <v>0</v>
      </c>
    </row>
    <row r="13" spans="1:11" ht="15.6" x14ac:dyDescent="0.35">
      <c r="A13" t="s">
        <v>94</v>
      </c>
      <c r="B13" s="3">
        <f>(B4-B3)/B7-B12</f>
        <v>-400</v>
      </c>
      <c r="C13" t="s">
        <v>92</v>
      </c>
    </row>
    <row r="14" spans="1:11" ht="15.6" x14ac:dyDescent="0.35">
      <c r="A14" t="s">
        <v>97</v>
      </c>
      <c r="B14" s="3">
        <f>B3+B7*B12</f>
        <v>2</v>
      </c>
      <c r="C14" t="s">
        <v>87</v>
      </c>
    </row>
    <row r="15" spans="1:11" x14ac:dyDescent="0.3">
      <c r="A15" t="s">
        <v>96</v>
      </c>
      <c r="B15" s="127">
        <f>(B3+B14)/2*B12+B14*(B6-B12-B13)+(B14+B4)/2*B13</f>
        <v>2000</v>
      </c>
      <c r="C15" t="s">
        <v>91</v>
      </c>
    </row>
    <row r="16" spans="1:11" ht="15.6" x14ac:dyDescent="0.35">
      <c r="A16" t="s">
        <v>86</v>
      </c>
      <c r="B16">
        <f>B14+B13*B7</f>
        <v>0</v>
      </c>
      <c r="C16" t="s">
        <v>87</v>
      </c>
    </row>
    <row r="18" spans="1:70" ht="15.6" x14ac:dyDescent="0.35">
      <c r="A18" t="s">
        <v>109</v>
      </c>
      <c r="B18" s="127">
        <f>ABS(B12)</f>
        <v>400</v>
      </c>
      <c r="C18" t="s">
        <v>92</v>
      </c>
    </row>
    <row r="19" spans="1:70" ht="15.6" x14ac:dyDescent="0.35">
      <c r="A19" t="s">
        <v>110</v>
      </c>
      <c r="B19" s="127">
        <f>B6-ABS(B13)</f>
        <v>600</v>
      </c>
      <c r="C19" t="s">
        <v>92</v>
      </c>
    </row>
    <row r="20" spans="1:70" ht="15.6" x14ac:dyDescent="0.35">
      <c r="A20" s="128" t="s">
        <v>100</v>
      </c>
      <c r="B20" t="s">
        <v>101</v>
      </c>
      <c r="G20" t="s">
        <v>106</v>
      </c>
      <c r="H20">
        <v>0</v>
      </c>
      <c r="I20">
        <f>(H20+$B$6/50)</f>
        <v>20</v>
      </c>
      <c r="J20">
        <f t="shared" ref="J20:BR20" si="0">(I20+$B$6/50)</f>
        <v>40</v>
      </c>
      <c r="K20">
        <f t="shared" si="0"/>
        <v>60</v>
      </c>
      <c r="L20">
        <f t="shared" si="0"/>
        <v>80</v>
      </c>
      <c r="M20">
        <f t="shared" si="0"/>
        <v>100</v>
      </c>
      <c r="N20">
        <f t="shared" si="0"/>
        <v>120</v>
      </c>
      <c r="O20">
        <f t="shared" si="0"/>
        <v>140</v>
      </c>
      <c r="P20">
        <f t="shared" si="0"/>
        <v>160</v>
      </c>
      <c r="Q20">
        <f t="shared" si="0"/>
        <v>180</v>
      </c>
      <c r="R20">
        <f t="shared" si="0"/>
        <v>200</v>
      </c>
      <c r="S20">
        <f t="shared" si="0"/>
        <v>220</v>
      </c>
      <c r="T20">
        <f t="shared" si="0"/>
        <v>240</v>
      </c>
      <c r="U20">
        <f t="shared" si="0"/>
        <v>260</v>
      </c>
      <c r="V20">
        <f t="shared" si="0"/>
        <v>280</v>
      </c>
      <c r="W20">
        <f t="shared" si="0"/>
        <v>300</v>
      </c>
      <c r="X20">
        <f t="shared" si="0"/>
        <v>320</v>
      </c>
      <c r="Y20">
        <f t="shared" si="0"/>
        <v>340</v>
      </c>
      <c r="Z20">
        <f t="shared" si="0"/>
        <v>360</v>
      </c>
      <c r="AA20">
        <f t="shared" si="0"/>
        <v>380</v>
      </c>
      <c r="AB20">
        <f t="shared" si="0"/>
        <v>400</v>
      </c>
      <c r="AC20">
        <f t="shared" si="0"/>
        <v>420</v>
      </c>
      <c r="AD20">
        <f t="shared" si="0"/>
        <v>440</v>
      </c>
      <c r="AE20">
        <f t="shared" si="0"/>
        <v>460</v>
      </c>
      <c r="AF20">
        <f t="shared" si="0"/>
        <v>480</v>
      </c>
      <c r="AG20">
        <f t="shared" si="0"/>
        <v>500</v>
      </c>
      <c r="AH20">
        <f t="shared" si="0"/>
        <v>520</v>
      </c>
      <c r="AI20">
        <f t="shared" si="0"/>
        <v>540</v>
      </c>
      <c r="AJ20">
        <f t="shared" si="0"/>
        <v>560</v>
      </c>
      <c r="AK20">
        <f t="shared" si="0"/>
        <v>580</v>
      </c>
      <c r="AL20">
        <f t="shared" si="0"/>
        <v>600</v>
      </c>
      <c r="AM20">
        <f t="shared" si="0"/>
        <v>620</v>
      </c>
      <c r="AN20">
        <f t="shared" si="0"/>
        <v>640</v>
      </c>
      <c r="AO20">
        <f t="shared" si="0"/>
        <v>660</v>
      </c>
      <c r="AP20">
        <f t="shared" si="0"/>
        <v>680</v>
      </c>
      <c r="AQ20">
        <f t="shared" si="0"/>
        <v>700</v>
      </c>
      <c r="AR20">
        <f t="shared" si="0"/>
        <v>720</v>
      </c>
      <c r="AS20">
        <f t="shared" si="0"/>
        <v>740</v>
      </c>
      <c r="AT20">
        <f t="shared" si="0"/>
        <v>760</v>
      </c>
      <c r="AU20">
        <f t="shared" si="0"/>
        <v>780</v>
      </c>
      <c r="AV20">
        <f t="shared" si="0"/>
        <v>800</v>
      </c>
      <c r="AW20">
        <f t="shared" si="0"/>
        <v>820</v>
      </c>
      <c r="AX20">
        <f t="shared" si="0"/>
        <v>840</v>
      </c>
      <c r="AY20">
        <f t="shared" si="0"/>
        <v>860</v>
      </c>
      <c r="AZ20">
        <f t="shared" si="0"/>
        <v>880</v>
      </c>
      <c r="BA20">
        <f t="shared" si="0"/>
        <v>900</v>
      </c>
      <c r="BB20">
        <f t="shared" si="0"/>
        <v>920</v>
      </c>
      <c r="BC20">
        <f t="shared" si="0"/>
        <v>940</v>
      </c>
      <c r="BD20">
        <f t="shared" si="0"/>
        <v>960</v>
      </c>
      <c r="BE20">
        <f t="shared" si="0"/>
        <v>980</v>
      </c>
      <c r="BF20">
        <f t="shared" si="0"/>
        <v>1000</v>
      </c>
    </row>
    <row r="21" spans="1:70" ht="15.6" x14ac:dyDescent="0.35">
      <c r="A21" s="128" t="s">
        <v>102</v>
      </c>
      <c r="B21" s="129" t="s">
        <v>103</v>
      </c>
      <c r="G21" t="s">
        <v>107</v>
      </c>
      <c r="H21" s="127">
        <f>IF(H20&lt;ABS($B$12),$B$3+SIGN($B$12)*H$20*$B$7,IF(H20&lt;$B$6-ABS($B$13),$B$14,$B$14+SIGN($B$13)*(H20-($B$6-ABS($B$13)))*$B$7))</f>
        <v>4</v>
      </c>
      <c r="I21" s="127">
        <f t="shared" ref="I21:AB21" si="1">IF(I20&lt;ABS($B$12),$B$3+SIGN($B$12)*I$20*$B$7,IF(I20&lt;$B$6-ABS($B$13),$B$14,$B$14+SIGN($B$13)*(I20-($B$6-ABS($B$13)))*$B$7))</f>
        <v>3.9</v>
      </c>
      <c r="J21" s="127">
        <f t="shared" ref="J21" si="2">IF(J20&lt;ABS($B$12),$B$3+SIGN($B$12)*J$20*$B$7,IF(J20&lt;$B$6-ABS($B$13),$B$14,$B$14+SIGN($B$13)*(J20-($B$6-ABS($B$13)))*$B$7))</f>
        <v>3.8</v>
      </c>
      <c r="K21" s="127">
        <f t="shared" ref="K21" si="3">IF(K20&lt;ABS($B$12),$B$3+SIGN($B$12)*K$20*$B$7,IF(K20&lt;$B$6-ABS($B$13),$B$14,$B$14+SIGN($B$13)*(K20-($B$6-ABS($B$13)))*$B$7))</f>
        <v>3.7</v>
      </c>
      <c r="L21" s="127">
        <f t="shared" ref="L21" si="4">IF(L20&lt;ABS($B$12),$B$3+SIGN($B$12)*L$20*$B$7,IF(L20&lt;$B$6-ABS($B$13),$B$14,$B$14+SIGN($B$13)*(L20-($B$6-ABS($B$13)))*$B$7))</f>
        <v>3.6</v>
      </c>
      <c r="M21" s="127">
        <f t="shared" ref="M21" si="5">IF(M20&lt;ABS($B$12),$B$3+SIGN($B$12)*M$20*$B$7,IF(M20&lt;$B$6-ABS($B$13),$B$14,$B$14+SIGN($B$13)*(M20-($B$6-ABS($B$13)))*$B$7))</f>
        <v>3.5</v>
      </c>
      <c r="N21" s="127">
        <f t="shared" ref="N21" si="6">IF(N20&lt;ABS($B$12),$B$3+SIGN($B$12)*N$20*$B$7,IF(N20&lt;$B$6-ABS($B$13),$B$14,$B$14+SIGN($B$13)*(N20-($B$6-ABS($B$13)))*$B$7))</f>
        <v>3.4</v>
      </c>
      <c r="O21" s="127">
        <f t="shared" ref="O21" si="7">IF(O20&lt;ABS($B$12),$B$3+SIGN($B$12)*O$20*$B$7,IF(O20&lt;$B$6-ABS($B$13),$B$14,$B$14+SIGN($B$13)*(O20-($B$6-ABS($B$13)))*$B$7))</f>
        <v>3.3</v>
      </c>
      <c r="P21" s="127">
        <f t="shared" ref="P21" si="8">IF(P20&lt;ABS($B$12),$B$3+SIGN($B$12)*P$20*$B$7,IF(P20&lt;$B$6-ABS($B$13),$B$14,$B$14+SIGN($B$13)*(P20-($B$6-ABS($B$13)))*$B$7))</f>
        <v>3.2</v>
      </c>
      <c r="Q21" s="127">
        <f t="shared" ref="Q21" si="9">IF(Q20&lt;ABS($B$12),$B$3+SIGN($B$12)*Q$20*$B$7,IF(Q20&lt;$B$6-ABS($B$13),$B$14,$B$14+SIGN($B$13)*(Q20-($B$6-ABS($B$13)))*$B$7))</f>
        <v>3.1</v>
      </c>
      <c r="R21" s="127">
        <f t="shared" ref="R21" si="10">IF(R20&lt;ABS($B$12),$B$3+SIGN($B$12)*R$20*$B$7,IF(R20&lt;$B$6-ABS($B$13),$B$14,$B$14+SIGN($B$13)*(R20-($B$6-ABS($B$13)))*$B$7))</f>
        <v>3</v>
      </c>
      <c r="S21" s="127">
        <f t="shared" ref="S21" si="11">IF(S20&lt;ABS($B$12),$B$3+SIGN($B$12)*S$20*$B$7,IF(S20&lt;$B$6-ABS($B$13),$B$14,$B$14+SIGN($B$13)*(S20-($B$6-ABS($B$13)))*$B$7))</f>
        <v>2.9</v>
      </c>
      <c r="T21" s="127">
        <f t="shared" ref="T21" si="12">IF(T20&lt;ABS($B$12),$B$3+SIGN($B$12)*T$20*$B$7,IF(T20&lt;$B$6-ABS($B$13),$B$14,$B$14+SIGN($B$13)*(T20-($B$6-ABS($B$13)))*$B$7))</f>
        <v>2.8</v>
      </c>
      <c r="U21" s="127">
        <f t="shared" ref="U21" si="13">IF(U20&lt;ABS($B$12),$B$3+SIGN($B$12)*U$20*$B$7,IF(U20&lt;$B$6-ABS($B$13),$B$14,$B$14+SIGN($B$13)*(U20-($B$6-ABS($B$13)))*$B$7))</f>
        <v>2.7</v>
      </c>
      <c r="V21" s="127">
        <f t="shared" ref="V21" si="14">IF(V20&lt;ABS($B$12),$B$3+SIGN($B$12)*V$20*$B$7,IF(V20&lt;$B$6-ABS($B$13),$B$14,$B$14+SIGN($B$13)*(V20-($B$6-ABS($B$13)))*$B$7))</f>
        <v>2.5999999999999996</v>
      </c>
      <c r="W21" s="127">
        <f t="shared" ref="W21" si="15">IF(W20&lt;ABS($B$12),$B$3+SIGN($B$12)*W$20*$B$7,IF(W20&lt;$B$6-ABS($B$13),$B$14,$B$14+SIGN($B$13)*(W20-($B$6-ABS($B$13)))*$B$7))</f>
        <v>2.5</v>
      </c>
      <c r="X21" s="127">
        <f t="shared" ref="X21" si="16">IF(X20&lt;ABS($B$12),$B$3+SIGN($B$12)*X$20*$B$7,IF(X20&lt;$B$6-ABS($B$13),$B$14,$B$14+SIGN($B$13)*(X20-($B$6-ABS($B$13)))*$B$7))</f>
        <v>2.4</v>
      </c>
      <c r="Y21" s="127">
        <f t="shared" ref="Y21" si="17">IF(Y20&lt;ABS($B$12),$B$3+SIGN($B$12)*Y$20*$B$7,IF(Y20&lt;$B$6-ABS($B$13),$B$14,$B$14+SIGN($B$13)*(Y20-($B$6-ABS($B$13)))*$B$7))</f>
        <v>2.2999999999999998</v>
      </c>
      <c r="Z21" s="127">
        <f t="shared" ref="Z21" si="18">IF(Z20&lt;ABS($B$12),$B$3+SIGN($B$12)*Z$20*$B$7,IF(Z20&lt;$B$6-ABS($B$13),$B$14,$B$14+SIGN($B$13)*(Z20-($B$6-ABS($B$13)))*$B$7))</f>
        <v>2.2000000000000002</v>
      </c>
      <c r="AA21" s="127">
        <f t="shared" ref="AA21" si="19">IF(AA20&lt;ABS($B$12),$B$3+SIGN($B$12)*AA$20*$B$7,IF(AA20&lt;$B$6-ABS($B$13),$B$14,$B$14+SIGN($B$13)*(AA20-($B$6-ABS($B$13)))*$B$7))</f>
        <v>2.0999999999999996</v>
      </c>
      <c r="AB21" s="127">
        <f t="shared" ref="AB21" si="20">IF(AB20&lt;ABS($B$12),$B$3+SIGN($B$12)*AB$20*$B$7,IF(AB20&lt;$B$6-ABS($B$13),$B$14,$B$14+SIGN($B$13)*(AB20-($B$6-ABS($B$13)))*$B$7))</f>
        <v>2</v>
      </c>
      <c r="AC21" s="127">
        <f t="shared" ref="AC21" si="21">IF(AC20&lt;ABS($B$12),$B$3+SIGN($B$12)*AC$20*$B$7,IF(AC20&lt;$B$6-ABS($B$13),$B$14,$B$14+SIGN($B$13)*(AC20-($B$6-ABS($B$13)))*$B$7))</f>
        <v>2</v>
      </c>
      <c r="AD21" s="127">
        <f t="shared" ref="AD21" si="22">IF(AD20&lt;ABS($B$12),$B$3+SIGN($B$12)*AD$20*$B$7,IF(AD20&lt;$B$6-ABS($B$13),$B$14,$B$14+SIGN($B$13)*(AD20-($B$6-ABS($B$13)))*$B$7))</f>
        <v>2</v>
      </c>
      <c r="AE21" s="127">
        <f t="shared" ref="AE21" si="23">IF(AE20&lt;ABS($B$12),$B$3+SIGN($B$12)*AE$20*$B$7,IF(AE20&lt;$B$6-ABS($B$13),$B$14,$B$14+SIGN($B$13)*(AE20-($B$6-ABS($B$13)))*$B$7))</f>
        <v>2</v>
      </c>
      <c r="AF21" s="127">
        <f t="shared" ref="AF21" si="24">IF(AF20&lt;ABS($B$12),$B$3+SIGN($B$12)*AF$20*$B$7,IF(AF20&lt;$B$6-ABS($B$13),$B$14,$B$14+SIGN($B$13)*(AF20-($B$6-ABS($B$13)))*$B$7))</f>
        <v>2</v>
      </c>
      <c r="AG21" s="127">
        <f t="shared" ref="AG21" si="25">IF(AG20&lt;ABS($B$12),$B$3+SIGN($B$12)*AG$20*$B$7,IF(AG20&lt;$B$6-ABS($B$13),$B$14,$B$14+SIGN($B$13)*(AG20-($B$6-ABS($B$13)))*$B$7))</f>
        <v>2</v>
      </c>
      <c r="AH21" s="127">
        <f t="shared" ref="AH21" si="26">IF(AH20&lt;ABS($B$12),$B$3+SIGN($B$12)*AH$20*$B$7,IF(AH20&lt;$B$6-ABS($B$13),$B$14,$B$14+SIGN($B$13)*(AH20-($B$6-ABS($B$13)))*$B$7))</f>
        <v>2</v>
      </c>
      <c r="AI21" s="127">
        <f t="shared" ref="AI21" si="27">IF(AI20&lt;ABS($B$12),$B$3+SIGN($B$12)*AI$20*$B$7,IF(AI20&lt;$B$6-ABS($B$13),$B$14,$B$14+SIGN($B$13)*(AI20-($B$6-ABS($B$13)))*$B$7))</f>
        <v>2</v>
      </c>
      <c r="AJ21" s="127">
        <f t="shared" ref="AJ21" si="28">IF(AJ20&lt;ABS($B$12),$B$3+SIGN($B$12)*AJ$20*$B$7,IF(AJ20&lt;$B$6-ABS($B$13),$B$14,$B$14+SIGN($B$13)*(AJ20-($B$6-ABS($B$13)))*$B$7))</f>
        <v>2</v>
      </c>
      <c r="AK21" s="127">
        <f t="shared" ref="AK21" si="29">IF(AK20&lt;ABS($B$12),$B$3+SIGN($B$12)*AK$20*$B$7,IF(AK20&lt;$B$6-ABS($B$13),$B$14,$B$14+SIGN($B$13)*(AK20-($B$6-ABS($B$13)))*$B$7))</f>
        <v>2</v>
      </c>
      <c r="AL21" s="127">
        <f t="shared" ref="AL21" si="30">IF(AL20&lt;ABS($B$12),$B$3+SIGN($B$12)*AL$20*$B$7,IF(AL20&lt;$B$6-ABS($B$13),$B$14,$B$14+SIGN($B$13)*(AL20-($B$6-ABS($B$13)))*$B$7))</f>
        <v>2</v>
      </c>
      <c r="AM21" s="127">
        <f t="shared" ref="AM21" si="31">IF(AM20&lt;ABS($B$12),$B$3+SIGN($B$12)*AM$20*$B$7,IF(AM20&lt;$B$6-ABS($B$13),$B$14,$B$14+SIGN($B$13)*(AM20-($B$6-ABS($B$13)))*$B$7))</f>
        <v>1.9</v>
      </c>
      <c r="AN21" s="127">
        <f t="shared" ref="AN21" si="32">IF(AN20&lt;ABS($B$12),$B$3+SIGN($B$12)*AN$20*$B$7,IF(AN20&lt;$B$6-ABS($B$13),$B$14,$B$14+SIGN($B$13)*(AN20-($B$6-ABS($B$13)))*$B$7))</f>
        <v>1.8</v>
      </c>
      <c r="AO21" s="127">
        <f t="shared" ref="AO21" si="33">IF(AO20&lt;ABS($B$12),$B$3+SIGN($B$12)*AO$20*$B$7,IF(AO20&lt;$B$6-ABS($B$13),$B$14,$B$14+SIGN($B$13)*(AO20-($B$6-ABS($B$13)))*$B$7))</f>
        <v>1.7</v>
      </c>
      <c r="AP21" s="127">
        <f t="shared" ref="AP21" si="34">IF(AP20&lt;ABS($B$12),$B$3+SIGN($B$12)*AP$20*$B$7,IF(AP20&lt;$B$6-ABS($B$13),$B$14,$B$14+SIGN($B$13)*(AP20-($B$6-ABS($B$13)))*$B$7))</f>
        <v>1.6</v>
      </c>
      <c r="AQ21" s="127">
        <f t="shared" ref="AQ21" si="35">IF(AQ20&lt;ABS($B$12),$B$3+SIGN($B$12)*AQ$20*$B$7,IF(AQ20&lt;$B$6-ABS($B$13),$B$14,$B$14+SIGN($B$13)*(AQ20-($B$6-ABS($B$13)))*$B$7))</f>
        <v>1.5</v>
      </c>
      <c r="AR21" s="127">
        <f t="shared" ref="AR21" si="36">IF(AR20&lt;ABS($B$12),$B$3+SIGN($B$12)*AR$20*$B$7,IF(AR20&lt;$B$6-ABS($B$13),$B$14,$B$14+SIGN($B$13)*(AR20-($B$6-ABS($B$13)))*$B$7))</f>
        <v>1.4</v>
      </c>
      <c r="AS21" s="127">
        <f t="shared" ref="AS21" si="37">IF(AS20&lt;ABS($B$12),$B$3+SIGN($B$12)*AS$20*$B$7,IF(AS20&lt;$B$6-ABS($B$13),$B$14,$B$14+SIGN($B$13)*(AS20-($B$6-ABS($B$13)))*$B$7))</f>
        <v>1.2999999999999998</v>
      </c>
      <c r="AT21" s="127">
        <f t="shared" ref="AT21" si="38">IF(AT20&lt;ABS($B$12),$B$3+SIGN($B$12)*AT$20*$B$7,IF(AT20&lt;$B$6-ABS($B$13),$B$14,$B$14+SIGN($B$13)*(AT20-($B$6-ABS($B$13)))*$B$7))</f>
        <v>1.2</v>
      </c>
      <c r="AU21" s="127">
        <f t="shared" ref="AU21" si="39">IF(AU20&lt;ABS($B$12),$B$3+SIGN($B$12)*AU$20*$B$7,IF(AU20&lt;$B$6-ABS($B$13),$B$14,$B$14+SIGN($B$13)*(AU20-($B$6-ABS($B$13)))*$B$7))</f>
        <v>1.1000000000000001</v>
      </c>
      <c r="AV21" s="127">
        <f t="shared" ref="AV21" si="40">IF(AV20&lt;ABS($B$12),$B$3+SIGN($B$12)*AV$20*$B$7,IF(AV20&lt;$B$6-ABS($B$13),$B$14,$B$14+SIGN($B$13)*(AV20-($B$6-ABS($B$13)))*$B$7))</f>
        <v>1</v>
      </c>
      <c r="AW21" s="127">
        <f t="shared" ref="AW21" si="41">IF(AW20&lt;ABS($B$12),$B$3+SIGN($B$12)*AW$20*$B$7,IF(AW20&lt;$B$6-ABS($B$13),$B$14,$B$14+SIGN($B$13)*(AW20-($B$6-ABS($B$13)))*$B$7))</f>
        <v>0.89999999999999991</v>
      </c>
      <c r="AX21" s="127">
        <f t="shared" ref="AX21" si="42">IF(AX20&lt;ABS($B$12),$B$3+SIGN($B$12)*AX$20*$B$7,IF(AX20&lt;$B$6-ABS($B$13),$B$14,$B$14+SIGN($B$13)*(AX20-($B$6-ABS($B$13)))*$B$7))</f>
        <v>0.8</v>
      </c>
      <c r="AY21" s="127">
        <f t="shared" ref="AY21" si="43">IF(AY20&lt;ABS($B$12),$B$3+SIGN($B$12)*AY$20*$B$7,IF(AY20&lt;$B$6-ABS($B$13),$B$14,$B$14+SIGN($B$13)*(AY20-($B$6-ABS($B$13)))*$B$7))</f>
        <v>0.7</v>
      </c>
      <c r="AZ21" s="127">
        <f t="shared" ref="AZ21" si="44">IF(AZ20&lt;ABS($B$12),$B$3+SIGN($B$12)*AZ$20*$B$7,IF(AZ20&lt;$B$6-ABS($B$13),$B$14,$B$14+SIGN($B$13)*(AZ20-($B$6-ABS($B$13)))*$B$7))</f>
        <v>0.59999999999999987</v>
      </c>
      <c r="BA21" s="127">
        <f t="shared" ref="BA21" si="45">IF(BA20&lt;ABS($B$12),$B$3+SIGN($B$12)*BA$20*$B$7,IF(BA20&lt;$B$6-ABS($B$13),$B$14,$B$14+SIGN($B$13)*(BA20-($B$6-ABS($B$13)))*$B$7))</f>
        <v>0.5</v>
      </c>
      <c r="BB21" s="127">
        <f t="shared" ref="BB21" si="46">IF(BB20&lt;ABS($B$12),$B$3+SIGN($B$12)*BB$20*$B$7,IF(BB20&lt;$B$6-ABS($B$13),$B$14,$B$14+SIGN($B$13)*(BB20-($B$6-ABS($B$13)))*$B$7))</f>
        <v>0.39999999999999991</v>
      </c>
      <c r="BC21" s="127">
        <f t="shared" ref="BC21" si="47">IF(BC20&lt;ABS($B$12),$B$3+SIGN($B$12)*BC$20*$B$7,IF(BC20&lt;$B$6-ABS($B$13),$B$14,$B$14+SIGN($B$13)*(BC20-($B$6-ABS($B$13)))*$B$7))</f>
        <v>0.30000000000000004</v>
      </c>
      <c r="BD21" s="127">
        <f t="shared" ref="BD21" si="48">IF(BD20&lt;ABS($B$12),$B$3+SIGN($B$12)*BD$20*$B$7,IF(BD20&lt;$B$6-ABS($B$13),$B$14,$B$14+SIGN($B$13)*(BD20-($B$6-ABS($B$13)))*$B$7))</f>
        <v>0.19999999999999996</v>
      </c>
      <c r="BE21" s="127">
        <f t="shared" ref="BE21" si="49">IF(BE20&lt;ABS($B$12),$B$3+SIGN($B$12)*BE$20*$B$7,IF(BE20&lt;$B$6-ABS($B$13),$B$14,$B$14+SIGN($B$13)*(BE20-($B$6-ABS($B$13)))*$B$7))</f>
        <v>9.9999999999999867E-2</v>
      </c>
      <c r="BF21" s="127">
        <f t="shared" ref="BF21" si="50">IF(BF20&lt;ABS($B$12),$B$3+SIGN($B$12)*BF$20*$B$7,IF(BF20&lt;$B$6-ABS($B$13),$B$14,$B$14+SIGN($B$13)*(BF20-($B$6-ABS($B$13)))*$B$7))</f>
        <v>0</v>
      </c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</row>
    <row r="22" spans="1:70" ht="15.6" x14ac:dyDescent="0.35">
      <c r="A22" s="128" t="s">
        <v>104</v>
      </c>
      <c r="B22" s="129" t="s">
        <v>105</v>
      </c>
      <c r="G22" t="s">
        <v>108</v>
      </c>
      <c r="H22">
        <f>IF(H20&lt;$B$18,
$B$3*H20+SIGN($B$12)*0.5*$B$7*H20*H20,
IF(H20&lt;$B$19,
$B$3*$B$18+SIGN($B$12)*0.5*$B$7*$B$18*$B$18+(H20-$B$18)*$B$14,
$B$3*$B$18+SIGN($B$12)*0.5*$B$7*$B$18*$B$18+($B$19-$B$18)*$B$14 + $B$14*(H20-$B$19) + SIGN($B$13)*0.5*$B$7*(H20-$B$19)*(H20-$B$19)))</f>
        <v>0</v>
      </c>
      <c r="I22">
        <f t="shared" ref="I22:BF22" si="51">IF(I20&lt;$B$18,
$B$3*I20+SIGN($B$12)*0.5*$B$7*I20*I20,
IF(I20&lt;$B$19,
$B$3*$B$18+SIGN($B$12)*0.5*$B$7*$B$18*$B$18+(I20-$B$18)*$B$14,
$B$3*$B$18+SIGN($B$12)*0.5*$B$7*$B$18*$B$18+($B$19-$B$18)*$B$14 + $B$14*(I20-$B$19) + SIGN($B$13)*0.5*$B$7*(I20-$B$19)*(I20-$B$19)))</f>
        <v>79</v>
      </c>
      <c r="J22">
        <f t="shared" si="51"/>
        <v>156</v>
      </c>
      <c r="K22">
        <f t="shared" si="51"/>
        <v>231</v>
      </c>
      <c r="L22">
        <f t="shared" si="51"/>
        <v>304</v>
      </c>
      <c r="M22">
        <f t="shared" si="51"/>
        <v>375</v>
      </c>
      <c r="N22">
        <f t="shared" si="51"/>
        <v>444</v>
      </c>
      <c r="O22">
        <f t="shared" si="51"/>
        <v>511</v>
      </c>
      <c r="P22">
        <f t="shared" si="51"/>
        <v>576</v>
      </c>
      <c r="Q22">
        <f t="shared" si="51"/>
        <v>639</v>
      </c>
      <c r="R22">
        <f t="shared" si="51"/>
        <v>700</v>
      </c>
      <c r="S22">
        <f t="shared" si="51"/>
        <v>759</v>
      </c>
      <c r="T22">
        <f t="shared" si="51"/>
        <v>816</v>
      </c>
      <c r="U22">
        <f t="shared" si="51"/>
        <v>871</v>
      </c>
      <c r="V22">
        <f t="shared" si="51"/>
        <v>924</v>
      </c>
      <c r="W22">
        <f t="shared" si="51"/>
        <v>975</v>
      </c>
      <c r="X22">
        <f t="shared" si="51"/>
        <v>1024</v>
      </c>
      <c r="Y22">
        <f t="shared" si="51"/>
        <v>1071</v>
      </c>
      <c r="Z22">
        <f t="shared" si="51"/>
        <v>1116</v>
      </c>
      <c r="AA22">
        <f t="shared" si="51"/>
        <v>1159</v>
      </c>
      <c r="AB22">
        <f t="shared" si="51"/>
        <v>1200</v>
      </c>
      <c r="AC22">
        <f t="shared" si="51"/>
        <v>1240</v>
      </c>
      <c r="AD22">
        <f t="shared" si="51"/>
        <v>1280</v>
      </c>
      <c r="AE22">
        <f t="shared" si="51"/>
        <v>1320</v>
      </c>
      <c r="AF22">
        <f t="shared" si="51"/>
        <v>1360</v>
      </c>
      <c r="AG22">
        <f t="shared" si="51"/>
        <v>1400</v>
      </c>
      <c r="AH22">
        <f t="shared" si="51"/>
        <v>1440</v>
      </c>
      <c r="AI22">
        <f t="shared" si="51"/>
        <v>1480</v>
      </c>
      <c r="AJ22">
        <f t="shared" si="51"/>
        <v>1520</v>
      </c>
      <c r="AK22">
        <f t="shared" si="51"/>
        <v>1560</v>
      </c>
      <c r="AL22">
        <f t="shared" si="51"/>
        <v>1600</v>
      </c>
      <c r="AM22">
        <f t="shared" si="51"/>
        <v>1639</v>
      </c>
      <c r="AN22">
        <f t="shared" si="51"/>
        <v>1676</v>
      </c>
      <c r="AO22">
        <f t="shared" si="51"/>
        <v>1711</v>
      </c>
      <c r="AP22">
        <f t="shared" si="51"/>
        <v>1744</v>
      </c>
      <c r="AQ22">
        <f t="shared" si="51"/>
        <v>1775</v>
      </c>
      <c r="AR22">
        <f t="shared" si="51"/>
        <v>1804</v>
      </c>
      <c r="AS22">
        <f t="shared" si="51"/>
        <v>1831</v>
      </c>
      <c r="AT22">
        <f t="shared" si="51"/>
        <v>1856</v>
      </c>
      <c r="AU22">
        <f t="shared" si="51"/>
        <v>1879</v>
      </c>
      <c r="AV22">
        <f t="shared" si="51"/>
        <v>1900</v>
      </c>
      <c r="AW22">
        <f t="shared" si="51"/>
        <v>1919</v>
      </c>
      <c r="AX22">
        <f t="shared" si="51"/>
        <v>1936</v>
      </c>
      <c r="AY22">
        <f t="shared" si="51"/>
        <v>1951</v>
      </c>
      <c r="AZ22">
        <f t="shared" si="51"/>
        <v>1964</v>
      </c>
      <c r="BA22">
        <f t="shared" si="51"/>
        <v>1975</v>
      </c>
      <c r="BB22">
        <f t="shared" si="51"/>
        <v>1984</v>
      </c>
      <c r="BC22">
        <f t="shared" si="51"/>
        <v>1991</v>
      </c>
      <c r="BD22">
        <f t="shared" si="51"/>
        <v>1996</v>
      </c>
      <c r="BE22">
        <f t="shared" si="51"/>
        <v>1999</v>
      </c>
      <c r="BF22">
        <f t="shared" si="51"/>
        <v>2000</v>
      </c>
    </row>
    <row r="23" spans="1:70" x14ac:dyDescent="0.3">
      <c r="B23" s="58"/>
      <c r="H23">
        <f>$B$3*$B$18+0.5*$B$7*$B$18*$B$18+(H20-ABS($B$12))*$B$14</f>
        <v>1200</v>
      </c>
      <c r="I23">
        <f t="shared" ref="I23:BF23" si="52">$B$3*ABS($B$12)+0.5*$B$7*ABS($B$12)*ABS($B$12)+(I20-ABS($B$12))*$B$14</f>
        <v>1240</v>
      </c>
      <c r="J23">
        <f t="shared" si="52"/>
        <v>1280</v>
      </c>
      <c r="K23">
        <f t="shared" si="52"/>
        <v>1320</v>
      </c>
      <c r="L23">
        <f t="shared" si="52"/>
        <v>1360</v>
      </c>
      <c r="M23">
        <f t="shared" si="52"/>
        <v>1400</v>
      </c>
      <c r="N23">
        <f t="shared" si="52"/>
        <v>1440</v>
      </c>
      <c r="O23">
        <f t="shared" si="52"/>
        <v>1480</v>
      </c>
      <c r="P23">
        <f t="shared" si="52"/>
        <v>1520</v>
      </c>
      <c r="Q23">
        <f t="shared" si="52"/>
        <v>1560</v>
      </c>
      <c r="R23">
        <f t="shared" si="52"/>
        <v>1600</v>
      </c>
      <c r="S23">
        <f t="shared" si="52"/>
        <v>1640</v>
      </c>
      <c r="T23">
        <f t="shared" si="52"/>
        <v>1680</v>
      </c>
      <c r="U23">
        <f t="shared" si="52"/>
        <v>1720</v>
      </c>
      <c r="V23">
        <f t="shared" si="52"/>
        <v>1760</v>
      </c>
      <c r="W23">
        <f t="shared" si="52"/>
        <v>1800</v>
      </c>
      <c r="X23">
        <f t="shared" si="52"/>
        <v>1840</v>
      </c>
      <c r="Y23">
        <f t="shared" si="52"/>
        <v>1880</v>
      </c>
      <c r="Z23">
        <f t="shared" si="52"/>
        <v>1920</v>
      </c>
      <c r="AA23">
        <f t="shared" si="52"/>
        <v>1960</v>
      </c>
      <c r="AB23">
        <f t="shared" si="52"/>
        <v>2000</v>
      </c>
      <c r="AC23">
        <f t="shared" si="52"/>
        <v>2040</v>
      </c>
      <c r="AD23">
        <f t="shared" si="52"/>
        <v>2080</v>
      </c>
      <c r="AE23">
        <f t="shared" si="52"/>
        <v>2120</v>
      </c>
      <c r="AF23">
        <f t="shared" si="52"/>
        <v>2160</v>
      </c>
      <c r="AG23">
        <f t="shared" si="52"/>
        <v>2200</v>
      </c>
      <c r="AH23">
        <f t="shared" si="52"/>
        <v>2240</v>
      </c>
      <c r="AI23">
        <f t="shared" si="52"/>
        <v>2280</v>
      </c>
      <c r="AJ23">
        <f t="shared" si="52"/>
        <v>2320</v>
      </c>
      <c r="AK23">
        <f t="shared" si="52"/>
        <v>2360</v>
      </c>
      <c r="AL23">
        <f t="shared" si="52"/>
        <v>2400</v>
      </c>
      <c r="AM23">
        <f t="shared" si="52"/>
        <v>2440</v>
      </c>
      <c r="AN23">
        <f t="shared" si="52"/>
        <v>2480</v>
      </c>
      <c r="AO23">
        <f t="shared" si="52"/>
        <v>2520</v>
      </c>
      <c r="AP23">
        <f t="shared" si="52"/>
        <v>2560</v>
      </c>
      <c r="AQ23">
        <f t="shared" si="52"/>
        <v>2600</v>
      </c>
      <c r="AR23">
        <f t="shared" si="52"/>
        <v>2640</v>
      </c>
      <c r="AS23">
        <f t="shared" si="52"/>
        <v>2680</v>
      </c>
      <c r="AT23">
        <f t="shared" si="52"/>
        <v>2720</v>
      </c>
      <c r="AU23">
        <f t="shared" si="52"/>
        <v>2760</v>
      </c>
      <c r="AV23">
        <f t="shared" si="52"/>
        <v>2800</v>
      </c>
      <c r="AW23">
        <f t="shared" si="52"/>
        <v>2840</v>
      </c>
      <c r="AX23">
        <f t="shared" si="52"/>
        <v>2880</v>
      </c>
      <c r="AY23">
        <f t="shared" si="52"/>
        <v>2920</v>
      </c>
      <c r="AZ23">
        <f t="shared" si="52"/>
        <v>2960</v>
      </c>
      <c r="BA23">
        <f t="shared" si="52"/>
        <v>3000</v>
      </c>
      <c r="BB23">
        <f t="shared" si="52"/>
        <v>3040</v>
      </c>
      <c r="BC23">
        <f t="shared" si="52"/>
        <v>3080</v>
      </c>
      <c r="BD23">
        <f t="shared" si="52"/>
        <v>3120</v>
      </c>
      <c r="BE23">
        <f t="shared" si="52"/>
        <v>3160</v>
      </c>
      <c r="BF23">
        <f t="shared" si="52"/>
        <v>3200</v>
      </c>
    </row>
    <row r="24" spans="1:70" x14ac:dyDescent="0.3">
      <c r="B24" s="58"/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2016-09-08T16:49:14Z</dcterms:modified>
</cp:coreProperties>
</file>