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1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C60" i="5" l="1"/>
  <c r="C61" i="5" s="1"/>
  <c r="C62" i="5" s="1"/>
  <c r="C63" i="5" s="1"/>
  <c r="F5" i="7"/>
  <c r="G4" i="7"/>
  <c r="G3" i="7"/>
  <c r="G8" i="7"/>
  <c r="G9" i="7"/>
  <c r="G2" i="7"/>
  <c r="C37" i="5"/>
  <c r="C38" i="5" s="1"/>
  <c r="C107" i="3"/>
  <c r="C101" i="3"/>
  <c r="C39" i="5" l="1"/>
  <c r="C40" i="5" s="1"/>
  <c r="C106" i="3"/>
  <c r="C105" i="3"/>
  <c r="C92" i="3"/>
  <c r="C100" i="3"/>
  <c r="C99" i="3"/>
  <c r="C104" i="3"/>
  <c r="O77" i="3"/>
  <c r="C8" i="3"/>
  <c r="C45" i="3"/>
  <c r="C43" i="3"/>
  <c r="C39" i="3"/>
  <c r="C36" i="3"/>
  <c r="C53" i="3"/>
  <c r="O88" i="3"/>
  <c r="C55" i="3"/>
  <c r="C49" i="3"/>
  <c r="C46" i="3"/>
  <c r="C9" i="3"/>
  <c r="O87" i="3"/>
  <c r="O78" i="3"/>
  <c r="O75" i="3" l="1"/>
  <c r="O82" i="3"/>
  <c r="O84" i="3"/>
  <c r="O80" i="3"/>
  <c r="O74" i="3" l="1"/>
  <c r="O86" i="3"/>
  <c r="O85" i="3"/>
  <c r="O81" i="3"/>
  <c r="O76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23" i="3"/>
  <c r="C21" i="3"/>
  <c r="C19" i="3"/>
  <c r="C15" i="3"/>
  <c r="C93" i="3" s="1"/>
  <c r="C94" i="3" s="1"/>
  <c r="C95" i="3" s="1"/>
  <c r="C13" i="3"/>
  <c r="C16" i="3"/>
  <c r="C10" i="3"/>
  <c r="C59" i="3" l="1"/>
  <c r="C61" i="3"/>
  <c r="C66" i="3" l="1"/>
  <c r="C71" i="3" s="1"/>
  <c r="C77" i="3" s="1"/>
  <c r="C65" i="3"/>
  <c r="C70" i="3" s="1"/>
  <c r="C78" i="3" s="1"/>
  <c r="C64" i="3"/>
  <c r="C69" i="3" s="1"/>
  <c r="C76" i="3" s="1"/>
  <c r="C63" i="3"/>
  <c r="C62" i="3"/>
  <c r="C67" i="3" s="1"/>
  <c r="C74" i="3" s="1"/>
  <c r="C68" i="3" l="1"/>
  <c r="C75" i="3" s="1"/>
</calcChain>
</file>

<file path=xl/sharedStrings.xml><?xml version="1.0" encoding="utf-8"?>
<sst xmlns="http://schemas.openxmlformats.org/spreadsheetml/2006/main" count="1486" uniqueCount="624">
  <si>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</si>
  <si>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</si>
  <si>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</si>
  <si>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</si>
  <si>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</si>
  <si>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</si>
  <si>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</si>
  <si>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</si>
  <si>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</si>
  <si>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</si>
  <si>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</si>
  <si>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</si>
  <si>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</si>
  <si>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</si>
  <si>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</si>
  <si>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</si>
  <si>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</si>
  <si>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</si>
  <si>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</si>
  <si>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</si>
  <si>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</si>
  <si>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</si>
  <si>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</si>
  <si>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</si>
  <si>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</si>
  <si>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</si>
  <si>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</si>
  <si>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</si>
  <si>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</si>
  <si>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</si>
  <si>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</si>
  <si>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</si>
  <si>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</si>
  <si>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</si>
  <si>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</si>
  <si>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</si>
  <si>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</si>
  <si>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</si>
  <si>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</si>
  <si>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</si>
  <si>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</si>
  <si>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</si>
  <si>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</si>
  <si>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</si>
  <si>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</si>
  <si>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</si>
  <si>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</si>
  <si>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</si>
  <si>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</si>
  <si>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</si>
  <si>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</si>
  <si>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</si>
  <si>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</si>
  <si>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</si>
  <si>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</si>
  <si>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</si>
  <si>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</si>
  <si>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</si>
  <si>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</si>
  <si>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</si>
  <si>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</si>
  <si>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</si>
  <si>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</si>
  <si>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</si>
  <si>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</si>
  <si>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</si>
  <si>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</si>
  <si>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</si>
  <si>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</si>
  <si>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</si>
  <si>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</si>
  <si>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</si>
  <si>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</si>
  <si>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</si>
  <si>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</si>
  <si>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</si>
  <si>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</si>
  <si>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</si>
  <si>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</si>
  <si>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</si>
  <si>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</si>
  <si>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</si>
  <si>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</si>
  <si>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</si>
  <si>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</si>
  <si>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</si>
  <si>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</si>
  <si>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</si>
  <si>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</si>
  <si>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</si>
  <si>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</si>
  <si>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</si>
  <si>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</si>
  <si>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</si>
  <si>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</si>
  <si>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</si>
  <si>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</si>
  <si>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</si>
  <si>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</si>
  <si>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</si>
  <si>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</si>
  <si>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</si>
  <si>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</si>
  <si>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</si>
  <si>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</si>
  <si>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</si>
  <si>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</si>
  <si>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</si>
  <si>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</si>
  <si>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</si>
  <si>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</si>
  <si>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</si>
  <si>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</si>
  <si>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</si>
  <si>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</si>
  <si>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</si>
  <si>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</si>
  <si>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</si>
  <si>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</si>
  <si>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</si>
  <si>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</si>
  <si>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</si>
  <si>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</si>
  <si>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</si>
  <si>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</si>
  <si>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</si>
  <si>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</si>
  <si>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</si>
  <si>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</si>
  <si>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</si>
  <si>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</si>
  <si>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</si>
  <si>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</si>
  <si>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</si>
  <si>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</si>
  <si>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</si>
  <si>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</si>
  <si>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</si>
  <si>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</si>
  <si>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</si>
  <si>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</si>
  <si>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</si>
  <si>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</si>
  <si>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</si>
  <si>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</si>
  <si>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</si>
  <si>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</si>
  <si>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</si>
  <si>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</si>
  <si>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</si>
  <si>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</si>
  <si>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</si>
  <si>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</si>
  <si>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</si>
  <si>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</si>
  <si>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</si>
  <si>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</si>
  <si>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</si>
  <si>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</si>
  <si>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</si>
  <si>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</si>
  <si>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</si>
  <si>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</si>
  <si>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</si>
  <si>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</si>
  <si>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</si>
  <si>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</si>
  <si>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</si>
  <si>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</si>
  <si>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</si>
  <si>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</si>
  <si>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</si>
  <si>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</si>
  <si>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</si>
  <si>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</si>
  <si>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</si>
  <si>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</si>
  <si>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</si>
  <si>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</si>
  <si>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</si>
  <si>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</si>
  <si>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</si>
  <si>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</si>
  <si>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</si>
  <si>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</si>
  <si>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</si>
  <si>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</si>
  <si>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</si>
  <si>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</si>
  <si>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</si>
  <si>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</si>
  <si>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</si>
  <si>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</si>
  <si>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</si>
  <si>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</si>
  <si>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</si>
  <si>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</si>
  <si>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</si>
  <si>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</si>
  <si>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</si>
  <si>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</si>
  <si>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</si>
  <si>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</si>
  <si>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</si>
  <si>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</si>
  <si>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</si>
  <si>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</si>
  <si>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</si>
  <si>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</si>
  <si>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</si>
  <si>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</si>
  <si>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</si>
  <si>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</si>
  <si>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</si>
  <si>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</si>
  <si>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</si>
  <si>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</si>
  <si>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</si>
  <si>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</si>
  <si>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</si>
  <si>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</si>
  <si>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</si>
  <si>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</si>
  <si>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</si>
  <si>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</si>
  <si>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</si>
  <si>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</si>
  <si>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</si>
  <si>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</si>
  <si>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</si>
  <si>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</si>
  <si>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</si>
  <si>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</si>
  <si>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</si>
  <si>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</si>
  <si>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</si>
  <si>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</si>
  <si>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</si>
  <si>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</si>
  <si>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</si>
  <si>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</si>
  <si>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</si>
  <si>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</si>
  <si>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</si>
  <si>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</si>
  <si>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</si>
  <si>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</si>
  <si>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</si>
  <si>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</si>
  <si>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</si>
  <si>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</si>
  <si>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</si>
  <si>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</si>
  <si>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</si>
  <si>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</si>
  <si>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</si>
  <si>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</si>
  <si>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</si>
  <si>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</si>
  <si>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</si>
  <si>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</si>
  <si>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</si>
  <si>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</si>
  <si>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</si>
  <si>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</si>
  <si>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</si>
  <si>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</si>
  <si>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</si>
  <si>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</si>
  <si>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</si>
  <si>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</si>
  <si>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</si>
  <si>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</si>
  <si>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</si>
  <si>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</si>
  <si>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</si>
  <si>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</si>
  <si>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</si>
  <si>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</si>
  <si>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</si>
  <si>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</si>
  <si>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</si>
  <si>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</si>
  <si>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</si>
  <si>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</si>
  <si>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</si>
  <si>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</si>
  <si>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</si>
  <si>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</si>
  <si>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</si>
  <si>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</si>
  <si>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</si>
  <si>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</si>
  <si>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</si>
  <si>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</si>
  <si>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</si>
  <si>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</si>
  <si>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</si>
  <si>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</si>
  <si>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</si>
  <si>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</si>
  <si>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</si>
  <si>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</si>
  <si>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</si>
  <si>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</si>
  <si>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</si>
  <si>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</si>
  <si>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</si>
  <si>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</si>
  <si>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</si>
  <si>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</si>
  <si>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</si>
  <si>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</si>
  <si>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</si>
  <si>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</si>
  <si>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</si>
  <si>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</si>
  <si>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</si>
  <si>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</si>
  <si>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</si>
  <si>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</si>
  <si>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</si>
  <si>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</si>
  <si>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</si>
  <si>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</si>
  <si>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</si>
  <si>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</si>
  <si>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</si>
  <si>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</si>
  <si>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</si>
  <si>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</si>
  <si>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</si>
  <si>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</si>
  <si>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</si>
  <si>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</si>
  <si>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</si>
  <si>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</si>
  <si>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</si>
  <si>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</si>
  <si>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</si>
  <si>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</si>
  <si>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</si>
  <si>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</si>
  <si>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</si>
  <si>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</si>
  <si>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</si>
  <si>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</si>
  <si>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</si>
  <si>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</si>
  <si>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</si>
  <si>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</si>
  <si>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</si>
  <si>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</si>
  <si>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</si>
  <si>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</si>
  <si>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</si>
  <si>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</si>
  <si>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</si>
  <si>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</si>
  <si>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</si>
  <si>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</si>
  <si>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</si>
  <si>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</si>
  <si>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</si>
  <si>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</si>
  <si>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</si>
  <si>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</si>
  <si>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</si>
  <si>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</si>
  <si>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</si>
  <si>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</si>
  <si>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</si>
  <si>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[mH]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</si>
  <si>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</si>
  <si>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</si>
  <si>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</si>
  <si>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</si>
  <si>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</si>
  <si>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</si>
  <si>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</si>
  <si>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</si>
  <si>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</si>
  <si>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</si>
  <si>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</si>
  <si>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</si>
  <si>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</si>
  <si>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</si>
  <si>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</si>
  <si>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</si>
  <si>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</si>
  <si>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</si>
  <si>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</si>
  <si>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</si>
  <si>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</si>
  <si>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</si>
  <si>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</si>
  <si>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</si>
  <si>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</si>
  <si>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</si>
  <si>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</si>
  <si>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</si>
  <si>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</si>
  <si>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</si>
  <si>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</si>
  <si>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</si>
  <si>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</si>
  <si>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</si>
  <si>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</si>
  <si>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</si>
  <si>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</si>
  <si>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</si>
  <si>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</si>
  <si>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</si>
  <si>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</si>
  <si>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</si>
  <si>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</si>
  <si>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</si>
  <si>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</si>
  <si>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</si>
  <si>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</si>
  <si>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</si>
  <si>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</si>
  <si>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</si>
  <si>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</si>
  <si>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</si>
  <si>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</si>
  <si>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</si>
  <si>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</si>
  <si>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</si>
  <si>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</si>
  <si>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</si>
  <si>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</si>
  <si>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</si>
  <si>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</si>
  <si>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</si>
  <si>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</si>
  <si>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</si>
  <si>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</si>
  <si>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</si>
  <si>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</si>
  <si>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</si>
  <si>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</si>
  <si>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</si>
  <si>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</si>
  <si>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</si>
  <si>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</si>
  <si>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</si>
  <si>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</si>
  <si>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</si>
  <si>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</si>
  <si>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</si>
  <si>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</si>
  <si>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</si>
  <si>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</si>
  <si>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</si>
  <si>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</si>
  <si>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</si>
  <si>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</si>
  <si>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</si>
  <si>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</si>
  <si>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</si>
  <si>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</si>
  <si>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</si>
  <si>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</si>
  <si>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</si>
  <si>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</si>
  <si>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</si>
  <si>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</si>
  <si>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</si>
  <si>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</si>
  <si>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</si>
  <si>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</si>
  <si>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</si>
  <si>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</si>
  <si>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</si>
  <si>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</si>
  <si>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</si>
  <si>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</si>
  <si>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</si>
  <si>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</si>
  <si>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</si>
  <si>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</si>
  <si>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</si>
  <si>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</si>
  <si>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</si>
  <si>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</si>
  <si>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</si>
  <si>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</si>
  <si>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</si>
  <si>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</si>
  <si>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</si>
  <si>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</si>
  <si>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</si>
  <si>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</si>
  <si>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</si>
  <si>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</si>
  <si>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</si>
  <si>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</si>
  <si>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</si>
  <si>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</si>
  <si>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</si>
  <si>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</si>
  <si>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</si>
  <si>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</si>
  <si>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</si>
  <si>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</si>
  <si>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</si>
  <si>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</si>
  <si>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</si>
  <si>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</si>
  <si>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</si>
  <si>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</si>
  <si>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</si>
  <si>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</si>
  <si>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</si>
  <si>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</si>
  <si>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</si>
  <si>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</si>
  <si>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</si>
  <si>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</si>
  <si>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</si>
  <si>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</si>
  <si>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</si>
  <si>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</si>
  <si>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</si>
  <si>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</si>
  <si>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</si>
  <si>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</si>
  <si>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</si>
  <si>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</si>
  <si>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</si>
  <si>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</si>
  <si>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</si>
  <si>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</si>
  <si>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</si>
  <si>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</si>
  <si>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</si>
  <si>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</si>
  <si>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</si>
  <si>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</si>
  <si>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</si>
  <si>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</si>
  <si>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</si>
  <si>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</si>
  <si>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</si>
  <si>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</si>
  <si>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</si>
  <si>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</si>
  <si>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</si>
  <si>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</si>
  <si>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</si>
  <si>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</si>
  <si>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</si>
  <si>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</si>
  <si>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</si>
  <si>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</si>
  <si>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</si>
  <si>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</si>
  <si>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</si>
  <si>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</si>
  <si>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</si>
  <si>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</si>
  <si>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</si>
  <si>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</si>
  <si>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</si>
  <si>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</si>
  <si>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</si>
  <si>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</si>
  <si>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</si>
  <si>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</si>
  <si>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</si>
  <si>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</si>
  <si>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</si>
  <si>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</si>
  <si>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</si>
  <si>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</si>
  <si>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</si>
  <si>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</si>
  <si>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</si>
  <si>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</si>
  <si>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</si>
  <si>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</si>
  <si>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</si>
  <si>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</si>
  <si>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</si>
  <si>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</si>
  <si>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</si>
  <si>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</si>
  <si>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</si>
  <si>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</si>
  <si>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</si>
  <si>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</si>
  <si>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</si>
  <si>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</si>
  <si>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</si>
  <si>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</si>
  <si>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</si>
  <si>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</si>
  <si>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</si>
  <si>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</si>
  <si>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</si>
  <si>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</si>
  <si>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</si>
  <si>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</si>
  <si>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</si>
  <si>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</si>
  <si>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</si>
  <si>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</si>
  <si>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</si>
  <si>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</si>
  <si>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</si>
  <si>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</si>
  <si>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</si>
  <si>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</si>
  <si>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</si>
  <si>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SchulterAntriebeRiemenscheibe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</si>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</sst>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75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75" fontId="0" fillId="0" borderId="0" xfId="0" applyNumberFormat="1"/>
    <xf numFmtId="44" fontId="0" fillId="0" borderId="0" xfId="3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nema-23-cnc-stepper-motor-28a-19nm269ozin-23hs302804s-p-25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3" Type="http://schemas.openxmlformats.org/officeDocument/2006/relationships/hyperlink" Target="http://www.omc-stepperonline.com/nema-17-bipolar-stepper-motor-65ncm92ozin-21a-17hs242104s-p-21.html" TargetMode="External"/><Relationship Id="rId7" Type="http://schemas.openxmlformats.org/officeDocument/2006/relationships/hyperlink" Target="http://www.omc-stepperonline.com/9deg-nema-23-bipolar-121v-038a-09nm1275ozin-23hm200384s-p-24.html" TargetMode="External"/><Relationship Id="rId12" Type="http://schemas.openxmlformats.org/officeDocument/2006/relationships/hyperlink" Target="http://www.omc-stepperonline.com/09-nema-14-bipolar-stepper-motor-5ncm7ozin-14hm080504s-p-85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4-dual-shaft-cnc-stepper-motor-35a-31nm439-ozin-24hs343504d-p-384.html" TargetMode="External"/><Relationship Id="rId11" Type="http://schemas.openxmlformats.org/officeDocument/2006/relationships/hyperlink" Target="http://www.omc-stepperonline.com/09-nema-16-bipolar-stepper-06a-16ncm227ozin-16hm100604s-p-97.html" TargetMode="External"/><Relationship Id="rId5" Type="http://schemas.openxmlformats.org/officeDocument/2006/relationships/hyperlink" Target="http://www.omc-stepperonline.com/9deg-nema-23-stepper-bipolar-28a-126nm1785ozin-23hm222804s-p-292.html" TargetMode="External"/><Relationship Id="rId10" Type="http://schemas.openxmlformats.org/officeDocument/2006/relationships/hyperlink" Target="http://www.omc-stepperonline.com/09-nema-16-bipolar-stepper-06a-16ncm227ozin-16hm100604s-p-97.html" TargetMode="External"/><Relationship Id="rId4" Type="http://schemas.openxmlformats.org/officeDocument/2006/relationships/hyperlink" Target="http://www.omc-stepperonline.com/nema-23-cnc-stepper-motor-283nm400-ozin-40a-23hs334008s-p-70.html" TargetMode="External"/><Relationship Id="rId9" Type="http://schemas.openxmlformats.org/officeDocument/2006/relationships/hyperlink" Target="http://www.omc-stepperonline.com/nema-23-cnc-stepper-motor-28a-19nm269ozin-23hs302804s-p-25.html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opLeftCell="A13" zoomScale="115" zoomScaleNormal="115" workbookViewId="0">
      <selection activeCell="E21" sqref="E21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553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546</v>
      </c>
      <c r="C16" t="s">
        <v>544</v>
      </c>
      <c r="E16" t="s">
        <v>547</v>
      </c>
    </row>
    <row r="17" spans="1:5" x14ac:dyDescent="0.3">
      <c r="A17" t="s">
        <v>546</v>
      </c>
      <c r="C17" t="s">
        <v>548</v>
      </c>
      <c r="E17" t="s">
        <v>549</v>
      </c>
    </row>
    <row r="19" spans="1:5" x14ac:dyDescent="0.3">
      <c r="A19" t="s">
        <v>551</v>
      </c>
      <c r="E19" t="s">
        <v>552</v>
      </c>
    </row>
    <row r="21" spans="1:5" x14ac:dyDescent="0.3">
      <c r="A21" t="s">
        <v>554</v>
      </c>
      <c r="E21" t="s">
        <v>555</v>
      </c>
    </row>
    <row r="22" spans="1:5" x14ac:dyDescent="0.3">
      <c r="E22" t="s">
        <v>557</v>
      </c>
    </row>
    <row r="23" spans="1:5" x14ac:dyDescent="0.3">
      <c r="E23" t="s">
        <v>556</v>
      </c>
    </row>
    <row r="24" spans="1:5" x14ac:dyDescent="0.3">
      <c r="E24" t="s">
        <v>560</v>
      </c>
    </row>
    <row r="25" spans="1:5" x14ac:dyDescent="0.3">
      <c r="E25" t="s">
        <v>558</v>
      </c>
    </row>
    <row r="26" spans="1:5" x14ac:dyDescent="0.3">
      <c r="E26" t="s">
        <v>559</v>
      </c>
    </row>
    <row r="28" spans="1:5" x14ac:dyDescent="0.3">
      <c r="A28" t="s">
        <v>561</v>
      </c>
      <c r="C28" t="s">
        <v>566</v>
      </c>
      <c r="D28" t="s">
        <v>562</v>
      </c>
      <c r="E28" t="s">
        <v>563</v>
      </c>
    </row>
    <row r="29" spans="1:5" x14ac:dyDescent="0.3">
      <c r="D29" t="s">
        <v>565</v>
      </c>
      <c r="E29" t="s">
        <v>564</v>
      </c>
    </row>
    <row r="30" spans="1:5" x14ac:dyDescent="0.3">
      <c r="D30" t="s">
        <v>567</v>
      </c>
      <c r="E30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7"/>
  <sheetViews>
    <sheetView tabSelected="1" topLeftCell="A58" zoomScale="80" zoomScaleNormal="80" workbookViewId="0">
      <selection activeCell="E74" sqref="E74:O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0.65</v>
      </c>
      <c r="D7" t="s">
        <v>315</v>
      </c>
    </row>
    <row r="8" spans="1:4" x14ac:dyDescent="0.3">
      <c r="A8" t="s">
        <v>320</v>
      </c>
      <c r="C8">
        <f>N77++N78 +0.1</f>
        <v>0.31</v>
      </c>
      <c r="D8" t="s">
        <v>315</v>
      </c>
    </row>
    <row r="9" spans="1:4" x14ac:dyDescent="0.3">
      <c r="A9" t="s">
        <v>321</v>
      </c>
      <c r="C9">
        <f>N78+0.1</f>
        <v>0.22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25</v>
      </c>
      <c r="D16" t="s">
        <v>325</v>
      </c>
    </row>
    <row r="17" spans="1:4" x14ac:dyDescent="0.3">
      <c r="B17" t="s">
        <v>339</v>
      </c>
      <c r="C17">
        <v>2.5</v>
      </c>
      <c r="D17" t="s">
        <v>340</v>
      </c>
    </row>
    <row r="18" spans="1:4" x14ac:dyDescent="0.3">
      <c r="B18" t="s">
        <v>341</v>
      </c>
      <c r="C18" s="6">
        <v>20</v>
      </c>
      <c r="D18" t="s">
        <v>338</v>
      </c>
    </row>
    <row r="19" spans="1:4" x14ac:dyDescent="0.3">
      <c r="B19" t="s">
        <v>351</v>
      </c>
      <c r="C19" s="4">
        <f>C18*C17/PI()</f>
        <v>15.915494309189533</v>
      </c>
      <c r="D19" t="s">
        <v>340</v>
      </c>
    </row>
    <row r="20" spans="1:4" x14ac:dyDescent="0.3">
      <c r="B20" t="s">
        <v>342</v>
      </c>
      <c r="C20" s="7">
        <v>100</v>
      </c>
      <c r="D20" t="s">
        <v>338</v>
      </c>
    </row>
    <row r="21" spans="1:4" x14ac:dyDescent="0.3">
      <c r="B21" t="s">
        <v>352</v>
      </c>
      <c r="C21" s="4">
        <f>C20*C17/PI()</f>
        <v>79.577471545947674</v>
      </c>
      <c r="D21" t="s">
        <v>340</v>
      </c>
    </row>
    <row r="22" spans="1:4" x14ac:dyDescent="0.3">
      <c r="B22" t="s">
        <v>344</v>
      </c>
      <c r="C22" s="6">
        <v>20</v>
      </c>
      <c r="D22" t="s">
        <v>338</v>
      </c>
    </row>
    <row r="23" spans="1:4" x14ac:dyDescent="0.3">
      <c r="B23" t="s">
        <v>353</v>
      </c>
      <c r="C23" s="4">
        <f>C22*C17/PI()</f>
        <v>15.915494309189533</v>
      </c>
      <c r="D23" t="s">
        <v>340</v>
      </c>
    </row>
    <row r="24" spans="1:4" x14ac:dyDescent="0.3">
      <c r="B24" t="s">
        <v>345</v>
      </c>
      <c r="C24" s="7">
        <v>100</v>
      </c>
      <c r="D24" t="s">
        <v>338</v>
      </c>
    </row>
    <row r="25" spans="1:4" x14ac:dyDescent="0.3">
      <c r="B25" t="s">
        <v>354</v>
      </c>
      <c r="C25" s="4">
        <f>C24*C17/PI()</f>
        <v>79.577471545947674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577</v>
      </c>
      <c r="C36" s="5">
        <f>C40/C38*(C44/C42)</f>
        <v>17.361111111111114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12</v>
      </c>
      <c r="D38" t="s">
        <v>338</v>
      </c>
    </row>
    <row r="39" spans="1:4" x14ac:dyDescent="0.3">
      <c r="B39" t="s">
        <v>351</v>
      </c>
      <c r="C39" s="4">
        <f>C38*C37/PI()</f>
        <v>9.5492965855137211</v>
      </c>
      <c r="D39" t="s">
        <v>340</v>
      </c>
    </row>
    <row r="40" spans="1:4" x14ac:dyDescent="0.3">
      <c r="B40" t="s">
        <v>342</v>
      </c>
      <c r="C40" s="7">
        <v>50</v>
      </c>
      <c r="D40" t="s">
        <v>338</v>
      </c>
    </row>
    <row r="41" spans="1:4" x14ac:dyDescent="0.3">
      <c r="B41" t="s">
        <v>343</v>
      </c>
      <c r="C41" s="4">
        <v>36</v>
      </c>
      <c r="D41" t="s">
        <v>340</v>
      </c>
    </row>
    <row r="42" spans="1:4" x14ac:dyDescent="0.3">
      <c r="B42" t="s">
        <v>344</v>
      </c>
      <c r="C42" s="6">
        <v>12</v>
      </c>
      <c r="D42" t="s">
        <v>338</v>
      </c>
    </row>
    <row r="43" spans="1:4" x14ac:dyDescent="0.3">
      <c r="B43" t="s">
        <v>353</v>
      </c>
      <c r="C43" s="4">
        <f>C42*C37/PI()</f>
        <v>9.5492965855137211</v>
      </c>
      <c r="D43" t="s">
        <v>340</v>
      </c>
    </row>
    <row r="44" spans="1:4" x14ac:dyDescent="0.3">
      <c r="B44" t="s">
        <v>345</v>
      </c>
      <c r="C44" s="7">
        <v>50</v>
      </c>
      <c r="D44" t="s">
        <v>338</v>
      </c>
    </row>
    <row r="45" spans="1:4" x14ac:dyDescent="0.3">
      <c r="B45" t="s">
        <v>354</v>
      </c>
      <c r="C45" s="4">
        <f>C44*C37/PI()</f>
        <v>39.788735772973837</v>
      </c>
      <c r="D45" t="s">
        <v>340</v>
      </c>
    </row>
    <row r="46" spans="1:4" x14ac:dyDescent="0.3">
      <c r="A46" t="s">
        <v>574</v>
      </c>
      <c r="C46" s="5">
        <f>C50/C48*(C54/C52)</f>
        <v>11.111111111111112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50</v>
      </c>
      <c r="D50" t="s">
        <v>338</v>
      </c>
    </row>
    <row r="51" spans="1:4" x14ac:dyDescent="0.3">
      <c r="B51" t="s">
        <v>343</v>
      </c>
      <c r="C51" s="4">
        <v>36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50</v>
      </c>
      <c r="D54" t="s">
        <v>338</v>
      </c>
    </row>
    <row r="55" spans="1:4" x14ac:dyDescent="0.3">
      <c r="B55" t="s">
        <v>354</v>
      </c>
      <c r="C55" s="4">
        <f>C54*C47/PI()</f>
        <v>39.788735772973837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5.2091100000000008</v>
      </c>
      <c r="D62" t="s">
        <v>322</v>
      </c>
    </row>
    <row r="63" spans="1:4" x14ac:dyDescent="0.3">
      <c r="A63" t="s">
        <v>336</v>
      </c>
      <c r="C63" s="4">
        <f>((C3+C4+C5)*(C7+C8+C9)*(C58+C59))/1000</f>
        <v>15.627330000000001</v>
      </c>
      <c r="D63" t="s">
        <v>322</v>
      </c>
    </row>
    <row r="64" spans="1:4" x14ac:dyDescent="0.3">
      <c r="A64" t="s">
        <v>337</v>
      </c>
      <c r="C64" s="2">
        <f>((C4+C5)*(C8+C9)*(C58+C59))/1000</f>
        <v>3.8994749999999998</v>
      </c>
      <c r="D64" t="s">
        <v>322</v>
      </c>
    </row>
    <row r="65" spans="1:30" x14ac:dyDescent="0.3">
      <c r="A65" t="s">
        <v>576</v>
      </c>
      <c r="C65" s="2">
        <f>((C5)*(C9+C6)*(C58+C59))/1000</f>
        <v>1.05948</v>
      </c>
      <c r="D65" t="s">
        <v>322</v>
      </c>
    </row>
    <row r="66" spans="1:30" x14ac:dyDescent="0.3">
      <c r="A66" t="s">
        <v>578</v>
      </c>
      <c r="C66" s="2">
        <f>((C5)*(C9+C6)*(C59))/1000</f>
        <v>0.35316000000000003</v>
      </c>
      <c r="D66" t="s">
        <v>322</v>
      </c>
    </row>
    <row r="67" spans="1:30" x14ac:dyDescent="0.3">
      <c r="A67" t="s">
        <v>326</v>
      </c>
      <c r="C67" s="2">
        <f>C62/C10</f>
        <v>0.8681850000000001</v>
      </c>
      <c r="D67" t="s">
        <v>322</v>
      </c>
    </row>
    <row r="68" spans="1:30" x14ac:dyDescent="0.3">
      <c r="A68" t="s">
        <v>335</v>
      </c>
      <c r="C68" s="2">
        <f>C63/C16</f>
        <v>0.62509320000000002</v>
      </c>
      <c r="D68" t="s">
        <v>322</v>
      </c>
    </row>
    <row r="69" spans="1:30" x14ac:dyDescent="0.3">
      <c r="A69" t="s">
        <v>335</v>
      </c>
      <c r="C69" s="2">
        <f>C64/C26</f>
        <v>0.54836367187500001</v>
      </c>
      <c r="D69" t="s">
        <v>322</v>
      </c>
    </row>
    <row r="70" spans="1:30" x14ac:dyDescent="0.3">
      <c r="A70" t="s">
        <v>575</v>
      </c>
      <c r="C70" s="2">
        <f>C65/C46</f>
        <v>9.5353199999999985E-2</v>
      </c>
      <c r="D70" t="s">
        <v>322</v>
      </c>
    </row>
    <row r="71" spans="1:30" x14ac:dyDescent="0.3">
      <c r="A71" t="s">
        <v>579</v>
      </c>
      <c r="C71" s="2">
        <f>C66/C46</f>
        <v>3.1784399999999997E-2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550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536</v>
      </c>
      <c r="L73" s="10" t="s">
        <v>370</v>
      </c>
      <c r="M73" s="10" t="s">
        <v>371</v>
      </c>
      <c r="N73" s="10" t="s">
        <v>372</v>
      </c>
      <c r="O73" s="10" t="s">
        <v>373</v>
      </c>
    </row>
    <row r="74" spans="1:30" x14ac:dyDescent="0.3">
      <c r="A74" t="s">
        <v>328</v>
      </c>
      <c r="C74" s="2">
        <f>C67*(1+C57)</f>
        <v>1.1286405000000002</v>
      </c>
      <c r="D74" t="s">
        <v>322</v>
      </c>
      <c r="E74" s="11" t="s">
        <v>474</v>
      </c>
      <c r="F74" s="10">
        <v>0.9</v>
      </c>
      <c r="G74" s="10" t="s">
        <v>375</v>
      </c>
      <c r="H74" s="10" t="s">
        <v>472</v>
      </c>
      <c r="I74" s="10" t="s">
        <v>475</v>
      </c>
      <c r="J74" s="14">
        <v>6.35</v>
      </c>
      <c r="K74" s="15">
        <v>126</v>
      </c>
      <c r="L74" s="10">
        <v>2.8</v>
      </c>
      <c r="M74" s="10" t="s">
        <v>378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0.81262116000000006</v>
      </c>
      <c r="D75" t="s">
        <v>322</v>
      </c>
      <c r="E75" s="11" t="s">
        <v>496</v>
      </c>
      <c r="F75" s="14">
        <v>1.8</v>
      </c>
      <c r="G75" s="14" t="s">
        <v>375</v>
      </c>
      <c r="H75" s="14" t="s">
        <v>472</v>
      </c>
      <c r="I75" s="14" t="s">
        <v>494</v>
      </c>
      <c r="J75" s="14">
        <v>6.35</v>
      </c>
      <c r="K75" s="15">
        <v>189</v>
      </c>
      <c r="L75" s="14">
        <v>2.8</v>
      </c>
      <c r="M75" s="14" t="s">
        <v>378</v>
      </c>
      <c r="N75" s="14">
        <v>1</v>
      </c>
      <c r="O75" s="17">
        <f>K75/N75</f>
        <v>189</v>
      </c>
    </row>
    <row r="76" spans="1:30" x14ac:dyDescent="0.3">
      <c r="A76" t="s">
        <v>331</v>
      </c>
      <c r="C76" s="2">
        <f>C69*(1+C57)</f>
        <v>0.7128727734375</v>
      </c>
      <c r="D76" t="s">
        <v>322</v>
      </c>
      <c r="E76" s="11" t="s">
        <v>470</v>
      </c>
      <c r="F76" s="10">
        <v>1.8</v>
      </c>
      <c r="G76" s="10" t="s">
        <v>375</v>
      </c>
      <c r="H76" s="10" t="s">
        <v>424</v>
      </c>
      <c r="I76" s="10" t="s">
        <v>468</v>
      </c>
      <c r="J76" s="14">
        <v>5</v>
      </c>
      <c r="K76" s="10">
        <v>65</v>
      </c>
      <c r="L76" s="10">
        <v>2.1</v>
      </c>
      <c r="M76" s="10" t="s">
        <v>378</v>
      </c>
      <c r="N76" s="10">
        <v>0.45</v>
      </c>
      <c r="O76" s="17">
        <f>K76/N76</f>
        <v>144.44444444444443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C71*(1+C57)</f>
        <v>4.1319719999999997E-2</v>
      </c>
      <c r="D77" t="s">
        <v>322</v>
      </c>
      <c r="E77" s="11" t="s">
        <v>397</v>
      </c>
      <c r="F77" s="16">
        <v>0.9</v>
      </c>
      <c r="G77" s="16" t="s">
        <v>375</v>
      </c>
      <c r="H77" s="16" t="s">
        <v>395</v>
      </c>
      <c r="I77" s="16" t="s">
        <v>398</v>
      </c>
      <c r="J77" s="16">
        <v>5</v>
      </c>
      <c r="K77" s="16">
        <v>5</v>
      </c>
      <c r="L77" s="16">
        <v>0.5</v>
      </c>
      <c r="M77" s="16" t="s">
        <v>378</v>
      </c>
      <c r="N77" s="16">
        <v>0.09</v>
      </c>
      <c r="O77" s="17">
        <f>K77/N77</f>
        <v>55.555555555555557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573</v>
      </c>
      <c r="C78" s="2">
        <f>C70*(1+C57)</f>
        <v>0.12395915999999998</v>
      </c>
      <c r="D78" t="s">
        <v>322</v>
      </c>
      <c r="E78" s="11" t="s">
        <v>411</v>
      </c>
      <c r="F78" s="16">
        <v>0.9</v>
      </c>
      <c r="G78" s="16" t="s">
        <v>375</v>
      </c>
      <c r="H78" s="16" t="s">
        <v>412</v>
      </c>
      <c r="I78" s="16" t="s">
        <v>413</v>
      </c>
      <c r="J78" s="16">
        <v>5</v>
      </c>
      <c r="K78" s="16">
        <v>16</v>
      </c>
      <c r="L78" s="16">
        <v>0.6</v>
      </c>
      <c r="M78" s="16" t="s">
        <v>378</v>
      </c>
      <c r="N78" s="16">
        <v>0.12</v>
      </c>
      <c r="O78" s="17">
        <f>K78/N78</f>
        <v>133.33333333333334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545</v>
      </c>
      <c r="F80" s="14">
        <v>1.8</v>
      </c>
      <c r="G80" s="14" t="s">
        <v>375</v>
      </c>
      <c r="H80" s="14" t="s">
        <v>509</v>
      </c>
      <c r="I80" s="14" t="s">
        <v>514</v>
      </c>
      <c r="J80" s="14">
        <v>8</v>
      </c>
      <c r="K80" s="14">
        <v>310</v>
      </c>
      <c r="L80" s="14">
        <v>3.5</v>
      </c>
      <c r="M80" s="14" t="s">
        <v>391</v>
      </c>
      <c r="N80" s="14">
        <v>1.34</v>
      </c>
      <c r="O80" s="17">
        <f t="shared" ref="O80:O86" si="0">K80/N80</f>
        <v>231.34328358208953</v>
      </c>
    </row>
    <row r="81" spans="1:20" x14ac:dyDescent="0.3">
      <c r="E81" s="11" t="s">
        <v>497</v>
      </c>
      <c r="F81" s="10">
        <v>1.8</v>
      </c>
      <c r="G81" s="10" t="s">
        <v>498</v>
      </c>
      <c r="H81" s="10" t="s">
        <v>472</v>
      </c>
      <c r="I81" s="10" t="s">
        <v>499</v>
      </c>
      <c r="J81" s="14">
        <v>6.35</v>
      </c>
      <c r="K81" s="10">
        <v>200</v>
      </c>
      <c r="L81" s="10">
        <v>2.83</v>
      </c>
      <c r="M81" s="10" t="s">
        <v>378</v>
      </c>
      <c r="N81" s="10">
        <v>1.1299999999999999</v>
      </c>
      <c r="O81" s="17">
        <f t="shared" si="0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496</v>
      </c>
      <c r="F82" s="14">
        <v>1.8</v>
      </c>
      <c r="G82" s="14" t="s">
        <v>375</v>
      </c>
      <c r="H82" s="14" t="s">
        <v>472</v>
      </c>
      <c r="I82" s="14" t="s">
        <v>494</v>
      </c>
      <c r="J82" s="14">
        <v>6.35</v>
      </c>
      <c r="K82" s="15">
        <v>189</v>
      </c>
      <c r="L82" s="14">
        <v>2.8</v>
      </c>
      <c r="M82" s="14" t="s">
        <v>378</v>
      </c>
      <c r="N82" s="14">
        <v>1</v>
      </c>
      <c r="O82" s="17">
        <f t="shared" si="0"/>
        <v>189</v>
      </c>
      <c r="P82" s="14"/>
      <c r="Q82" s="14"/>
      <c r="R82" s="14"/>
      <c r="S82" s="14"/>
      <c r="T82" s="14"/>
    </row>
    <row r="83" spans="1:20" x14ac:dyDescent="0.3">
      <c r="P83" s="10"/>
      <c r="Q83" s="10"/>
      <c r="R83" s="10"/>
      <c r="S83" s="10"/>
      <c r="T83" s="10"/>
    </row>
    <row r="84" spans="1:20" x14ac:dyDescent="0.3">
      <c r="E84" s="11" t="s">
        <v>471</v>
      </c>
      <c r="F84" s="14">
        <v>0.9</v>
      </c>
      <c r="G84" s="14" t="s">
        <v>375</v>
      </c>
      <c r="H84" s="14" t="s">
        <v>472</v>
      </c>
      <c r="I84" s="14" t="s">
        <v>473</v>
      </c>
      <c r="J84" s="13">
        <v>6.35</v>
      </c>
      <c r="K84" s="15">
        <v>90</v>
      </c>
      <c r="L84" s="14">
        <v>0.38</v>
      </c>
      <c r="M84" s="14" t="s">
        <v>378</v>
      </c>
      <c r="N84" s="14">
        <v>0.6</v>
      </c>
      <c r="O84" s="17">
        <f t="shared" si="0"/>
        <v>150</v>
      </c>
      <c r="P84" s="14"/>
      <c r="Q84" s="14"/>
      <c r="R84" s="14"/>
      <c r="S84" s="14"/>
      <c r="T84" s="14"/>
    </row>
    <row r="85" spans="1:20" x14ac:dyDescent="0.3">
      <c r="E85" s="11" t="s">
        <v>470</v>
      </c>
      <c r="F85" s="10">
        <v>1.8</v>
      </c>
      <c r="G85" s="10" t="s">
        <v>375</v>
      </c>
      <c r="H85" s="10" t="s">
        <v>424</v>
      </c>
      <c r="I85" s="10" t="s">
        <v>468</v>
      </c>
      <c r="J85" s="14">
        <v>5</v>
      </c>
      <c r="K85" s="15">
        <v>65</v>
      </c>
      <c r="L85" s="10">
        <v>2.1</v>
      </c>
      <c r="M85" s="10" t="s">
        <v>378</v>
      </c>
      <c r="N85" s="10">
        <v>0.45</v>
      </c>
      <c r="O85" s="17">
        <f t="shared" si="0"/>
        <v>144.44444444444443</v>
      </c>
    </row>
    <row r="86" spans="1:20" x14ac:dyDescent="0.3">
      <c r="E86" s="11" t="s">
        <v>460</v>
      </c>
      <c r="F86" s="10">
        <v>1.8</v>
      </c>
      <c r="G86" s="10" t="s">
        <v>375</v>
      </c>
      <c r="H86" s="10" t="s">
        <v>424</v>
      </c>
      <c r="I86" s="10" t="s">
        <v>434</v>
      </c>
      <c r="J86" s="14">
        <v>5</v>
      </c>
      <c r="K86" s="15">
        <v>45</v>
      </c>
      <c r="L86" s="10">
        <v>2</v>
      </c>
      <c r="M86" s="10" t="s">
        <v>378</v>
      </c>
      <c r="N86" s="10">
        <v>0.31</v>
      </c>
      <c r="O86" s="17">
        <f t="shared" si="0"/>
        <v>145.16129032258064</v>
      </c>
    </row>
    <row r="87" spans="1:20" x14ac:dyDescent="0.3">
      <c r="E87" s="11" t="s">
        <v>411</v>
      </c>
      <c r="F87" s="16">
        <v>0.9</v>
      </c>
      <c r="G87" s="16" t="s">
        <v>375</v>
      </c>
      <c r="H87" s="16" t="s">
        <v>412</v>
      </c>
      <c r="I87" s="16" t="s">
        <v>413</v>
      </c>
      <c r="J87" s="16">
        <v>5</v>
      </c>
      <c r="K87" s="16">
        <v>16</v>
      </c>
      <c r="L87" s="16">
        <v>0.6</v>
      </c>
      <c r="M87" s="16" t="s">
        <v>378</v>
      </c>
      <c r="N87" s="16">
        <v>0.12</v>
      </c>
      <c r="O87" s="17">
        <f>K87/N87</f>
        <v>133.33333333333334</v>
      </c>
    </row>
    <row r="88" spans="1:20" x14ac:dyDescent="0.3">
      <c r="E88" s="11" t="s">
        <v>397</v>
      </c>
      <c r="F88" s="16">
        <v>0.9</v>
      </c>
      <c r="G88" s="16" t="s">
        <v>375</v>
      </c>
      <c r="H88" s="16" t="s">
        <v>395</v>
      </c>
      <c r="I88" s="16" t="s">
        <v>398</v>
      </c>
      <c r="J88" s="16">
        <v>5</v>
      </c>
      <c r="K88" s="16">
        <v>5</v>
      </c>
      <c r="L88" s="16">
        <v>0.5</v>
      </c>
      <c r="M88" s="16" t="s">
        <v>378</v>
      </c>
      <c r="N88" s="16">
        <v>0.09</v>
      </c>
      <c r="O88" s="17">
        <f>K88/N88</f>
        <v>55.555555555555557</v>
      </c>
    </row>
    <row r="91" spans="1:20" x14ac:dyDescent="0.3">
      <c r="A91" t="s">
        <v>582</v>
      </c>
    </row>
    <row r="92" spans="1:20" x14ac:dyDescent="0.3">
      <c r="A92" t="s">
        <v>585</v>
      </c>
      <c r="C92" s="19">
        <f>1</f>
        <v>1</v>
      </c>
      <c r="D92" t="s">
        <v>592</v>
      </c>
    </row>
    <row r="93" spans="1:20" x14ac:dyDescent="0.3">
      <c r="A93" t="s">
        <v>590</v>
      </c>
      <c r="C93" s="19">
        <f>(C15/1000/2)</f>
        <v>7.1619724391352904E-2</v>
      </c>
      <c r="D93" t="s">
        <v>591</v>
      </c>
    </row>
    <row r="94" spans="1:20" x14ac:dyDescent="0.3">
      <c r="A94" t="s">
        <v>586</v>
      </c>
      <c r="C94" s="19">
        <f>C62/C93</f>
        <v>72.732896478849469</v>
      </c>
      <c r="D94" t="s">
        <v>583</v>
      </c>
    </row>
    <row r="95" spans="1:20" x14ac:dyDescent="0.3">
      <c r="A95" t="s">
        <v>587</v>
      </c>
      <c r="C95" s="19">
        <f>(C92)*C94*2*PI()</f>
        <v>456.99426650452085</v>
      </c>
      <c r="D95" t="s">
        <v>584</v>
      </c>
    </row>
    <row r="97" spans="1:5" x14ac:dyDescent="0.3">
      <c r="A97" t="s">
        <v>588</v>
      </c>
    </row>
    <row r="98" spans="1:5" x14ac:dyDescent="0.3">
      <c r="A98" t="s">
        <v>585</v>
      </c>
      <c r="C98" s="20">
        <v>1</v>
      </c>
      <c r="D98" t="s">
        <v>592</v>
      </c>
    </row>
    <row r="99" spans="1:5" x14ac:dyDescent="0.3">
      <c r="A99" t="s">
        <v>590</v>
      </c>
      <c r="C99" s="20">
        <f>(C21/1000/2)</f>
        <v>3.9788735772973836E-2</v>
      </c>
      <c r="D99" t="s">
        <v>591</v>
      </c>
    </row>
    <row r="100" spans="1:5" x14ac:dyDescent="0.3">
      <c r="A100" t="s">
        <v>586</v>
      </c>
      <c r="C100" s="20">
        <f>C63/C99</f>
        <v>392.75764098578708</v>
      </c>
      <c r="D100" t="s">
        <v>583</v>
      </c>
      <c r="E100" s="20"/>
    </row>
    <row r="101" spans="1:5" x14ac:dyDescent="0.3">
      <c r="A101" t="s">
        <v>587</v>
      </c>
      <c r="C101" s="20">
        <f>(C98)*C100*2*PI()</f>
        <v>2467.7690391244123</v>
      </c>
      <c r="D101" t="s">
        <v>584</v>
      </c>
    </row>
    <row r="103" spans="1:5" x14ac:dyDescent="0.3">
      <c r="A103" t="s">
        <v>589</v>
      </c>
    </row>
    <row r="104" spans="1:5" x14ac:dyDescent="0.3">
      <c r="A104" t="s">
        <v>585</v>
      </c>
      <c r="C104" s="20">
        <f>60*C18/C20</f>
        <v>12</v>
      </c>
      <c r="D104" t="s">
        <v>592</v>
      </c>
    </row>
    <row r="105" spans="1:5" x14ac:dyDescent="0.3">
      <c r="A105" t="s">
        <v>590</v>
      </c>
      <c r="C105" s="20">
        <f>(C25/1000/2)</f>
        <v>3.9788735772973836E-2</v>
      </c>
      <c r="D105" t="s">
        <v>591</v>
      </c>
    </row>
    <row r="106" spans="1:5" x14ac:dyDescent="0.3">
      <c r="A106" t="s">
        <v>586</v>
      </c>
      <c r="C106" s="20">
        <f>C63/(C20/C18)/C105</f>
        <v>78.55152819715741</v>
      </c>
      <c r="D106" t="s">
        <v>583</v>
      </c>
    </row>
    <row r="107" spans="1:5" x14ac:dyDescent="0.3">
      <c r="A107" t="s">
        <v>587</v>
      </c>
      <c r="C107" s="20">
        <f>(C104/60)*C106*2*PI()</f>
        <v>98.71076156497648</v>
      </c>
      <c r="D107" t="s">
        <v>584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76" r:id="rId3" display="http://www.omc-stepperonline.com/nema-17-bipolar-stepper-motor-65ncm92ozin-21a-17hs242104s-p-21.html"/>
    <hyperlink ref="E81" r:id="rId4" display="http://www.omc-stepperonline.com/nema-23-cnc-stepper-motor-283nm400-ozin-40a-23hs334008s-p-70.html"/>
    <hyperlink ref="E74" r:id="rId5" display="http://www.omc-stepperonline.com/9deg-nema-23-stepper-bipolar-28a-126nm1785ozin-23hm222804s-p-292.html"/>
    <hyperlink ref="E80" r:id="rId6"/>
    <hyperlink ref="E84" r:id="rId7" display="http://www.omc-stepperonline.com/9deg-nema-23-bipolar-121v-038a-09nm1275ozin-23hm200384s-p-24.html"/>
    <hyperlink ref="E82" r:id="rId8" display="http://www.omc-stepperonline.com/nema-23-cnc-stepper-motor-28a-19nm269ozin-23hs302804s-p-25.html"/>
    <hyperlink ref="E75" r:id="rId9" display="http://www.omc-stepperonline.com/nema-23-cnc-stepper-motor-28a-19nm269ozin-23hs302804s-p-25.html"/>
    <hyperlink ref="E78" r:id="rId10" display="http://www.omc-stepperonline.com/09-nema-16-bipolar-stepper-06a-16ncm227ozin-16hm100604s-p-97.html"/>
    <hyperlink ref="E87" r:id="rId11" display="http://www.omc-stepperonline.com/09-nema-16-bipolar-stepper-06a-16ncm227ozin-16hm100604s-p-97.html"/>
    <hyperlink ref="E88" r:id="rId12" display="http://www.omc-stepperonline.com/09-nema-14-bipolar-stepper-motor-5ncm7ozin-14hm080504s-p-85.html"/>
    <hyperlink ref="E77" r:id="rId13" display="http://www.omc-stepperonline.com/09-nema-14-bipolar-stepper-motor-5ncm7ozin-14hm080504s-p-85.html"/>
  </hyperlinks>
  <pageMargins left="0.7" right="0.7" top="0.75" bottom="0.75" header="0.3" footer="0.3"/>
  <pageSetup paperSize="9" orientation="portrait" horizontalDpi="0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47" workbookViewId="0">
      <selection activeCell="D68" sqref="D68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9" zoomScale="115" zoomScaleNormal="115" workbookViewId="0">
      <selection activeCell="C59" sqref="C59"/>
    </sheetView>
  </sheetViews>
  <sheetFormatPr baseColWidth="10" defaultRowHeight="14.4" x14ac:dyDescent="0.3"/>
  <sheetData>
    <row r="1" spans="1:1" x14ac:dyDescent="0.3">
      <c r="A1" t="s">
        <v>571</v>
      </c>
    </row>
    <row r="10" spans="1:1" x14ac:dyDescent="0.3">
      <c r="A10" t="s">
        <v>572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553</v>
      </c>
    </row>
    <row r="15" spans="1:1" x14ac:dyDescent="0.3">
      <c r="A15" t="s">
        <v>580</v>
      </c>
    </row>
    <row r="16" spans="1:1" x14ac:dyDescent="0.3">
      <c r="A16" t="s">
        <v>581</v>
      </c>
    </row>
    <row r="35" spans="1:4" x14ac:dyDescent="0.3">
      <c r="A35" t="s">
        <v>596</v>
      </c>
    </row>
    <row r="36" spans="1:4" x14ac:dyDescent="0.3">
      <c r="A36" t="s">
        <v>593</v>
      </c>
      <c r="C36">
        <v>180</v>
      </c>
    </row>
    <row r="37" spans="1:4" x14ac:dyDescent="0.3">
      <c r="A37" t="s">
        <v>595</v>
      </c>
      <c r="C37" s="2">
        <f>C36*2.5/PI()</f>
        <v>143.23944878270581</v>
      </c>
      <c r="D37" t="s">
        <v>340</v>
      </c>
    </row>
    <row r="38" spans="1:4" x14ac:dyDescent="0.3">
      <c r="A38" t="s">
        <v>594</v>
      </c>
      <c r="C38" s="2">
        <f>C37*1.0012-0.56</f>
        <v>142.85133612124505</v>
      </c>
      <c r="D38" t="s">
        <v>340</v>
      </c>
    </row>
    <row r="39" spans="1:4" x14ac:dyDescent="0.3">
      <c r="A39" t="s">
        <v>597</v>
      </c>
      <c r="C39" s="2">
        <f>C38-2</f>
        <v>140.85133612124505</v>
      </c>
      <c r="D39" t="s">
        <v>340</v>
      </c>
    </row>
    <row r="40" spans="1:4" x14ac:dyDescent="0.3">
      <c r="A40" t="s">
        <v>598</v>
      </c>
      <c r="C40" s="2">
        <f>C39-2</f>
        <v>138.85133612124505</v>
      </c>
      <c r="D40" t="s">
        <v>340</v>
      </c>
    </row>
    <row r="58" spans="1:4" x14ac:dyDescent="0.3">
      <c r="A58" t="s">
        <v>623</v>
      </c>
    </row>
    <row r="59" spans="1:4" x14ac:dyDescent="0.3">
      <c r="A59" t="s">
        <v>593</v>
      </c>
      <c r="C59">
        <v>180</v>
      </c>
    </row>
    <row r="60" spans="1:4" x14ac:dyDescent="0.3">
      <c r="A60" t="s">
        <v>595</v>
      </c>
      <c r="C60" s="2">
        <f>C59*2.5/PI()</f>
        <v>143.23944878270581</v>
      </c>
      <c r="D60" t="s">
        <v>340</v>
      </c>
    </row>
    <row r="61" spans="1:4" x14ac:dyDescent="0.3">
      <c r="A61" t="s">
        <v>594</v>
      </c>
      <c r="C61" s="2">
        <f>C60*1.0012-0.56</f>
        <v>142.85133612124505</v>
      </c>
      <c r="D61" t="s">
        <v>340</v>
      </c>
    </row>
    <row r="62" spans="1:4" x14ac:dyDescent="0.3">
      <c r="A62" t="s">
        <v>597</v>
      </c>
      <c r="C62" s="2">
        <f>C61-2</f>
        <v>140.85133612124505</v>
      </c>
      <c r="D62" t="s">
        <v>340</v>
      </c>
    </row>
    <row r="63" spans="1:4" x14ac:dyDescent="0.3">
      <c r="A63" t="s">
        <v>598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0" workbookViewId="0">
      <selection activeCell="E73" sqref="E7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21"/>
      <c r="E3" s="21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21" t="s">
        <v>360</v>
      </c>
      <c r="E4" s="21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536</v>
      </c>
      <c r="G5" s="10" t="s">
        <v>370</v>
      </c>
      <c r="H5" s="10" t="s">
        <v>371</v>
      </c>
      <c r="I5" s="10" t="s">
        <v>373</v>
      </c>
    </row>
    <row r="6" spans="1:10" ht="28.8" x14ac:dyDescent="0.3">
      <c r="A6" s="11" t="s">
        <v>374</v>
      </c>
      <c r="B6" s="10">
        <v>1.8</v>
      </c>
      <c r="C6" s="10" t="s">
        <v>375</v>
      </c>
      <c r="D6" s="10" t="s">
        <v>376</v>
      </c>
      <c r="E6" s="10" t="s">
        <v>377</v>
      </c>
      <c r="F6" s="10">
        <v>1.6</v>
      </c>
      <c r="G6" s="10">
        <v>0.2</v>
      </c>
      <c r="H6" s="10" t="s">
        <v>378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379</v>
      </c>
      <c r="B7" s="10">
        <v>1.8</v>
      </c>
      <c r="C7" s="10" t="s">
        <v>375</v>
      </c>
      <c r="D7" s="10" t="s">
        <v>376</v>
      </c>
      <c r="E7" s="10" t="s">
        <v>380</v>
      </c>
      <c r="F7" s="10">
        <v>1.8</v>
      </c>
      <c r="G7" s="10">
        <v>0.5</v>
      </c>
      <c r="H7" s="10" t="s">
        <v>378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381</v>
      </c>
      <c r="B8" s="10">
        <v>1.8</v>
      </c>
      <c r="C8" s="10" t="s">
        <v>375</v>
      </c>
      <c r="D8" s="10" t="s">
        <v>376</v>
      </c>
      <c r="E8" s="10" t="s">
        <v>382</v>
      </c>
      <c r="F8" s="10">
        <v>2</v>
      </c>
      <c r="G8" s="10">
        <v>0.6</v>
      </c>
      <c r="H8" s="10" t="s">
        <v>378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383</v>
      </c>
      <c r="B9" s="10">
        <v>1.8</v>
      </c>
      <c r="C9" s="10" t="s">
        <v>375</v>
      </c>
      <c r="D9" s="10" t="s">
        <v>376</v>
      </c>
      <c r="E9" s="10" t="s">
        <v>384</v>
      </c>
      <c r="F9" s="10">
        <v>3</v>
      </c>
      <c r="G9" s="10">
        <v>0.3</v>
      </c>
      <c r="H9" s="10" t="s">
        <v>378</v>
      </c>
      <c r="I9" s="10">
        <v>0.08</v>
      </c>
      <c r="J9" s="18">
        <f t="shared" si="0"/>
        <v>37.5</v>
      </c>
    </row>
    <row r="10" spans="1:10" ht="28.8" x14ac:dyDescent="0.3">
      <c r="A10" s="11" t="s">
        <v>385</v>
      </c>
      <c r="B10" s="10">
        <v>1.8</v>
      </c>
      <c r="C10" s="10" t="s">
        <v>375</v>
      </c>
      <c r="D10" s="10" t="s">
        <v>376</v>
      </c>
      <c r="E10" s="10" t="s">
        <v>384</v>
      </c>
      <c r="F10" s="10">
        <v>4</v>
      </c>
      <c r="G10" s="10">
        <v>0.6</v>
      </c>
      <c r="H10" s="10" t="s">
        <v>378</v>
      </c>
      <c r="I10" s="10">
        <v>0.08</v>
      </c>
      <c r="J10" s="18">
        <f t="shared" si="0"/>
        <v>50</v>
      </c>
    </row>
    <row r="11" spans="1:10" ht="28.8" x14ac:dyDescent="0.3">
      <c r="A11" s="11" t="s">
        <v>386</v>
      </c>
      <c r="B11" s="10">
        <v>1.8</v>
      </c>
      <c r="C11" s="10" t="s">
        <v>375</v>
      </c>
      <c r="D11" s="10" t="s">
        <v>376</v>
      </c>
      <c r="E11" s="10" t="s">
        <v>384</v>
      </c>
      <c r="F11" s="10">
        <v>4</v>
      </c>
      <c r="G11" s="10">
        <v>0.6</v>
      </c>
      <c r="H11" s="10" t="s">
        <v>378</v>
      </c>
      <c r="I11" s="10">
        <v>0.08</v>
      </c>
      <c r="J11" s="18">
        <f t="shared" si="0"/>
        <v>50</v>
      </c>
    </row>
    <row r="12" spans="1:10" ht="28.8" x14ac:dyDescent="0.3">
      <c r="A12" s="11" t="s">
        <v>387</v>
      </c>
      <c r="B12" s="10">
        <v>1.8</v>
      </c>
      <c r="C12" s="10" t="s">
        <v>375</v>
      </c>
      <c r="D12" s="10" t="s">
        <v>388</v>
      </c>
      <c r="E12" s="10" t="s">
        <v>537</v>
      </c>
      <c r="F12" s="10">
        <v>6</v>
      </c>
      <c r="G12" s="10">
        <v>0.67</v>
      </c>
      <c r="H12" s="10" t="s">
        <v>378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389</v>
      </c>
      <c r="B13" s="10">
        <v>1.8</v>
      </c>
      <c r="C13" s="10" t="s">
        <v>390</v>
      </c>
      <c r="D13" s="10" t="s">
        <v>388</v>
      </c>
      <c r="E13" s="10" t="s">
        <v>537</v>
      </c>
      <c r="F13" s="10">
        <v>4.3</v>
      </c>
      <c r="G13" s="10">
        <v>0.95</v>
      </c>
      <c r="H13" s="10" t="s">
        <v>391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392</v>
      </c>
      <c r="B14" s="10">
        <v>1.8</v>
      </c>
      <c r="C14" s="10" t="s">
        <v>375</v>
      </c>
      <c r="D14" s="10" t="s">
        <v>388</v>
      </c>
      <c r="E14" s="10" t="s">
        <v>538</v>
      </c>
      <c r="F14" s="10">
        <v>9.5</v>
      </c>
      <c r="G14" s="10">
        <v>0.67</v>
      </c>
      <c r="H14" s="10" t="s">
        <v>378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393</v>
      </c>
      <c r="B15" s="10">
        <v>1.8</v>
      </c>
      <c r="C15" s="10" t="s">
        <v>375</v>
      </c>
      <c r="D15" s="10" t="s">
        <v>388</v>
      </c>
      <c r="E15" s="10" t="s">
        <v>539</v>
      </c>
      <c r="F15" s="10">
        <v>12</v>
      </c>
      <c r="G15" s="10">
        <v>0.67</v>
      </c>
      <c r="H15" s="10" t="s">
        <v>378</v>
      </c>
      <c r="I15" s="10">
        <v>0.2</v>
      </c>
      <c r="J15" s="18">
        <f t="shared" si="0"/>
        <v>60</v>
      </c>
    </row>
    <row r="16" spans="1:10" ht="28.8" x14ac:dyDescent="0.3">
      <c r="A16" s="11" t="s">
        <v>394</v>
      </c>
      <c r="B16" s="10">
        <v>0.9</v>
      </c>
      <c r="C16" s="10" t="s">
        <v>375</v>
      </c>
      <c r="D16" s="10" t="s">
        <v>395</v>
      </c>
      <c r="E16" s="10" t="s">
        <v>540</v>
      </c>
      <c r="F16" s="10">
        <v>7</v>
      </c>
      <c r="G16" s="10">
        <v>0.5</v>
      </c>
      <c r="H16" s="10" t="s">
        <v>378</v>
      </c>
      <c r="I16" s="10">
        <v>0.08</v>
      </c>
      <c r="J16" s="18">
        <f t="shared" si="0"/>
        <v>87.5</v>
      </c>
    </row>
    <row r="17" spans="1:10" ht="28.8" x14ac:dyDescent="0.3">
      <c r="A17" s="11" t="s">
        <v>396</v>
      </c>
      <c r="B17" s="10">
        <v>0.9</v>
      </c>
      <c r="C17" s="10" t="s">
        <v>375</v>
      </c>
      <c r="D17" s="10" t="s">
        <v>395</v>
      </c>
      <c r="E17" s="10" t="s">
        <v>541</v>
      </c>
      <c r="F17" s="10">
        <v>12</v>
      </c>
      <c r="G17" s="10">
        <v>0.65</v>
      </c>
      <c r="H17" s="10" t="s">
        <v>378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397</v>
      </c>
      <c r="B18" s="10">
        <v>0.9</v>
      </c>
      <c r="C18" s="10" t="s">
        <v>375</v>
      </c>
      <c r="D18" s="10" t="s">
        <v>395</v>
      </c>
      <c r="E18" s="10" t="s">
        <v>398</v>
      </c>
      <c r="F18" s="10">
        <v>5</v>
      </c>
      <c r="G18" s="10">
        <v>0.5</v>
      </c>
      <c r="H18" s="10" t="s">
        <v>378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399</v>
      </c>
      <c r="B19" s="10">
        <v>0.9</v>
      </c>
      <c r="C19" s="10" t="s">
        <v>375</v>
      </c>
      <c r="D19" s="10" t="s">
        <v>395</v>
      </c>
      <c r="E19" s="10" t="s">
        <v>400</v>
      </c>
      <c r="F19" s="10">
        <v>11</v>
      </c>
      <c r="G19" s="10">
        <v>0.4</v>
      </c>
      <c r="H19" s="10" t="s">
        <v>378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401</v>
      </c>
      <c r="B20" s="10">
        <v>1.8</v>
      </c>
      <c r="C20" s="10" t="s">
        <v>375</v>
      </c>
      <c r="D20" s="10" t="s">
        <v>395</v>
      </c>
      <c r="E20" s="10" t="s">
        <v>402</v>
      </c>
      <c r="F20" s="10">
        <v>14</v>
      </c>
      <c r="G20" s="10">
        <v>0.4</v>
      </c>
      <c r="H20" s="10" t="s">
        <v>378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403</v>
      </c>
      <c r="B21" s="10">
        <v>1.8</v>
      </c>
      <c r="C21" s="10" t="s">
        <v>375</v>
      </c>
      <c r="D21" s="10" t="s">
        <v>395</v>
      </c>
      <c r="E21" s="10" t="s">
        <v>400</v>
      </c>
      <c r="F21" s="10">
        <v>12.5</v>
      </c>
      <c r="G21" s="10">
        <v>1</v>
      </c>
      <c r="H21" s="10" t="s">
        <v>378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404</v>
      </c>
      <c r="B22" s="10">
        <v>1.8</v>
      </c>
      <c r="C22" s="10" t="s">
        <v>390</v>
      </c>
      <c r="D22" s="10" t="s">
        <v>395</v>
      </c>
      <c r="E22" s="10" t="s">
        <v>405</v>
      </c>
      <c r="F22" s="10">
        <v>10</v>
      </c>
      <c r="G22" s="10">
        <v>0.4</v>
      </c>
      <c r="H22" s="10" t="s">
        <v>378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406</v>
      </c>
      <c r="B23" s="10">
        <v>1.8</v>
      </c>
      <c r="C23" s="10" t="s">
        <v>375</v>
      </c>
      <c r="D23" s="10" t="s">
        <v>395</v>
      </c>
      <c r="E23" s="10" t="s">
        <v>405</v>
      </c>
      <c r="F23" s="10">
        <v>18</v>
      </c>
      <c r="G23" s="10">
        <v>0.8</v>
      </c>
      <c r="H23" s="10" t="s">
        <v>378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407</v>
      </c>
      <c r="B24" s="10">
        <v>1.8</v>
      </c>
      <c r="C24" s="10" t="s">
        <v>375</v>
      </c>
      <c r="D24" s="10" t="s">
        <v>395</v>
      </c>
      <c r="E24" s="10" t="s">
        <v>408</v>
      </c>
      <c r="F24" s="10">
        <v>23</v>
      </c>
      <c r="G24" s="10">
        <v>0.5</v>
      </c>
      <c r="H24" s="10" t="s">
        <v>378</v>
      </c>
      <c r="I24" s="10">
        <v>0.2</v>
      </c>
      <c r="J24" s="18">
        <f t="shared" si="0"/>
        <v>115</v>
      </c>
    </row>
    <row r="25" spans="1:10" ht="28.8" x14ac:dyDescent="0.3">
      <c r="A25" s="11" t="s">
        <v>409</v>
      </c>
      <c r="B25" s="10">
        <v>1.8</v>
      </c>
      <c r="C25" s="10" t="s">
        <v>375</v>
      </c>
      <c r="D25" s="10" t="s">
        <v>395</v>
      </c>
      <c r="E25" s="10" t="s">
        <v>410</v>
      </c>
      <c r="F25" s="10">
        <v>40</v>
      </c>
      <c r="G25" s="10">
        <v>1.5</v>
      </c>
      <c r="H25" s="10" t="s">
        <v>378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411</v>
      </c>
      <c r="B26" s="10">
        <v>0.9</v>
      </c>
      <c r="C26" s="10" t="s">
        <v>375</v>
      </c>
      <c r="D26" s="10" t="s">
        <v>412</v>
      </c>
      <c r="E26" s="10" t="s">
        <v>413</v>
      </c>
      <c r="F26" s="10">
        <v>16</v>
      </c>
      <c r="G26" s="10">
        <v>0.6</v>
      </c>
      <c r="H26" s="10" t="s">
        <v>378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414</v>
      </c>
      <c r="B27" s="10">
        <v>0.9</v>
      </c>
      <c r="C27" s="10" t="s">
        <v>375</v>
      </c>
      <c r="D27" s="10" t="s">
        <v>412</v>
      </c>
      <c r="E27" s="10" t="s">
        <v>415</v>
      </c>
      <c r="F27" s="10">
        <v>18</v>
      </c>
      <c r="G27" s="10">
        <v>0.4</v>
      </c>
      <c r="H27" s="10" t="s">
        <v>378</v>
      </c>
      <c r="I27" s="10">
        <v>0.18</v>
      </c>
      <c r="J27" s="18">
        <f t="shared" si="0"/>
        <v>100</v>
      </c>
    </row>
    <row r="28" spans="1:10" ht="28.8" x14ac:dyDescent="0.3">
      <c r="A28" s="11" t="s">
        <v>416</v>
      </c>
      <c r="B28" s="10">
        <v>0.9</v>
      </c>
      <c r="C28" s="10" t="s">
        <v>375</v>
      </c>
      <c r="D28" s="10" t="s">
        <v>412</v>
      </c>
      <c r="E28" s="10" t="s">
        <v>417</v>
      </c>
      <c r="F28" s="10">
        <v>25</v>
      </c>
      <c r="G28" s="10">
        <v>0.3</v>
      </c>
      <c r="H28" s="10" t="s">
        <v>378</v>
      </c>
      <c r="I28" s="10">
        <v>0.25</v>
      </c>
      <c r="J28" s="18">
        <f t="shared" si="0"/>
        <v>100</v>
      </c>
    </row>
    <row r="29" spans="1:10" ht="28.8" x14ac:dyDescent="0.3">
      <c r="A29" s="11" t="s">
        <v>418</v>
      </c>
      <c r="B29" s="10">
        <v>1.8</v>
      </c>
      <c r="C29" s="10" t="s">
        <v>390</v>
      </c>
      <c r="D29" s="10" t="s">
        <v>412</v>
      </c>
      <c r="E29" s="10" t="s">
        <v>419</v>
      </c>
      <c r="F29" s="10">
        <v>8</v>
      </c>
      <c r="G29" s="10">
        <v>0.5</v>
      </c>
      <c r="H29" s="10" t="s">
        <v>378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420</v>
      </c>
      <c r="B30" s="10">
        <v>1.8</v>
      </c>
      <c r="C30" s="10" t="s">
        <v>375</v>
      </c>
      <c r="D30" s="10" t="s">
        <v>412</v>
      </c>
      <c r="E30" s="10" t="s">
        <v>419</v>
      </c>
      <c r="F30" s="10">
        <v>8.6999999999999993</v>
      </c>
      <c r="G30" s="10">
        <v>0.6</v>
      </c>
      <c r="H30" s="10" t="s">
        <v>378</v>
      </c>
      <c r="I30" s="10">
        <v>0.12</v>
      </c>
      <c r="J30" s="18">
        <f t="shared" si="0"/>
        <v>72.5</v>
      </c>
    </row>
    <row r="31" spans="1:10" ht="28.8" x14ac:dyDescent="0.3">
      <c r="A31" s="11" t="s">
        <v>421</v>
      </c>
      <c r="B31" s="10">
        <v>1.8</v>
      </c>
      <c r="C31" s="10" t="s">
        <v>375</v>
      </c>
      <c r="D31" s="10" t="s">
        <v>412</v>
      </c>
      <c r="E31" s="10" t="s">
        <v>415</v>
      </c>
      <c r="F31" s="10">
        <v>21</v>
      </c>
      <c r="G31" s="10">
        <v>0.4</v>
      </c>
      <c r="H31" s="10" t="s">
        <v>378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422</v>
      </c>
      <c r="B32" s="10">
        <v>1.8</v>
      </c>
      <c r="C32" s="10" t="s">
        <v>375</v>
      </c>
      <c r="D32" s="10" t="s">
        <v>412</v>
      </c>
      <c r="E32" s="10" t="s">
        <v>415</v>
      </c>
      <c r="F32" s="10">
        <v>18</v>
      </c>
      <c r="G32" s="10">
        <v>0.65</v>
      </c>
      <c r="H32" s="10" t="s">
        <v>378</v>
      </c>
      <c r="I32" s="10">
        <v>0.18</v>
      </c>
      <c r="J32" s="18">
        <f t="shared" si="0"/>
        <v>100</v>
      </c>
    </row>
    <row r="33" spans="1:10" ht="28.8" x14ac:dyDescent="0.3">
      <c r="A33" s="11" t="s">
        <v>423</v>
      </c>
      <c r="B33" s="10">
        <v>0.9</v>
      </c>
      <c r="C33" s="10" t="s">
        <v>375</v>
      </c>
      <c r="D33" s="10" t="s">
        <v>424</v>
      </c>
      <c r="E33" s="10" t="s">
        <v>425</v>
      </c>
      <c r="F33" s="10">
        <v>11</v>
      </c>
      <c r="G33" s="10">
        <v>1.2</v>
      </c>
      <c r="H33" s="10" t="s">
        <v>378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426</v>
      </c>
      <c r="B34" s="10">
        <v>0.9</v>
      </c>
      <c r="C34" s="10" t="s">
        <v>427</v>
      </c>
      <c r="D34" s="10" t="s">
        <v>424</v>
      </c>
      <c r="E34" s="10" t="s">
        <v>428</v>
      </c>
      <c r="F34" s="10">
        <v>23</v>
      </c>
      <c r="G34" s="10">
        <v>0.31</v>
      </c>
      <c r="H34" s="10" t="s">
        <v>378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429</v>
      </c>
      <c r="B35" s="10">
        <v>0.9</v>
      </c>
      <c r="C35" s="10" t="s">
        <v>427</v>
      </c>
      <c r="D35" s="10" t="s">
        <v>424</v>
      </c>
      <c r="E35" s="10" t="s">
        <v>428</v>
      </c>
      <c r="F35" s="10">
        <v>23</v>
      </c>
      <c r="G35" s="10">
        <v>0.31</v>
      </c>
      <c r="H35" s="10" t="s">
        <v>391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430</v>
      </c>
      <c r="B36" s="10">
        <v>0.9</v>
      </c>
      <c r="C36" s="10" t="s">
        <v>390</v>
      </c>
      <c r="D36" s="10" t="s">
        <v>424</v>
      </c>
      <c r="E36" s="10" t="s">
        <v>431</v>
      </c>
      <c r="F36" s="10">
        <v>25.9</v>
      </c>
      <c r="G36" s="10">
        <v>0.4</v>
      </c>
      <c r="H36" s="10" t="s">
        <v>378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432</v>
      </c>
      <c r="B37" s="10">
        <v>0.9</v>
      </c>
      <c r="C37" s="10" t="s">
        <v>390</v>
      </c>
      <c r="D37" s="10" t="s">
        <v>424</v>
      </c>
      <c r="E37" s="10" t="s">
        <v>431</v>
      </c>
      <c r="F37" s="10">
        <v>25.9</v>
      </c>
      <c r="G37" s="10">
        <v>0.4</v>
      </c>
      <c r="H37" s="10" t="s">
        <v>391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433</v>
      </c>
      <c r="B38" s="10">
        <v>0.9</v>
      </c>
      <c r="C38" s="10" t="s">
        <v>390</v>
      </c>
      <c r="D38" s="10" t="s">
        <v>424</v>
      </c>
      <c r="E38" s="10" t="s">
        <v>434</v>
      </c>
      <c r="F38" s="10">
        <v>26</v>
      </c>
      <c r="G38" s="10">
        <v>0.8</v>
      </c>
      <c r="H38" s="10" t="s">
        <v>378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435</v>
      </c>
      <c r="B39" s="10">
        <v>0.9</v>
      </c>
      <c r="C39" s="10" t="s">
        <v>375</v>
      </c>
      <c r="D39" s="10" t="s">
        <v>424</v>
      </c>
      <c r="E39" s="10" t="s">
        <v>434</v>
      </c>
      <c r="F39" s="10">
        <v>36</v>
      </c>
      <c r="G39" s="10">
        <v>0.9</v>
      </c>
      <c r="H39" s="10" t="s">
        <v>378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436</v>
      </c>
      <c r="B40" s="10">
        <v>0.9</v>
      </c>
      <c r="C40" s="10" t="s">
        <v>390</v>
      </c>
      <c r="D40" s="10" t="s">
        <v>424</v>
      </c>
      <c r="E40" s="10" t="s">
        <v>437</v>
      </c>
      <c r="F40" s="10">
        <v>31.7</v>
      </c>
      <c r="G40" s="10">
        <v>0.4</v>
      </c>
      <c r="H40" s="10" t="s">
        <v>378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438</v>
      </c>
      <c r="B41" s="10">
        <v>0.9</v>
      </c>
      <c r="C41" s="10" t="s">
        <v>390</v>
      </c>
      <c r="D41" s="10" t="s">
        <v>424</v>
      </c>
      <c r="E41" s="10" t="s">
        <v>437</v>
      </c>
      <c r="F41" s="10">
        <v>31.7</v>
      </c>
      <c r="G41" s="10">
        <v>0.4</v>
      </c>
      <c r="H41" s="10" t="s">
        <v>391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439</v>
      </c>
      <c r="B42" s="10">
        <v>0.9</v>
      </c>
      <c r="C42" s="10" t="s">
        <v>375</v>
      </c>
      <c r="D42" s="10" t="s">
        <v>424</v>
      </c>
      <c r="E42" s="10" t="s">
        <v>437</v>
      </c>
      <c r="F42" s="10">
        <v>44</v>
      </c>
      <c r="G42" s="10">
        <v>1.68</v>
      </c>
      <c r="H42" s="10" t="s">
        <v>378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440</v>
      </c>
      <c r="B43" s="10">
        <v>0.9</v>
      </c>
      <c r="C43" s="10" t="s">
        <v>375</v>
      </c>
      <c r="D43" s="10" t="s">
        <v>424</v>
      </c>
      <c r="E43" s="10" t="s">
        <v>437</v>
      </c>
      <c r="F43" s="10">
        <v>46</v>
      </c>
      <c r="G43" s="10">
        <v>2</v>
      </c>
      <c r="H43" s="10" t="s">
        <v>378</v>
      </c>
      <c r="I43" s="10">
        <v>0.4</v>
      </c>
      <c r="J43" s="18">
        <f t="shared" si="1"/>
        <v>115</v>
      </c>
    </row>
    <row r="44" spans="1:10" ht="28.8" x14ac:dyDescent="0.3">
      <c r="A44" s="11" t="s">
        <v>441</v>
      </c>
      <c r="B44" s="10">
        <v>3.75</v>
      </c>
      <c r="C44" s="10" t="s">
        <v>442</v>
      </c>
      <c r="D44" s="10" t="s">
        <v>424</v>
      </c>
      <c r="E44" s="10" t="s">
        <v>431</v>
      </c>
      <c r="F44" s="10">
        <v>16</v>
      </c>
      <c r="G44" s="10">
        <v>1</v>
      </c>
      <c r="H44" s="10" t="s">
        <v>378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443</v>
      </c>
      <c r="B45" s="10">
        <v>3.75</v>
      </c>
      <c r="C45" s="10" t="s">
        <v>442</v>
      </c>
      <c r="D45" s="10" t="s">
        <v>424</v>
      </c>
      <c r="E45" s="10" t="s">
        <v>431</v>
      </c>
      <c r="F45" s="10">
        <v>20</v>
      </c>
      <c r="G45" s="10">
        <v>0.6</v>
      </c>
      <c r="H45" s="10" t="s">
        <v>378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444</v>
      </c>
      <c r="B46" s="10">
        <v>1.8</v>
      </c>
      <c r="C46" s="10" t="s">
        <v>375</v>
      </c>
      <c r="D46" s="10" t="s">
        <v>424</v>
      </c>
      <c r="E46" s="10" t="s">
        <v>445</v>
      </c>
      <c r="F46" s="10">
        <v>13</v>
      </c>
      <c r="G46" s="10">
        <v>1</v>
      </c>
      <c r="H46" s="10" t="s">
        <v>378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446</v>
      </c>
      <c r="B47" s="10">
        <v>1.8</v>
      </c>
      <c r="C47" s="10" t="s">
        <v>375</v>
      </c>
      <c r="D47" s="10" t="s">
        <v>424</v>
      </c>
      <c r="E47" s="10" t="s">
        <v>447</v>
      </c>
      <c r="F47" s="10">
        <v>18</v>
      </c>
      <c r="G47" s="10">
        <v>0.7</v>
      </c>
      <c r="H47" s="10" t="s">
        <v>378</v>
      </c>
      <c r="I47" s="10">
        <v>0.18</v>
      </c>
      <c r="J47" s="18">
        <f t="shared" si="1"/>
        <v>100</v>
      </c>
    </row>
    <row r="48" spans="1:10" ht="28.8" x14ac:dyDescent="0.3">
      <c r="A48" s="11" t="s">
        <v>448</v>
      </c>
      <c r="B48" s="10">
        <v>1.8</v>
      </c>
      <c r="C48" s="10" t="s">
        <v>390</v>
      </c>
      <c r="D48" s="10" t="s">
        <v>424</v>
      </c>
      <c r="E48" s="10" t="s">
        <v>449</v>
      </c>
      <c r="F48" s="10">
        <v>16</v>
      </c>
      <c r="G48" s="10">
        <v>0.31</v>
      </c>
      <c r="H48" s="10" t="s">
        <v>378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450</v>
      </c>
      <c r="B49" s="10">
        <v>1.8</v>
      </c>
      <c r="C49" s="10" t="s">
        <v>390</v>
      </c>
      <c r="D49" s="10" t="s">
        <v>424</v>
      </c>
      <c r="E49" s="10" t="s">
        <v>449</v>
      </c>
      <c r="F49" s="10">
        <v>16</v>
      </c>
      <c r="G49" s="10">
        <v>0.95</v>
      </c>
      <c r="H49" s="10" t="s">
        <v>378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451</v>
      </c>
      <c r="B50" s="10">
        <v>1.8</v>
      </c>
      <c r="C50" s="10" t="s">
        <v>375</v>
      </c>
      <c r="D50" s="10" t="s">
        <v>424</v>
      </c>
      <c r="E50" s="10" t="s">
        <v>449</v>
      </c>
      <c r="F50" s="10">
        <v>22</v>
      </c>
      <c r="G50" s="10">
        <v>1.33</v>
      </c>
      <c r="H50" s="10" t="s">
        <v>378</v>
      </c>
      <c r="I50" s="10">
        <v>0.22</v>
      </c>
      <c r="J50" s="18">
        <f t="shared" si="1"/>
        <v>100</v>
      </c>
    </row>
    <row r="51" spans="1:10" ht="28.8" x14ac:dyDescent="0.3">
      <c r="A51" s="11" t="s">
        <v>452</v>
      </c>
      <c r="B51" s="10">
        <v>1.8</v>
      </c>
      <c r="C51" s="10" t="s">
        <v>375</v>
      </c>
      <c r="D51" s="10" t="s">
        <v>424</v>
      </c>
      <c r="E51" s="10" t="s">
        <v>449</v>
      </c>
      <c r="F51" s="10">
        <v>22</v>
      </c>
      <c r="G51" s="10">
        <v>1.33</v>
      </c>
      <c r="H51" s="10" t="s">
        <v>391</v>
      </c>
      <c r="I51" s="10">
        <v>0.22</v>
      </c>
      <c r="J51" s="18">
        <f t="shared" si="1"/>
        <v>100</v>
      </c>
    </row>
    <row r="52" spans="1:10" ht="28.8" x14ac:dyDescent="0.3">
      <c r="A52" s="11" t="s">
        <v>453</v>
      </c>
      <c r="B52" s="10">
        <v>1.8</v>
      </c>
      <c r="C52" s="10" t="s">
        <v>375</v>
      </c>
      <c r="D52" s="10" t="s">
        <v>424</v>
      </c>
      <c r="E52" s="10" t="s">
        <v>449</v>
      </c>
      <c r="F52" s="10">
        <v>26</v>
      </c>
      <c r="G52" s="10">
        <v>0.4</v>
      </c>
      <c r="H52" s="10" t="s">
        <v>378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454</v>
      </c>
      <c r="B53" s="10">
        <v>1.8</v>
      </c>
      <c r="C53" s="10" t="s">
        <v>375</v>
      </c>
      <c r="D53" s="10" t="s">
        <v>424</v>
      </c>
      <c r="E53" s="10" t="s">
        <v>449</v>
      </c>
      <c r="F53" s="10">
        <v>26</v>
      </c>
      <c r="G53" s="10">
        <v>0.4</v>
      </c>
      <c r="H53" s="10" t="s">
        <v>391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455</v>
      </c>
      <c r="B54" s="10">
        <v>1.8</v>
      </c>
      <c r="C54" s="10" t="s">
        <v>390</v>
      </c>
      <c r="D54" s="10" t="s">
        <v>424</v>
      </c>
      <c r="E54" s="10" t="s">
        <v>431</v>
      </c>
      <c r="F54" s="10">
        <v>26</v>
      </c>
      <c r="G54" s="10">
        <v>0.4</v>
      </c>
      <c r="H54" s="10" t="s">
        <v>378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456</v>
      </c>
      <c r="B55" s="10">
        <v>1.8</v>
      </c>
      <c r="C55" s="10" t="s">
        <v>375</v>
      </c>
      <c r="D55" s="10" t="s">
        <v>424</v>
      </c>
      <c r="E55" s="10" t="s">
        <v>431</v>
      </c>
      <c r="F55" s="10">
        <v>36</v>
      </c>
      <c r="G55" s="10">
        <v>0.85</v>
      </c>
      <c r="H55" s="10" t="s">
        <v>378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457</v>
      </c>
      <c r="B56" s="10">
        <v>1.8</v>
      </c>
      <c r="C56" s="10" t="s">
        <v>375</v>
      </c>
      <c r="D56" s="10" t="s">
        <v>424</v>
      </c>
      <c r="E56" s="10" t="s">
        <v>431</v>
      </c>
      <c r="F56" s="10">
        <v>36</v>
      </c>
      <c r="G56" s="10">
        <v>1.68</v>
      </c>
      <c r="H56" s="10" t="s">
        <v>378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458</v>
      </c>
      <c r="B57" s="10">
        <v>1.8</v>
      </c>
      <c r="C57" s="10" t="s">
        <v>375</v>
      </c>
      <c r="D57" s="10" t="s">
        <v>424</v>
      </c>
      <c r="E57" s="10" t="s">
        <v>431</v>
      </c>
      <c r="F57" s="10">
        <v>40</v>
      </c>
      <c r="G57" s="10">
        <v>0.4</v>
      </c>
      <c r="H57" s="10" t="s">
        <v>378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459</v>
      </c>
      <c r="B58" s="10">
        <v>1.8</v>
      </c>
      <c r="C58" s="10" t="s">
        <v>375</v>
      </c>
      <c r="D58" s="10" t="s">
        <v>424</v>
      </c>
      <c r="E58" s="10" t="s">
        <v>434</v>
      </c>
      <c r="F58" s="10">
        <v>36</v>
      </c>
      <c r="G58" s="10">
        <v>0.28000000000000003</v>
      </c>
      <c r="H58" s="10" t="s">
        <v>378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460</v>
      </c>
      <c r="B59" s="10">
        <v>1.8</v>
      </c>
      <c r="C59" s="10" t="s">
        <v>375</v>
      </c>
      <c r="D59" s="10" t="s">
        <v>424</v>
      </c>
      <c r="E59" s="10" t="s">
        <v>434</v>
      </c>
      <c r="F59" s="10">
        <v>45</v>
      </c>
      <c r="G59" s="10">
        <v>2</v>
      </c>
      <c r="H59" s="10" t="s">
        <v>378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461</v>
      </c>
      <c r="B60" s="10">
        <v>1.8</v>
      </c>
      <c r="C60" s="10" t="s">
        <v>390</v>
      </c>
      <c r="D60" s="10" t="s">
        <v>424</v>
      </c>
      <c r="E60" s="10" t="s">
        <v>462</v>
      </c>
      <c r="F60" s="10">
        <v>32</v>
      </c>
      <c r="G60" s="10">
        <v>0.4</v>
      </c>
      <c r="H60" s="10" t="s">
        <v>378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463</v>
      </c>
      <c r="B61" s="10">
        <v>1.8</v>
      </c>
      <c r="C61" s="10" t="s">
        <v>375</v>
      </c>
      <c r="D61" s="10" t="s">
        <v>424</v>
      </c>
      <c r="E61" s="10" t="s">
        <v>437</v>
      </c>
      <c r="F61" s="10">
        <v>44</v>
      </c>
      <c r="G61" s="10">
        <v>0.85</v>
      </c>
      <c r="H61" s="10" t="s">
        <v>378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464</v>
      </c>
      <c r="B62" s="10">
        <v>1.8</v>
      </c>
      <c r="C62" s="10" t="s">
        <v>375</v>
      </c>
      <c r="D62" s="10" t="s">
        <v>424</v>
      </c>
      <c r="E62" s="10" t="s">
        <v>462</v>
      </c>
      <c r="F62" s="10">
        <v>44</v>
      </c>
      <c r="G62" s="10">
        <v>1.68</v>
      </c>
      <c r="H62" s="10" t="s">
        <v>391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465</v>
      </c>
      <c r="B63" s="10">
        <v>1.8</v>
      </c>
      <c r="C63" s="10" t="s">
        <v>375</v>
      </c>
      <c r="D63" s="10" t="s">
        <v>424</v>
      </c>
      <c r="E63" s="10" t="s">
        <v>462</v>
      </c>
      <c r="F63" s="10">
        <v>44</v>
      </c>
      <c r="G63" s="10">
        <v>1.68</v>
      </c>
      <c r="H63" s="10" t="s">
        <v>378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466</v>
      </c>
      <c r="B64" s="10">
        <v>1.8</v>
      </c>
      <c r="C64" s="10" t="s">
        <v>375</v>
      </c>
      <c r="D64" s="10" t="s">
        <v>424</v>
      </c>
      <c r="E64" s="10" t="s">
        <v>437</v>
      </c>
      <c r="F64" s="10">
        <v>59</v>
      </c>
      <c r="G64" s="10">
        <v>2</v>
      </c>
      <c r="H64" s="10" t="s">
        <v>378</v>
      </c>
      <c r="I64" s="10">
        <v>0.4</v>
      </c>
      <c r="J64" s="18">
        <f t="shared" si="1"/>
        <v>147.5</v>
      </c>
    </row>
    <row r="65" spans="1:10" ht="28.8" x14ac:dyDescent="0.3">
      <c r="A65" s="11" t="s">
        <v>467</v>
      </c>
      <c r="B65" s="10">
        <v>1.8</v>
      </c>
      <c r="C65" s="10" t="s">
        <v>375</v>
      </c>
      <c r="D65" s="10" t="s">
        <v>424</v>
      </c>
      <c r="E65" s="10" t="s">
        <v>468</v>
      </c>
      <c r="F65" s="10">
        <v>60</v>
      </c>
      <c r="G65" s="10">
        <v>0.64</v>
      </c>
      <c r="H65" s="10" t="s">
        <v>378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469</v>
      </c>
      <c r="B66" s="10">
        <v>1.8</v>
      </c>
      <c r="C66" s="10" t="s">
        <v>390</v>
      </c>
      <c r="D66" s="10" t="s">
        <v>424</v>
      </c>
      <c r="E66" s="10" t="s">
        <v>468</v>
      </c>
      <c r="F66" s="10">
        <v>65</v>
      </c>
      <c r="G66" s="10">
        <v>1.2</v>
      </c>
      <c r="H66" s="10" t="s">
        <v>378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470</v>
      </c>
      <c r="B67" s="10">
        <v>1.8</v>
      </c>
      <c r="C67" s="10" t="s">
        <v>375</v>
      </c>
      <c r="D67" s="10" t="s">
        <v>424</v>
      </c>
      <c r="E67" s="10" t="s">
        <v>468</v>
      </c>
      <c r="F67" s="10">
        <v>65</v>
      </c>
      <c r="G67" s="10">
        <v>2.1</v>
      </c>
      <c r="H67" s="10" t="s">
        <v>378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471</v>
      </c>
      <c r="B68" s="10">
        <v>0.9</v>
      </c>
      <c r="C68" s="10" t="s">
        <v>375</v>
      </c>
      <c r="D68" s="10" t="s">
        <v>472</v>
      </c>
      <c r="E68" s="10" t="s">
        <v>473</v>
      </c>
      <c r="F68" s="10">
        <v>90</v>
      </c>
      <c r="G68" s="10">
        <v>0.38</v>
      </c>
      <c r="H68" s="10" t="s">
        <v>378</v>
      </c>
      <c r="I68" s="10">
        <v>0.6</v>
      </c>
      <c r="J68" s="18">
        <f t="shared" si="1"/>
        <v>150</v>
      </c>
    </row>
    <row r="69" spans="1:10" ht="28.8" x14ac:dyDescent="0.3">
      <c r="A69" s="11" t="s">
        <v>474</v>
      </c>
      <c r="B69" s="10">
        <v>0.9</v>
      </c>
      <c r="C69" s="10" t="s">
        <v>375</v>
      </c>
      <c r="D69" s="10" t="s">
        <v>472</v>
      </c>
      <c r="E69" s="10" t="s">
        <v>475</v>
      </c>
      <c r="F69" s="10">
        <v>126</v>
      </c>
      <c r="G69" s="10">
        <v>2.8</v>
      </c>
      <c r="H69" s="10" t="s">
        <v>378</v>
      </c>
      <c r="I69" s="10">
        <v>0.7</v>
      </c>
      <c r="J69" s="18">
        <f t="shared" si="1"/>
        <v>180</v>
      </c>
    </row>
    <row r="70" spans="1:10" ht="28.8" x14ac:dyDescent="0.3">
      <c r="A70" s="11" t="s">
        <v>476</v>
      </c>
      <c r="B70" s="10">
        <v>1.8</v>
      </c>
      <c r="C70" s="10" t="s">
        <v>375</v>
      </c>
      <c r="D70" s="10" t="s">
        <v>472</v>
      </c>
      <c r="E70" s="10" t="s">
        <v>477</v>
      </c>
      <c r="F70" s="10">
        <v>70</v>
      </c>
      <c r="G70" s="10">
        <v>2.8</v>
      </c>
      <c r="H70" s="10" t="s">
        <v>378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478</v>
      </c>
      <c r="B71" s="10">
        <v>1.8</v>
      </c>
      <c r="C71" s="10" t="s">
        <v>375</v>
      </c>
      <c r="D71" s="10" t="s">
        <v>472</v>
      </c>
      <c r="E71" s="10" t="s">
        <v>479</v>
      </c>
      <c r="F71" s="10">
        <v>60</v>
      </c>
      <c r="G71" s="10">
        <v>0.88</v>
      </c>
      <c r="H71" s="10" t="s">
        <v>378</v>
      </c>
      <c r="I71" s="10">
        <v>0.5</v>
      </c>
      <c r="J71" s="18">
        <f t="shared" si="2"/>
        <v>120</v>
      </c>
    </row>
    <row r="72" spans="1:10" ht="28.8" x14ac:dyDescent="0.3">
      <c r="A72" s="11" t="s">
        <v>480</v>
      </c>
      <c r="B72" s="10">
        <v>1.8</v>
      </c>
      <c r="C72" s="10" t="s">
        <v>390</v>
      </c>
      <c r="D72" s="10" t="s">
        <v>472</v>
      </c>
      <c r="E72" s="10" t="s">
        <v>481</v>
      </c>
      <c r="F72" s="10">
        <v>39</v>
      </c>
      <c r="G72" s="10">
        <v>1</v>
      </c>
      <c r="H72" s="10" t="s">
        <v>378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482</v>
      </c>
      <c r="B73" s="10">
        <v>1.8</v>
      </c>
      <c r="C73" s="10" t="s">
        <v>375</v>
      </c>
      <c r="D73" s="10" t="s">
        <v>472</v>
      </c>
      <c r="E73" s="10" t="s">
        <v>481</v>
      </c>
      <c r="F73" s="10">
        <v>55</v>
      </c>
      <c r="G73" s="10">
        <v>2.8</v>
      </c>
      <c r="H73" s="10" t="s">
        <v>378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483</v>
      </c>
      <c r="B74" s="10">
        <v>1.8</v>
      </c>
      <c r="C74" s="10" t="s">
        <v>375</v>
      </c>
      <c r="D74" s="10" t="s">
        <v>472</v>
      </c>
      <c r="E74" s="10" t="s">
        <v>481</v>
      </c>
      <c r="F74" s="10">
        <v>55</v>
      </c>
      <c r="G74" s="10">
        <v>2.8</v>
      </c>
      <c r="H74" s="10" t="s">
        <v>391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484</v>
      </c>
      <c r="B75" s="10">
        <v>1.8</v>
      </c>
      <c r="C75" s="10" t="s">
        <v>485</v>
      </c>
      <c r="D75" s="10" t="s">
        <v>472</v>
      </c>
      <c r="E75" s="10" t="s">
        <v>486</v>
      </c>
      <c r="F75" s="10">
        <v>60</v>
      </c>
      <c r="G75" s="10">
        <v>1.4</v>
      </c>
      <c r="H75" s="10" t="s">
        <v>378</v>
      </c>
      <c r="I75" s="10">
        <v>0.5</v>
      </c>
      <c r="J75" s="18">
        <f t="shared" si="2"/>
        <v>120</v>
      </c>
    </row>
    <row r="76" spans="1:10" ht="28.8" x14ac:dyDescent="0.3">
      <c r="A76" s="11" t="s">
        <v>487</v>
      </c>
      <c r="B76" s="10">
        <v>1.8</v>
      </c>
      <c r="C76" s="10" t="s">
        <v>375</v>
      </c>
      <c r="D76" s="10" t="s">
        <v>472</v>
      </c>
      <c r="E76" s="10" t="s">
        <v>475</v>
      </c>
      <c r="F76" s="10">
        <v>90</v>
      </c>
      <c r="G76" s="10">
        <v>2</v>
      </c>
      <c r="H76" s="10" t="s">
        <v>378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488</v>
      </c>
      <c r="B77" s="10">
        <v>1.8</v>
      </c>
      <c r="C77" s="10" t="s">
        <v>390</v>
      </c>
      <c r="D77" s="10" t="s">
        <v>472</v>
      </c>
      <c r="E77" s="10" t="s">
        <v>475</v>
      </c>
      <c r="F77" s="10">
        <v>90</v>
      </c>
      <c r="G77" s="10">
        <v>1</v>
      </c>
      <c r="H77" s="10" t="s">
        <v>378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489</v>
      </c>
      <c r="B78" s="10">
        <v>1.8</v>
      </c>
      <c r="C78" s="10" t="s">
        <v>485</v>
      </c>
      <c r="D78" s="10" t="s">
        <v>472</v>
      </c>
      <c r="E78" s="10" t="s">
        <v>475</v>
      </c>
      <c r="F78" s="10">
        <v>128</v>
      </c>
      <c r="G78" s="10">
        <v>1</v>
      </c>
      <c r="H78" s="10" t="s">
        <v>391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490</v>
      </c>
      <c r="B79" s="10">
        <v>1.8</v>
      </c>
      <c r="C79" s="10" t="s">
        <v>485</v>
      </c>
      <c r="D79" s="10" t="s">
        <v>472</v>
      </c>
      <c r="E79" s="10" t="s">
        <v>475</v>
      </c>
      <c r="F79" s="10">
        <v>126</v>
      </c>
      <c r="G79" s="10" t="s">
        <v>542</v>
      </c>
      <c r="H79" s="10" t="s">
        <v>391</v>
      </c>
      <c r="I79" s="10">
        <v>0.7</v>
      </c>
      <c r="J79" s="18">
        <f t="shared" si="2"/>
        <v>180</v>
      </c>
    </row>
    <row r="80" spans="1:10" ht="28.8" x14ac:dyDescent="0.3">
      <c r="A80" s="11" t="s">
        <v>491</v>
      </c>
      <c r="B80" s="10">
        <v>1.8</v>
      </c>
      <c r="C80" s="10" t="s">
        <v>375</v>
      </c>
      <c r="D80" s="10" t="s">
        <v>472</v>
      </c>
      <c r="E80" s="10" t="s">
        <v>475</v>
      </c>
      <c r="F80" s="10">
        <v>116</v>
      </c>
      <c r="G80" s="10">
        <v>1.5</v>
      </c>
      <c r="H80" s="10" t="s">
        <v>378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492</v>
      </c>
      <c r="B81" s="10">
        <v>1.8</v>
      </c>
      <c r="C81" s="10" t="s">
        <v>375</v>
      </c>
      <c r="D81" s="10" t="s">
        <v>472</v>
      </c>
      <c r="E81" s="10" t="s">
        <v>475</v>
      </c>
      <c r="F81" s="10">
        <v>126</v>
      </c>
      <c r="G81" s="10">
        <v>2.8</v>
      </c>
      <c r="H81" s="10" t="s">
        <v>378</v>
      </c>
      <c r="I81" s="10">
        <v>0.7</v>
      </c>
      <c r="J81" s="18">
        <f t="shared" si="2"/>
        <v>180</v>
      </c>
    </row>
    <row r="82" spans="1:10" ht="28.8" x14ac:dyDescent="0.3">
      <c r="A82" s="11" t="s">
        <v>493</v>
      </c>
      <c r="B82" s="10">
        <v>1.8</v>
      </c>
      <c r="C82" s="10" t="s">
        <v>390</v>
      </c>
      <c r="D82" s="10" t="s">
        <v>472</v>
      </c>
      <c r="E82" s="10" t="s">
        <v>494</v>
      </c>
      <c r="F82" s="10">
        <v>135</v>
      </c>
      <c r="G82" s="10">
        <v>1</v>
      </c>
      <c r="H82" s="10" t="s">
        <v>378</v>
      </c>
      <c r="I82" s="10">
        <v>1</v>
      </c>
      <c r="J82" s="18">
        <f t="shared" si="2"/>
        <v>135</v>
      </c>
    </row>
    <row r="83" spans="1:10" ht="28.8" x14ac:dyDescent="0.3">
      <c r="A83" s="11" t="s">
        <v>495</v>
      </c>
      <c r="B83" s="10">
        <v>1.8</v>
      </c>
      <c r="C83" s="10" t="s">
        <v>375</v>
      </c>
      <c r="D83" s="10" t="s">
        <v>472</v>
      </c>
      <c r="E83" s="10" t="s">
        <v>494</v>
      </c>
      <c r="F83" s="10">
        <v>190</v>
      </c>
      <c r="G83" s="10" t="s">
        <v>542</v>
      </c>
      <c r="H83" s="10" t="s">
        <v>391</v>
      </c>
      <c r="I83" s="10">
        <v>1</v>
      </c>
      <c r="J83" s="18">
        <f t="shared" si="2"/>
        <v>190</v>
      </c>
    </row>
    <row r="84" spans="1:10" ht="28.8" x14ac:dyDescent="0.3">
      <c r="A84" s="11" t="s">
        <v>496</v>
      </c>
      <c r="B84" s="10">
        <v>1.8</v>
      </c>
      <c r="C84" s="10" t="s">
        <v>375</v>
      </c>
      <c r="D84" s="10" t="s">
        <v>472</v>
      </c>
      <c r="E84" s="10" t="s">
        <v>494</v>
      </c>
      <c r="F84" s="10">
        <v>189</v>
      </c>
      <c r="G84" s="10">
        <v>2.8</v>
      </c>
      <c r="H84" s="10" t="s">
        <v>378</v>
      </c>
      <c r="I84" s="10">
        <v>1</v>
      </c>
      <c r="J84" s="18">
        <f t="shared" si="2"/>
        <v>189</v>
      </c>
    </row>
    <row r="85" spans="1:10" ht="28.8" x14ac:dyDescent="0.3">
      <c r="A85" s="11" t="s">
        <v>497</v>
      </c>
      <c r="B85" s="10">
        <v>1.8</v>
      </c>
      <c r="C85" s="10" t="s">
        <v>498</v>
      </c>
      <c r="D85" s="10" t="s">
        <v>472</v>
      </c>
      <c r="E85" s="10" t="s">
        <v>499</v>
      </c>
      <c r="F85" s="10">
        <v>200</v>
      </c>
      <c r="G85" s="10">
        <v>4</v>
      </c>
      <c r="H85" s="10" t="s">
        <v>378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500</v>
      </c>
      <c r="B86" s="10">
        <v>1.8</v>
      </c>
      <c r="C86" s="10" t="s">
        <v>485</v>
      </c>
      <c r="D86" s="10" t="s">
        <v>472</v>
      </c>
      <c r="E86" s="10" t="s">
        <v>499</v>
      </c>
      <c r="F86" s="10">
        <v>200</v>
      </c>
      <c r="G86" s="10">
        <v>4</v>
      </c>
      <c r="H86" s="10" t="s">
        <v>391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501</v>
      </c>
      <c r="B87" s="10">
        <v>1.8</v>
      </c>
      <c r="C87" s="10" t="s">
        <v>375</v>
      </c>
      <c r="D87" s="10" t="s">
        <v>472</v>
      </c>
      <c r="E87" s="10" t="s">
        <v>502</v>
      </c>
      <c r="F87" s="10">
        <v>240</v>
      </c>
      <c r="G87" s="10">
        <v>1.8</v>
      </c>
      <c r="H87" s="10" t="s">
        <v>378</v>
      </c>
      <c r="I87" s="10">
        <v>1.25</v>
      </c>
      <c r="J87" s="18">
        <f t="shared" si="2"/>
        <v>192</v>
      </c>
    </row>
    <row r="88" spans="1:10" ht="28.8" x14ac:dyDescent="0.3">
      <c r="A88" s="11" t="s">
        <v>503</v>
      </c>
      <c r="B88" s="10">
        <v>1.8</v>
      </c>
      <c r="C88" s="10" t="s">
        <v>485</v>
      </c>
      <c r="D88" s="10" t="s">
        <v>472</v>
      </c>
      <c r="E88" s="10" t="s">
        <v>504</v>
      </c>
      <c r="F88" s="10">
        <v>250</v>
      </c>
      <c r="G88" s="10" t="s">
        <v>543</v>
      </c>
      <c r="H88" s="10" t="s">
        <v>391</v>
      </c>
      <c r="I88" s="10">
        <v>1.6</v>
      </c>
      <c r="J88" s="18">
        <f t="shared" si="2"/>
        <v>156.25</v>
      </c>
    </row>
    <row r="89" spans="1:10" ht="28.8" x14ac:dyDescent="0.3">
      <c r="A89" s="11" t="s">
        <v>505</v>
      </c>
      <c r="B89" s="10">
        <v>1.8</v>
      </c>
      <c r="C89" s="10" t="s">
        <v>375</v>
      </c>
      <c r="D89" s="10" t="s">
        <v>472</v>
      </c>
      <c r="E89" s="10" t="s">
        <v>504</v>
      </c>
      <c r="F89" s="10">
        <v>280</v>
      </c>
      <c r="G89" s="10">
        <v>4.2</v>
      </c>
      <c r="H89" s="10" t="s">
        <v>378</v>
      </c>
      <c r="I89" s="10">
        <v>1.6</v>
      </c>
      <c r="J89" s="18">
        <f t="shared" si="2"/>
        <v>175</v>
      </c>
    </row>
    <row r="90" spans="1:10" ht="28.8" x14ac:dyDescent="0.3">
      <c r="A90" s="11" t="s">
        <v>506</v>
      </c>
      <c r="B90" s="10">
        <v>1.2</v>
      </c>
      <c r="C90" s="10" t="s">
        <v>390</v>
      </c>
      <c r="D90" s="10" t="s">
        <v>472</v>
      </c>
      <c r="E90" s="10" t="s">
        <v>507</v>
      </c>
      <c r="F90" s="10">
        <v>120</v>
      </c>
      <c r="G90" s="10">
        <v>5.2</v>
      </c>
      <c r="H90" s="10" t="s">
        <v>391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508</v>
      </c>
      <c r="B91" s="10">
        <v>1.8</v>
      </c>
      <c r="C91" s="10" t="s">
        <v>390</v>
      </c>
      <c r="D91" s="10" t="s">
        <v>509</v>
      </c>
      <c r="E91" s="10" t="s">
        <v>510</v>
      </c>
      <c r="F91" s="10">
        <v>120</v>
      </c>
      <c r="G91" s="10">
        <v>2</v>
      </c>
      <c r="H91" s="10" t="s">
        <v>378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511</v>
      </c>
      <c r="B92" s="10">
        <v>1.8</v>
      </c>
      <c r="C92" s="10" t="s">
        <v>485</v>
      </c>
      <c r="D92" s="10" t="s">
        <v>509</v>
      </c>
      <c r="E92" s="10" t="s">
        <v>512</v>
      </c>
      <c r="F92" s="10">
        <v>310</v>
      </c>
      <c r="G92" s="10">
        <v>4.2</v>
      </c>
      <c r="H92" s="10" t="s">
        <v>391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513</v>
      </c>
      <c r="B93" s="10">
        <v>1.8</v>
      </c>
      <c r="C93" s="10" t="s">
        <v>375</v>
      </c>
      <c r="D93" s="10" t="s">
        <v>509</v>
      </c>
      <c r="E93" s="10" t="s">
        <v>514</v>
      </c>
      <c r="F93" s="10">
        <v>230</v>
      </c>
      <c r="G93" s="10">
        <v>4</v>
      </c>
      <c r="H93" s="10" t="s">
        <v>391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515</v>
      </c>
      <c r="B94" s="10">
        <v>1.8</v>
      </c>
      <c r="C94" s="10" t="s">
        <v>390</v>
      </c>
      <c r="D94" s="10" t="s">
        <v>516</v>
      </c>
      <c r="E94" s="10" t="s">
        <v>517</v>
      </c>
      <c r="F94" s="10">
        <v>220</v>
      </c>
      <c r="G94" s="10">
        <v>2</v>
      </c>
      <c r="H94" s="10" t="s">
        <v>391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518</v>
      </c>
      <c r="B95" s="10">
        <v>1.8</v>
      </c>
      <c r="C95" s="10" t="s">
        <v>375</v>
      </c>
      <c r="D95" s="10" t="s">
        <v>516</v>
      </c>
      <c r="E95" s="10" t="s">
        <v>519</v>
      </c>
      <c r="F95" s="10">
        <v>340</v>
      </c>
      <c r="G95" s="10">
        <v>4</v>
      </c>
      <c r="H95" s="10" t="s">
        <v>378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520</v>
      </c>
      <c r="B96" s="10">
        <v>1.8</v>
      </c>
      <c r="C96" s="10" t="s">
        <v>375</v>
      </c>
      <c r="D96" s="10" t="s">
        <v>516</v>
      </c>
      <c r="E96" s="10" t="s">
        <v>521</v>
      </c>
      <c r="F96" s="10">
        <v>450</v>
      </c>
      <c r="G96" s="10">
        <v>5.5</v>
      </c>
      <c r="H96" s="10" t="s">
        <v>378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522</v>
      </c>
      <c r="B97" s="10">
        <v>1.8</v>
      </c>
      <c r="C97" s="10" t="s">
        <v>498</v>
      </c>
      <c r="D97" s="10" t="s">
        <v>516</v>
      </c>
      <c r="E97" s="10" t="s">
        <v>523</v>
      </c>
      <c r="F97" s="10">
        <v>500</v>
      </c>
      <c r="G97" s="10">
        <v>3</v>
      </c>
      <c r="H97" s="10" t="s">
        <v>378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524</v>
      </c>
      <c r="B98" s="10">
        <v>1.8</v>
      </c>
      <c r="C98" s="10" t="s">
        <v>375</v>
      </c>
      <c r="D98" s="10" t="s">
        <v>516</v>
      </c>
      <c r="E98" s="10" t="s">
        <v>525</v>
      </c>
      <c r="F98" s="10">
        <v>850</v>
      </c>
      <c r="G98" s="10">
        <v>5</v>
      </c>
      <c r="H98" s="10" t="s">
        <v>391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526</v>
      </c>
      <c r="B99" s="10">
        <v>1.8</v>
      </c>
      <c r="C99" s="10" t="s">
        <v>375</v>
      </c>
      <c r="D99" s="10" t="s">
        <v>516</v>
      </c>
      <c r="E99" s="10" t="s">
        <v>527</v>
      </c>
      <c r="F99" s="10">
        <v>1300</v>
      </c>
      <c r="G99" s="10">
        <v>5</v>
      </c>
      <c r="H99" s="10" t="s">
        <v>378</v>
      </c>
      <c r="I99" s="10">
        <v>5</v>
      </c>
      <c r="J99" s="18">
        <f t="shared" si="2"/>
        <v>260</v>
      </c>
    </row>
    <row r="100" spans="1:10" ht="28.8" x14ac:dyDescent="0.3">
      <c r="A100" s="11" t="s">
        <v>528</v>
      </c>
      <c r="B100" s="10">
        <v>1.2</v>
      </c>
      <c r="C100" s="10" t="s">
        <v>442</v>
      </c>
      <c r="D100" s="10" t="s">
        <v>516</v>
      </c>
      <c r="E100" s="10" t="s">
        <v>523</v>
      </c>
      <c r="F100" s="10">
        <v>450</v>
      </c>
      <c r="G100" s="10">
        <v>2</v>
      </c>
      <c r="H100" s="10" t="s">
        <v>378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529</v>
      </c>
      <c r="B101" s="10">
        <v>1.8</v>
      </c>
      <c r="C101" s="10" t="s">
        <v>375</v>
      </c>
      <c r="D101" s="10" t="s">
        <v>530</v>
      </c>
      <c r="E101" s="10" t="s">
        <v>531</v>
      </c>
      <c r="F101" s="10">
        <v>2200</v>
      </c>
      <c r="G101" s="10">
        <v>6</v>
      </c>
      <c r="H101" s="10" t="s">
        <v>378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532</v>
      </c>
      <c r="B102" s="10">
        <v>1.8</v>
      </c>
      <c r="C102" s="10" t="s">
        <v>375</v>
      </c>
      <c r="D102" s="10" t="s">
        <v>530</v>
      </c>
      <c r="E102" s="10" t="s">
        <v>533</v>
      </c>
      <c r="F102" s="10">
        <v>2900</v>
      </c>
      <c r="G102" s="10">
        <v>6</v>
      </c>
      <c r="H102" s="10" t="s">
        <v>378</v>
      </c>
      <c r="I102" s="10">
        <v>12</v>
      </c>
      <c r="J102" s="18">
        <f t="shared" ref="J102:J133" si="3">F102/I102</f>
        <v>241.66666666666666</v>
      </c>
    </row>
    <row r="103" spans="1:10" ht="28.8" x14ac:dyDescent="0.3">
      <c r="A103" s="11" t="s">
        <v>534</v>
      </c>
      <c r="B103" s="10">
        <v>1.8</v>
      </c>
      <c r="C103" s="10" t="s">
        <v>375</v>
      </c>
      <c r="D103" s="10" t="s">
        <v>530</v>
      </c>
      <c r="E103" s="10" t="s">
        <v>535</v>
      </c>
      <c r="F103" s="10">
        <v>30</v>
      </c>
      <c r="G103" s="10">
        <v>8</v>
      </c>
      <c r="H103" s="10" t="s">
        <v>378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562</v>
      </c>
      <c r="B1" t="s">
        <v>566</v>
      </c>
    </row>
    <row r="3" spans="1:2" x14ac:dyDescent="0.3">
      <c r="A3" t="s">
        <v>569</v>
      </c>
    </row>
    <row r="4" spans="1:2" x14ac:dyDescent="0.3">
      <c r="A4" t="s">
        <v>563</v>
      </c>
    </row>
    <row r="6" spans="1:2" x14ac:dyDescent="0.3">
      <c r="A6" t="s">
        <v>570</v>
      </c>
    </row>
    <row r="7" spans="1:2" x14ac:dyDescent="0.3">
      <c r="A7" s="9" t="s">
        <v>564</v>
      </c>
    </row>
    <row r="9" spans="1:2" x14ac:dyDescent="0.3">
      <c r="A9" t="s">
        <v>567</v>
      </c>
    </row>
    <row r="10" spans="1:2" x14ac:dyDescent="0.3">
      <c r="A10" t="s">
        <v>568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XFD6"/>
    </sheetView>
  </sheetViews>
  <sheetFormatPr baseColWidth="10" defaultRowHeight="14.4" x14ac:dyDescent="0.3"/>
  <cols>
    <col min="1" max="1" width="16.77734375" customWidth="1"/>
    <col min="2" max="2" width="77.21875" customWidth="1"/>
    <col min="3" max="3" width="24.88671875" customWidth="1"/>
    <col min="4" max="4" width="25.21875" customWidth="1"/>
  </cols>
  <sheetData>
    <row r="1" spans="1:7" x14ac:dyDescent="0.3">
      <c r="A1" t="s">
        <v>602</v>
      </c>
      <c r="B1" t="s">
        <v>599</v>
      </c>
      <c r="C1" t="s">
        <v>603</v>
      </c>
      <c r="D1" t="s">
        <v>600</v>
      </c>
      <c r="E1" t="s">
        <v>601</v>
      </c>
      <c r="F1" t="s">
        <v>607</v>
      </c>
      <c r="G1" t="s">
        <v>608</v>
      </c>
    </row>
    <row r="2" spans="1:7" x14ac:dyDescent="0.3">
      <c r="A2">
        <v>1</v>
      </c>
      <c r="B2" t="s">
        <v>613</v>
      </c>
      <c r="C2" t="s">
        <v>604</v>
      </c>
      <c r="D2" t="s">
        <v>555</v>
      </c>
      <c r="E2">
        <v>0.28999999999999998</v>
      </c>
      <c r="F2" s="22">
        <v>26.88</v>
      </c>
      <c r="G2" s="22">
        <f>F2*A2</f>
        <v>26.88</v>
      </c>
    </row>
    <row r="3" spans="1:7" x14ac:dyDescent="0.3">
      <c r="A3">
        <v>1</v>
      </c>
      <c r="B3" t="s">
        <v>616</v>
      </c>
      <c r="C3" t="s">
        <v>615</v>
      </c>
      <c r="D3" t="s">
        <v>614</v>
      </c>
      <c r="E3">
        <v>3.7999999999999999E-2</v>
      </c>
      <c r="F3" s="22">
        <v>5.27</v>
      </c>
      <c r="G3" s="22">
        <f>F3*A3</f>
        <v>5.27</v>
      </c>
    </row>
    <row r="4" spans="1:7" x14ac:dyDescent="0.3">
      <c r="A4">
        <v>6</v>
      </c>
      <c r="B4" t="s">
        <v>618</v>
      </c>
      <c r="C4" t="s">
        <v>619</v>
      </c>
      <c r="D4" t="s">
        <v>617</v>
      </c>
      <c r="E4">
        <v>0</v>
      </c>
      <c r="F4">
        <v>1.1499999999999999</v>
      </c>
      <c r="G4" s="22">
        <f>F4*A4</f>
        <v>6.8999999999999995</v>
      </c>
    </row>
    <row r="5" spans="1:7" x14ac:dyDescent="0.3">
      <c r="A5">
        <v>1</v>
      </c>
      <c r="B5" t="s">
        <v>622</v>
      </c>
      <c r="C5" t="s">
        <v>620</v>
      </c>
      <c r="D5" t="s">
        <v>621</v>
      </c>
      <c r="E5">
        <v>0</v>
      </c>
      <c r="F5">
        <f>G5/10</f>
        <v>0.251</v>
      </c>
      <c r="G5">
        <v>2.5099999999999998</v>
      </c>
    </row>
    <row r="8" spans="1:7" x14ac:dyDescent="0.3">
      <c r="A8">
        <v>24</v>
      </c>
      <c r="B8" t="s">
        <v>610</v>
      </c>
      <c r="C8" t="s">
        <v>605</v>
      </c>
      <c r="D8" t="s">
        <v>609</v>
      </c>
      <c r="E8">
        <v>0</v>
      </c>
      <c r="F8" s="22">
        <v>0.54</v>
      </c>
      <c r="G8" s="22">
        <f>F8*A8</f>
        <v>12.96</v>
      </c>
    </row>
    <row r="9" spans="1:7" x14ac:dyDescent="0.3">
      <c r="A9">
        <v>1</v>
      </c>
      <c r="B9" t="s">
        <v>611</v>
      </c>
      <c r="C9" t="s">
        <v>612</v>
      </c>
      <c r="D9" t="s">
        <v>606</v>
      </c>
      <c r="F9" s="23">
        <v>4.29</v>
      </c>
      <c r="G9" s="22">
        <f>F9*A9</f>
        <v>4.29</v>
      </c>
    </row>
    <row r="11" spans="1:7" x14ac:dyDescent="0.3">
      <c r="A11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2016-03-05T22:47:42Z</dcterms:modified>
</cp:coreProperties>
</file>