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BOM!$A$196:$K$315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9" i="7" l="1"/>
  <c r="C20" i="7"/>
  <c r="C19" i="7"/>
  <c r="C27" i="7"/>
  <c r="L27" i="7"/>
  <c r="L39" i="7"/>
  <c r="L19" i="7"/>
  <c r="L20" i="7"/>
  <c r="C28" i="7" l="1"/>
  <c r="C22" i="7"/>
  <c r="C18" i="7"/>
  <c r="C17" i="7"/>
  <c r="L28" i="7"/>
  <c r="L22" i="7"/>
  <c r="C24" i="7" l="1"/>
  <c r="C23" i="7"/>
  <c r="C21" i="7"/>
  <c r="C14" i="7"/>
  <c r="L21" i="7"/>
  <c r="L23" i="7"/>
  <c r="L14" i="7"/>
  <c r="L24" i="7"/>
  <c r="L17" i="7"/>
  <c r="L18" i="7"/>
  <c r="C133" i="7" l="1"/>
  <c r="C155" i="7"/>
  <c r="C129" i="7"/>
  <c r="L129" i="7"/>
  <c r="L155" i="7"/>
  <c r="C134" i="7" l="1"/>
  <c r="C131" i="7"/>
  <c r="C125" i="7"/>
  <c r="L133" i="7"/>
  <c r="L131" i="7"/>
  <c r="L134" i="7"/>
  <c r="L125" i="7"/>
  <c r="C82" i="7" l="1"/>
  <c r="C79" i="7"/>
  <c r="C78" i="7"/>
  <c r="C29" i="7"/>
  <c r="C81" i="7"/>
  <c r="C76" i="7"/>
  <c r="C46" i="3"/>
  <c r="L82" i="7"/>
  <c r="C33" i="7" l="1"/>
  <c r="L29" i="7"/>
  <c r="L78" i="7"/>
  <c r="L79" i="7"/>
  <c r="L81" i="7"/>
  <c r="L76" i="7"/>
  <c r="L33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28" i="7"/>
  <c r="L124" i="7"/>
  <c r="L80" i="7"/>
  <c r="L160" i="7"/>
  <c r="L158" i="7"/>
  <c r="L156" i="7"/>
  <c r="L188" i="7"/>
  <c r="L127" i="7"/>
  <c r="C32" i="7" l="1"/>
  <c r="C30" i="7"/>
  <c r="C31" i="7"/>
  <c r="C53" i="7"/>
  <c r="C47" i="7"/>
  <c r="L32" i="7"/>
  <c r="L77" i="7"/>
  <c r="L30" i="7"/>
  <c r="L31" i="7"/>
  <c r="K293" i="7" l="1"/>
  <c r="K306" i="7"/>
  <c r="L47" i="7"/>
  <c r="L53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51" i="7"/>
  <c r="L159" i="7"/>
  <c r="L173" i="7"/>
  <c r="L102" i="7"/>
  <c r="L190" i="7"/>
  <c r="L174" i="7"/>
  <c r="L154" i="7"/>
  <c r="L9" i="7"/>
  <c r="L126" i="7"/>
  <c r="L5" i="7"/>
  <c r="L116" i="7"/>
  <c r="L56" i="7"/>
  <c r="L175" i="7"/>
  <c r="L70" i="7"/>
  <c r="L183" i="7"/>
  <c r="L180" i="7"/>
  <c r="L184" i="7"/>
  <c r="L177" i="7"/>
  <c r="L120" i="7"/>
  <c r="L189" i="7"/>
  <c r="L182" i="7"/>
  <c r="L176" i="7"/>
  <c r="L185" i="7"/>
  <c r="L44" i="7"/>
  <c r="L178" i="7"/>
  <c r="L71" i="7"/>
  <c r="L186" i="7"/>
  <c r="L166" i="7"/>
  <c r="L181" i="7"/>
  <c r="L143" i="7"/>
  <c r="L41" i="7"/>
  <c r="L10" i="7"/>
  <c r="L146" i="7"/>
  <c r="L93" i="7"/>
  <c r="L179" i="7"/>
  <c r="L187" i="7"/>
  <c r="L115" i="7"/>
  <c r="C168" i="7" l="1"/>
  <c r="C169" i="7"/>
  <c r="C167" i="7"/>
  <c r="B167" i="7"/>
  <c r="L168" i="7"/>
  <c r="L167" i="7"/>
  <c r="L73" i="7"/>
  <c r="L169" i="7"/>
  <c r="L97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68" i="7" l="1"/>
  <c r="B268" i="7" s="1"/>
  <c r="I278" i="7"/>
  <c r="B278" i="7" s="1"/>
  <c r="I277" i="7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161" i="7"/>
  <c r="L46" i="7"/>
  <c r="L94" i="7"/>
  <c r="L106" i="7"/>
  <c r="K278" i="7" l="1"/>
  <c r="J278" i="7"/>
  <c r="K268" i="7"/>
  <c r="J268" i="7"/>
  <c r="K281" i="7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53" i="7"/>
  <c r="L142" i="7"/>
  <c r="L122" i="7"/>
  <c r="L57" i="7"/>
  <c r="L92" i="7"/>
  <c r="L130" i="7"/>
  <c r="L100" i="7"/>
  <c r="L42" i="7"/>
  <c r="L109" i="7"/>
  <c r="L165" i="7"/>
  <c r="L12" i="7"/>
  <c r="L144" i="7"/>
  <c r="L58" i="7"/>
  <c r="L45" i="7"/>
  <c r="L11" i="7"/>
  <c r="L105" i="7"/>
  <c r="L91" i="7"/>
  <c r="L38" i="7"/>
  <c r="L171" i="7"/>
  <c r="L164" i="7"/>
  <c r="L35" i="7"/>
  <c r="L34" i="7"/>
  <c r="L108" i="7"/>
  <c r="L87" i="7"/>
  <c r="L52" i="7"/>
  <c r="L74" i="7"/>
  <c r="L36" i="7"/>
  <c r="L121" i="7"/>
  <c r="L103" i="7"/>
  <c r="L148" i="7"/>
  <c r="L140" i="7"/>
  <c r="L151" i="7"/>
  <c r="L96" i="7"/>
  <c r="L37" i="7"/>
  <c r="L86" i="7"/>
  <c r="L141" i="7"/>
  <c r="L13" i="7"/>
  <c r="L112" i="7"/>
  <c r="L89" i="7"/>
  <c r="L114" i="7"/>
  <c r="L163" i="7"/>
  <c r="L135" i="7"/>
  <c r="L48" i="7"/>
  <c r="L43" i="7"/>
  <c r="L170" i="7"/>
  <c r="L150" i="7"/>
  <c r="L68" i="7"/>
  <c r="L152" i="7"/>
  <c r="L110" i="7"/>
  <c r="L147" i="7"/>
  <c r="L101" i="7"/>
  <c r="L98" i="7"/>
  <c r="L84" i="7"/>
  <c r="L95" i="7"/>
  <c r="L62" i="7"/>
  <c r="L111" i="7"/>
  <c r="L157" i="7"/>
  <c r="L139" i="7"/>
  <c r="L123" i="7"/>
  <c r="L149" i="7"/>
  <c r="L69" i="7"/>
  <c r="L50" i="7"/>
  <c r="L75" i="7"/>
  <c r="L65" i="7"/>
  <c r="L88" i="7"/>
  <c r="L40" i="7"/>
  <c r="L66" i="7"/>
  <c r="L67" i="7"/>
  <c r="L113" i="7"/>
  <c r="L63" i="7"/>
  <c r="L145" i="7"/>
  <c r="L138" i="7"/>
  <c r="I234" i="7" l="1"/>
  <c r="B234" i="7" s="1"/>
  <c r="I235" i="7"/>
  <c r="B235" i="7" s="1"/>
  <c r="I258" i="7"/>
  <c r="B258" i="7" s="1"/>
  <c r="L90" i="7"/>
  <c r="L72" i="7"/>
  <c r="L107" i="7"/>
  <c r="L8" i="7"/>
  <c r="L104" i="7"/>
  <c r="L85" i="7"/>
  <c r="L64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5" i="3"/>
  <c r="C107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7" i="3"/>
  <c r="C98" i="3" s="1"/>
  <c r="C109" i="3"/>
  <c r="C110" i="3" s="1"/>
  <c r="C103" i="3"/>
  <c r="C104" i="3" s="1"/>
  <c r="C64" i="3"/>
  <c r="C71" i="3" s="1"/>
</calcChain>
</file>

<file path=xl/sharedStrings.xml><?xml version="1.0" encoding="utf-8"?>
<sst xmlns="http://schemas.openxmlformats.org/spreadsheetml/2006/main" count="1381" uniqueCount="596">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</sst>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72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abSelected="1" topLeftCell="A49" zoomScale="80" zoomScaleNormal="80" workbookViewId="0">
      <selection activeCell="I74" sqref="I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9" t="s">
        <v>591</v>
      </c>
      <c r="F74" s="28">
        <v>1.8</v>
      </c>
      <c r="G74" s="28" t="s">
        <v>60</v>
      </c>
      <c r="H74" s="28" t="s">
        <v>109</v>
      </c>
      <c r="I74" s="28" t="s">
        <v>134</v>
      </c>
      <c r="J74" s="28">
        <v>5</v>
      </c>
      <c r="K74" s="28">
        <v>20</v>
      </c>
      <c r="L74" s="28">
        <v>1.2</v>
      </c>
      <c r="M74" s="28" t="s">
        <v>63</v>
      </c>
      <c r="N74" s="28">
        <v>0.15</v>
      </c>
      <c r="O74" s="18">
        <f t="shared" si="0"/>
        <v>133.33333333333334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ht="28.8" x14ac:dyDescent="0.3">
      <c r="D93" s="11"/>
      <c r="E93" s="11" t="s">
        <v>592</v>
      </c>
      <c r="F93" s="90">
        <v>1.8</v>
      </c>
      <c r="G93" s="90" t="s">
        <v>60</v>
      </c>
      <c r="H93" s="90" t="s">
        <v>109</v>
      </c>
      <c r="I93" s="90" t="s">
        <v>593</v>
      </c>
      <c r="J93" s="90">
        <v>5</v>
      </c>
      <c r="K93" s="90">
        <v>20</v>
      </c>
      <c r="L93" s="90">
        <v>0.35</v>
      </c>
      <c r="M93" s="90" t="s">
        <v>63</v>
      </c>
      <c r="N93" s="90"/>
      <c r="O93" s="18"/>
    </row>
    <row r="94" spans="1:20" x14ac:dyDescent="0.3">
      <c r="A94" t="s">
        <v>249</v>
      </c>
    </row>
    <row r="95" spans="1:20" x14ac:dyDescent="0.3">
      <c r="A95" t="s">
        <v>252</v>
      </c>
      <c r="C95" s="19">
        <f>1</f>
        <v>1</v>
      </c>
      <c r="D95" t="s">
        <v>259</v>
      </c>
    </row>
    <row r="96" spans="1:20" x14ac:dyDescent="0.3">
      <c r="A96" t="s">
        <v>257</v>
      </c>
      <c r="C96" s="19">
        <f>(C15/1000/2)</f>
        <v>7.1619724391352904E-2</v>
      </c>
      <c r="D96" t="s">
        <v>258</v>
      </c>
    </row>
    <row r="97" spans="1:5" x14ac:dyDescent="0.3">
      <c r="A97" t="s">
        <v>253</v>
      </c>
      <c r="C97" s="19">
        <f>C58/C96</f>
        <v>122.65971524822916</v>
      </c>
      <c r="D97" t="s">
        <v>250</v>
      </c>
    </row>
    <row r="98" spans="1:5" x14ac:dyDescent="0.3">
      <c r="A98" t="s">
        <v>254</v>
      </c>
      <c r="C98" s="19">
        <f>(C95)*C97*2*PI()</f>
        <v>770.69372063050537</v>
      </c>
      <c r="D98" t="s">
        <v>251</v>
      </c>
    </row>
    <row r="100" spans="1:5" x14ac:dyDescent="0.3">
      <c r="A100" t="s">
        <v>255</v>
      </c>
    </row>
    <row r="101" spans="1:5" x14ac:dyDescent="0.3">
      <c r="A101" t="s">
        <v>252</v>
      </c>
      <c r="C101" s="20">
        <v>1</v>
      </c>
      <c r="D101" t="s">
        <v>259</v>
      </c>
    </row>
    <row r="102" spans="1:5" x14ac:dyDescent="0.3">
      <c r="A102" t="s">
        <v>257</v>
      </c>
      <c r="C102" s="20">
        <f>(C21/1000/2)</f>
        <v>3.8197186342054885E-2</v>
      </c>
      <c r="D102" t="s">
        <v>258</v>
      </c>
    </row>
    <row r="103" spans="1:5" x14ac:dyDescent="0.3">
      <c r="A103" t="s">
        <v>253</v>
      </c>
      <c r="C103" s="20">
        <f>C59/C102</f>
        <v>689.9608982712889</v>
      </c>
      <c r="D103" t="s">
        <v>250</v>
      </c>
      <c r="E103" s="20"/>
    </row>
    <row r="104" spans="1:5" x14ac:dyDescent="0.3">
      <c r="A104" t="s">
        <v>254</v>
      </c>
      <c r="C104" s="20">
        <f>(C101)*C103*2*PI()</f>
        <v>4335.1521785465911</v>
      </c>
      <c r="D104" t="s">
        <v>251</v>
      </c>
    </row>
    <row r="106" spans="1:5" x14ac:dyDescent="0.3">
      <c r="A106" t="s">
        <v>256</v>
      </c>
    </row>
    <row r="107" spans="1:5" x14ac:dyDescent="0.3">
      <c r="A107" t="s">
        <v>252</v>
      </c>
      <c r="C107" s="20">
        <f>60*C18/C20</f>
        <v>27.5</v>
      </c>
      <c r="D107" t="s">
        <v>259</v>
      </c>
    </row>
    <row r="108" spans="1:5" x14ac:dyDescent="0.3">
      <c r="A108" t="s">
        <v>257</v>
      </c>
      <c r="C108" s="20">
        <f>(C25/1000/2)</f>
        <v>6.3661977236758135E-2</v>
      </c>
      <c r="D108" t="s">
        <v>258</v>
      </c>
    </row>
    <row r="109" spans="1:5" x14ac:dyDescent="0.3">
      <c r="A109" t="s">
        <v>253</v>
      </c>
      <c r="C109" s="20">
        <f>C59/(C20/C18)/C108</f>
        <v>189.73924702460448</v>
      </c>
      <c r="D109" t="s">
        <v>250</v>
      </c>
    </row>
    <row r="110" spans="1:5" x14ac:dyDescent="0.3">
      <c r="A110" t="s">
        <v>254</v>
      </c>
      <c r="C110" s="20">
        <f>(C107/60)*C109*2*PI()</f>
        <v>546.40980583764338</v>
      </c>
      <c r="D110" t="s">
        <v>251</v>
      </c>
    </row>
  </sheetData>
  <conditionalFormatting sqref="E74">
    <cfRule type="expression" dxfId="5" priority="1">
      <formula>$L74=$O$6</formula>
    </cfRule>
  </conditionalFormatting>
  <conditionalFormatting sqref="E74">
    <cfRule type="expression" dxfId="3" priority="2">
      <formula>$L74=$O$5</formula>
    </cfRule>
    <cfRule type="expression" dxfId="2" priority="3">
      <formula>$L74=$O$4</formula>
    </cfRule>
  </conditionalFormatting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86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 display="http://www.omc-stepperonline.com/nema-24-cnc-stepper-motor-12nm170ozin-24hs222006s-p-26.html"/>
    <hyperlink ref="E92" r:id="rId21" display="http://www.omc-stepperonline.com/09-nema-17-bipolar-stepper-12a-11ncm156ozin-17hm081204s-p-99.html"/>
    <hyperlink ref="E93" r:id="rId22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4"/>
      <c r="E3" s="104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4" t="s">
        <v>46</v>
      </c>
      <c r="E4" s="104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3" zoomScale="115" zoomScaleNormal="115" workbookViewId="0"/>
  </sheetViews>
  <sheetFormatPr baseColWidth="10" defaultRowHeight="14.4" x14ac:dyDescent="0.3"/>
  <sheetData>
    <row r="1" spans="1:9" ht="25.8" x14ac:dyDescent="0.5">
      <c r="A1" s="53" t="s">
        <v>497</v>
      </c>
    </row>
    <row r="2" spans="1:9" x14ac:dyDescent="0.3">
      <c r="A2" t="s">
        <v>461</v>
      </c>
    </row>
    <row r="14" spans="1:9" x14ac:dyDescent="0.3">
      <c r="I14" t="s">
        <v>489</v>
      </c>
    </row>
    <row r="22" spans="1:5" ht="18" x14ac:dyDescent="0.3">
      <c r="A22" s="48" t="s">
        <v>490</v>
      </c>
    </row>
    <row r="24" spans="1:5" x14ac:dyDescent="0.3">
      <c r="A24" t="s">
        <v>491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topLeftCell="A255" zoomScale="85" zoomScaleNormal="85" workbookViewId="0">
      <selection activeCell="E268" sqref="E26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472</v>
      </c>
      <c r="B4" s="33"/>
      <c r="C4" s="32"/>
      <c r="E4" s="9"/>
      <c r="H4" s="22"/>
      <c r="I4" s="37"/>
      <c r="J4" s="38"/>
      <c r="K4" s="35"/>
      <c r="O4" t="s">
        <v>483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484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485</v>
      </c>
    </row>
    <row r="7" spans="1:15" ht="13.8" customHeight="1" x14ac:dyDescent="0.3">
      <c r="A7" t="s">
        <v>473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579</v>
      </c>
      <c r="E17" s="101"/>
      <c r="H17" s="102"/>
      <c r="I17" s="37"/>
      <c r="J17" s="103"/>
      <c r="K17" s="35"/>
      <c r="L17" s="8" t="str">
        <f t="shared" ref="L17:L24" ca="1" si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580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579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580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588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588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583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584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507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512</v>
      </c>
      <c r="E29" s="58"/>
      <c r="H29" s="59"/>
      <c r="I29" s="60"/>
      <c r="J29" s="61"/>
      <c r="K29" s="62"/>
      <c r="L29" t="str">
        <f t="shared" ref="L29:L58" ca="1" si="3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504</v>
      </c>
      <c r="E32" s="63" t="s">
        <v>536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538</v>
      </c>
      <c r="E33" s="94" t="s">
        <v>536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17 - 42x42x33 - 0,2Nm - 5mm Achse - 0,35A 12V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503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521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521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520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520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474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522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522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523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523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C270</f>
        <v>NEMA 17 - 42x42x34 - 0,26Nm - 5mm Achse - 0.4A 12V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526</v>
      </c>
      <c r="E76" s="74" t="s">
        <v>536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573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563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562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562</v>
      </c>
      <c r="E82" s="79" t="s">
        <v>536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545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566</v>
      </c>
      <c r="E125" s="74" t="s">
        <v>536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546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547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567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544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565</v>
      </c>
      <c r="E131" s="74" t="s">
        <v>536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557</v>
      </c>
      <c r="E133" s="84" t="s">
        <v>536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513</v>
      </c>
      <c r="E134" s="84" t="s">
        <v>536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475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536</v>
      </c>
      <c r="H155" s="75"/>
      <c r="I155" s="76"/>
      <c r="J155" s="77"/>
      <c r="K155" s="78"/>
      <c r="L155" s="71" t="str">
        <f t="shared" ref="L155" ca="1" si="8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569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570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476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516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477</v>
      </c>
      <c r="C197" s="32" t="s">
        <v>537</v>
      </c>
      <c r="E197" s="9"/>
      <c r="G197" t="s">
        <v>478</v>
      </c>
      <c r="H197" s="22" t="s">
        <v>479</v>
      </c>
      <c r="I197" s="36" t="s">
        <v>480</v>
      </c>
      <c r="J197" s="1" t="s">
        <v>482</v>
      </c>
      <c r="K197" s="1" t="s">
        <v>481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483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483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483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483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483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7" si="17">B203*H203</f>
        <v>2.5</v>
      </c>
      <c r="L203" t="s">
        <v>483</v>
      </c>
    </row>
    <row r="204" spans="1:12" ht="13.8" customHeight="1" x14ac:dyDescent="0.3">
      <c r="B204" s="33">
        <f t="shared" ref="B204" si="18">ROUNDUP(I204/G204,0)</f>
        <v>0</v>
      </c>
      <c r="C204" s="32" t="s">
        <v>464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483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483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483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483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483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7">G210*B210-I210</f>
        <v>91</v>
      </c>
      <c r="K210" s="35">
        <f t="shared" si="17"/>
        <v>2.09</v>
      </c>
      <c r="L210" t="s">
        <v>483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483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483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463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483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463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483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483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483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458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483</v>
      </c>
    </row>
    <row r="220" spans="2:12" ht="13.8" customHeight="1" x14ac:dyDescent="0.3">
      <c r="B220" s="33">
        <f t="shared" ref="B220:B221" si="39">ROUNDUP(I220/G220,0)</f>
        <v>0</v>
      </c>
      <c r="C220" s="32" t="s">
        <v>488</v>
      </c>
      <c r="E220" s="9" t="s">
        <v>471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483</v>
      </c>
    </row>
    <row r="221" spans="2:12" ht="13.8" customHeight="1" x14ac:dyDescent="0.3">
      <c r="B221" s="33">
        <f t="shared" si="39"/>
        <v>0</v>
      </c>
      <c r="C221" s="32" t="s">
        <v>470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483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483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483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483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483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483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483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483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483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527</v>
      </c>
      <c r="E231" s="32" t="s">
        <v>501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483</v>
      </c>
    </row>
    <row r="232" spans="2:12" ht="13.8" customHeight="1" x14ac:dyDescent="0.3">
      <c r="B232" s="33">
        <f t="shared" ref="B232" si="57">ROUNDUP(I232/G232,0)</f>
        <v>2</v>
      </c>
      <c r="C232" s="32" t="s">
        <v>528</v>
      </c>
      <c r="E232" s="32" t="s">
        <v>499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483</v>
      </c>
    </row>
    <row r="233" spans="2:12" ht="13.8" customHeight="1" x14ac:dyDescent="0.3">
      <c r="B233" s="33">
        <f t="shared" ref="B233:B235" si="60">ROUNDUP(I233/G233,0)</f>
        <v>1</v>
      </c>
      <c r="C233" s="32" t="s">
        <v>529</v>
      </c>
      <c r="E233" s="54" t="s">
        <v>498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483</v>
      </c>
    </row>
    <row r="234" spans="2:12" ht="13.8" customHeight="1" x14ac:dyDescent="0.3">
      <c r="B234" s="33">
        <f t="shared" si="60"/>
        <v>0</v>
      </c>
      <c r="C234" s="32" t="s">
        <v>541</v>
      </c>
      <c r="E234" s="9" t="s">
        <v>486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530</v>
      </c>
      <c r="E235" s="9" t="s">
        <v>518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483</v>
      </c>
    </row>
    <row r="236" spans="2:12" ht="13.8" customHeight="1" x14ac:dyDescent="0.3">
      <c r="B236" s="33">
        <f t="shared" ref="B236:B290" si="63">ROUNDUP(I236/G236,0)</f>
        <v>1</v>
      </c>
      <c r="C236" s="32" t="s">
        <v>540</v>
      </c>
      <c r="E236" t="s">
        <v>539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531</v>
      </c>
      <c r="E237" s="9" t="s">
        <v>486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532</v>
      </c>
      <c r="E238" s="9" t="s">
        <v>502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483</v>
      </c>
    </row>
    <row r="239" spans="2:12" ht="13.8" customHeight="1" x14ac:dyDescent="0.3">
      <c r="B239" s="33">
        <f t="shared" si="68"/>
        <v>1</v>
      </c>
      <c r="C239" s="32" t="s">
        <v>561</v>
      </c>
      <c r="E239" s="9" t="s">
        <v>560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483</v>
      </c>
    </row>
    <row r="240" spans="2:12" ht="13.8" customHeight="1" x14ac:dyDescent="0.3">
      <c r="B240" s="33">
        <f t="shared" si="65"/>
        <v>0</v>
      </c>
      <c r="C240" s="32" t="s">
        <v>533</v>
      </c>
      <c r="E240" s="9" t="s">
        <v>500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535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534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549</v>
      </c>
      <c r="E243" s="9" t="s">
        <v>548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551</v>
      </c>
      <c r="E244" s="9" t="s">
        <v>550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568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483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543</v>
      </c>
      <c r="E247" s="9" t="s">
        <v>542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555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483</v>
      </c>
    </row>
    <row r="249" spans="2:12" ht="13.8" customHeight="1" x14ac:dyDescent="0.3">
      <c r="B249" s="33">
        <f t="shared" ref="B249" si="83">ROUNDUP(I249/G249,0)</f>
        <v>2</v>
      </c>
      <c r="C249" s="32" t="s">
        <v>554</v>
      </c>
      <c r="E249" s="9" t="s">
        <v>519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483</v>
      </c>
    </row>
    <row r="250" spans="2:12" ht="13.8" customHeight="1" x14ac:dyDescent="0.3">
      <c r="B250" s="33">
        <f t="shared" si="63"/>
        <v>1</v>
      </c>
      <c r="C250" s="32" t="s">
        <v>564</v>
      </c>
      <c r="E250" s="9" t="s">
        <v>487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483</v>
      </c>
    </row>
    <row r="251" spans="2:12" ht="13.8" customHeight="1" x14ac:dyDescent="0.3">
      <c r="B251" s="33">
        <f t="shared" ref="B251" si="88">ROUNDUP(I251/G251,0)</f>
        <v>1</v>
      </c>
      <c r="C251" s="32" t="s">
        <v>556</v>
      </c>
      <c r="E251" s="9" t="s">
        <v>514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483</v>
      </c>
    </row>
    <row r="252" spans="2:12" ht="13.8" customHeight="1" x14ac:dyDescent="0.3">
      <c r="B252" s="33">
        <f t="shared" ref="B252" si="91">ROUNDUP(I252/G252,0)</f>
        <v>1</v>
      </c>
      <c r="C252" s="32" t="s">
        <v>508</v>
      </c>
      <c r="E252" s="9" t="s">
        <v>509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483</v>
      </c>
    </row>
    <row r="253" spans="2:12" ht="13.8" customHeight="1" x14ac:dyDescent="0.3">
      <c r="B253" s="33">
        <f t="shared" ref="B253" si="93">ROUNDUP(I253/G253,0)</f>
        <v>1</v>
      </c>
      <c r="C253" s="32" t="s">
        <v>506</v>
      </c>
      <c r="E253" s="9" t="s">
        <v>505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483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483</v>
      </c>
    </row>
    <row r="255" spans="2:12" ht="13.8" customHeight="1" x14ac:dyDescent="0.3">
      <c r="B255" s="33">
        <f t="shared" ref="B255" si="96">ROUNDUP(I255/G255,0)</f>
        <v>1</v>
      </c>
      <c r="C255" s="32" t="s">
        <v>511</v>
      </c>
      <c r="E255" s="9" t="s">
        <v>510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483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483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483</v>
      </c>
    </row>
    <row r="258" spans="2:12" ht="13.8" customHeight="1" x14ac:dyDescent="0.3">
      <c r="B258" s="33">
        <f t="shared" ref="B258:B261" si="98">ROUNDUP(I258/G258,0)</f>
        <v>1</v>
      </c>
      <c r="C258" s="32" t="s">
        <v>525</v>
      </c>
      <c r="E258" s="32" t="s">
        <v>524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483</v>
      </c>
    </row>
    <row r="259" spans="2:12" ht="13.8" customHeight="1" x14ac:dyDescent="0.3">
      <c r="B259" s="33">
        <f t="shared" si="98"/>
        <v>0</v>
      </c>
      <c r="C259" s="32" t="s">
        <v>559</v>
      </c>
      <c r="E259" s="9" t="s">
        <v>558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483</v>
      </c>
    </row>
    <row r="260" spans="2:12" ht="13.8" customHeight="1" x14ac:dyDescent="0.3">
      <c r="B260" s="33">
        <f t="shared" ref="B260" si="100">ROUNDUP(I260/G260,0)</f>
        <v>1</v>
      </c>
      <c r="C260" s="32" t="s">
        <v>572</v>
      </c>
      <c r="E260" t="s">
        <v>571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483</v>
      </c>
    </row>
    <row r="261" spans="2:12" ht="13.8" customHeight="1" x14ac:dyDescent="0.3">
      <c r="B261" s="33">
        <f t="shared" si="98"/>
        <v>1</v>
      </c>
      <c r="C261" s="32" t="s">
        <v>553</v>
      </c>
      <c r="E261" t="s">
        <v>552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483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483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483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483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517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483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483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594</v>
      </c>
      <c r="E268" s="9" t="s">
        <v>591</v>
      </c>
      <c r="G268">
        <v>1</v>
      </c>
      <c r="H268" s="22">
        <v>14.5</v>
      </c>
      <c r="I268" s="37">
        <f t="shared" ref="I268:I275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424</v>
      </c>
    </row>
    <row r="269" spans="2:12" ht="13.8" customHeight="1" x14ac:dyDescent="0.3">
      <c r="B269" s="33">
        <f t="shared" si="63"/>
        <v>1</v>
      </c>
      <c r="C269" s="32" t="s">
        <v>576</v>
      </c>
      <c r="E269" s="9" t="s">
        <v>575</v>
      </c>
      <c r="G269">
        <v>1</v>
      </c>
      <c r="H269" s="22">
        <v>14.5</v>
      </c>
      <c r="I269" s="37">
        <f t="shared" si="113"/>
        <v>1</v>
      </c>
      <c r="J269" s="38">
        <f t="shared" si="27"/>
        <v>0</v>
      </c>
      <c r="K269" s="35">
        <f t="shared" si="17"/>
        <v>14.5</v>
      </c>
      <c r="L269" t="s">
        <v>483</v>
      </c>
    </row>
    <row r="270" spans="2:12" ht="13.8" customHeight="1" x14ac:dyDescent="0.3">
      <c r="B270" s="33">
        <f t="shared" si="63"/>
        <v>1</v>
      </c>
      <c r="C270" s="32" t="s">
        <v>595</v>
      </c>
      <c r="E270" s="9" t="s">
        <v>466</v>
      </c>
      <c r="G270">
        <v>1</v>
      </c>
      <c r="H270" s="22">
        <v>8.5</v>
      </c>
      <c r="I270" s="37">
        <f t="shared" si="113"/>
        <v>1</v>
      </c>
      <c r="J270" s="38">
        <f t="shared" ref="J270" si="116">G270*B270-I270</f>
        <v>0</v>
      </c>
      <c r="K270" s="35">
        <f t="shared" ref="K270" si="117">B270*H270</f>
        <v>8.5</v>
      </c>
      <c r="L270" t="s">
        <v>483</v>
      </c>
    </row>
    <row r="271" spans="2:12" ht="13.8" customHeight="1" x14ac:dyDescent="0.3">
      <c r="B271" s="33">
        <f t="shared" si="63"/>
        <v>1</v>
      </c>
      <c r="C271" s="32" t="s">
        <v>442</v>
      </c>
      <c r="E271" s="9" t="s">
        <v>364</v>
      </c>
      <c r="G271">
        <v>1</v>
      </c>
      <c r="H271" s="22">
        <v>54.2</v>
      </c>
      <c r="I271" s="37">
        <f t="shared" si="113"/>
        <v>1</v>
      </c>
      <c r="J271" s="38">
        <f t="shared" ref="J271" si="118">G271*B271-I271</f>
        <v>0</v>
      </c>
      <c r="K271" s="35">
        <f t="shared" ref="K271" si="119">B271*H271</f>
        <v>54.2</v>
      </c>
      <c r="L271" t="s">
        <v>483</v>
      </c>
    </row>
    <row r="272" spans="2:12" ht="13.8" customHeight="1" x14ac:dyDescent="0.3">
      <c r="B272" s="33">
        <f t="shared" si="63"/>
        <v>1</v>
      </c>
      <c r="C272" s="32" t="s">
        <v>441</v>
      </c>
      <c r="E272" s="9" t="s">
        <v>467</v>
      </c>
      <c r="G272">
        <v>1</v>
      </c>
      <c r="H272" s="22">
        <v>37</v>
      </c>
      <c r="I272" s="37">
        <f t="shared" si="113"/>
        <v>1</v>
      </c>
      <c r="J272" s="38">
        <f t="shared" ref="J272" si="120">G272*B272-I272</f>
        <v>0</v>
      </c>
      <c r="K272" s="35">
        <f t="shared" ref="K272" si="121">B272*H272</f>
        <v>37</v>
      </c>
      <c r="L272" t="s">
        <v>483</v>
      </c>
    </row>
    <row r="273" spans="2:12" ht="13.8" customHeight="1" x14ac:dyDescent="0.3">
      <c r="B273" s="33">
        <f t="shared" si="63"/>
        <v>1</v>
      </c>
      <c r="C273" s="32" t="s">
        <v>462</v>
      </c>
      <c r="E273" s="9" t="s">
        <v>465</v>
      </c>
      <c r="G273">
        <v>1</v>
      </c>
      <c r="H273" s="22">
        <v>18</v>
      </c>
      <c r="I273" s="37">
        <f t="shared" si="113"/>
        <v>1</v>
      </c>
      <c r="J273" s="38">
        <f t="shared" ref="J273" si="122">G273*B273-I273</f>
        <v>0</v>
      </c>
      <c r="K273" s="35">
        <f t="shared" ref="K273" si="123">B273*H273</f>
        <v>18</v>
      </c>
      <c r="L273" t="s">
        <v>483</v>
      </c>
    </row>
    <row r="274" spans="2:12" ht="13.8" customHeight="1" x14ac:dyDescent="0.3">
      <c r="B274" s="33">
        <f t="shared" si="63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 t="shared" si="113"/>
        <v>5</v>
      </c>
      <c r="J274" s="38">
        <f t="shared" si="27"/>
        <v>0</v>
      </c>
      <c r="K274" s="35">
        <f t="shared" si="17"/>
        <v>72.649999999999991</v>
      </c>
      <c r="L274" t="s">
        <v>483</v>
      </c>
    </row>
    <row r="275" spans="2:12" ht="13.8" customHeight="1" x14ac:dyDescent="0.3">
      <c r="B275" s="33">
        <f t="shared" si="63"/>
        <v>2</v>
      </c>
      <c r="C275" s="32" t="s">
        <v>587</v>
      </c>
      <c r="E275" s="9" t="s">
        <v>371</v>
      </c>
      <c r="G275">
        <v>1</v>
      </c>
      <c r="H275" s="22">
        <v>36.42</v>
      </c>
      <c r="I275" s="37">
        <f t="shared" si="113"/>
        <v>2</v>
      </c>
      <c r="J275" s="38">
        <f t="shared" ref="J275" si="124">G275*B275-I275</f>
        <v>0</v>
      </c>
      <c r="K275" s="35">
        <f t="shared" ref="K275" si="125">B275*H275</f>
        <v>72.84</v>
      </c>
      <c r="L275" t="s">
        <v>483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585</v>
      </c>
      <c r="E277" s="9" t="s">
        <v>586</v>
      </c>
      <c r="G277">
        <v>1</v>
      </c>
      <c r="H277" s="22">
        <v>1.35</v>
      </c>
      <c r="I277" s="37">
        <f t="shared" ref="I277:I290" si="126">SUMIF(C$1:C$196,"="&amp;C277,B$1:B$196)</f>
        <v>16</v>
      </c>
      <c r="J277" s="38">
        <f t="shared" ref="J277" si="127">G277*B277-I277</f>
        <v>0</v>
      </c>
      <c r="K277" s="35">
        <f>B277*H277</f>
        <v>21.6</v>
      </c>
      <c r="L277" t="s">
        <v>484</v>
      </c>
    </row>
    <row r="278" spans="2:12" ht="13.8" customHeight="1" x14ac:dyDescent="0.3">
      <c r="B278" s="33">
        <f>ROUNDUP(I278/G278,0)</f>
        <v>0</v>
      </c>
      <c r="C278" s="32" t="s">
        <v>590</v>
      </c>
      <c r="E278" s="9" t="s">
        <v>589</v>
      </c>
      <c r="G278">
        <v>1</v>
      </c>
      <c r="H278" s="22">
        <v>1.35</v>
      </c>
      <c r="I278" s="37">
        <f t="shared" si="126"/>
        <v>0</v>
      </c>
      <c r="J278" s="38">
        <f t="shared" ref="J278" si="128">G278*B278-I278</f>
        <v>0</v>
      </c>
      <c r="K278" s="35">
        <f>B278*H278</f>
        <v>0</v>
      </c>
      <c r="L278" t="s">
        <v>484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 t="shared" si="126"/>
        <v>7</v>
      </c>
      <c r="J279" s="38">
        <f t="shared" ref="J279" si="129">G279*B279-I279</f>
        <v>0</v>
      </c>
      <c r="K279" s="35">
        <f>B279*H279</f>
        <v>7.3500000000000005</v>
      </c>
      <c r="L279" t="s">
        <v>483</v>
      </c>
    </row>
    <row r="280" spans="2:12" ht="13.8" customHeight="1" x14ac:dyDescent="0.3">
      <c r="B280" s="33">
        <f>ROUNDUP(I280/G280,0)</f>
        <v>16</v>
      </c>
      <c r="C280" s="32" t="s">
        <v>582</v>
      </c>
      <c r="E280" s="9" t="s">
        <v>581</v>
      </c>
      <c r="G280">
        <v>1</v>
      </c>
      <c r="H280" s="22">
        <v>1.35</v>
      </c>
      <c r="I280" s="37">
        <f t="shared" si="126"/>
        <v>16</v>
      </c>
      <c r="J280" s="38">
        <f t="shared" ref="J280" si="130">G280*B280-I280</f>
        <v>0</v>
      </c>
      <c r="K280" s="35">
        <f>B280*H280</f>
        <v>21.6</v>
      </c>
      <c r="L280" t="s">
        <v>483</v>
      </c>
    </row>
    <row r="281" spans="2:12" ht="13.8" customHeight="1" x14ac:dyDescent="0.3">
      <c r="B281" s="33">
        <f>ROUNDUP(I281/G281,0)</f>
        <v>0</v>
      </c>
      <c r="C281" s="32" t="s">
        <v>578</v>
      </c>
      <c r="E281" s="9" t="s">
        <v>577</v>
      </c>
      <c r="G281">
        <v>1</v>
      </c>
      <c r="H281" s="22">
        <v>2.19</v>
      </c>
      <c r="I281" s="37">
        <f t="shared" si="126"/>
        <v>0</v>
      </c>
      <c r="J281" s="38">
        <f t="shared" ref="J281" si="131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63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 t="shared" si="126"/>
        <v>8</v>
      </c>
      <c r="J282" s="38">
        <f t="shared" ref="J282" si="132">G282*B282-I282</f>
        <v>0</v>
      </c>
      <c r="K282" s="35">
        <f t="shared" ref="K282" si="133">B282*H282</f>
        <v>12.32</v>
      </c>
      <c r="L282" t="s">
        <v>483</v>
      </c>
    </row>
    <row r="283" spans="2:12" ht="13.8" customHeight="1" x14ac:dyDescent="0.3">
      <c r="B283" s="33">
        <f t="shared" si="63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 t="shared" si="126"/>
        <v>14</v>
      </c>
      <c r="J283" s="38">
        <f t="shared" ref="J283" si="134">G283*B283-I283</f>
        <v>0</v>
      </c>
      <c r="K283" s="35">
        <f t="shared" ref="K283" si="135">B283*H283</f>
        <v>21.560000000000002</v>
      </c>
      <c r="L283" t="s">
        <v>483</v>
      </c>
    </row>
    <row r="284" spans="2:12" ht="13.8" customHeight="1" x14ac:dyDescent="0.3">
      <c r="B284" s="33">
        <f t="shared" si="63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 t="shared" si="126"/>
        <v>2</v>
      </c>
      <c r="J284" s="38">
        <f t="shared" si="27"/>
        <v>0</v>
      </c>
      <c r="K284" s="35">
        <f t="shared" si="17"/>
        <v>3.9</v>
      </c>
      <c r="L284" t="s">
        <v>483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 t="shared" si="126"/>
        <v>2</v>
      </c>
      <c r="J285" s="38">
        <f t="shared" ref="J285" si="136">G285*B285-I285</f>
        <v>0</v>
      </c>
      <c r="K285" s="35">
        <f>B285*H285</f>
        <v>2</v>
      </c>
      <c r="L285" t="s">
        <v>483</v>
      </c>
    </row>
    <row r="286" spans="2:12" ht="13.8" customHeight="1" x14ac:dyDescent="0.3">
      <c r="B286" s="33">
        <f t="shared" si="63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 t="shared" si="126"/>
        <v>2</v>
      </c>
      <c r="J286" s="38">
        <f t="shared" ref="J286" si="137">G286*B286-I286</f>
        <v>0</v>
      </c>
      <c r="K286" s="35">
        <f t="shared" si="17"/>
        <v>2.78</v>
      </c>
      <c r="L286" t="s">
        <v>483</v>
      </c>
    </row>
    <row r="287" spans="2:12" ht="13.8" customHeight="1" x14ac:dyDescent="0.3">
      <c r="B287" s="33">
        <f t="shared" si="63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 t="shared" si="126"/>
        <v>5</v>
      </c>
      <c r="J287" s="38">
        <f t="shared" ref="J287" si="138">G287*B287-I287</f>
        <v>0</v>
      </c>
      <c r="K287" s="35">
        <f t="shared" si="17"/>
        <v>16.45</v>
      </c>
      <c r="L287" t="s">
        <v>483</v>
      </c>
    </row>
    <row r="288" spans="2:12" ht="13.8" customHeight="1" x14ac:dyDescent="0.3">
      <c r="B288" s="33">
        <f t="shared" si="63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 t="shared" si="126"/>
        <v>4</v>
      </c>
      <c r="J288" s="38">
        <f t="shared" ref="J288" si="139">G288*B288-I288</f>
        <v>0</v>
      </c>
      <c r="K288" s="35">
        <f t="shared" ref="K288" si="140">B288*H288</f>
        <v>4</v>
      </c>
      <c r="L288" t="s">
        <v>483</v>
      </c>
    </row>
    <row r="289" spans="1:12" ht="13.8" customHeight="1" x14ac:dyDescent="0.3">
      <c r="B289" s="33">
        <f t="shared" si="63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 t="shared" si="126"/>
        <v>2</v>
      </c>
      <c r="J289" s="38">
        <f t="shared" ref="J289" si="141">G289*B289-I289</f>
        <v>0</v>
      </c>
      <c r="K289" s="35">
        <f t="shared" ref="K289" si="142">B289*H289</f>
        <v>40</v>
      </c>
      <c r="L289" t="s">
        <v>483</v>
      </c>
    </row>
    <row r="290" spans="1:12" ht="13.8" customHeight="1" x14ac:dyDescent="0.3">
      <c r="B290" s="33">
        <f t="shared" si="63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 t="shared" si="126"/>
        <v>1</v>
      </c>
      <c r="J290" s="38">
        <f t="shared" ref="J290" si="143">G290*B290-I290</f>
        <v>0</v>
      </c>
      <c r="K290" s="35">
        <f t="shared" ref="K290" si="144">B290*H290</f>
        <v>18.079999999999998</v>
      </c>
      <c r="L290" t="s">
        <v>483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469</v>
      </c>
      <c r="E293" t="s">
        <v>468</v>
      </c>
      <c r="G293">
        <v>1</v>
      </c>
      <c r="H293" s="22">
        <v>10.99</v>
      </c>
      <c r="I293" s="37">
        <f t="shared" ref="I293:I302" si="145">SUMIF(C$1:C$196,"="&amp;C293,B$1:B$196)</f>
        <v>0</v>
      </c>
      <c r="J293" s="38">
        <f t="shared" ref="J293" si="146">G293*B293-I293</f>
        <v>1</v>
      </c>
      <c r="K293" s="35">
        <f t="shared" ref="K293" si="147">B293*H293</f>
        <v>10.99</v>
      </c>
      <c r="L293" t="s">
        <v>483</v>
      </c>
    </row>
    <row r="294" spans="1:12" ht="13.8" customHeight="1" x14ac:dyDescent="0.3">
      <c r="B294" s="33">
        <v>1</v>
      </c>
      <c r="C294" s="32" t="s">
        <v>344</v>
      </c>
      <c r="E294" s="9" t="s">
        <v>450</v>
      </c>
      <c r="G294">
        <v>1</v>
      </c>
      <c r="H294" s="22">
        <v>10.99</v>
      </c>
      <c r="I294" s="37">
        <f t="shared" si="145"/>
        <v>3</v>
      </c>
      <c r="J294" s="38">
        <f t="shared" ref="J294:J295" si="148">G294*B294-I294</f>
        <v>-2</v>
      </c>
      <c r="K294" s="35">
        <f t="shared" ref="K294:K295" si="149">B294*H294</f>
        <v>10.99</v>
      </c>
      <c r="L294" t="s">
        <v>483</v>
      </c>
    </row>
    <row r="295" spans="1:12" ht="13.8" customHeight="1" x14ac:dyDescent="0.3">
      <c r="B295" s="33">
        <v>1</v>
      </c>
      <c r="C295" s="32" t="s">
        <v>350</v>
      </c>
      <c r="E295" s="9" t="s">
        <v>453</v>
      </c>
      <c r="G295">
        <v>1</v>
      </c>
      <c r="H295" s="22">
        <v>2.8</v>
      </c>
      <c r="I295" s="37">
        <f t="shared" si="145"/>
        <v>1</v>
      </c>
      <c r="J295" s="38">
        <f t="shared" si="148"/>
        <v>0</v>
      </c>
      <c r="K295" s="35">
        <f t="shared" si="149"/>
        <v>2.8</v>
      </c>
      <c r="L295" t="s">
        <v>483</v>
      </c>
    </row>
    <row r="296" spans="1:12" ht="13.8" customHeight="1" x14ac:dyDescent="0.3">
      <c r="B296" s="33">
        <v>1</v>
      </c>
      <c r="C296" s="32" t="s">
        <v>351</v>
      </c>
      <c r="E296" s="9" t="s">
        <v>454</v>
      </c>
      <c r="G296">
        <v>1</v>
      </c>
      <c r="H296" s="22">
        <v>2.8</v>
      </c>
      <c r="I296" s="37">
        <f t="shared" si="145"/>
        <v>2</v>
      </c>
      <c r="J296" s="38">
        <f t="shared" ref="J296" si="150">G296*B296-I296</f>
        <v>-1</v>
      </c>
      <c r="K296" s="35">
        <f t="shared" ref="K296" si="151">B296*H296</f>
        <v>2.8</v>
      </c>
      <c r="L296" t="s">
        <v>483</v>
      </c>
    </row>
    <row r="297" spans="1:12" ht="13.8" customHeight="1" x14ac:dyDescent="0.3">
      <c r="B297" s="33">
        <v>1</v>
      </c>
      <c r="C297" s="32" t="s">
        <v>452</v>
      </c>
      <c r="E297" s="9" t="s">
        <v>455</v>
      </c>
      <c r="G297">
        <v>1</v>
      </c>
      <c r="H297" s="22">
        <v>2.8</v>
      </c>
      <c r="I297" s="37">
        <f t="shared" si="145"/>
        <v>0</v>
      </c>
      <c r="J297" s="38">
        <f>G297*B297-I297</f>
        <v>1</v>
      </c>
      <c r="K297" s="35">
        <f>B297*H297</f>
        <v>2.8</v>
      </c>
      <c r="L297" t="s">
        <v>483</v>
      </c>
    </row>
    <row r="298" spans="1:12" ht="13.8" customHeight="1" x14ac:dyDescent="0.3">
      <c r="B298" s="33">
        <v>1</v>
      </c>
      <c r="C298" s="32" t="s">
        <v>451</v>
      </c>
      <c r="E298" s="9" t="s">
        <v>456</v>
      </c>
      <c r="G298">
        <v>1</v>
      </c>
      <c r="H298" s="22">
        <v>2.8</v>
      </c>
      <c r="I298" s="37">
        <f t="shared" si="145"/>
        <v>3</v>
      </c>
      <c r="J298" s="38">
        <f t="shared" ref="J298" si="152">G298*B298-I298</f>
        <v>-2</v>
      </c>
      <c r="K298" s="35">
        <f t="shared" ref="K298" si="153">B298*H298</f>
        <v>2.8</v>
      </c>
      <c r="L298" t="s">
        <v>483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 t="shared" si="145"/>
        <v>0</v>
      </c>
      <c r="J299" s="38">
        <f t="shared" ref="J299" si="154">G299*B299-I299</f>
        <v>1</v>
      </c>
      <c r="K299" s="35">
        <f t="shared" ref="K299" si="155">B299*H299</f>
        <v>1839</v>
      </c>
      <c r="L299" t="s">
        <v>483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 t="shared" si="145"/>
        <v>0</v>
      </c>
      <c r="J300" s="38">
        <f t="shared" ref="J300" si="156">G300*B300-I300</f>
        <v>1</v>
      </c>
      <c r="K300" s="35">
        <f t="shared" ref="K300" si="157">B300*H300</f>
        <v>31.5</v>
      </c>
      <c r="L300" t="s">
        <v>483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 t="shared" si="145"/>
        <v>0</v>
      </c>
      <c r="J301" s="38">
        <f t="shared" ref="J301" si="158">G301*B301-I301</f>
        <v>1</v>
      </c>
      <c r="K301" s="35">
        <f t="shared" ref="K301" si="159">B301*H301</f>
        <v>49</v>
      </c>
      <c r="L301" t="s">
        <v>483</v>
      </c>
    </row>
    <row r="302" spans="1:12" ht="13.8" customHeight="1" x14ac:dyDescent="0.3">
      <c r="B302" s="33">
        <v>1</v>
      </c>
      <c r="C302" s="32" t="s">
        <v>457</v>
      </c>
      <c r="E302" s="9" t="s">
        <v>458</v>
      </c>
      <c r="H302" s="22"/>
      <c r="I302" s="37">
        <f t="shared" si="145"/>
        <v>0</v>
      </c>
      <c r="J302" s="38"/>
      <c r="K302" s="35"/>
      <c r="L302" t="s">
        <v>483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460</v>
      </c>
      <c r="G305">
        <v>1</v>
      </c>
      <c r="H305" s="22">
        <v>0.87</v>
      </c>
      <c r="I305" s="37">
        <f t="shared" ref="I305:I310" si="160">SUMIF(C$1:C$196,"="&amp;C305,B$1:B$196)</f>
        <v>0</v>
      </c>
      <c r="J305" s="38">
        <f t="shared" ref="J305:J306" si="161">G305*B305-I305</f>
        <v>1</v>
      </c>
      <c r="K305" s="35">
        <f t="shared" ref="K305:K306" si="162">B305*H305</f>
        <v>0.87</v>
      </c>
      <c r="L305" t="s">
        <v>483</v>
      </c>
    </row>
    <row r="306" spans="2:12" ht="13.8" customHeight="1" x14ac:dyDescent="0.3">
      <c r="B306" s="33">
        <v>1</v>
      </c>
      <c r="C306" s="32" t="s">
        <v>425</v>
      </c>
      <c r="E306" s="9" t="s">
        <v>459</v>
      </c>
      <c r="G306">
        <v>1</v>
      </c>
      <c r="H306" s="22">
        <v>0.8</v>
      </c>
      <c r="I306" s="37">
        <f t="shared" si="160"/>
        <v>0</v>
      </c>
      <c r="J306" s="38">
        <f t="shared" si="161"/>
        <v>1</v>
      </c>
      <c r="K306" s="35">
        <f t="shared" si="162"/>
        <v>0.8</v>
      </c>
      <c r="L306" t="s">
        <v>483</v>
      </c>
    </row>
    <row r="307" spans="2:12" ht="13.8" customHeight="1" x14ac:dyDescent="0.3">
      <c r="B307" s="33">
        <v>5</v>
      </c>
      <c r="C307" s="32" t="s">
        <v>443</v>
      </c>
      <c r="E307" s="9" t="s">
        <v>461</v>
      </c>
      <c r="G307">
        <v>1</v>
      </c>
      <c r="H307" s="22">
        <v>19.989999999999998</v>
      </c>
      <c r="I307" s="37">
        <f t="shared" si="160"/>
        <v>0</v>
      </c>
      <c r="J307" s="38">
        <f t="shared" ref="J307:J308" si="163">G307*B307-I307</f>
        <v>5</v>
      </c>
      <c r="K307" s="35">
        <f t="shared" ref="K307:K308" si="164">B307*H307</f>
        <v>99.949999999999989</v>
      </c>
      <c r="L307" t="s">
        <v>483</v>
      </c>
    </row>
    <row r="308" spans="2:12" ht="13.8" customHeight="1" x14ac:dyDescent="0.3">
      <c r="B308" s="33">
        <v>1</v>
      </c>
      <c r="C308" s="32" t="s">
        <v>449</v>
      </c>
      <c r="E308" s="9" t="s">
        <v>448</v>
      </c>
      <c r="G308">
        <v>1</v>
      </c>
      <c r="H308" s="22">
        <v>44</v>
      </c>
      <c r="I308" s="37">
        <f t="shared" si="160"/>
        <v>0</v>
      </c>
      <c r="J308" s="38">
        <f t="shared" si="163"/>
        <v>1</v>
      </c>
      <c r="K308" s="35">
        <f t="shared" si="164"/>
        <v>44</v>
      </c>
      <c r="L308" t="s">
        <v>424</v>
      </c>
    </row>
    <row r="309" spans="2:12" ht="13.8" customHeight="1" x14ac:dyDescent="0.3">
      <c r="B309" s="33">
        <v>5</v>
      </c>
      <c r="C309" s="32" t="s">
        <v>444</v>
      </c>
      <c r="E309" s="9" t="s">
        <v>445</v>
      </c>
      <c r="G309">
        <v>1</v>
      </c>
      <c r="H309" s="22">
        <v>2.0499999999999998</v>
      </c>
      <c r="I309" s="37">
        <f t="shared" si="160"/>
        <v>0</v>
      </c>
      <c r="J309" s="38">
        <f t="shared" ref="J309:J310" si="165">G309*B309-I309</f>
        <v>5</v>
      </c>
      <c r="K309" s="35">
        <f t="shared" ref="K309:K310" si="166">B309*H309</f>
        <v>10.25</v>
      </c>
      <c r="L309" t="s">
        <v>483</v>
      </c>
    </row>
    <row r="310" spans="2:12" ht="13.8" customHeight="1" x14ac:dyDescent="0.3">
      <c r="B310" s="33">
        <v>5</v>
      </c>
      <c r="C310" s="32" t="s">
        <v>446</v>
      </c>
      <c r="E310" s="9" t="s">
        <v>447</v>
      </c>
      <c r="G310">
        <v>1</v>
      </c>
      <c r="H310" s="22">
        <v>1.95</v>
      </c>
      <c r="I310" s="37">
        <f t="shared" si="160"/>
        <v>0</v>
      </c>
      <c r="J310" s="38">
        <f t="shared" si="165"/>
        <v>5</v>
      </c>
      <c r="K310" s="35">
        <f t="shared" si="166"/>
        <v>9.75</v>
      </c>
      <c r="L310" t="s">
        <v>483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71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70" priority="168">
      <formula>$L4=$O$5</formula>
    </cfRule>
    <cfRule type="expression" dxfId="69" priority="169">
      <formula>$L4=$O$4</formula>
    </cfRule>
  </conditionalFormatting>
  <conditionalFormatting sqref="E233">
    <cfRule type="expression" dxfId="68" priority="171">
      <formula>$L230=$O$6</formula>
    </cfRule>
  </conditionalFormatting>
  <conditionalFormatting sqref="E233">
    <cfRule type="expression" dxfId="67" priority="174">
      <formula>$L230=$O$5</formula>
    </cfRule>
    <cfRule type="expression" dxfId="66" priority="175">
      <formula>$L230=$O$4</formula>
    </cfRule>
  </conditionalFormatting>
  <conditionalFormatting sqref="E231:E232">
    <cfRule type="expression" dxfId="65" priority="177">
      <formula>$L229=$O$6</formula>
    </cfRule>
  </conditionalFormatting>
  <conditionalFormatting sqref="E231:E232">
    <cfRule type="expression" dxfId="64" priority="180">
      <formula>$L229=$O$5</formula>
    </cfRule>
    <cfRule type="expression" dxfId="63" priority="181">
      <formula>$L229=$O$4</formula>
    </cfRule>
  </conditionalFormatting>
  <conditionalFormatting sqref="E258">
    <cfRule type="expression" dxfId="62" priority="183">
      <formula>$L268=$O$6</formula>
    </cfRule>
  </conditionalFormatting>
  <conditionalFormatting sqref="E258">
    <cfRule type="expression" dxfId="61" priority="187">
      <formula>$L268=$O$5</formula>
    </cfRule>
    <cfRule type="expression" dxfId="60" priority="188">
      <formula>$L268=$O$4</formula>
    </cfRule>
  </conditionalFormatting>
  <conditionalFormatting sqref="B25:K25">
    <cfRule type="expression" dxfId="59" priority="50">
      <formula>$L25=$O$6</formula>
    </cfRule>
  </conditionalFormatting>
  <conditionalFormatting sqref="A25:XFD25">
    <cfRule type="expression" dxfId="58" priority="51">
      <formula>$L25=$O$5</formula>
    </cfRule>
    <cfRule type="expression" dxfId="57" priority="52">
      <formula>$L25=$O$4</formula>
    </cfRule>
  </conditionalFormatting>
  <conditionalFormatting sqref="B15:K16">
    <cfRule type="expression" dxfId="56" priority="47">
      <formula>$L15=$O$6</formula>
    </cfRule>
  </conditionalFormatting>
  <conditionalFormatting sqref="A15:XFD16">
    <cfRule type="expression" dxfId="55" priority="48">
      <formula>$L15=$O$5</formula>
    </cfRule>
    <cfRule type="expression" dxfId="54" priority="49">
      <formula>$L15=$O$4</formula>
    </cfRule>
  </conditionalFormatting>
  <conditionalFormatting sqref="A17 M17:XFD17">
    <cfRule type="expression" dxfId="53" priority="45">
      <formula>$L17=$O$5</formula>
    </cfRule>
    <cfRule type="expression" dxfId="52" priority="46">
      <formula>$L17=$O$4</formula>
    </cfRule>
  </conditionalFormatting>
  <conditionalFormatting sqref="B17:K17">
    <cfRule type="expression" dxfId="51" priority="41">
      <formula>$L17=$O$6</formula>
    </cfRule>
  </conditionalFormatting>
  <conditionalFormatting sqref="B17:L17">
    <cfRule type="expression" dxfId="50" priority="42">
      <formula>$L17=$O$5</formula>
    </cfRule>
    <cfRule type="expression" dxfId="49" priority="43">
      <formula>$L17=$O$4</formula>
    </cfRule>
  </conditionalFormatting>
  <conditionalFormatting sqref="A18 M18:XFD18">
    <cfRule type="expression" dxfId="48" priority="39">
      <formula>$L18=$O$5</formula>
    </cfRule>
    <cfRule type="expression" dxfId="47" priority="40">
      <formula>$L18=$O$4</formula>
    </cfRule>
  </conditionalFormatting>
  <conditionalFormatting sqref="B18:K18">
    <cfRule type="expression" dxfId="46" priority="36">
      <formula>$L18=$O$6</formula>
    </cfRule>
  </conditionalFormatting>
  <conditionalFormatting sqref="B18:L18">
    <cfRule type="expression" dxfId="45" priority="37">
      <formula>$L18=$O$5</formula>
    </cfRule>
    <cfRule type="expression" dxfId="44" priority="38">
      <formula>$L18=$O$4</formula>
    </cfRule>
  </conditionalFormatting>
  <conditionalFormatting sqref="A21 M21:XFD21">
    <cfRule type="expression" dxfId="43" priority="34">
      <formula>$L21=$O$5</formula>
    </cfRule>
    <cfRule type="expression" dxfId="42" priority="35">
      <formula>$L21=$O$4</formula>
    </cfRule>
  </conditionalFormatting>
  <conditionalFormatting sqref="B21:C21 E21:K21">
    <cfRule type="expression" dxfId="41" priority="31">
      <formula>$L21=$O$6</formula>
    </cfRule>
  </conditionalFormatting>
  <conditionalFormatting sqref="B21:C21 E21:L21">
    <cfRule type="expression" dxfId="40" priority="32">
      <formula>$L21=$O$5</formula>
    </cfRule>
    <cfRule type="expression" dxfId="39" priority="33">
      <formula>$L21=$O$4</formula>
    </cfRule>
  </conditionalFormatting>
  <conditionalFormatting sqref="B23:K23">
    <cfRule type="expression" dxfId="38" priority="28">
      <formula>$L23=$O$6</formula>
    </cfRule>
  </conditionalFormatting>
  <conditionalFormatting sqref="A23:XFD23">
    <cfRule type="expression" dxfId="37" priority="29">
      <formula>$L23=$O$5</formula>
    </cfRule>
    <cfRule type="expression" dxfId="36" priority="30">
      <formula>$L23=$O$4</formula>
    </cfRule>
  </conditionalFormatting>
  <conditionalFormatting sqref="B24:K24">
    <cfRule type="expression" dxfId="35" priority="25">
      <formula>$L24=$O$6</formula>
    </cfRule>
  </conditionalFormatting>
  <conditionalFormatting sqref="A24:XFD24">
    <cfRule type="expression" dxfId="34" priority="26">
      <formula>$L24=$O$5</formula>
    </cfRule>
    <cfRule type="expression" dxfId="33" priority="27">
      <formula>$L24=$O$4</formula>
    </cfRule>
  </conditionalFormatting>
  <conditionalFormatting sqref="A22 M22:XFD22">
    <cfRule type="expression" dxfId="32" priority="23">
      <formula>$L22=$O$5</formula>
    </cfRule>
    <cfRule type="expression" dxfId="31" priority="24">
      <formula>$L22=$O$4</formula>
    </cfRule>
  </conditionalFormatting>
  <conditionalFormatting sqref="B22:K22">
    <cfRule type="expression" dxfId="30" priority="20">
      <formula>$L22=$O$6</formula>
    </cfRule>
  </conditionalFormatting>
  <conditionalFormatting sqref="B22:L22">
    <cfRule type="expression" dxfId="29" priority="21">
      <formula>$L22=$O$5</formula>
    </cfRule>
    <cfRule type="expression" dxfId="28" priority="22">
      <formula>$L22=$O$4</formula>
    </cfRule>
  </conditionalFormatting>
  <conditionalFormatting sqref="D21">
    <cfRule type="expression" dxfId="27" priority="17">
      <formula>$L21=$O$6</formula>
    </cfRule>
  </conditionalFormatting>
  <conditionalFormatting sqref="D21">
    <cfRule type="expression" dxfId="26" priority="18">
      <formula>$L21=$O$5</formula>
    </cfRule>
    <cfRule type="expression" dxfId="25" priority="19">
      <formula>$L21=$O$4</formula>
    </cfRule>
  </conditionalFormatting>
  <conditionalFormatting sqref="A19 M19:XFD19">
    <cfRule type="expression" dxfId="24" priority="15">
      <formula>$L19=$O$5</formula>
    </cfRule>
    <cfRule type="expression" dxfId="23" priority="16">
      <formula>$L19=$O$4</formula>
    </cfRule>
  </conditionalFormatting>
  <conditionalFormatting sqref="B19:K19">
    <cfRule type="expression" dxfId="22" priority="12">
      <formula>$L19=$O$6</formula>
    </cfRule>
  </conditionalFormatting>
  <conditionalFormatting sqref="B19:L19">
    <cfRule type="expression" dxfId="21" priority="13">
      <formula>$L19=$O$5</formula>
    </cfRule>
    <cfRule type="expression" dxfId="20" priority="14">
      <formula>$L19=$O$4</formula>
    </cfRule>
  </conditionalFormatting>
  <conditionalFormatting sqref="A20 M20:XFD20">
    <cfRule type="expression" dxfId="19" priority="10">
      <formula>$L20=$O$5</formula>
    </cfRule>
    <cfRule type="expression" dxfId="18" priority="11">
      <formula>$L20=$O$4</formula>
    </cfRule>
  </conditionalFormatting>
  <conditionalFormatting sqref="B20:K20">
    <cfRule type="expression" dxfId="17" priority="7">
      <formula>$L20=$O$6</formula>
    </cfRule>
  </conditionalFormatting>
  <conditionalFormatting sqref="B20:L20">
    <cfRule type="expression" dxfId="16" priority="8">
      <formula>$L20=$O$5</formula>
    </cfRule>
    <cfRule type="expression" dxfId="15" priority="9">
      <formula>$L20=$O$4</formula>
    </cfRule>
  </conditionalFormatting>
  <conditionalFormatting sqref="E268">
    <cfRule type="expression" dxfId="14" priority="190">
      <formula>$L268=$O$6</formula>
    </cfRule>
  </conditionalFormatting>
  <conditionalFormatting sqref="E268">
    <cfRule type="expression" dxfId="13" priority="194">
      <formula>$L268=$O$5</formula>
    </cfRule>
    <cfRule type="expression" dxfId="12" priority="195">
      <formula>$L268=$O$4</formula>
    </cfRule>
  </conditionalFormatting>
  <conditionalFormatting sqref="B268:D268 F268:K268">
    <cfRule type="expression" dxfId="11" priority="4">
      <formula>$L268=$O$6</formula>
    </cfRule>
  </conditionalFormatting>
  <conditionalFormatting sqref="A268:D268 F268:XFD268">
    <cfRule type="expression" dxfId="10" priority="5">
      <formula>$L268=$O$5</formula>
    </cfRule>
    <cfRule type="expression" dxfId="9" priority="6">
      <formula>$L268=$O$4</formula>
    </cfRule>
  </conditionalFormatting>
  <conditionalFormatting sqref="B39:K39">
    <cfRule type="expression" dxfId="8" priority="1">
      <formula>$L39=$O$6</formula>
    </cfRule>
  </conditionalFormatting>
  <conditionalFormatting sqref="A39:XFD39">
    <cfRule type="expression" dxfId="7" priority="2">
      <formula>$L39=$O$5</formula>
    </cfRule>
    <cfRule type="expression" dxfId="6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2016-06-28T14:53:09Z</dcterms:modified>
</cp:coreProperties>
</file>