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autoCompressPictures="0"/>
  <xr:revisionPtr revIDLastSave="2" documentId="8_{800DEF7D-C5A5-4A5C-98CB-516EAF0B6757}" xr6:coauthVersionLast="47" xr6:coauthVersionMax="47" xr10:uidLastSave="{195E267F-CFEC-4A09-BE62-B812A5823F64}"/>
  <bookViews>
    <workbookView xWindow="-108" yWindow="-108" windowWidth="23256" windowHeight="12456" activeTab="3"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23" l="1"/>
  <c r="F15" i="23"/>
  <c r="G5" i="23"/>
  <c r="G6" i="23"/>
  <c r="E5" i="23"/>
  <c r="E6" i="23"/>
  <c r="E7" i="23"/>
  <c r="G7" i="23" s="1"/>
  <c r="E4" i="23"/>
  <c r="D16" i="21"/>
  <c r="G16" i="21"/>
  <c r="G8" i="21"/>
  <c r="D8" i="2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D42" i="21" l="1"/>
  <c r="F56" i="24" l="1"/>
  <c r="E54" i="21"/>
  <c r="E56" i="24" l="1"/>
  <c r="H56" i="24"/>
  <c r="G56" i="24" l="1"/>
  <c r="G78" i="21" l="1"/>
  <c r="E12" i="23" l="1"/>
  <c r="G12" i="23" s="1"/>
  <c r="E13" i="23"/>
  <c r="G13" i="23" s="1"/>
  <c r="E14" i="23"/>
  <c r="G14" i="23" s="1"/>
  <c r="E11" i="23"/>
  <c r="C15" i="23"/>
  <c r="G4" i="23"/>
  <c r="G11" i="23" l="1"/>
  <c r="G15" i="23" s="1"/>
  <c r="E15" i="23"/>
  <c r="D78" i="21"/>
</calcChain>
</file>

<file path=xl/sharedStrings.xml><?xml version="1.0" encoding="utf-8"?>
<sst xmlns="http://schemas.openxmlformats.org/spreadsheetml/2006/main" count="726" uniqueCount="395">
  <si>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</si>
  <si>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</si>
  <si>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</si>
  <si>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</si>
  <si>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</si>
  <si>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</si>
  <si>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</si>
  <si>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</si>
  <si>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</si>
  <si>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</si>
  <si>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</si>
  <si>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</si>
  <si>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</si>
  <si>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</si>
  <si>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</si>
  <si>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</si>
  <si>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</si>
  <si>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</si>
  <si>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</si>
  <si>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</si>
  <si>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</si>
  <si>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</si>
  <si>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</si>
  <si>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</si>
  <si>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</si>
  <si>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</si>
  <si>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</si>
  <si>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</si>
  <si>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</si>
  <si>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</si>
  <si>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</si>
  <si>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</si>
  <si>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</si>
  <si>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</si>
  <si>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</si>
  <si>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</si>
  <si>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</si>
  <si>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</si>
  <si>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</si>
  <si>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</si>
  <si>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</si>
  <si>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</si>
  <si>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</si>
  <si>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</si>
  <si>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</si>
  <si>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</si>
  <si>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</si>
  <si>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</si>
  <si>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</si>
  <si>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</si>
  <si>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</si>
  <si>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</si>
  <si>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</si>
  <si>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</si>
  <si>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</si>
  <si>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</si>
  <si>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</si>
  <si>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</si>
  <si>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</si>
  <si>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</si>
  <si>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</si>
  <si>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</si>
  <si>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</si>
  <si>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</si>
  <si>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</si>
  <si>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</si>
  <si>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</si>
  <si>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</si>
  <si>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</si>
  <si>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</si>
  <si>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</si>
  <si>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</si>
  <si>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</si>
  <si>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</si>
  <si>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</si>
  <si>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</si>
  <si>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</si>
  <si>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</si>
  <si>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</si>
  <si>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</si>
  <si>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</si>
  <si>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</si>
  <si>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</si>
  <si>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</si>
  <si>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</si>
  <si>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</si>
  <si>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</si>
  <si>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</si>
  <si>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</si>
  <si>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</si>
  <si>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</si>
  <si>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</si>
  <si>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</si>
  <si>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</si>
  <si>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</si>
  <si>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</si>
  <si>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</si>
  <si>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</si>
  <si>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</si>
  <si>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</si>
  <si>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</si>
  <si>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</si>
  <si>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</si>
  <si>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</si>
  <si>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</si>
  <si>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</si>
  <si>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</si>
  <si>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</si>
  <si>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</si>
  <si>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</si>
  <si>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</si>
  <si>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</si>
  <si>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</si>
  <si>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</si>
  <si>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</si>
  <si>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</si>
  <si>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</si>
  <si>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</si>
  <si>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</si>
  <si>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</si>
  <si>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</si>
  <si>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</si>
  <si>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</si>
  <si>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</si>
  <si>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</si>
  <si>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</si>
  <si>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</si>
  <si>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</si>
  <si>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</si>
  <si>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</si>
  <si>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</si>
  <si>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</si>
  <si>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</si>
  <si>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</si>
  <si>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</si>
  <si>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</si>
  <si>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</si>
  <si>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</si>
  <si>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</si>
  <si>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</si>
  <si>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</si>
  <si>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</si>
  <si>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</si>
  <si>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</si>
  <si>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</si>
  <si>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</si>
  <si>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</si>
  <si>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</si>
  <si>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</si>
  <si>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</si>
  <si>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</si>
  <si>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</si>
  <si>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</si>
  <si>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</si>
  <si>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</si>
  <si>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</si>
  <si>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</si>
  <si>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</si>
  <si>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</si>
  <si>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</si>
  <si>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</si>
  <si>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</si>
  <si>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</si>
  <si>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</si>
  <si>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</si>
  <si>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</si>
  <si>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</si>
  <si>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</si>
  <si>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</si>
  <si>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</si>
  <si>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</si>
  <si>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</si>
  <si>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</si>
  <si>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</si>
  <si>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</si>
  <si>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</si>
  <si>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</si>
  <si>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</si>
  <si>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</si>
  <si>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</si>
  <si>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</si>
  <si>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</si>
  <si>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</si>
  <si>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</si>
  <si>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</si>
  <si>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</si>
  <si>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</si>
  <si>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</si>
  <si>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</si>
  <si>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</si>
  <si>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</si>
  <si>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</si>
  <si>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</si>
  <si>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</si>
  <si>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</si>
  <si>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</si>
  <si>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</si>
  <si>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</si>
  <si>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</si>
  <si>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</si>
  <si>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</si>
  <si>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</si>
  <si>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</si>
  <si>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</si>
  <si>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</si>
  <si>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</si>
  <si>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</si>
  <si>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</si>
  <si>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</si>
  <si>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</si>
  <si>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</si>
  <si>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</si>
  <si>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</si>
  <si>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</si>
  <si>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</si>
  <si>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</si>
  <si>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</si>
  <si>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</si>
  <si>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</si>
  <si>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</si>
  <si>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</si>
  <si>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</si>
  <si>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</si>
  <si>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</si>
  <si>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</si>
  <si>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</si>
  <si>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</si>
  <si>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</si>
  <si>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</si>
  <si>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</si>
  <si>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</si>
  <si>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</si>
  <si>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</si>
  <si>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</si>
  <si>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</si>
  <si>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</si>
  <si>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</si>
  <si>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</si>
  <si>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</si>
  <si>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</si>
  <si>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</si>
  <si>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</si>
  <si>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</si>
  <si>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</si>
  <si>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</si>
  <si>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</si>
  <si>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</si>
  <si>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</si>
  <si>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</si>
  <si>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</si>
  <si>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</si>
  <si>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</si>
  <si>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</si>
  <si>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</si>
  <si>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</si>
  <si>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</si>
  <si>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</si>
  <si>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</si>
  <si>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</si>
  <si>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</si>
  <si>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</si>
  <si>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</si>
  <si>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</si>
  <si>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</si>
  <si>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</si>
  <si>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</si>
  <si>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</si>
  <si>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</si>
  <si>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</si>
  <si>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</si>
  <si>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</si>
  <si>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</si>
  <si>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</si>
  <si>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</si>
  <si>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</si>
  <si>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</si>
  <si>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</si>
  <si>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</si>
  <si>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</si>
  <si>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</si>
  <si>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</si>
  <si>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</si>
  <si>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</si>
  <si>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</si>
  <si>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</si>
  <si>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</si>
  <si>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</si>
  <si>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</si>
  <si>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</si>
  <si>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</si>
  <si>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</si>
  <si>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</si>
  <si>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</si>
  <si>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</si>
  <si>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</si>
  <si>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</si>
  <si>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</si>
  <si>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</si>
  <si>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</si>
  <si>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</si>
  <si>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</si>
  <si>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</si>
  <si>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</si>
  <si>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</si>
  <si>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</si>
  <si>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</si>
  <si>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</si>
  <si>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</si>
  <si>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</si>
  <si>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</si>
  <si>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</si>
  <si>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</si>
  <si>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</si>
  <si>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</si>
  <si>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</si>
  <si>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</si>
  <si>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</si>
  <si>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</si>
  <si>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</si>
  <si>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</si>
  <si>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</si>
  <si>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</si>
  <si>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</si>
  <si>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</si>
  <si>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</si>
  <si>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</si>
  <si>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</si>
  <si>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</si>
  <si>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</si>
  <si>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</si>
  <si>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</si>
  <si>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</si>
  <si>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</si>
  <si>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</si>
  <si>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</si>
  <si>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</si>
  <si>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</si>
  <si>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</si>
  <si>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</si>
  <si>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</si>
  <si>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</si>
  <si>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</si>
  <si>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</si>
  <si>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</si>
  <si>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</si>
  <si>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</si>
  <si>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</si>
  <si>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</si>
  <si>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</si>
  <si>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</si>
  <si>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</si>
  <si>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</si>
  <si>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</si>
  <si>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</si>
  <si>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</si>
  <si>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</si>
  <si>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</si>
  <si>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</si>
  <si>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</si>
  <si>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</si>
  <si>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</si>
  <si>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</si>
  <si>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</si>
  <si>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</si>
  <si>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</si>
  <si>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</si>
  <si>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</si>
  <si>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</si>
  <si>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</si>
  <si>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</si>
  <si>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</si>
  <si>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</si>
  <si>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</si>
  <si>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</si>
  <si>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</si>
  <si>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</si>
  <si>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</si>
  <si>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</si>
  <si>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</si>
  <si>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Nancy</t>
  </si>
  <si>
    <t>Andy</t>
  </si>
  <si>
    <t>Yvonne</t>
  </si>
  <si>
    <t>North</t>
  </si>
  <si>
    <t>Kotas</t>
  </si>
  <si>
    <t>Jones</t>
  </si>
  <si>
    <t>McKay</t>
  </si>
  <si>
    <t>Contoso Ltd.</t>
  </si>
  <si>
    <t>Fabrikam Inc.</t>
  </si>
  <si>
    <t>Relecloud</t>
  </si>
  <si>
    <t>Steven</t>
  </si>
  <si>
    <t>Thorpe</t>
  </si>
  <si>
    <t>Michael</t>
  </si>
  <si>
    <t>Neipper</t>
  </si>
  <si>
    <t>Robert</t>
  </si>
  <si>
    <t>Zare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</si>
</sst>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3">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xf numFmtId="49" fontId="0" fillId="0" borderId="0" xfId="0" applyNumberFormat="1"/>
    <xf numFmtId="49" fontId="0" fillId="0" borderId="11" xfId="16" applyNumberFormat="1" applyFont="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60.9293875"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7-30T00:00:00" maxDate="2024-09-26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7-30T00:00:00"/>
    <s v="Anne"/>
    <x v="0"/>
    <n v="1400"/>
  </r>
  <r>
    <d v="2024-08-04T00:00:00"/>
    <s v="Mark"/>
    <x v="1"/>
    <n v="1010"/>
  </r>
  <r>
    <d v="2024-08-21T00:00:00"/>
    <s v="Anne"/>
    <x v="0"/>
    <n v="750"/>
  </r>
  <r>
    <d v="2024-08-25T00:00:00"/>
    <s v="Mark"/>
    <x v="2"/>
    <n v="510"/>
  </r>
  <r>
    <d v="2024-09-14T00:00:00"/>
    <s v="Mariya"/>
    <x v="2"/>
    <n v="1600"/>
  </r>
  <r>
    <d v="2024-09-25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2019</v>
      </c>
      <c r="D6">
        <v>500</v>
      </c>
      <c r="E6"/>
      <c r="F6"/>
    </row>
    <row r="7" spans="1:6" s="3" customFormat="1" ht="15" customHeight="1" x14ac:dyDescent="0.3">
      <c r="A7" s="16" t="s">
        <v>347</v>
      </c>
      <c r="B7"/>
      <c r="C7">
        <f ca="1">YEAR(TODAY())-4</f>
        <v>2020</v>
      </c>
      <c r="D7">
        <v>800</v>
      </c>
      <c r="E7"/>
      <c r="F7"/>
    </row>
    <row r="8" spans="1:6" s="3" customFormat="1" ht="15" customHeight="1" x14ac:dyDescent="0.3">
      <c r="A8" s="16" t="s">
        <v>260</v>
      </c>
      <c r="B8"/>
      <c r="C8">
        <f ca="1">YEAR(TODAY())-3</f>
        <v>2021</v>
      </c>
      <c r="D8">
        <v>1000</v>
      </c>
      <c r="E8"/>
      <c r="F8"/>
    </row>
    <row r="9" spans="1:6" s="3" customFormat="1" ht="15" customHeight="1" x14ac:dyDescent="0.3">
      <c r="A9" s="48" t="s">
        <v>339</v>
      </c>
      <c r="B9"/>
      <c r="C9">
        <f ca="1">YEAR(TODAY())-2</f>
        <v>2022</v>
      </c>
      <c r="D9">
        <v>900</v>
      </c>
      <c r="E9"/>
      <c r="F9"/>
    </row>
    <row r="10" spans="1:6" s="3" customFormat="1" ht="15" customHeight="1" x14ac:dyDescent="0.3">
      <c r="A10" s="16" t="s">
        <v>118</v>
      </c>
      <c r="B10"/>
      <c r="C10">
        <f ca="1">YEAR(TODAY())-1</f>
        <v>2023</v>
      </c>
      <c r="D10">
        <v>1000</v>
      </c>
      <c r="E10"/>
      <c r="F10"/>
    </row>
    <row r="11" spans="1:6" s="3" customFormat="1" ht="15" customHeight="1" x14ac:dyDescent="0.3">
      <c r="A11" s="16"/>
      <c r="B11"/>
      <c r="C11">
        <f ca="1">YEAR(TODAY())</f>
        <v>2024</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2019</v>
      </c>
      <c r="E68" s="5">
        <v>500</v>
      </c>
      <c r="F68" s="38">
        <v>5000</v>
      </c>
    </row>
    <row r="69" spans="1:6" ht="15" customHeight="1" x14ac:dyDescent="0.3">
      <c r="A69" s="16" t="s">
        <v>222</v>
      </c>
      <c r="D69">
        <f ca="1">YEAR(TODAY())-4</f>
        <v>2020</v>
      </c>
      <c r="E69">
        <v>800</v>
      </c>
      <c r="F69" s="37">
        <v>11200</v>
      </c>
    </row>
    <row r="70" spans="1:6" ht="15" customHeight="1" x14ac:dyDescent="0.3">
      <c r="A70" s="16" t="s">
        <v>223</v>
      </c>
      <c r="D70">
        <f ca="1">YEAR(TODAY())-3</f>
        <v>2021</v>
      </c>
      <c r="E70" s="5">
        <v>1000</v>
      </c>
      <c r="F70" s="38">
        <v>30000</v>
      </c>
    </row>
    <row r="71" spans="1:6" ht="15" customHeight="1" x14ac:dyDescent="0.3">
      <c r="A71" s="16" t="s">
        <v>224</v>
      </c>
      <c r="D71">
        <f ca="1">YEAR(TODAY())-2</f>
        <v>2022</v>
      </c>
      <c r="E71">
        <v>900</v>
      </c>
      <c r="F71" s="37">
        <v>25000</v>
      </c>
    </row>
    <row r="72" spans="1:6" ht="15" customHeight="1" x14ac:dyDescent="0.3">
      <c r="A72" s="16" t="s">
        <v>112</v>
      </c>
      <c r="D72">
        <f ca="1">YEAR(TODAY())-1</f>
        <v>2023</v>
      </c>
      <c r="E72" s="5">
        <v>1000</v>
      </c>
      <c r="F72" s="38">
        <v>5000</v>
      </c>
    </row>
    <row r="73" spans="1:6" ht="15" customHeight="1" x14ac:dyDescent="0.3">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45504</v>
      </c>
      <c r="D4" t="s">
        <v>80</v>
      </c>
      <c r="E4" t="s">
        <v>81</v>
      </c>
      <c r="F4" s="39">
        <v>1400</v>
      </c>
    </row>
    <row r="5" spans="1:6" s="3" customFormat="1" ht="15" customHeight="1" x14ac:dyDescent="0.3">
      <c r="A5" s="16" t="s">
        <v>373</v>
      </c>
      <c r="B5"/>
      <c r="C5" s="41">
        <f ca="1">TODAY()-52</f>
        <v>45509</v>
      </c>
      <c r="D5" t="s">
        <v>71</v>
      </c>
      <c r="E5" t="s">
        <v>82</v>
      </c>
      <c r="F5" s="39">
        <v>1010</v>
      </c>
    </row>
    <row r="6" spans="1:6" s="3" customFormat="1" ht="15" customHeight="1" x14ac:dyDescent="0.3">
      <c r="A6" s="16" t="s">
        <v>374</v>
      </c>
      <c r="B6"/>
      <c r="C6" s="41">
        <f ca="1">TODAY()-35</f>
        <v>45526</v>
      </c>
      <c r="D6" t="s">
        <v>80</v>
      </c>
      <c r="E6" t="s">
        <v>81</v>
      </c>
      <c r="F6" s="39">
        <v>750</v>
      </c>
    </row>
    <row r="7" spans="1:6" s="3" customFormat="1" ht="15" customHeight="1" x14ac:dyDescent="0.3">
      <c r="A7" s="16" t="s">
        <v>376</v>
      </c>
      <c r="B7"/>
      <c r="C7" s="41">
        <f ca="1">TODAY()-31</f>
        <v>45530</v>
      </c>
      <c r="D7" t="s">
        <v>71</v>
      </c>
      <c r="E7" t="s">
        <v>83</v>
      </c>
      <c r="F7" s="39">
        <v>510</v>
      </c>
    </row>
    <row r="8" spans="1:6" s="3" customFormat="1" ht="15" customHeight="1" x14ac:dyDescent="0.3">
      <c r="A8" s="16" t="s">
        <v>118</v>
      </c>
      <c r="B8"/>
      <c r="C8" s="41">
        <f ca="1">TODAY()-11</f>
        <v>45550</v>
      </c>
      <c r="D8" t="s">
        <v>66</v>
      </c>
      <c r="E8" t="s">
        <v>83</v>
      </c>
      <c r="F8" s="39">
        <v>1600</v>
      </c>
    </row>
    <row r="9" spans="1:6" s="3" customFormat="1" ht="15" customHeight="1" x14ac:dyDescent="0.3">
      <c r="A9" s="16"/>
      <c r="B9"/>
      <c r="C9" s="41">
        <f ca="1">TODAY()</f>
        <v>45561</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45504</v>
      </c>
      <c r="D35" t="s">
        <v>80</v>
      </c>
      <c r="E35" t="s">
        <v>81</v>
      </c>
      <c r="F35" s="39">
        <v>1400</v>
      </c>
    </row>
    <row r="36" spans="1:6" ht="15" customHeight="1" x14ac:dyDescent="0.3">
      <c r="A36" s="16" t="s">
        <v>231</v>
      </c>
      <c r="C36" s="41">
        <f ca="1">TODAY()-52</f>
        <v>45509</v>
      </c>
      <c r="D36" t="s">
        <v>71</v>
      </c>
      <c r="E36" t="s">
        <v>82</v>
      </c>
      <c r="F36" s="39">
        <v>1010</v>
      </c>
    </row>
    <row r="37" spans="1:6" ht="15" customHeight="1" x14ac:dyDescent="0.3">
      <c r="C37" s="41">
        <f ca="1">TODAY()-35</f>
        <v>45526</v>
      </c>
      <c r="D37" t="s">
        <v>80</v>
      </c>
      <c r="E37" t="s">
        <v>81</v>
      </c>
      <c r="F37" s="39">
        <v>750</v>
      </c>
    </row>
    <row r="38" spans="1:6" ht="15" customHeight="1" x14ac:dyDescent="0.3">
      <c r="C38" s="41">
        <f ca="1">TODAY()-31</f>
        <v>45530</v>
      </c>
      <c r="D38" t="s">
        <v>71</v>
      </c>
      <c r="E38" t="s">
        <v>83</v>
      </c>
      <c r="F38" s="39">
        <v>510</v>
      </c>
    </row>
    <row r="39" spans="1:6" ht="15" customHeight="1" x14ac:dyDescent="0.3">
      <c r="C39" s="41">
        <f ca="1">TODAY()-11</f>
        <v>45550</v>
      </c>
      <c r="D39" t="s">
        <v>66</v>
      </c>
      <c r="E39" t="s">
        <v>83</v>
      </c>
      <c r="F39" s="39">
        <v>1600</v>
      </c>
    </row>
    <row r="40" spans="1:6" ht="15" customHeight="1" x14ac:dyDescent="0.3">
      <c r="C40" s="41">
        <f ca="1">TODAY()</f>
        <v>45561</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election activeCell="D17" sqref="D17"/>
    </sheetView>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f>SUM(D4:D7)</f>
        <v>170</v>
      </c>
      <c r="G8" s="7">
        <f>SUM(G4:G7)</f>
        <v>140</v>
      </c>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f>SUMIF(D11:D15,"&gt;50")</f>
        <v>100</v>
      </c>
      <c r="G16" s="20">
        <f>SUMIF(G11:G15,"&lt;100")</f>
        <v>160</v>
      </c>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C15" sqref="C15:G15"/>
    </sheetView>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7">
        <f t="shared" ref="E5:E7" si="0">SUM(C5:D5)</f>
        <v>110</v>
      </c>
      <c r="F5" s="6">
        <v>75</v>
      </c>
      <c r="G5" s="6">
        <f t="shared" ref="G5:G7" si="1">SUM(E5:F5)</f>
        <v>185</v>
      </c>
      <c r="H5" s="18"/>
      <c r="I5" s="18"/>
    </row>
    <row r="6" spans="1:9" s="19" customFormat="1" ht="15" customHeight="1" x14ac:dyDescent="0.3">
      <c r="A6" s="16" t="s">
        <v>284</v>
      </c>
      <c r="B6"/>
      <c r="C6" s="6">
        <v>50</v>
      </c>
      <c r="D6" s="6">
        <v>70</v>
      </c>
      <c r="E6" s="7">
        <f t="shared" si="0"/>
        <v>120</v>
      </c>
      <c r="F6" s="6">
        <v>75</v>
      </c>
      <c r="G6" s="6">
        <f t="shared" si="1"/>
        <v>195</v>
      </c>
      <c r="H6" s="18"/>
      <c r="I6" s="18"/>
    </row>
    <row r="7" spans="1:9" s="19" customFormat="1" ht="15" customHeight="1" x14ac:dyDescent="0.3">
      <c r="A7" s="16" t="s">
        <v>285</v>
      </c>
      <c r="B7"/>
      <c r="C7" s="6">
        <v>50</v>
      </c>
      <c r="D7" s="6">
        <v>80</v>
      </c>
      <c r="E7" s="7">
        <f t="shared" si="0"/>
        <v>130</v>
      </c>
      <c r="F7" s="6">
        <v>75</v>
      </c>
      <c r="G7" s="6">
        <f t="shared" si="1"/>
        <v>205</v>
      </c>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2">SUM(C12:D12)</f>
        <v>110</v>
      </c>
      <c r="F12" s="6">
        <v>75</v>
      </c>
      <c r="G12" s="6">
        <f t="shared" ref="G12:G14" si="3">SUM(E12:F12)</f>
        <v>185</v>
      </c>
      <c r="H12" s="18"/>
      <c r="I12" s="18"/>
    </row>
    <row r="13" spans="1:9" s="19" customFormat="1" ht="15" customHeight="1" x14ac:dyDescent="0.3">
      <c r="A13" s="16"/>
      <c r="B13"/>
      <c r="C13" s="6">
        <v>50</v>
      </c>
      <c r="D13" s="6">
        <v>70</v>
      </c>
      <c r="E13" s="6">
        <f t="shared" si="2"/>
        <v>120</v>
      </c>
      <c r="F13" s="6">
        <v>75</v>
      </c>
      <c r="G13" s="6">
        <f t="shared" si="3"/>
        <v>195</v>
      </c>
      <c r="H13" s="18"/>
      <c r="I13" s="18"/>
    </row>
    <row r="14" spans="1:9" s="19" customFormat="1" ht="15" customHeight="1" x14ac:dyDescent="0.3">
      <c r="A14" s="16"/>
      <c r="B14"/>
      <c r="C14" s="42">
        <v>50</v>
      </c>
      <c r="D14" s="42">
        <v>80</v>
      </c>
      <c r="E14" s="42">
        <f t="shared" si="2"/>
        <v>130</v>
      </c>
      <c r="F14" s="42">
        <v>75</v>
      </c>
      <c r="G14" s="42">
        <f t="shared" si="3"/>
        <v>205</v>
      </c>
      <c r="H14" s="18"/>
      <c r="I14" s="18"/>
    </row>
    <row r="15" spans="1:9" s="19" customFormat="1" ht="15" customHeight="1" x14ac:dyDescent="0.3">
      <c r="A15" s="16"/>
      <c r="B15"/>
      <c r="C15" s="7">
        <f>SUM(C11:C14)</f>
        <v>200</v>
      </c>
      <c r="D15" s="7">
        <f t="shared" ref="D15:G15" si="4">SUM(D11:D14)</f>
        <v>260</v>
      </c>
      <c r="E15" s="7">
        <f t="shared" si="4"/>
        <v>460</v>
      </c>
      <c r="F15" s="7">
        <f t="shared" si="4"/>
        <v>300</v>
      </c>
      <c r="G15" s="7">
        <f t="shared" si="4"/>
        <v>760</v>
      </c>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E86"/>
  <sheetViews>
    <sheetView showGridLines="0" tabSelected="1" topLeftCell="A28" zoomScaleNormal="100" zoomScalePageLayoutView="125" workbookViewId="0">
      <selection activeCell="C32" sqref="C32:C39"/>
    </sheetView>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t="s">
        <v>379</v>
      </c>
      <c r="E5" s="32" t="s">
        <v>41</v>
      </c>
      <c r="F5"/>
      <c r="G5"/>
      <c r="H5"/>
    </row>
    <row r="6" spans="1:8" s="3" customFormat="1" ht="15" customHeight="1" x14ac:dyDescent="0.3">
      <c r="A6" s="16" t="s">
        <v>288</v>
      </c>
      <c r="B6"/>
      <c r="C6" s="31" t="s">
        <v>95</v>
      </c>
      <c r="D6" t="s">
        <v>380</v>
      </c>
      <c r="E6" s="32" t="s">
        <v>382</v>
      </c>
      <c r="F6"/>
      <c r="G6"/>
      <c r="H6"/>
    </row>
    <row r="7" spans="1:8" s="3" customFormat="1" ht="15" customHeight="1" x14ac:dyDescent="0.3">
      <c r="A7" s="16" t="s">
        <v>125</v>
      </c>
      <c r="B7"/>
      <c r="C7" s="31" t="s">
        <v>90</v>
      </c>
      <c r="D7" t="s">
        <v>35</v>
      </c>
      <c r="E7" s="32" t="s">
        <v>383</v>
      </c>
      <c r="F7"/>
      <c r="G7"/>
      <c r="H7"/>
    </row>
    <row r="8" spans="1:8" s="3" customFormat="1" ht="15" customHeight="1" x14ac:dyDescent="0.3">
      <c r="A8" s="16"/>
      <c r="B8"/>
      <c r="C8" s="31" t="s">
        <v>89</v>
      </c>
      <c r="D8" t="s">
        <v>66</v>
      </c>
      <c r="E8" s="32" t="s">
        <v>384</v>
      </c>
      <c r="F8"/>
      <c r="G8"/>
      <c r="H8"/>
    </row>
    <row r="9" spans="1:8" s="3" customFormat="1" ht="15" customHeight="1" x14ac:dyDescent="0.3">
      <c r="A9" s="16"/>
      <c r="B9"/>
      <c r="C9" s="33" t="s">
        <v>100</v>
      </c>
      <c r="D9" s="45" t="s">
        <v>381</v>
      </c>
      <c r="E9" s="46" t="s">
        <v>385</v>
      </c>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109" s="3" customFormat="1" ht="15" customHeight="1" x14ac:dyDescent="0.3">
      <c r="A17" s="16"/>
      <c r="B17"/>
      <c r="C17"/>
      <c r="D17"/>
      <c r="E17"/>
      <c r="F17"/>
      <c r="G17"/>
      <c r="H17"/>
    </row>
    <row r="18" spans="1:109" s="3" customFormat="1" ht="15" customHeight="1" x14ac:dyDescent="0.3">
      <c r="A18" s="16"/>
      <c r="B18"/>
      <c r="C18"/>
      <c r="D18"/>
      <c r="E18"/>
      <c r="F18"/>
      <c r="G18"/>
      <c r="H18"/>
    </row>
    <row r="19" spans="1:109" s="3" customFormat="1" ht="15" customHeight="1" x14ac:dyDescent="0.3">
      <c r="A19" s="16"/>
      <c r="B19"/>
      <c r="C19"/>
      <c r="D19"/>
      <c r="E19"/>
      <c r="F19"/>
      <c r="G19"/>
      <c r="H19"/>
    </row>
    <row r="20" spans="1:109" s="3" customFormat="1" ht="15" customHeight="1" x14ac:dyDescent="0.3">
      <c r="A20" s="16"/>
      <c r="B20"/>
      <c r="C20"/>
      <c r="D20"/>
      <c r="E20"/>
      <c r="F20"/>
      <c r="G20"/>
      <c r="H20"/>
    </row>
    <row r="21" spans="1:109" s="3" customFormat="1" ht="15" customHeight="1" x14ac:dyDescent="0.3">
      <c r="A21" s="16"/>
      <c r="B21"/>
      <c r="C21"/>
      <c r="D21"/>
      <c r="E21"/>
      <c r="F21"/>
      <c r="G21"/>
      <c r="H21"/>
    </row>
    <row r="22" spans="1:109" s="3" customFormat="1" ht="15" customHeight="1" x14ac:dyDescent="0.3">
      <c r="A22" s="16"/>
      <c r="B22"/>
    </row>
    <row r="23" spans="1:109" s="3" customFormat="1" ht="15" customHeight="1" x14ac:dyDescent="0.3">
      <c r="A23" s="16"/>
      <c r="B23"/>
    </row>
    <row r="24" spans="1:109" s="3" customFormat="1" ht="15" customHeight="1" x14ac:dyDescent="0.3">
      <c r="A24" s="16"/>
      <c r="B24"/>
    </row>
    <row r="27" spans="1:109" ht="15" customHeight="1" x14ac:dyDescent="0.3">
      <c r="A27" s="16" t="s">
        <v>145</v>
      </c>
    </row>
    <row r="28" spans="1:109" ht="15" customHeight="1" x14ac:dyDescent="0.3">
      <c r="A28" s="16" t="s">
        <v>146</v>
      </c>
    </row>
    <row r="29" spans="1:109" ht="15" customHeight="1" x14ac:dyDescent="0.3">
      <c r="A29" s="16" t="s">
        <v>289</v>
      </c>
    </row>
    <row r="30" spans="1:109" ht="15" customHeight="1" x14ac:dyDescent="0.3">
      <c r="A30" s="16" t="s">
        <v>290</v>
      </c>
    </row>
    <row r="31" spans="1:109" ht="15" customHeight="1" x14ac:dyDescent="0.3">
      <c r="A31" s="16" t="s">
        <v>291</v>
      </c>
      <c r="C31" s="27" t="s">
        <v>42</v>
      </c>
      <c r="D31" s="27" t="s">
        <v>39</v>
      </c>
      <c r="E31" s="27" t="s">
        <v>40</v>
      </c>
      <c r="F31" s="47" t="s">
        <v>99</v>
      </c>
    </row>
    <row r="32" spans="1:109" ht="15" customHeight="1" x14ac:dyDescent="0.3">
      <c r="A32" s="16" t="s">
        <v>292</v>
      </c>
      <c r="C32" s="8" t="s">
        <v>91</v>
      </c>
      <c r="D32" s="51" t="s">
        <v>379</v>
      </c>
      <c r="E32" t="s">
        <v>41</v>
      </c>
      <c r="F32" t="s">
        <v>386</v>
      </c>
      <c r="DC32" t="s">
        <v>379</v>
      </c>
      <c r="DD32" t="s">
        <v>41</v>
      </c>
      <c r="DE32" t="s">
        <v>386</v>
      </c>
    </row>
    <row r="33" spans="1:109" ht="15" customHeight="1" x14ac:dyDescent="0.3">
      <c r="A33" s="16" t="s">
        <v>293</v>
      </c>
      <c r="C33" s="8" t="s">
        <v>92</v>
      </c>
      <c r="D33" s="51" t="s">
        <v>380</v>
      </c>
      <c r="E33" t="s">
        <v>382</v>
      </c>
      <c r="F33" t="s">
        <v>387</v>
      </c>
      <c r="DC33" t="s">
        <v>380</v>
      </c>
      <c r="DD33" t="s">
        <v>382</v>
      </c>
      <c r="DE33" t="s">
        <v>387</v>
      </c>
    </row>
    <row r="34" spans="1:109" ht="15" customHeight="1" x14ac:dyDescent="0.3">
      <c r="A34" s="16" t="s">
        <v>294</v>
      </c>
      <c r="C34" s="8" t="s">
        <v>93</v>
      </c>
      <c r="D34" s="51" t="s">
        <v>35</v>
      </c>
      <c r="E34" t="s">
        <v>383</v>
      </c>
      <c r="F34" t="s">
        <v>388</v>
      </c>
      <c r="DC34" t="s">
        <v>35</v>
      </c>
      <c r="DD34" t="s">
        <v>383</v>
      </c>
      <c r="DE34" t="s">
        <v>388</v>
      </c>
    </row>
    <row r="35" spans="1:109" ht="15" customHeight="1" x14ac:dyDescent="0.3">
      <c r="A35" s="16" t="s">
        <v>147</v>
      </c>
      <c r="C35" s="8" t="s">
        <v>94</v>
      </c>
      <c r="D35" s="51" t="s">
        <v>66</v>
      </c>
      <c r="E35" t="s">
        <v>384</v>
      </c>
      <c r="F35" t="s">
        <v>386</v>
      </c>
      <c r="DC35" t="s">
        <v>66</v>
      </c>
      <c r="DD35" t="s">
        <v>384</v>
      </c>
      <c r="DE35" t="s">
        <v>386</v>
      </c>
    </row>
    <row r="36" spans="1:109" ht="15" customHeight="1" x14ac:dyDescent="0.3">
      <c r="C36" s="8" t="s">
        <v>96</v>
      </c>
      <c r="D36" s="51" t="s">
        <v>389</v>
      </c>
      <c r="E36" t="s">
        <v>390</v>
      </c>
      <c r="F36" t="s">
        <v>388</v>
      </c>
      <c r="DC36" t="s">
        <v>389</v>
      </c>
      <c r="DD36" t="s">
        <v>390</v>
      </c>
      <c r="DE36" t="s">
        <v>388</v>
      </c>
    </row>
    <row r="37" spans="1:109" ht="15" customHeight="1" x14ac:dyDescent="0.3">
      <c r="C37" s="8" t="s">
        <v>97</v>
      </c>
      <c r="D37" s="51" t="s">
        <v>391</v>
      </c>
      <c r="E37" t="s">
        <v>392</v>
      </c>
      <c r="F37" t="s">
        <v>387</v>
      </c>
      <c r="DC37" t="s">
        <v>391</v>
      </c>
      <c r="DD37" t="s">
        <v>392</v>
      </c>
      <c r="DE37" t="s">
        <v>387</v>
      </c>
    </row>
    <row r="38" spans="1:109" ht="15" customHeight="1" x14ac:dyDescent="0.3">
      <c r="C38" s="8" t="s">
        <v>98</v>
      </c>
      <c r="D38" s="51" t="s">
        <v>393</v>
      </c>
      <c r="E38" t="s">
        <v>394</v>
      </c>
      <c r="F38" t="s">
        <v>388</v>
      </c>
      <c r="DC38" t="s">
        <v>393</v>
      </c>
      <c r="DD38" t="s">
        <v>394</v>
      </c>
      <c r="DE38" t="s">
        <v>388</v>
      </c>
    </row>
    <row r="39" spans="1:109" ht="15" customHeight="1" x14ac:dyDescent="0.3">
      <c r="C39" s="29" t="s">
        <v>102</v>
      </c>
      <c r="D39" s="52" t="s">
        <v>381</v>
      </c>
      <c r="E39" s="30" t="s">
        <v>385</v>
      </c>
      <c r="F39" s="30" t="s">
        <v>386</v>
      </c>
      <c r="DC39" t="s">
        <v>381</v>
      </c>
      <c r="DD39" t="s">
        <v>385</v>
      </c>
      <c r="DE39" t="s">
        <v>386</v>
      </c>
    </row>
    <row r="40" spans="1:109"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45559</v>
      </c>
      <c r="D32" t="s">
        <v>70</v>
      </c>
      <c r="E32" s="34">
        <v>21</v>
      </c>
      <c r="F32" s="35">
        <v>3820</v>
      </c>
    </row>
    <row r="33" spans="1:6" ht="15" customHeight="1" x14ac:dyDescent="0.3">
      <c r="A33" s="16" t="s">
        <v>189</v>
      </c>
      <c r="C33" s="41">
        <f ca="1">TODAY()-3</f>
        <v>45558</v>
      </c>
      <c r="D33" t="s">
        <v>71</v>
      </c>
      <c r="E33" s="34">
        <v>62</v>
      </c>
      <c r="F33" s="34">
        <v>2112</v>
      </c>
    </row>
    <row r="34" spans="1:6" ht="15" customHeight="1" x14ac:dyDescent="0.3">
      <c r="C34" s="41">
        <f ca="1">TODAY()-6</f>
        <v>45555</v>
      </c>
      <c r="D34" t="s">
        <v>73</v>
      </c>
      <c r="E34" s="34">
        <v>25</v>
      </c>
      <c r="F34" s="34">
        <v>1611</v>
      </c>
    </row>
    <row r="35" spans="1:6" ht="15" customHeight="1" x14ac:dyDescent="0.3">
      <c r="C35" s="41">
        <f ca="1">TODAY()</f>
        <v>45561</v>
      </c>
      <c r="D35" t="s">
        <v>72</v>
      </c>
      <c r="E35" s="34">
        <v>30</v>
      </c>
      <c r="F35" s="35">
        <v>3085</v>
      </c>
    </row>
    <row r="36" spans="1:6" ht="15" customHeight="1" x14ac:dyDescent="0.3">
      <c r="C36" s="41">
        <f ca="1">TODAY()-4</f>
        <v>45557</v>
      </c>
      <c r="D36" t="s">
        <v>75</v>
      </c>
      <c r="E36" s="34">
        <v>69</v>
      </c>
      <c r="F36" s="34">
        <v>528</v>
      </c>
    </row>
    <row r="37" spans="1:6" ht="15" customHeight="1" x14ac:dyDescent="0.3">
      <c r="C37" s="41">
        <f ca="1">TODAY()-5</f>
        <v>45556</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45559</v>
      </c>
      <c r="D50" t="s">
        <v>70</v>
      </c>
      <c r="E50" s="34">
        <v>21</v>
      </c>
      <c r="F50" s="34">
        <v>3820</v>
      </c>
    </row>
    <row r="51" spans="1:6" ht="15" customHeight="1" x14ac:dyDescent="0.3">
      <c r="C51" s="41">
        <f ca="1">TODAY()-3</f>
        <v>45558</v>
      </c>
      <c r="D51" t="s">
        <v>71</v>
      </c>
      <c r="E51" s="34">
        <v>62</v>
      </c>
      <c r="F51" s="34">
        <v>2112</v>
      </c>
    </row>
    <row r="52" spans="1:6" ht="15" customHeight="1" x14ac:dyDescent="0.3">
      <c r="C52" s="41">
        <f ca="1">TODAY()</f>
        <v>45561</v>
      </c>
      <c r="D52" t="s">
        <v>72</v>
      </c>
      <c r="E52" s="34">
        <v>30</v>
      </c>
      <c r="F52" s="34">
        <v>3085</v>
      </c>
    </row>
    <row r="53" spans="1:6" ht="15" customHeight="1" x14ac:dyDescent="0.3">
      <c r="C53" s="41">
        <f ca="1">TODAY()-6</f>
        <v>45555</v>
      </c>
      <c r="D53" t="s">
        <v>73</v>
      </c>
      <c r="E53" s="34">
        <v>25</v>
      </c>
      <c r="F53" s="34">
        <v>1611</v>
      </c>
    </row>
    <row r="54" spans="1:6" ht="15" customHeight="1" x14ac:dyDescent="0.3">
      <c r="C54" s="41">
        <f ca="1">TODAY()-5</f>
        <v>45556</v>
      </c>
      <c r="D54" t="s">
        <v>74</v>
      </c>
      <c r="E54" s="34">
        <v>45</v>
      </c>
      <c r="F54" s="34">
        <v>5050</v>
      </c>
    </row>
    <row r="55" spans="1:6" ht="15" customHeight="1" x14ac:dyDescent="0.3">
      <c r="C55" s="41">
        <f ca="1">TODAY()-4</f>
        <v>45557</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2024-09-26T09:59:25Z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