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1abm01\Dropbox (ATL FRB)\WorkForceDevProj\Documentation\Benefits &amp; Expenses Database\Rules.TANF\"/>
    </mc:Choice>
  </mc:AlternateContent>
  <xr:revisionPtr revIDLastSave="0" documentId="13_ncr:1_{3BEA84D6-A05D-4AD3-BF5E-B53897A57DBD}" xr6:coauthVersionLast="47" xr6:coauthVersionMax="47" xr10:uidLastSave="{00000000-0000-0000-0000-000000000000}"/>
  <bookViews>
    <workbookView xWindow="12744" yWindow="3984" windowWidth="17280" windowHeight="10044" xr2:uid="{00000000-000D-0000-FFFF-FFFF00000000}"/>
  </bookViews>
  <sheets>
    <sheet name="TANF_new rules" sheetId="5" r:id="rId1"/>
    <sheet name="TANF" sheetId="1" r:id="rId2"/>
    <sheet name="old tanf rules" sheetId="4" r:id="rId3"/>
    <sheet name="FPL" sheetId="2" r:id="rId4"/>
    <sheet name="SMI" sheetId="3"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45" i="5" l="1"/>
  <c r="T144" i="5"/>
  <c r="Q145" i="5"/>
  <c r="Q144" i="5"/>
  <c r="Q143" i="5"/>
  <c r="Q142" i="5"/>
  <c r="Q141" i="5"/>
  <c r="Q140" i="5"/>
  <c r="Q139" i="5"/>
  <c r="Q138" i="5"/>
  <c r="Q137" i="5"/>
  <c r="Q136" i="5"/>
  <c r="Q134" i="5"/>
  <c r="Q135" i="5"/>
  <c r="T133" i="5"/>
  <c r="T132" i="5"/>
  <c r="T131" i="5"/>
  <c r="T130" i="5"/>
  <c r="T129" i="5"/>
  <c r="T128" i="5"/>
  <c r="T127" i="5"/>
  <c r="T126" i="5"/>
  <c r="T125" i="5"/>
  <c r="T124" i="5"/>
  <c r="T123" i="5"/>
  <c r="F38" i="2"/>
  <c r="G38" i="2"/>
  <c r="G44" i="2"/>
  <c r="G45" i="2" s="1"/>
  <c r="G46" i="2" s="1"/>
  <c r="G47" i="2" s="1"/>
  <c r="G48" i="2" s="1"/>
  <c r="G49" i="2" s="1"/>
  <c r="Q22" i="5"/>
  <c r="Q23" i="5" s="1"/>
  <c r="Q24" i="5" s="1"/>
  <c r="Q25" i="5" s="1"/>
  <c r="T93" i="5"/>
  <c r="T94" i="5" s="1"/>
  <c r="T95" i="5" s="1"/>
  <c r="T96" i="5" s="1"/>
  <c r="T97" i="5" s="1"/>
  <c r="T84" i="5"/>
  <c r="T85" i="5" s="1"/>
  <c r="O83" i="5"/>
  <c r="O82" i="5"/>
  <c r="O81" i="5"/>
  <c r="O74" i="5"/>
  <c r="T70" i="5"/>
  <c r="T71" i="5" s="1"/>
  <c r="T72" i="5" s="1"/>
  <c r="T73" i="5" s="1"/>
  <c r="S69" i="5"/>
  <c r="S70" i="5" s="1"/>
  <c r="S71" i="5" s="1"/>
  <c r="S72" i="5" s="1"/>
  <c r="S73" i="5" s="1"/>
  <c r="T58" i="5"/>
  <c r="T59" i="5" s="1"/>
  <c r="T60" i="5" s="1"/>
  <c r="T61" i="5" s="1"/>
  <c r="Q58" i="5"/>
  <c r="Q59" i="5" s="1"/>
  <c r="Q60" i="5" s="1"/>
  <c r="Q61" i="5" s="1"/>
  <c r="Q57" i="5"/>
  <c r="Q56" i="5"/>
  <c r="Q55" i="5"/>
  <c r="Q54" i="5"/>
  <c r="Q53" i="5"/>
  <c r="Q52" i="5"/>
  <c r="Q51" i="5"/>
  <c r="Q50" i="5"/>
  <c r="U49" i="5"/>
  <c r="Q49" i="5"/>
  <c r="U48" i="5"/>
  <c r="T48" i="5"/>
  <c r="T49" i="5" s="1"/>
  <c r="Q48" i="5"/>
  <c r="Q47" i="5"/>
  <c r="Q46" i="5"/>
  <c r="Q45" i="5"/>
  <c r="Q44" i="5"/>
  <c r="Q43" i="5"/>
  <c r="Q42" i="5"/>
  <c r="Q41" i="5"/>
  <c r="Q40" i="5"/>
  <c r="Q39" i="5"/>
  <c r="Q38" i="5"/>
  <c r="T9" i="5"/>
  <c r="T10" i="5" s="1"/>
  <c r="T11" i="5" s="1"/>
  <c r="T12" i="5" s="1"/>
  <c r="T13" i="5" s="1"/>
  <c r="Z13" i="1"/>
  <c r="Z14" i="1"/>
  <c r="Z15" i="1"/>
  <c r="Z16" i="1"/>
  <c r="Z17" i="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Z103" i="1" s="1"/>
  <c r="Z104" i="1" s="1"/>
  <c r="Z105" i="1" s="1"/>
  <c r="Z106" i="1" s="1"/>
  <c r="Z107" i="1" s="1"/>
  <c r="Z108" i="1" s="1"/>
  <c r="Z109" i="1" s="1"/>
  <c r="Z110" i="1" s="1"/>
  <c r="Z111" i="1" s="1"/>
  <c r="Z112" i="1" s="1"/>
  <c r="Z113" i="1" s="1"/>
  <c r="Z114" i="1" s="1"/>
  <c r="Z115" i="1" s="1"/>
  <c r="Z116" i="1" s="1"/>
  <c r="Z117" i="1" s="1"/>
  <c r="Z118" i="1" s="1"/>
  <c r="Z119" i="1" s="1"/>
  <c r="Z120" i="1" s="1"/>
  <c r="Z121" i="1" s="1"/>
  <c r="Z122" i="1" s="1"/>
  <c r="Z123" i="1" s="1"/>
  <c r="Z124" i="1" s="1"/>
  <c r="Z125" i="1" s="1"/>
  <c r="Z126" i="1" s="1"/>
  <c r="Z127" i="1" s="1"/>
  <c r="Z128" i="1" s="1"/>
  <c r="Z129" i="1" s="1"/>
  <c r="Z130" i="1" s="1"/>
  <c r="Z131" i="1" s="1"/>
  <c r="Z132" i="1" s="1"/>
  <c r="Z133" i="1" s="1"/>
  <c r="Z134" i="1" s="1"/>
  <c r="Z135" i="1" s="1"/>
  <c r="Z136" i="1" s="1"/>
  <c r="Z137" i="1" s="1"/>
  <c r="Z138" i="1" s="1"/>
  <c r="Z139" i="1" s="1"/>
  <c r="Z140" i="1" s="1"/>
  <c r="Z141" i="1" s="1"/>
  <c r="Z142" i="1" s="1"/>
  <c r="Z143" i="1" s="1"/>
  <c r="Z144" i="1" s="1"/>
  <c r="Z145" i="1" s="1"/>
  <c r="Z146" i="1" s="1"/>
  <c r="Z147" i="1" s="1"/>
  <c r="Z148" i="1" s="1"/>
  <c r="Z149" i="1" s="1"/>
  <c r="Z150" i="1" s="1"/>
  <c r="Z151" i="1" s="1"/>
  <c r="Z152" i="1" s="1"/>
  <c r="Z153" i="1" s="1"/>
  <c r="Z154" i="1" s="1"/>
  <c r="Z155" i="1" s="1"/>
  <c r="Z156" i="1" s="1"/>
  <c r="Z157" i="1" s="1"/>
  <c r="Z158" i="1" s="1"/>
  <c r="Z159" i="1" s="1"/>
  <c r="Z160" i="1" s="1"/>
  <c r="Z161" i="1" s="1"/>
  <c r="Z162" i="1" s="1"/>
  <c r="Z163" i="1" s="1"/>
  <c r="Z164" i="1" s="1"/>
  <c r="Z165" i="1" s="1"/>
  <c r="Z166" i="1" s="1"/>
  <c r="Z167" i="1" s="1"/>
  <c r="Z168" i="1" s="1"/>
  <c r="Z169" i="1" s="1"/>
  <c r="Z170" i="1" s="1"/>
  <c r="Z171" i="1" s="1"/>
  <c r="Z172" i="1" s="1"/>
  <c r="Z173" i="1" s="1"/>
  <c r="Z174" i="1" s="1"/>
  <c r="Z175" i="1" s="1"/>
  <c r="Z176" i="1" s="1"/>
  <c r="Z177" i="1" s="1"/>
  <c r="Z178" i="1" s="1"/>
  <c r="Z179" i="1" s="1"/>
  <c r="Z180" i="1" s="1"/>
  <c r="Z181" i="1" s="1"/>
  <c r="Z182" i="1" s="1"/>
  <c r="Z183" i="1" s="1"/>
  <c r="Z12" i="1"/>
  <c r="T133" i="1"/>
  <c r="T134" i="1" s="1"/>
  <c r="T135" i="1" s="1"/>
  <c r="T132" i="1"/>
  <c r="Q28" i="1"/>
  <c r="Q29" i="1"/>
  <c r="Q30" i="1"/>
  <c r="Q31" i="1"/>
  <c r="Q32" i="1"/>
  <c r="Q33" i="1"/>
  <c r="Q34" i="1"/>
  <c r="Q35" i="1"/>
  <c r="Q36" i="1"/>
  <c r="Q37" i="1"/>
  <c r="Q38" i="1"/>
  <c r="T38" i="1"/>
  <c r="T39" i="1" s="1"/>
  <c r="U38" i="1"/>
  <c r="U39" i="1" s="1"/>
  <c r="Q39" i="1"/>
  <c r="Q40" i="1"/>
  <c r="Q41" i="1"/>
  <c r="Q42" i="1"/>
  <c r="Q43" i="1"/>
  <c r="Q44" i="1"/>
  <c r="Q45" i="1"/>
  <c r="Q46" i="1"/>
  <c r="Q47" i="1"/>
  <c r="Q48" i="1"/>
  <c r="Q49" i="1" s="1"/>
  <c r="Q50" i="1" s="1"/>
  <c r="Q51" i="1" s="1"/>
  <c r="T48" i="1"/>
  <c r="T49" i="1" s="1"/>
  <c r="T50" i="1" s="1"/>
  <c r="T51" i="1" s="1"/>
  <c r="S59" i="1"/>
  <c r="S60" i="1" s="1"/>
  <c r="S61" i="1" s="1"/>
  <c r="S62" i="1" s="1"/>
  <c r="S63" i="1" s="1"/>
  <c r="T60" i="1"/>
  <c r="T61" i="1" s="1"/>
  <c r="T62" i="1" s="1"/>
  <c r="T63" i="1" s="1"/>
  <c r="O64" i="1"/>
  <c r="O71" i="1"/>
  <c r="O72" i="1"/>
  <c r="O73" i="1"/>
  <c r="T74" i="1"/>
  <c r="T75" i="1" s="1"/>
  <c r="T83" i="1"/>
  <c r="T84" i="1" s="1"/>
  <c r="T85" i="1" s="1"/>
  <c r="T86" i="1" s="1"/>
  <c r="T87" i="1" s="1"/>
  <c r="Q88" i="1"/>
  <c r="Q94" i="1"/>
  <c r="Q95" i="1" s="1"/>
  <c r="Q96" i="1" s="1"/>
  <c r="Q97" i="1" s="1"/>
  <c r="Q98" i="1" s="1"/>
  <c r="Q99" i="1" s="1"/>
  <c r="T95" i="1"/>
  <c r="T96" i="1" s="1"/>
  <c r="T97" i="1" s="1"/>
  <c r="T98" i="1" s="1"/>
  <c r="T99" i="1" s="1"/>
  <c r="T109" i="1"/>
  <c r="T110" i="1" s="1"/>
  <c r="T111" i="1" s="1"/>
  <c r="Q112" i="1"/>
  <c r="Q113" i="1"/>
  <c r="Q114" i="1"/>
  <c r="Q115" i="1"/>
  <c r="Q116" i="1"/>
  <c r="Q117" i="1"/>
  <c r="Q118" i="1"/>
  <c r="Q119" i="1"/>
  <c r="Q120" i="1" s="1"/>
  <c r="Q121" i="1" s="1"/>
  <c r="Q122" i="1" s="1"/>
  <c r="Q123" i="1" s="1"/>
  <c r="T119" i="1"/>
  <c r="T120" i="1" s="1"/>
  <c r="T121" i="1" s="1"/>
  <c r="T122" i="1" s="1"/>
  <c r="T123" i="1" s="1"/>
  <c r="Q143" i="1"/>
  <c r="Q144" i="1" s="1"/>
  <c r="Q145" i="1" s="1"/>
  <c r="Q146" i="1" s="1"/>
  <c r="Q147" i="1" s="1"/>
  <c r="T143" i="1"/>
  <c r="T144" i="1" s="1"/>
  <c r="T145" i="1" s="1"/>
  <c r="T146" i="1" s="1"/>
  <c r="T147" i="1" s="1"/>
  <c r="Q155" i="1"/>
  <c r="T155" i="1"/>
  <c r="T156" i="1" s="1"/>
  <c r="T157" i="1" s="1"/>
  <c r="T158" i="1" s="1"/>
  <c r="T159" i="1" s="1"/>
  <c r="Q156" i="1"/>
  <c r="Q157" i="1" s="1"/>
  <c r="Q158" i="1" s="1"/>
  <c r="Q159" i="1" s="1"/>
  <c r="T167" i="1"/>
  <c r="T168" i="1" s="1"/>
  <c r="T169" i="1" s="1"/>
  <c r="T170" i="1" s="1"/>
  <c r="T171" i="1" s="1"/>
  <c r="Q171" i="1"/>
  <c r="Q172" i="1"/>
  <c r="Q173" i="1"/>
  <c r="Q174" i="1"/>
  <c r="Q175" i="1"/>
  <c r="Q176" i="1"/>
  <c r="Q177" i="1"/>
  <c r="Q178" i="1" s="1"/>
  <c r="Q179" i="1" s="1"/>
  <c r="Q180" i="1" s="1"/>
  <c r="Q181" i="1" s="1"/>
  <c r="Q182" i="1" s="1"/>
  <c r="Q183" i="1" s="1"/>
  <c r="T177" i="1"/>
  <c r="T178" i="1" s="1"/>
  <c r="T179" i="1" s="1"/>
  <c r="T180" i="1" s="1"/>
  <c r="T181" i="1" s="1"/>
  <c r="T182" i="1" s="1"/>
  <c r="T183" i="1" s="1"/>
  <c r="Q194" i="1"/>
  <c r="Q195" i="1" s="1"/>
  <c r="T194" i="1"/>
  <c r="T195" i="1" s="1"/>
  <c r="O84" i="5" l="1"/>
  <c r="O85" i="5" s="1"/>
  <c r="O74" i="1"/>
  <c r="O75" i="1" s="1"/>
  <c r="T11" i="1"/>
  <c r="T12" i="1" s="1"/>
  <c r="T13" i="1" s="1"/>
  <c r="T14" i="1" s="1"/>
  <c r="T15" i="1" s="1"/>
  <c r="G4489" i="3"/>
  <c r="D4489" i="3"/>
  <c r="B4489" i="3" s="1"/>
  <c r="G4488" i="3"/>
  <c r="D4488" i="3"/>
  <c r="B4488" i="3" s="1"/>
  <c r="G4487" i="3"/>
  <c r="D4487" i="3"/>
  <c r="B4487" i="3" s="1"/>
  <c r="G4486" i="3"/>
  <c r="D4486" i="3"/>
  <c r="B4486" i="3" s="1"/>
  <c r="G4485" i="3"/>
  <c r="D4485" i="3"/>
  <c r="B4485" i="3" s="1"/>
  <c r="G4484" i="3"/>
  <c r="D4484" i="3"/>
  <c r="B4484" i="3" s="1"/>
  <c r="G4483" i="3"/>
  <c r="D4483" i="3"/>
  <c r="B4483" i="3" s="1"/>
  <c r="G4482" i="3"/>
  <c r="D4482" i="3"/>
  <c r="B4482" i="3" s="1"/>
  <c r="G4481" i="3"/>
  <c r="D4481" i="3"/>
  <c r="B4481" i="3" s="1"/>
  <c r="G4480" i="3"/>
  <c r="D4480" i="3"/>
  <c r="B4480" i="3" s="1"/>
  <c r="G4479" i="3"/>
  <c r="D4479" i="3"/>
  <c r="B4479" i="3" s="1"/>
  <c r="G4478" i="3"/>
  <c r="D4478" i="3"/>
  <c r="B4478" i="3" s="1"/>
  <c r="G4477" i="3"/>
  <c r="D4477" i="3"/>
  <c r="B4477" i="3" s="1"/>
  <c r="G4476" i="3"/>
  <c r="D4476" i="3"/>
  <c r="B4476" i="3" s="1"/>
  <c r="G4475" i="3"/>
  <c r="D4475" i="3"/>
  <c r="B4475" i="3" s="1"/>
  <c r="G4474" i="3"/>
  <c r="D4474" i="3"/>
  <c r="B4474" i="3" s="1"/>
  <c r="G4473" i="3"/>
  <c r="D4473" i="3"/>
  <c r="B4473" i="3" s="1"/>
  <c r="G4472" i="3"/>
  <c r="D4472" i="3"/>
  <c r="B4472" i="3" s="1"/>
  <c r="G4471" i="3"/>
  <c r="D4471" i="3"/>
  <c r="B4471" i="3" s="1"/>
  <c r="G4470" i="3"/>
  <c r="D4470" i="3"/>
  <c r="B4470" i="3" s="1"/>
  <c r="G4469" i="3"/>
  <c r="D4469" i="3"/>
  <c r="B4469" i="3" s="1"/>
  <c r="G4468" i="3"/>
  <c r="D4468" i="3"/>
  <c r="B4468" i="3" s="1"/>
  <c r="G4467" i="3"/>
  <c r="D4467" i="3"/>
  <c r="B4467" i="3" s="1"/>
  <c r="G4466" i="3"/>
  <c r="D4466" i="3"/>
  <c r="B4466" i="3" s="1"/>
  <c r="G4465" i="3"/>
  <c r="D4465" i="3"/>
  <c r="B4465" i="3" s="1"/>
  <c r="G4464" i="3"/>
  <c r="D4464" i="3"/>
  <c r="B4464" i="3" s="1"/>
  <c r="G4463" i="3"/>
  <c r="D4463" i="3"/>
  <c r="B4463" i="3" s="1"/>
  <c r="G4462" i="3"/>
  <c r="D4462" i="3"/>
  <c r="B4462" i="3" s="1"/>
  <c r="G4461" i="3"/>
  <c r="D4461" i="3"/>
  <c r="B4461" i="3" s="1"/>
  <c r="G4460" i="3"/>
  <c r="D4460" i="3"/>
  <c r="B4460" i="3" s="1"/>
  <c r="G4459" i="3"/>
  <c r="D4459" i="3"/>
  <c r="B4459" i="3" s="1"/>
  <c r="G4458" i="3"/>
  <c r="D4458" i="3"/>
  <c r="B4458" i="3" s="1"/>
  <c r="G4457" i="3"/>
  <c r="D4457" i="3"/>
  <c r="B4457" i="3"/>
  <c r="G4456" i="3"/>
  <c r="D4456" i="3"/>
  <c r="B4456" i="3" s="1"/>
  <c r="G4455" i="3"/>
  <c r="D4455" i="3"/>
  <c r="B4455" i="3" s="1"/>
  <c r="G4454" i="3"/>
  <c r="D4454" i="3"/>
  <c r="B4454" i="3" s="1"/>
  <c r="G4453" i="3"/>
  <c r="D4453" i="3"/>
  <c r="B4453" i="3" s="1"/>
  <c r="G4452" i="3"/>
  <c r="D4452" i="3"/>
  <c r="B4452" i="3" s="1"/>
  <c r="G4451" i="3"/>
  <c r="D4451" i="3"/>
  <c r="B4451" i="3" s="1"/>
  <c r="G4450" i="3"/>
  <c r="D4450" i="3"/>
  <c r="B4450" i="3" s="1"/>
  <c r="G4449" i="3"/>
  <c r="D4449" i="3"/>
  <c r="B4449" i="3" s="1"/>
  <c r="G4448" i="3"/>
  <c r="D4448" i="3"/>
  <c r="B4448" i="3" s="1"/>
  <c r="G4447" i="3"/>
  <c r="D4447" i="3"/>
  <c r="B4447" i="3" s="1"/>
  <c r="G4446" i="3"/>
  <c r="D4446" i="3"/>
  <c r="B4446" i="3" s="1"/>
  <c r="G4445" i="3"/>
  <c r="D4445" i="3"/>
  <c r="B4445" i="3" s="1"/>
  <c r="G4444" i="3"/>
  <c r="D4444" i="3"/>
  <c r="B4444" i="3" s="1"/>
  <c r="G4443" i="3"/>
  <c r="D4443" i="3"/>
  <c r="B4443" i="3" s="1"/>
  <c r="G4442" i="3"/>
  <c r="D4442" i="3"/>
  <c r="B4442" i="3" s="1"/>
  <c r="G4441" i="3"/>
  <c r="D4441" i="3"/>
  <c r="B4441" i="3" s="1"/>
  <c r="G4440" i="3"/>
  <c r="D4440" i="3"/>
  <c r="B4440" i="3" s="1"/>
  <c r="G4439" i="3"/>
  <c r="D4439" i="3"/>
  <c r="B4439" i="3" s="1"/>
  <c r="G4438" i="3"/>
  <c r="D4438" i="3"/>
  <c r="B4438" i="3" s="1"/>
  <c r="G4437" i="3"/>
  <c r="D4437" i="3"/>
  <c r="B4437" i="3" s="1"/>
  <c r="G4436" i="3"/>
  <c r="D4436" i="3"/>
  <c r="B4436" i="3" s="1"/>
  <c r="G4435" i="3"/>
  <c r="D4435" i="3"/>
  <c r="B4435" i="3" s="1"/>
  <c r="G4434" i="3"/>
  <c r="D4434" i="3"/>
  <c r="B4434" i="3" s="1"/>
  <c r="G4433" i="3"/>
  <c r="D4433" i="3"/>
  <c r="B4433" i="3" s="1"/>
  <c r="G4432" i="3"/>
  <c r="D4432" i="3"/>
  <c r="B4432" i="3" s="1"/>
  <c r="G4431" i="3"/>
  <c r="D4431" i="3"/>
  <c r="B4431" i="3" s="1"/>
  <c r="G4430" i="3"/>
  <c r="D4430" i="3"/>
  <c r="B4430" i="3" s="1"/>
  <c r="G4429" i="3"/>
  <c r="D4429" i="3"/>
  <c r="B4429" i="3" s="1"/>
  <c r="G4428" i="3"/>
  <c r="D4428" i="3"/>
  <c r="B4428" i="3"/>
  <c r="G4427" i="3"/>
  <c r="D4427" i="3"/>
  <c r="B4427" i="3" s="1"/>
  <c r="G4426" i="3"/>
  <c r="D4426" i="3"/>
  <c r="B4426" i="3" s="1"/>
  <c r="G4425" i="3"/>
  <c r="D4425" i="3"/>
  <c r="B4425" i="3" s="1"/>
  <c r="G4424" i="3"/>
  <c r="D4424" i="3"/>
  <c r="B4424" i="3" s="1"/>
  <c r="G4423" i="3"/>
  <c r="D4423" i="3"/>
  <c r="B4423" i="3" s="1"/>
  <c r="G4422" i="3"/>
  <c r="D4422" i="3"/>
  <c r="B4422" i="3" s="1"/>
  <c r="G4421" i="3"/>
  <c r="D4421" i="3"/>
  <c r="B4421" i="3" s="1"/>
  <c r="G4420" i="3"/>
  <c r="D4420" i="3"/>
  <c r="B4420" i="3" s="1"/>
  <c r="G4419" i="3"/>
  <c r="D4419" i="3"/>
  <c r="B4419" i="3" s="1"/>
  <c r="G4418" i="3"/>
  <c r="D4418" i="3"/>
  <c r="B4418" i="3" s="1"/>
  <c r="G4417" i="3"/>
  <c r="D4417" i="3"/>
  <c r="B4417" i="3" s="1"/>
  <c r="G4416" i="3"/>
  <c r="D4416" i="3"/>
  <c r="B4416" i="3" s="1"/>
  <c r="G4415" i="3"/>
  <c r="D4415" i="3"/>
  <c r="B4415" i="3" s="1"/>
  <c r="G4414" i="3"/>
  <c r="D4414" i="3"/>
  <c r="B4414" i="3" s="1"/>
  <c r="G4413" i="3"/>
  <c r="D4413" i="3"/>
  <c r="B4413" i="3" s="1"/>
  <c r="G4412" i="3"/>
  <c r="D4412" i="3"/>
  <c r="B4412" i="3" s="1"/>
  <c r="G4411" i="3"/>
  <c r="D4411" i="3"/>
  <c r="B4411" i="3" s="1"/>
  <c r="G4410" i="3"/>
  <c r="D4410" i="3"/>
  <c r="B4410" i="3" s="1"/>
  <c r="G4409" i="3"/>
  <c r="D4409" i="3"/>
  <c r="B4409" i="3" s="1"/>
  <c r="G4408" i="3"/>
  <c r="D4408" i="3"/>
  <c r="B4408" i="3" s="1"/>
  <c r="G4407" i="3"/>
  <c r="D4407" i="3"/>
  <c r="B4407" i="3" s="1"/>
  <c r="G4406" i="3"/>
  <c r="D4406" i="3"/>
  <c r="B4406" i="3" s="1"/>
  <c r="G4405" i="3"/>
  <c r="D4405" i="3"/>
  <c r="B4405" i="3" s="1"/>
  <c r="G4404" i="3"/>
  <c r="D4404" i="3"/>
  <c r="B4404" i="3" s="1"/>
  <c r="G4403" i="3"/>
  <c r="D4403" i="3"/>
  <c r="B4403" i="3" s="1"/>
  <c r="G4402" i="3"/>
  <c r="D4402" i="3"/>
  <c r="B4402" i="3" s="1"/>
  <c r="G4401" i="3"/>
  <c r="D4401" i="3"/>
  <c r="B4401" i="3" s="1"/>
  <c r="G4400" i="3"/>
  <c r="D4400" i="3"/>
  <c r="B4400" i="3" s="1"/>
  <c r="G4399" i="3"/>
  <c r="D4399" i="3"/>
  <c r="B4399" i="3" s="1"/>
  <c r="G4398" i="3"/>
  <c r="D4398" i="3"/>
  <c r="B4398" i="3" s="1"/>
  <c r="G4397" i="3"/>
  <c r="D4397" i="3"/>
  <c r="B4397" i="3"/>
  <c r="G4396" i="3"/>
  <c r="D4396" i="3"/>
  <c r="B4396" i="3" s="1"/>
  <c r="G4395" i="3"/>
  <c r="D4395" i="3"/>
  <c r="B4395" i="3" s="1"/>
  <c r="G4394" i="3"/>
  <c r="D4394" i="3"/>
  <c r="B4394" i="3" s="1"/>
  <c r="G4393" i="3"/>
  <c r="D4393" i="3"/>
  <c r="B4393" i="3" s="1"/>
  <c r="G4392" i="3"/>
  <c r="D4392" i="3"/>
  <c r="B4392" i="3" s="1"/>
  <c r="G4391" i="3"/>
  <c r="D4391" i="3"/>
  <c r="B4391" i="3" s="1"/>
  <c r="G4390" i="3"/>
  <c r="D4390" i="3"/>
  <c r="B4390" i="3" s="1"/>
  <c r="G4389" i="3"/>
  <c r="D4389" i="3"/>
  <c r="B4389" i="3" s="1"/>
  <c r="G4388" i="3"/>
  <c r="D4388" i="3"/>
  <c r="B4388" i="3" s="1"/>
  <c r="G4387" i="3"/>
  <c r="D4387" i="3"/>
  <c r="B4387" i="3" s="1"/>
  <c r="G4386" i="3"/>
  <c r="D4386" i="3"/>
  <c r="B4386" i="3" s="1"/>
  <c r="G4385" i="3"/>
  <c r="D4385" i="3"/>
  <c r="B4385" i="3" s="1"/>
  <c r="G4384" i="3"/>
  <c r="D4384" i="3"/>
  <c r="B4384" i="3" s="1"/>
  <c r="G4383" i="3"/>
  <c r="D4383" i="3"/>
  <c r="B4383" i="3" s="1"/>
  <c r="G4382" i="3"/>
  <c r="D4382" i="3"/>
  <c r="B4382" i="3" s="1"/>
  <c r="G4381" i="3"/>
  <c r="D4381" i="3"/>
  <c r="B4381" i="3" s="1"/>
  <c r="G4380" i="3"/>
  <c r="D4380" i="3"/>
  <c r="B4380" i="3" s="1"/>
  <c r="G4379" i="3"/>
  <c r="D4379" i="3"/>
  <c r="B4379" i="3" s="1"/>
  <c r="G4378" i="3"/>
  <c r="D4378" i="3"/>
  <c r="B4378" i="3" s="1"/>
  <c r="G4377" i="3"/>
  <c r="D4377" i="3"/>
  <c r="B4377" i="3" s="1"/>
  <c r="G4376" i="3"/>
  <c r="D4376" i="3"/>
  <c r="B4376" i="3" s="1"/>
  <c r="G4375" i="3"/>
  <c r="D4375" i="3"/>
  <c r="B4375" i="3" s="1"/>
  <c r="G4374" i="3"/>
  <c r="D4374" i="3"/>
  <c r="B4374" i="3" s="1"/>
  <c r="G4373" i="3"/>
  <c r="D4373" i="3"/>
  <c r="B4373" i="3" s="1"/>
  <c r="G4372" i="3"/>
  <c r="D4372" i="3"/>
  <c r="B4372" i="3" s="1"/>
  <c r="G4371" i="3"/>
  <c r="D4371" i="3"/>
  <c r="B4371" i="3" s="1"/>
  <c r="G4370" i="3"/>
  <c r="D4370" i="3"/>
  <c r="B4370" i="3" s="1"/>
  <c r="G4369" i="3"/>
  <c r="D4369" i="3"/>
  <c r="B4369" i="3" s="1"/>
  <c r="G4368" i="3"/>
  <c r="D4368" i="3"/>
  <c r="B4368" i="3"/>
  <c r="G4367" i="3"/>
  <c r="D4367" i="3"/>
  <c r="B4367" i="3" s="1"/>
  <c r="G4366" i="3"/>
  <c r="D4366" i="3"/>
  <c r="B4366" i="3" s="1"/>
  <c r="G4365" i="3"/>
  <c r="D4365" i="3"/>
  <c r="B4365" i="3" s="1"/>
  <c r="G4364" i="3"/>
  <c r="D4364" i="3"/>
  <c r="B4364" i="3" s="1"/>
  <c r="G4363" i="3"/>
  <c r="D4363" i="3"/>
  <c r="B4363" i="3" s="1"/>
  <c r="G4362" i="3"/>
  <c r="D4362" i="3"/>
  <c r="B4362" i="3" s="1"/>
  <c r="G4361" i="3"/>
  <c r="D4361" i="3"/>
  <c r="B4361" i="3" s="1"/>
  <c r="G4360" i="3"/>
  <c r="D4360" i="3"/>
  <c r="B4360" i="3" s="1"/>
  <c r="G4359" i="3"/>
  <c r="D4359" i="3"/>
  <c r="B4359" i="3" s="1"/>
  <c r="G4358" i="3"/>
  <c r="D4358" i="3"/>
  <c r="B4358" i="3" s="1"/>
  <c r="G4357" i="3"/>
  <c r="D4357" i="3"/>
  <c r="B4357" i="3" s="1"/>
  <c r="G4356" i="3"/>
  <c r="D4356" i="3"/>
  <c r="B4356" i="3"/>
  <c r="G4355" i="3"/>
  <c r="D4355" i="3"/>
  <c r="B4355" i="3" s="1"/>
  <c r="G4354" i="3"/>
  <c r="D4354" i="3"/>
  <c r="B4354" i="3" s="1"/>
  <c r="G4353" i="3"/>
  <c r="D4353" i="3"/>
  <c r="B4353" i="3" s="1"/>
  <c r="G4352" i="3"/>
  <c r="D4352" i="3"/>
  <c r="B4352" i="3"/>
  <c r="G4351" i="3"/>
  <c r="D4351" i="3"/>
  <c r="B4351" i="3" s="1"/>
  <c r="G4350" i="3"/>
  <c r="D4350" i="3"/>
  <c r="B4350" i="3" s="1"/>
  <c r="G4349" i="3"/>
  <c r="D4349" i="3"/>
  <c r="B4349" i="3" s="1"/>
  <c r="G4348" i="3"/>
  <c r="D4348" i="3"/>
  <c r="B4348" i="3" s="1"/>
  <c r="G4347" i="3"/>
  <c r="D4347" i="3"/>
  <c r="B4347" i="3" s="1"/>
  <c r="G4346" i="3"/>
  <c r="D4346" i="3"/>
  <c r="B4346" i="3" s="1"/>
  <c r="G4345" i="3"/>
  <c r="D4345" i="3"/>
  <c r="B4345" i="3" s="1"/>
  <c r="G4344" i="3"/>
  <c r="D4344" i="3"/>
  <c r="B4344" i="3" s="1"/>
  <c r="G4343" i="3"/>
  <c r="D4343" i="3"/>
  <c r="B4343" i="3" s="1"/>
  <c r="G4342" i="3"/>
  <c r="D4342" i="3"/>
  <c r="B4342" i="3" s="1"/>
  <c r="G4341" i="3"/>
  <c r="D4341" i="3"/>
  <c r="B4341" i="3" s="1"/>
  <c r="G4340" i="3"/>
  <c r="D4340" i="3"/>
  <c r="B4340" i="3" s="1"/>
  <c r="G4339" i="3"/>
  <c r="D4339" i="3"/>
  <c r="B4339" i="3" s="1"/>
  <c r="G4338" i="3"/>
  <c r="D4338" i="3"/>
  <c r="B4338" i="3" s="1"/>
  <c r="G4337" i="3"/>
  <c r="D4337" i="3"/>
  <c r="B4337" i="3" s="1"/>
  <c r="G4336" i="3"/>
  <c r="D4336" i="3"/>
  <c r="B4336" i="3" s="1"/>
  <c r="G4335" i="3"/>
  <c r="D4335" i="3"/>
  <c r="B4335" i="3" s="1"/>
  <c r="G4334" i="3"/>
  <c r="D4334" i="3"/>
  <c r="B4334" i="3" s="1"/>
  <c r="G4333" i="3"/>
  <c r="D4333" i="3"/>
  <c r="B4333" i="3" s="1"/>
  <c r="G4332" i="3"/>
  <c r="D4332" i="3"/>
  <c r="B4332" i="3" s="1"/>
  <c r="G4331" i="3"/>
  <c r="D4331" i="3"/>
  <c r="B4331" i="3" s="1"/>
  <c r="G4330" i="3"/>
  <c r="D4330" i="3"/>
  <c r="B4330" i="3" s="1"/>
  <c r="G4329" i="3"/>
  <c r="D4329" i="3"/>
  <c r="B4329" i="3" s="1"/>
  <c r="G4328" i="3"/>
  <c r="D4328" i="3"/>
  <c r="B4328" i="3" s="1"/>
  <c r="G4327" i="3"/>
  <c r="D4327" i="3"/>
  <c r="B4327" i="3" s="1"/>
  <c r="G4326" i="3"/>
  <c r="D4326" i="3"/>
  <c r="B4326" i="3" s="1"/>
  <c r="G4325" i="3"/>
  <c r="D4325" i="3"/>
  <c r="B4325" i="3" s="1"/>
  <c r="G4324" i="3"/>
  <c r="D4324" i="3"/>
  <c r="B4324" i="3" s="1"/>
  <c r="G4323" i="3"/>
  <c r="D4323" i="3"/>
  <c r="B4323" i="3" s="1"/>
  <c r="G4322" i="3"/>
  <c r="D4322" i="3"/>
  <c r="B4322" i="3" s="1"/>
  <c r="G4321" i="3"/>
  <c r="D4321" i="3"/>
  <c r="B4321" i="3" s="1"/>
  <c r="G4320" i="3"/>
  <c r="D4320" i="3"/>
  <c r="B4320" i="3" s="1"/>
  <c r="G4319" i="3"/>
  <c r="D4319" i="3"/>
  <c r="B4319" i="3" s="1"/>
  <c r="G4318" i="3"/>
  <c r="D4318" i="3"/>
  <c r="B4318" i="3" s="1"/>
  <c r="G4317" i="3"/>
  <c r="D4317" i="3"/>
  <c r="B4317" i="3" s="1"/>
  <c r="G4316" i="3"/>
  <c r="D4316" i="3"/>
  <c r="B4316" i="3" s="1"/>
  <c r="G4315" i="3"/>
  <c r="D4315" i="3"/>
  <c r="B4315" i="3" s="1"/>
  <c r="G4314" i="3"/>
  <c r="D4314" i="3"/>
  <c r="B4314" i="3" s="1"/>
  <c r="G4313" i="3"/>
  <c r="D4313" i="3"/>
  <c r="B4313" i="3" s="1"/>
  <c r="G4312" i="3"/>
  <c r="D4312" i="3"/>
  <c r="B4312" i="3"/>
  <c r="G4311" i="3"/>
  <c r="D4311" i="3"/>
  <c r="B4311" i="3" s="1"/>
  <c r="G4310" i="3"/>
  <c r="D4310" i="3"/>
  <c r="B4310" i="3" s="1"/>
  <c r="G4309" i="3"/>
  <c r="D4309" i="3"/>
  <c r="B4309" i="3" s="1"/>
  <c r="G4308" i="3"/>
  <c r="D4308" i="3"/>
  <c r="B4308" i="3" s="1"/>
  <c r="G4307" i="3"/>
  <c r="D4307" i="3"/>
  <c r="B4307" i="3" s="1"/>
  <c r="G4306" i="3"/>
  <c r="D4306" i="3"/>
  <c r="B4306" i="3" s="1"/>
  <c r="G4305" i="3"/>
  <c r="D4305" i="3"/>
  <c r="B4305" i="3" s="1"/>
  <c r="G4304" i="3"/>
  <c r="D4304" i="3"/>
  <c r="B4304" i="3" s="1"/>
  <c r="G4303" i="3"/>
  <c r="D4303" i="3"/>
  <c r="B4303" i="3" s="1"/>
  <c r="G4302" i="3"/>
  <c r="D4302" i="3"/>
  <c r="B4302" i="3" s="1"/>
  <c r="G4301" i="3"/>
  <c r="D4301" i="3"/>
  <c r="B4301" i="3" s="1"/>
  <c r="G4300" i="3"/>
  <c r="D4300" i="3"/>
  <c r="B4300" i="3" s="1"/>
  <c r="G4299" i="3"/>
  <c r="D4299" i="3"/>
  <c r="B4299" i="3" s="1"/>
  <c r="G4298" i="3"/>
  <c r="D4298" i="3"/>
  <c r="B4298" i="3" s="1"/>
  <c r="G4297" i="3"/>
  <c r="D4297" i="3"/>
  <c r="B4297" i="3" s="1"/>
  <c r="G4296" i="3"/>
  <c r="D4296" i="3"/>
  <c r="B4296" i="3" s="1"/>
  <c r="G4295" i="3"/>
  <c r="D4295" i="3"/>
  <c r="B4295" i="3" s="1"/>
  <c r="G4294" i="3"/>
  <c r="D4294" i="3"/>
  <c r="B4294" i="3" s="1"/>
  <c r="G4293" i="3"/>
  <c r="D4293" i="3"/>
  <c r="B4293" i="3" s="1"/>
  <c r="G4292" i="3"/>
  <c r="D4292" i="3"/>
  <c r="B4292" i="3" s="1"/>
  <c r="G4291" i="3"/>
  <c r="D4291" i="3"/>
  <c r="B4291" i="3" s="1"/>
  <c r="G4290" i="3"/>
  <c r="D4290" i="3"/>
  <c r="B4290" i="3" s="1"/>
  <c r="G4289" i="3"/>
  <c r="D4289" i="3"/>
  <c r="B4289" i="3" s="1"/>
  <c r="G4288" i="3"/>
  <c r="D4288" i="3"/>
  <c r="B4288" i="3"/>
  <c r="G4287" i="3"/>
  <c r="D4287" i="3"/>
  <c r="B4287" i="3" s="1"/>
  <c r="G4286" i="3"/>
  <c r="D4286" i="3"/>
  <c r="B4286" i="3" s="1"/>
  <c r="G4285" i="3"/>
  <c r="D4285" i="3"/>
  <c r="B4285" i="3" s="1"/>
  <c r="G4284" i="3"/>
  <c r="D4284" i="3"/>
  <c r="B4284" i="3" s="1"/>
  <c r="G4283" i="3"/>
  <c r="D4283" i="3"/>
  <c r="B4283" i="3" s="1"/>
  <c r="G4282" i="3"/>
  <c r="D4282" i="3"/>
  <c r="B4282" i="3" s="1"/>
  <c r="G4281" i="3"/>
  <c r="D4281" i="3"/>
  <c r="B4281" i="3" s="1"/>
  <c r="G4280" i="3"/>
  <c r="D4280" i="3"/>
  <c r="B4280" i="3" s="1"/>
  <c r="G4279" i="3"/>
  <c r="D4279" i="3"/>
  <c r="B4279" i="3" s="1"/>
  <c r="G4278" i="3"/>
  <c r="D4278" i="3"/>
  <c r="B4278" i="3" s="1"/>
  <c r="G4277" i="3"/>
  <c r="D4277" i="3"/>
  <c r="B4277" i="3" s="1"/>
  <c r="G4276" i="3"/>
  <c r="D4276" i="3"/>
  <c r="B4276" i="3" s="1"/>
  <c r="G4275" i="3"/>
  <c r="D4275" i="3"/>
  <c r="B4275" i="3" s="1"/>
  <c r="G4274" i="3"/>
  <c r="D4274" i="3"/>
  <c r="B4274" i="3" s="1"/>
  <c r="G4273" i="3"/>
  <c r="D4273" i="3"/>
  <c r="B4273" i="3" s="1"/>
  <c r="G4272" i="3"/>
  <c r="D4272" i="3"/>
  <c r="B4272" i="3" s="1"/>
  <c r="G4271" i="3"/>
  <c r="D4271" i="3"/>
  <c r="B4271" i="3" s="1"/>
  <c r="G4270" i="3"/>
  <c r="D4270" i="3"/>
  <c r="B4270" i="3" s="1"/>
  <c r="G4269" i="3"/>
  <c r="D4269" i="3"/>
  <c r="B4269" i="3" s="1"/>
  <c r="G4268" i="3"/>
  <c r="D4268" i="3"/>
  <c r="B4268" i="3" s="1"/>
  <c r="G4267" i="3"/>
  <c r="D4267" i="3"/>
  <c r="B4267" i="3" s="1"/>
  <c r="G4266" i="3"/>
  <c r="D4266" i="3"/>
  <c r="B4266" i="3" s="1"/>
  <c r="G4265" i="3"/>
  <c r="D4265" i="3"/>
  <c r="B4265" i="3" s="1"/>
  <c r="G4264" i="3"/>
  <c r="D4264" i="3"/>
  <c r="B4264" i="3" s="1"/>
  <c r="G4263" i="3"/>
  <c r="D4263" i="3"/>
  <c r="B4263" i="3" s="1"/>
  <c r="G4262" i="3"/>
  <c r="D4262" i="3"/>
  <c r="B4262" i="3" s="1"/>
  <c r="G4261" i="3"/>
  <c r="D4261" i="3"/>
  <c r="B4261" i="3" s="1"/>
  <c r="G4260" i="3"/>
  <c r="D4260" i="3"/>
  <c r="B4260" i="3" s="1"/>
  <c r="G4259" i="3"/>
  <c r="D4259" i="3"/>
  <c r="B4259" i="3" s="1"/>
  <c r="G4258" i="3"/>
  <c r="D4258" i="3"/>
  <c r="B4258" i="3" s="1"/>
  <c r="G4257" i="3"/>
  <c r="D4257" i="3"/>
  <c r="B4257" i="3" s="1"/>
  <c r="G4256" i="3"/>
  <c r="D4256" i="3"/>
  <c r="B4256" i="3" s="1"/>
  <c r="G4255" i="3"/>
  <c r="D4255" i="3"/>
  <c r="B4255" i="3" s="1"/>
  <c r="G4254" i="3"/>
  <c r="D4254" i="3"/>
  <c r="B4254" i="3" s="1"/>
  <c r="G4253" i="3"/>
  <c r="D4253" i="3"/>
  <c r="B4253" i="3" s="1"/>
  <c r="G4252" i="3"/>
  <c r="D4252" i="3"/>
  <c r="B4252" i="3" s="1"/>
  <c r="G4251" i="3"/>
  <c r="D4251" i="3"/>
  <c r="B4251" i="3" s="1"/>
  <c r="G4250" i="3"/>
  <c r="D4250" i="3"/>
  <c r="B4250" i="3" s="1"/>
  <c r="G4249" i="3"/>
  <c r="D4249" i="3"/>
  <c r="B4249" i="3" s="1"/>
  <c r="G4248" i="3"/>
  <c r="D4248" i="3"/>
  <c r="B4248" i="3"/>
  <c r="G4247" i="3"/>
  <c r="D4247" i="3"/>
  <c r="B4247" i="3" s="1"/>
  <c r="G4246" i="3"/>
  <c r="D4246" i="3"/>
  <c r="B4246" i="3" s="1"/>
  <c r="G4245" i="3"/>
  <c r="D4245" i="3"/>
  <c r="B4245" i="3" s="1"/>
  <c r="G4244" i="3"/>
  <c r="D4244" i="3"/>
  <c r="B4244" i="3" s="1"/>
  <c r="G4243" i="3"/>
  <c r="D4243" i="3"/>
  <c r="B4243" i="3" s="1"/>
  <c r="G4242" i="3"/>
  <c r="D4242" i="3"/>
  <c r="B4242" i="3" s="1"/>
  <c r="G4241" i="3"/>
  <c r="D4241" i="3"/>
  <c r="B4241" i="3" s="1"/>
  <c r="G4240" i="3"/>
  <c r="D4240" i="3"/>
  <c r="B4240" i="3" s="1"/>
  <c r="G4239" i="3"/>
  <c r="D4239" i="3"/>
  <c r="B4239" i="3" s="1"/>
  <c r="G4238" i="3"/>
  <c r="D4238" i="3"/>
  <c r="B4238" i="3" s="1"/>
  <c r="G4237" i="3"/>
  <c r="D4237" i="3"/>
  <c r="B4237" i="3" s="1"/>
  <c r="G4236" i="3"/>
  <c r="D4236" i="3"/>
  <c r="B4236" i="3" s="1"/>
  <c r="G4235" i="3"/>
  <c r="D4235" i="3"/>
  <c r="B4235" i="3" s="1"/>
  <c r="G4234" i="3"/>
  <c r="D4234" i="3"/>
  <c r="B4234" i="3" s="1"/>
  <c r="G4233" i="3"/>
  <c r="D4233" i="3"/>
  <c r="B4233" i="3"/>
  <c r="G4232" i="3"/>
  <c r="D4232" i="3"/>
  <c r="B4232" i="3" s="1"/>
  <c r="G4231" i="3"/>
  <c r="D4231" i="3"/>
  <c r="B4231" i="3" s="1"/>
  <c r="G4230" i="3"/>
  <c r="D4230" i="3"/>
  <c r="B4230" i="3" s="1"/>
  <c r="G4229" i="3"/>
  <c r="D4229" i="3"/>
  <c r="B4229" i="3" s="1"/>
  <c r="G4228" i="3"/>
  <c r="D4228" i="3"/>
  <c r="B4228" i="3" s="1"/>
  <c r="G4227" i="3"/>
  <c r="D4227" i="3"/>
  <c r="B4227" i="3" s="1"/>
  <c r="G4226" i="3"/>
  <c r="D4226" i="3"/>
  <c r="B4226" i="3" s="1"/>
  <c r="G4225" i="3"/>
  <c r="D4225" i="3"/>
  <c r="B4225" i="3" s="1"/>
  <c r="G4224" i="3"/>
  <c r="D4224" i="3"/>
  <c r="B4224" i="3" s="1"/>
  <c r="G4223" i="3"/>
  <c r="D4223" i="3"/>
  <c r="B4223" i="3" s="1"/>
  <c r="G4222" i="3"/>
  <c r="D4222" i="3"/>
  <c r="B4222" i="3" s="1"/>
  <c r="G4221" i="3"/>
  <c r="D4221" i="3"/>
  <c r="B4221" i="3" s="1"/>
  <c r="G4220" i="3"/>
  <c r="D4220" i="3"/>
  <c r="B4220" i="3" s="1"/>
  <c r="G4219" i="3"/>
  <c r="D4219" i="3"/>
  <c r="B4219" i="3" s="1"/>
  <c r="G4218" i="3"/>
  <c r="D4218" i="3"/>
  <c r="B4218" i="3" s="1"/>
  <c r="G4217" i="3"/>
  <c r="D4217" i="3"/>
  <c r="B4217" i="3" s="1"/>
  <c r="G4216" i="3"/>
  <c r="D4216" i="3"/>
  <c r="B4216" i="3" s="1"/>
  <c r="G4215" i="3"/>
  <c r="D4215" i="3"/>
  <c r="B4215" i="3" s="1"/>
  <c r="G4214" i="3"/>
  <c r="D4214" i="3"/>
  <c r="B4214" i="3" s="1"/>
  <c r="G4213" i="3"/>
  <c r="D4213" i="3"/>
  <c r="B4213" i="3" s="1"/>
  <c r="G4212" i="3"/>
  <c r="D4212" i="3"/>
  <c r="B4212" i="3" s="1"/>
  <c r="G4211" i="3"/>
  <c r="D4211" i="3"/>
  <c r="B4211" i="3" s="1"/>
  <c r="G4210" i="3"/>
  <c r="D4210" i="3"/>
  <c r="B4210" i="3" s="1"/>
  <c r="G4209" i="3"/>
  <c r="D4209" i="3"/>
  <c r="B4209" i="3" s="1"/>
  <c r="G4208" i="3"/>
  <c r="D4208" i="3"/>
  <c r="B4208" i="3" s="1"/>
  <c r="G4207" i="3"/>
  <c r="D4207" i="3"/>
  <c r="B4207" i="3" s="1"/>
  <c r="G4206" i="3"/>
  <c r="D4206" i="3"/>
  <c r="B4206" i="3" s="1"/>
  <c r="G4205" i="3"/>
  <c r="D4205" i="3"/>
  <c r="B4205" i="3" s="1"/>
  <c r="G4204" i="3"/>
  <c r="D4204" i="3"/>
  <c r="B4204" i="3" s="1"/>
  <c r="G4203" i="3"/>
  <c r="D4203" i="3"/>
  <c r="B4203" i="3" s="1"/>
  <c r="G4202" i="3"/>
  <c r="D4202" i="3"/>
  <c r="B4202" i="3" s="1"/>
  <c r="G4201" i="3"/>
  <c r="D4201" i="3"/>
  <c r="B4201" i="3" s="1"/>
  <c r="G4200" i="3"/>
  <c r="D4200" i="3"/>
  <c r="B4200" i="3"/>
  <c r="G4199" i="3"/>
  <c r="D4199" i="3"/>
  <c r="B4199" i="3" s="1"/>
  <c r="G4198" i="3"/>
  <c r="D4198" i="3"/>
  <c r="B4198" i="3" s="1"/>
  <c r="G4197" i="3"/>
  <c r="D4197" i="3"/>
  <c r="B4197" i="3" s="1"/>
  <c r="G4196" i="3"/>
  <c r="D4196" i="3"/>
  <c r="B4196" i="3" s="1"/>
  <c r="G4195" i="3"/>
  <c r="D4195" i="3"/>
  <c r="B4195" i="3" s="1"/>
  <c r="G4194" i="3"/>
  <c r="D4194" i="3"/>
  <c r="B4194" i="3" s="1"/>
  <c r="G4193" i="3"/>
  <c r="D4193" i="3"/>
  <c r="B4193" i="3" s="1"/>
  <c r="G4192" i="3"/>
  <c r="D4192" i="3"/>
  <c r="B4192" i="3" s="1"/>
  <c r="G4191" i="3"/>
  <c r="D4191" i="3"/>
  <c r="B4191" i="3" s="1"/>
  <c r="G4190" i="3"/>
  <c r="D4190" i="3"/>
  <c r="B4190" i="3" s="1"/>
  <c r="G4189" i="3"/>
  <c r="D4189" i="3"/>
  <c r="B4189" i="3" s="1"/>
  <c r="G4188" i="3"/>
  <c r="D4188" i="3"/>
  <c r="B4188" i="3" s="1"/>
  <c r="G4187" i="3"/>
  <c r="D4187" i="3"/>
  <c r="B4187" i="3" s="1"/>
  <c r="G4186" i="3"/>
  <c r="D4186" i="3"/>
  <c r="B4186" i="3" s="1"/>
  <c r="G4185" i="3"/>
  <c r="D4185" i="3"/>
  <c r="B4185" i="3" s="1"/>
  <c r="G4184" i="3"/>
  <c r="D4184" i="3"/>
  <c r="B4184" i="3" s="1"/>
  <c r="G4183" i="3"/>
  <c r="D4183" i="3"/>
  <c r="B4183" i="3" s="1"/>
  <c r="G4182" i="3"/>
  <c r="D4182" i="3"/>
  <c r="B4182" i="3" s="1"/>
  <c r="G4181" i="3"/>
  <c r="D4181" i="3"/>
  <c r="B4181" i="3" s="1"/>
  <c r="G4180" i="3"/>
  <c r="D4180" i="3"/>
  <c r="B4180" i="3" s="1"/>
  <c r="G4179" i="3"/>
  <c r="D4179" i="3"/>
  <c r="B4179" i="3" s="1"/>
  <c r="G4178" i="3"/>
  <c r="D4178" i="3"/>
  <c r="B4178" i="3" s="1"/>
  <c r="G4177" i="3"/>
  <c r="D4177" i="3"/>
  <c r="B4177" i="3"/>
  <c r="G4176" i="3"/>
  <c r="D4176" i="3"/>
  <c r="B4176" i="3" s="1"/>
  <c r="G4175" i="3"/>
  <c r="D4175" i="3"/>
  <c r="B4175" i="3" s="1"/>
  <c r="G4174" i="3"/>
  <c r="D4174" i="3"/>
  <c r="B4174" i="3" s="1"/>
  <c r="G4173" i="3"/>
  <c r="D4173" i="3"/>
  <c r="B4173" i="3" s="1"/>
  <c r="G4172" i="3"/>
  <c r="D4172" i="3"/>
  <c r="B4172" i="3" s="1"/>
  <c r="G4171" i="3"/>
  <c r="D4171" i="3"/>
  <c r="B4171" i="3" s="1"/>
  <c r="G4170" i="3"/>
  <c r="D4170" i="3"/>
  <c r="B4170" i="3" s="1"/>
  <c r="G4169" i="3"/>
  <c r="D4169" i="3"/>
  <c r="B4169" i="3" s="1"/>
  <c r="G4168" i="3"/>
  <c r="D4168" i="3"/>
  <c r="B4168" i="3"/>
  <c r="G4167" i="3"/>
  <c r="D4167" i="3"/>
  <c r="B4167" i="3" s="1"/>
  <c r="G4166" i="3"/>
  <c r="D4166" i="3"/>
  <c r="B4166" i="3" s="1"/>
  <c r="G4165" i="3"/>
  <c r="D4165" i="3"/>
  <c r="B4165" i="3" s="1"/>
  <c r="G4164" i="3"/>
  <c r="D4164" i="3"/>
  <c r="B4164" i="3" s="1"/>
  <c r="G4163" i="3"/>
  <c r="D4163" i="3"/>
  <c r="B4163" i="3" s="1"/>
  <c r="G4162" i="3"/>
  <c r="D4162" i="3"/>
  <c r="B4162" i="3" s="1"/>
  <c r="G4161" i="3"/>
  <c r="D4161" i="3"/>
  <c r="B4161" i="3" s="1"/>
  <c r="G4160" i="3"/>
  <c r="D4160" i="3"/>
  <c r="B4160" i="3" s="1"/>
  <c r="G4159" i="3"/>
  <c r="D4159" i="3"/>
  <c r="B4159" i="3" s="1"/>
  <c r="G4158" i="3"/>
  <c r="D4158" i="3"/>
  <c r="B4158" i="3" s="1"/>
  <c r="G4157" i="3"/>
  <c r="D4157" i="3"/>
  <c r="B4157" i="3" s="1"/>
  <c r="G4156" i="3"/>
  <c r="D4156" i="3"/>
  <c r="B4156" i="3" s="1"/>
  <c r="G4155" i="3"/>
  <c r="D4155" i="3"/>
  <c r="B4155" i="3" s="1"/>
  <c r="G4154" i="3"/>
  <c r="D4154" i="3"/>
  <c r="B4154" i="3" s="1"/>
  <c r="G4153" i="3"/>
  <c r="D4153" i="3"/>
  <c r="B4153" i="3" s="1"/>
  <c r="G4152" i="3"/>
  <c r="D4152" i="3"/>
  <c r="B4152" i="3" s="1"/>
  <c r="G4151" i="3"/>
  <c r="D4151" i="3"/>
  <c r="B4151" i="3" s="1"/>
  <c r="G4150" i="3"/>
  <c r="D4150" i="3"/>
  <c r="B4150" i="3" s="1"/>
  <c r="G4149" i="3"/>
  <c r="D4149" i="3"/>
  <c r="B4149" i="3" s="1"/>
  <c r="G4148" i="3"/>
  <c r="D4148" i="3"/>
  <c r="B4148" i="3" s="1"/>
  <c r="G4147" i="3"/>
  <c r="D4147" i="3"/>
  <c r="B4147" i="3" s="1"/>
  <c r="G4146" i="3"/>
  <c r="D4146" i="3"/>
  <c r="B4146" i="3" s="1"/>
  <c r="G4145" i="3"/>
  <c r="D4145" i="3"/>
  <c r="B4145" i="3"/>
  <c r="G4144" i="3"/>
  <c r="D4144" i="3"/>
  <c r="B4144" i="3" s="1"/>
  <c r="G4143" i="3"/>
  <c r="D4143" i="3"/>
  <c r="B4143" i="3" s="1"/>
  <c r="G4142" i="3"/>
  <c r="D4142" i="3"/>
  <c r="B4142" i="3" s="1"/>
  <c r="G4141" i="3"/>
  <c r="D4141" i="3"/>
  <c r="B4141" i="3" s="1"/>
  <c r="G4140" i="3"/>
  <c r="D4140" i="3"/>
  <c r="B4140" i="3" s="1"/>
  <c r="G4139" i="3"/>
  <c r="D4139" i="3"/>
  <c r="B4139" i="3" s="1"/>
  <c r="G4138" i="3"/>
  <c r="D4138" i="3"/>
  <c r="B4138" i="3" s="1"/>
  <c r="G4137" i="3"/>
  <c r="D4137" i="3"/>
  <c r="B4137" i="3" s="1"/>
  <c r="G4136" i="3"/>
  <c r="D4136" i="3"/>
  <c r="B4136" i="3"/>
  <c r="G4135" i="3"/>
  <c r="D4135" i="3"/>
  <c r="B4135" i="3" s="1"/>
  <c r="G4134" i="3"/>
  <c r="D4134" i="3"/>
  <c r="B4134" i="3" s="1"/>
  <c r="G4133" i="3"/>
  <c r="D4133" i="3"/>
  <c r="B4133" i="3" s="1"/>
  <c r="G4132" i="3"/>
  <c r="D4132" i="3"/>
  <c r="B4132" i="3" s="1"/>
  <c r="G4131" i="3"/>
  <c r="D4131" i="3"/>
  <c r="B4131" i="3" s="1"/>
  <c r="G4130" i="3"/>
  <c r="D4130" i="3"/>
  <c r="B4130" i="3" s="1"/>
  <c r="G4129" i="3"/>
  <c r="D4129" i="3"/>
  <c r="B4129" i="3" s="1"/>
  <c r="G4128" i="3"/>
  <c r="D4128" i="3"/>
  <c r="B4128" i="3" s="1"/>
  <c r="G4127" i="3"/>
  <c r="D4127" i="3"/>
  <c r="B4127" i="3" s="1"/>
  <c r="G4126" i="3"/>
  <c r="D4126" i="3"/>
  <c r="B4126" i="3" s="1"/>
  <c r="G4125" i="3"/>
  <c r="D4125" i="3"/>
  <c r="B4125" i="3" s="1"/>
  <c r="G4124" i="3"/>
  <c r="D4124" i="3"/>
  <c r="B4124" i="3" s="1"/>
  <c r="G4123" i="3"/>
  <c r="D4123" i="3"/>
  <c r="B4123" i="3" s="1"/>
  <c r="G4122" i="3"/>
  <c r="D4122" i="3"/>
  <c r="B4122" i="3" s="1"/>
  <c r="G4121" i="3"/>
  <c r="D4121" i="3"/>
  <c r="B4121" i="3" s="1"/>
  <c r="G4120" i="3"/>
  <c r="D4120" i="3"/>
  <c r="B4120" i="3" s="1"/>
  <c r="G4119" i="3"/>
  <c r="D4119" i="3"/>
  <c r="B4119" i="3" s="1"/>
  <c r="G4118" i="3"/>
  <c r="D4118" i="3"/>
  <c r="B4118" i="3"/>
  <c r="G4117" i="3"/>
  <c r="D4117" i="3"/>
  <c r="B4117" i="3" s="1"/>
  <c r="G4116" i="3"/>
  <c r="D4116" i="3"/>
  <c r="B4116" i="3" s="1"/>
  <c r="G4115" i="3"/>
  <c r="D4115" i="3"/>
  <c r="B4115" i="3" s="1"/>
  <c r="G4114" i="3"/>
  <c r="D4114" i="3"/>
  <c r="B4114" i="3" s="1"/>
  <c r="G4113" i="3"/>
  <c r="D4113" i="3"/>
  <c r="B4113" i="3" s="1"/>
  <c r="G4112" i="3"/>
  <c r="D4112" i="3"/>
  <c r="B4112" i="3" s="1"/>
  <c r="G4111" i="3"/>
  <c r="D4111" i="3"/>
  <c r="B4111" i="3" s="1"/>
  <c r="G4110" i="3"/>
  <c r="D4110" i="3"/>
  <c r="B4110" i="3" s="1"/>
  <c r="G4109" i="3"/>
  <c r="D4109" i="3"/>
  <c r="B4109" i="3" s="1"/>
  <c r="G4108" i="3"/>
  <c r="D4108" i="3"/>
  <c r="B4108" i="3" s="1"/>
  <c r="G4107" i="3"/>
  <c r="D4107" i="3"/>
  <c r="B4107" i="3" s="1"/>
  <c r="G4106" i="3"/>
  <c r="D4106" i="3"/>
  <c r="B4106" i="3"/>
  <c r="G4105" i="3"/>
  <c r="D4105" i="3"/>
  <c r="B4105" i="3" s="1"/>
  <c r="G4104" i="3"/>
  <c r="D4104" i="3"/>
  <c r="B4104" i="3" s="1"/>
  <c r="G4103" i="3"/>
  <c r="D4103" i="3"/>
  <c r="B4103" i="3" s="1"/>
  <c r="G4102" i="3"/>
  <c r="D4102" i="3"/>
  <c r="B4102" i="3" s="1"/>
  <c r="G4101" i="3"/>
  <c r="D4101" i="3"/>
  <c r="B4101" i="3" s="1"/>
  <c r="G4100" i="3"/>
  <c r="D4100" i="3"/>
  <c r="B4100" i="3" s="1"/>
  <c r="G4099" i="3"/>
  <c r="D4099" i="3"/>
  <c r="B4099" i="3" s="1"/>
  <c r="G4098" i="3"/>
  <c r="D4098" i="3"/>
  <c r="B4098" i="3" s="1"/>
  <c r="G4097" i="3"/>
  <c r="D4097" i="3"/>
  <c r="B4097" i="3" s="1"/>
  <c r="G4096" i="3"/>
  <c r="D4096" i="3"/>
  <c r="B4096" i="3" s="1"/>
  <c r="G4095" i="3"/>
  <c r="D4095" i="3"/>
  <c r="B4095" i="3" s="1"/>
  <c r="G4094" i="3"/>
  <c r="D4094" i="3"/>
  <c r="B4094" i="3" s="1"/>
  <c r="G4093" i="3"/>
  <c r="D4093" i="3"/>
  <c r="B4093" i="3" s="1"/>
  <c r="G4092" i="3"/>
  <c r="D4092" i="3"/>
  <c r="B4092" i="3" s="1"/>
  <c r="G4091" i="3"/>
  <c r="D4091" i="3"/>
  <c r="B4091" i="3" s="1"/>
  <c r="G4090" i="3"/>
  <c r="D4090" i="3"/>
  <c r="B4090" i="3"/>
  <c r="G4089" i="3"/>
  <c r="D4089" i="3"/>
  <c r="B4089" i="3" s="1"/>
  <c r="G4088" i="3"/>
  <c r="D4088" i="3"/>
  <c r="B4088" i="3" s="1"/>
  <c r="G4087" i="3"/>
  <c r="D4087" i="3"/>
  <c r="B4087" i="3" s="1"/>
  <c r="G4086" i="3"/>
  <c r="D4086" i="3"/>
  <c r="B4086" i="3" s="1"/>
  <c r="G4085" i="3"/>
  <c r="D4085" i="3"/>
  <c r="B4085" i="3" s="1"/>
  <c r="G4084" i="3"/>
  <c r="D4084" i="3"/>
  <c r="B4084" i="3" s="1"/>
  <c r="G4083" i="3"/>
  <c r="D4083" i="3"/>
  <c r="B4083" i="3" s="1"/>
  <c r="G4082" i="3"/>
  <c r="D4082" i="3"/>
  <c r="B4082" i="3" s="1"/>
  <c r="G4081" i="3"/>
  <c r="D4081" i="3"/>
  <c r="B4081" i="3" s="1"/>
  <c r="G4080" i="3"/>
  <c r="D4080" i="3"/>
  <c r="B4080" i="3" s="1"/>
  <c r="G4079" i="3"/>
  <c r="D4079" i="3"/>
  <c r="B4079" i="3" s="1"/>
  <c r="G4078" i="3"/>
  <c r="D4078" i="3"/>
  <c r="B4078" i="3" s="1"/>
  <c r="G4077" i="3"/>
  <c r="D4077" i="3"/>
  <c r="B4077" i="3" s="1"/>
  <c r="G4076" i="3"/>
  <c r="D4076" i="3"/>
  <c r="B4076" i="3"/>
  <c r="G4075" i="3"/>
  <c r="D4075" i="3"/>
  <c r="B4075" i="3" s="1"/>
  <c r="G4074" i="3"/>
  <c r="D4074" i="3"/>
  <c r="B4074" i="3" s="1"/>
  <c r="G4073" i="3"/>
  <c r="D4073" i="3"/>
  <c r="B4073" i="3" s="1"/>
  <c r="G4072" i="3"/>
  <c r="D4072" i="3"/>
  <c r="B4072" i="3" s="1"/>
  <c r="G4071" i="3"/>
  <c r="D4071" i="3"/>
  <c r="B4071" i="3" s="1"/>
  <c r="G4070" i="3"/>
  <c r="D4070" i="3"/>
  <c r="B4070" i="3" s="1"/>
  <c r="G4069" i="3"/>
  <c r="D4069" i="3"/>
  <c r="B4069" i="3" s="1"/>
  <c r="G4068" i="3"/>
  <c r="D4068" i="3"/>
  <c r="B4068" i="3" s="1"/>
  <c r="G4067" i="3"/>
  <c r="D4067" i="3"/>
  <c r="B4067" i="3" s="1"/>
  <c r="G4066" i="3"/>
  <c r="D4066" i="3"/>
  <c r="B4066" i="3" s="1"/>
  <c r="G4065" i="3"/>
  <c r="D4065" i="3"/>
  <c r="B4065" i="3" s="1"/>
  <c r="G4064" i="3"/>
  <c r="D4064" i="3"/>
  <c r="B4064" i="3" s="1"/>
  <c r="G4063" i="3"/>
  <c r="D4063" i="3"/>
  <c r="B4063" i="3" s="1"/>
  <c r="G4062" i="3"/>
  <c r="D4062" i="3"/>
  <c r="B4062" i="3"/>
  <c r="G4061" i="3"/>
  <c r="D4061" i="3"/>
  <c r="B4061" i="3" s="1"/>
  <c r="G4060" i="3"/>
  <c r="D4060" i="3"/>
  <c r="B4060" i="3" s="1"/>
  <c r="G4059" i="3"/>
  <c r="D4059" i="3"/>
  <c r="B4059" i="3" s="1"/>
  <c r="G4058" i="3"/>
  <c r="D4058" i="3"/>
  <c r="B4058" i="3" s="1"/>
  <c r="G4057" i="3"/>
  <c r="D4057" i="3"/>
  <c r="B4057" i="3" s="1"/>
  <c r="G4056" i="3"/>
  <c r="D4056" i="3"/>
  <c r="B4056" i="3" s="1"/>
  <c r="G4055" i="3"/>
  <c r="D4055" i="3"/>
  <c r="B4055" i="3" s="1"/>
  <c r="G4054" i="3"/>
  <c r="D4054" i="3"/>
  <c r="B4054" i="3" s="1"/>
  <c r="G4053" i="3"/>
  <c r="D4053" i="3"/>
  <c r="B4053" i="3" s="1"/>
  <c r="G4052" i="3"/>
  <c r="D4052" i="3"/>
  <c r="B4052" i="3" s="1"/>
  <c r="G4051" i="3"/>
  <c r="D4051" i="3"/>
  <c r="B4051" i="3" s="1"/>
  <c r="G4050" i="3"/>
  <c r="D4050" i="3"/>
  <c r="B4050" i="3" s="1"/>
  <c r="G4049" i="3"/>
  <c r="D4049" i="3"/>
  <c r="B4049" i="3" s="1"/>
  <c r="G4048" i="3"/>
  <c r="D4048" i="3"/>
  <c r="B4048" i="3"/>
  <c r="G4047" i="3"/>
  <c r="D4047" i="3"/>
  <c r="B4047" i="3" s="1"/>
  <c r="G4046" i="3"/>
  <c r="D4046" i="3"/>
  <c r="B4046" i="3" s="1"/>
  <c r="G4045" i="3"/>
  <c r="D4045" i="3"/>
  <c r="B4045" i="3" s="1"/>
  <c r="G4044" i="3"/>
  <c r="D4044" i="3"/>
  <c r="B4044" i="3" s="1"/>
  <c r="G4043" i="3"/>
  <c r="D4043" i="3"/>
  <c r="B4043" i="3" s="1"/>
  <c r="G4042" i="3"/>
  <c r="D4042" i="3"/>
  <c r="B4042" i="3" s="1"/>
  <c r="G4041" i="3"/>
  <c r="D4041" i="3"/>
  <c r="B4041" i="3" s="1"/>
  <c r="G4040" i="3"/>
  <c r="D4040" i="3"/>
  <c r="B4040" i="3" s="1"/>
  <c r="G4039" i="3"/>
  <c r="D4039" i="3"/>
  <c r="B4039" i="3" s="1"/>
  <c r="G4038" i="3"/>
  <c r="D4038" i="3"/>
  <c r="B4038" i="3" s="1"/>
  <c r="G4037" i="3"/>
  <c r="D4037" i="3"/>
  <c r="B4037" i="3" s="1"/>
  <c r="G4036" i="3"/>
  <c r="D4036" i="3"/>
  <c r="B4036" i="3" s="1"/>
  <c r="G4035" i="3"/>
  <c r="D4035" i="3"/>
  <c r="B4035" i="3" s="1"/>
  <c r="G4034" i="3"/>
  <c r="D4034" i="3"/>
  <c r="B4034" i="3"/>
  <c r="G4033" i="3"/>
  <c r="D4033" i="3"/>
  <c r="B4033" i="3" s="1"/>
  <c r="G4032" i="3"/>
  <c r="D4032" i="3"/>
  <c r="B4032" i="3" s="1"/>
  <c r="G4031" i="3"/>
  <c r="D4031" i="3"/>
  <c r="B4031" i="3" s="1"/>
  <c r="G4030" i="3"/>
  <c r="D4030" i="3"/>
  <c r="B4030" i="3" s="1"/>
  <c r="G4029" i="3"/>
  <c r="D4029" i="3"/>
  <c r="B4029" i="3" s="1"/>
  <c r="G4028" i="3"/>
  <c r="D4028" i="3"/>
  <c r="B4028" i="3" s="1"/>
  <c r="G4027" i="3"/>
  <c r="D4027" i="3"/>
  <c r="B4027" i="3" s="1"/>
  <c r="G4026" i="3"/>
  <c r="D4026" i="3"/>
  <c r="B4026" i="3" s="1"/>
  <c r="G4025" i="3"/>
  <c r="D4025" i="3"/>
  <c r="B4025" i="3" s="1"/>
  <c r="G4024" i="3"/>
  <c r="D4024" i="3"/>
  <c r="B4024" i="3" s="1"/>
  <c r="G4023" i="3"/>
  <c r="D4023" i="3"/>
  <c r="B4023" i="3" s="1"/>
  <c r="G4022" i="3"/>
  <c r="D4022" i="3"/>
  <c r="B4022" i="3" s="1"/>
  <c r="G4021" i="3"/>
  <c r="D4021" i="3"/>
  <c r="B4021" i="3" s="1"/>
  <c r="G4020" i="3"/>
  <c r="D4020" i="3"/>
  <c r="B4020" i="3"/>
  <c r="G4019" i="3"/>
  <c r="D4019" i="3"/>
  <c r="B4019" i="3" s="1"/>
  <c r="G4018" i="3"/>
  <c r="D4018" i="3"/>
  <c r="B4018" i="3" s="1"/>
  <c r="G4017" i="3"/>
  <c r="D4017" i="3"/>
  <c r="B4017" i="3" s="1"/>
  <c r="G4016" i="3"/>
  <c r="D4016" i="3"/>
  <c r="B4016" i="3" s="1"/>
  <c r="G4015" i="3"/>
  <c r="D4015" i="3"/>
  <c r="B4015" i="3" s="1"/>
  <c r="G4014" i="3"/>
  <c r="D4014" i="3"/>
  <c r="B4014" i="3" s="1"/>
  <c r="G4013" i="3"/>
  <c r="D4013" i="3"/>
  <c r="B4013" i="3" s="1"/>
  <c r="G4012" i="3"/>
  <c r="D4012" i="3"/>
  <c r="B4012" i="3" s="1"/>
  <c r="G4011" i="3"/>
  <c r="D4011" i="3"/>
  <c r="B4011" i="3" s="1"/>
  <c r="G4010" i="3"/>
  <c r="D4010" i="3"/>
  <c r="B4010" i="3" s="1"/>
  <c r="G4009" i="3"/>
  <c r="D4009" i="3"/>
  <c r="B4009" i="3" s="1"/>
  <c r="G4008" i="3"/>
  <c r="D4008" i="3"/>
  <c r="B4008" i="3"/>
  <c r="G4007" i="3"/>
  <c r="D4007" i="3"/>
  <c r="B4007" i="3" s="1"/>
  <c r="G4006" i="3"/>
  <c r="D4006" i="3"/>
  <c r="B4006" i="3" s="1"/>
  <c r="G4005" i="3"/>
  <c r="D4005" i="3"/>
  <c r="B4005" i="3" s="1"/>
  <c r="G4004" i="3"/>
  <c r="D4004" i="3"/>
  <c r="B4004" i="3" s="1"/>
  <c r="G4003" i="3"/>
  <c r="D4003" i="3"/>
  <c r="B4003" i="3" s="1"/>
  <c r="G4002" i="3"/>
  <c r="D4002" i="3"/>
  <c r="B4002" i="3" s="1"/>
  <c r="G4001" i="3"/>
  <c r="D4001" i="3"/>
  <c r="B4001" i="3" s="1"/>
  <c r="G4000" i="3"/>
  <c r="D4000" i="3"/>
  <c r="B4000" i="3" s="1"/>
  <c r="G3999" i="3"/>
  <c r="D3999" i="3"/>
  <c r="B3999" i="3" s="1"/>
  <c r="G3998" i="3"/>
  <c r="D3998" i="3"/>
  <c r="B3998" i="3" s="1"/>
  <c r="G3997" i="3"/>
  <c r="D3997" i="3"/>
  <c r="B3997" i="3" s="1"/>
  <c r="G3996" i="3"/>
  <c r="D3996" i="3"/>
  <c r="B3996" i="3" s="1"/>
  <c r="G3995" i="3"/>
  <c r="D3995" i="3"/>
  <c r="B3995" i="3" s="1"/>
  <c r="G3994" i="3"/>
  <c r="D3994" i="3"/>
  <c r="B3994" i="3" s="1"/>
  <c r="G3993" i="3"/>
  <c r="D3993" i="3"/>
  <c r="B3993" i="3" s="1"/>
  <c r="G3992" i="3"/>
  <c r="D3992" i="3"/>
  <c r="B3992" i="3" s="1"/>
  <c r="G3991" i="3"/>
  <c r="D3991" i="3"/>
  <c r="B3991" i="3" s="1"/>
  <c r="G3990" i="3"/>
  <c r="D3990" i="3"/>
  <c r="B3990" i="3"/>
  <c r="G3989" i="3"/>
  <c r="D3989" i="3"/>
  <c r="B3989" i="3" s="1"/>
  <c r="G3988" i="3"/>
  <c r="D3988" i="3"/>
  <c r="B3988" i="3" s="1"/>
  <c r="G3987" i="3"/>
  <c r="D3987" i="3"/>
  <c r="B3987" i="3" s="1"/>
  <c r="G3986" i="3"/>
  <c r="D3986" i="3"/>
  <c r="B3986" i="3" s="1"/>
  <c r="G3985" i="3"/>
  <c r="D3985" i="3"/>
  <c r="B3985" i="3" s="1"/>
  <c r="G3984" i="3"/>
  <c r="D3984" i="3"/>
  <c r="B3984" i="3" s="1"/>
  <c r="G3983" i="3"/>
  <c r="D3983" i="3"/>
  <c r="B3983" i="3" s="1"/>
  <c r="G3982" i="3"/>
  <c r="D3982" i="3"/>
  <c r="B3982" i="3" s="1"/>
  <c r="G3981" i="3"/>
  <c r="D3981" i="3"/>
  <c r="B3981" i="3" s="1"/>
  <c r="G3980" i="3"/>
  <c r="D3980" i="3"/>
  <c r="B3980" i="3" s="1"/>
  <c r="G3979" i="3"/>
  <c r="D3979" i="3"/>
  <c r="B3979" i="3" s="1"/>
  <c r="G3978" i="3"/>
  <c r="D3978" i="3"/>
  <c r="B3978" i="3"/>
  <c r="G3977" i="3"/>
  <c r="D3977" i="3"/>
  <c r="B3977" i="3" s="1"/>
  <c r="G3976" i="3"/>
  <c r="D3976" i="3"/>
  <c r="B3976" i="3" s="1"/>
  <c r="G3975" i="3"/>
  <c r="D3975" i="3"/>
  <c r="B3975" i="3" s="1"/>
  <c r="G3974" i="3"/>
  <c r="D3974" i="3"/>
  <c r="B3974" i="3" s="1"/>
  <c r="G3973" i="3"/>
  <c r="D3973" i="3"/>
  <c r="B3973" i="3" s="1"/>
  <c r="G3972" i="3"/>
  <c r="D3972" i="3"/>
  <c r="B3972" i="3" s="1"/>
  <c r="G3971" i="3"/>
  <c r="D3971" i="3"/>
  <c r="B3971" i="3" s="1"/>
  <c r="G3970" i="3"/>
  <c r="D3970" i="3"/>
  <c r="B3970" i="3" s="1"/>
  <c r="G3969" i="3"/>
  <c r="D3969" i="3"/>
  <c r="B3969" i="3" s="1"/>
  <c r="G3968" i="3"/>
  <c r="D3968" i="3"/>
  <c r="B3968" i="3" s="1"/>
  <c r="G3967" i="3"/>
  <c r="D3967" i="3"/>
  <c r="B3967" i="3" s="1"/>
  <c r="G3966" i="3"/>
  <c r="D3966" i="3"/>
  <c r="B3966" i="3" s="1"/>
  <c r="G3965" i="3"/>
  <c r="D3965" i="3"/>
  <c r="B3965" i="3" s="1"/>
  <c r="G3964" i="3"/>
  <c r="D3964" i="3"/>
  <c r="B3964" i="3" s="1"/>
  <c r="G3963" i="3"/>
  <c r="D3963" i="3"/>
  <c r="B3963" i="3" s="1"/>
  <c r="G3962" i="3"/>
  <c r="D3962" i="3"/>
  <c r="B3962" i="3"/>
  <c r="G3961" i="3"/>
  <c r="D3961" i="3"/>
  <c r="B3961" i="3" s="1"/>
  <c r="G3960" i="3"/>
  <c r="D3960" i="3"/>
  <c r="B3960" i="3" s="1"/>
  <c r="G3959" i="3"/>
  <c r="D3959" i="3"/>
  <c r="B3959" i="3" s="1"/>
  <c r="G3958" i="3"/>
  <c r="D3958" i="3"/>
  <c r="B3958" i="3" s="1"/>
  <c r="G3957" i="3"/>
  <c r="D3957" i="3"/>
  <c r="B3957" i="3" s="1"/>
  <c r="G3956" i="3"/>
  <c r="D3956" i="3"/>
  <c r="B3956" i="3" s="1"/>
  <c r="G3955" i="3"/>
  <c r="D3955" i="3"/>
  <c r="B3955" i="3" s="1"/>
  <c r="G3954" i="3"/>
  <c r="D3954" i="3"/>
  <c r="B3954" i="3" s="1"/>
  <c r="G3953" i="3"/>
  <c r="D3953" i="3"/>
  <c r="B3953" i="3" s="1"/>
  <c r="G3952" i="3"/>
  <c r="D3952" i="3"/>
  <c r="B3952" i="3" s="1"/>
  <c r="G3951" i="3"/>
  <c r="D3951" i="3"/>
  <c r="B3951" i="3" s="1"/>
  <c r="G3950" i="3"/>
  <c r="D3950" i="3"/>
  <c r="B3950" i="3" s="1"/>
  <c r="G3949" i="3"/>
  <c r="D3949" i="3"/>
  <c r="B3949" i="3" s="1"/>
  <c r="G3948" i="3"/>
  <c r="D3948" i="3"/>
  <c r="B3948" i="3"/>
  <c r="G3947" i="3"/>
  <c r="D3947" i="3"/>
  <c r="B3947" i="3" s="1"/>
  <c r="G3946" i="3"/>
  <c r="D3946" i="3"/>
  <c r="B3946" i="3" s="1"/>
  <c r="G3945" i="3"/>
  <c r="D3945" i="3"/>
  <c r="B3945" i="3" s="1"/>
  <c r="G3944" i="3"/>
  <c r="D3944" i="3"/>
  <c r="B3944" i="3" s="1"/>
  <c r="G3943" i="3"/>
  <c r="D3943" i="3"/>
  <c r="B3943" i="3" s="1"/>
  <c r="G3942" i="3"/>
  <c r="D3942" i="3"/>
  <c r="B3942" i="3" s="1"/>
  <c r="G3941" i="3"/>
  <c r="D3941" i="3"/>
  <c r="B3941" i="3" s="1"/>
  <c r="G3940" i="3"/>
  <c r="D3940" i="3"/>
  <c r="B3940" i="3" s="1"/>
  <c r="G3939" i="3"/>
  <c r="D3939" i="3"/>
  <c r="B3939" i="3" s="1"/>
  <c r="G3938" i="3"/>
  <c r="D3938" i="3"/>
  <c r="B3938" i="3" s="1"/>
  <c r="G3937" i="3"/>
  <c r="D3937" i="3"/>
  <c r="B3937" i="3" s="1"/>
  <c r="G3936" i="3"/>
  <c r="D3936" i="3"/>
  <c r="B3936" i="3" s="1"/>
  <c r="G3935" i="3"/>
  <c r="D3935" i="3"/>
  <c r="B3935" i="3" s="1"/>
  <c r="G3934" i="3"/>
  <c r="D3934" i="3"/>
  <c r="B3934" i="3"/>
  <c r="G3933" i="3"/>
  <c r="D3933" i="3"/>
  <c r="B3933" i="3" s="1"/>
  <c r="G3932" i="3"/>
  <c r="D3932" i="3"/>
  <c r="B3932" i="3" s="1"/>
  <c r="G3931" i="3"/>
  <c r="D3931" i="3"/>
  <c r="B3931" i="3" s="1"/>
  <c r="G3930" i="3"/>
  <c r="D3930" i="3"/>
  <c r="B3930" i="3" s="1"/>
  <c r="G3929" i="3"/>
  <c r="D3929" i="3"/>
  <c r="B3929" i="3" s="1"/>
  <c r="G3928" i="3"/>
  <c r="D3928" i="3"/>
  <c r="B3928" i="3" s="1"/>
  <c r="G3927" i="3"/>
  <c r="D3927" i="3"/>
  <c r="B3927" i="3" s="1"/>
  <c r="G3926" i="3"/>
  <c r="D3926" i="3"/>
  <c r="B3926" i="3" s="1"/>
  <c r="G3925" i="3"/>
  <c r="D3925" i="3"/>
  <c r="B3925" i="3" s="1"/>
  <c r="G3924" i="3"/>
  <c r="D3924" i="3"/>
  <c r="B3924" i="3" s="1"/>
  <c r="G3923" i="3"/>
  <c r="D3923" i="3"/>
  <c r="B3923" i="3" s="1"/>
  <c r="G3922" i="3"/>
  <c r="D3922" i="3"/>
  <c r="B3922" i="3" s="1"/>
  <c r="G3921" i="3"/>
  <c r="D3921" i="3"/>
  <c r="B3921" i="3" s="1"/>
  <c r="G3920" i="3"/>
  <c r="D3920" i="3"/>
  <c r="B3920" i="3"/>
  <c r="G3919" i="3"/>
  <c r="D3919" i="3"/>
  <c r="B3919" i="3" s="1"/>
  <c r="G3918" i="3"/>
  <c r="D3918" i="3"/>
  <c r="B3918" i="3" s="1"/>
  <c r="G3917" i="3"/>
  <c r="D3917" i="3"/>
  <c r="B3917" i="3" s="1"/>
  <c r="G3916" i="3"/>
  <c r="D3916" i="3"/>
  <c r="B3916" i="3" s="1"/>
  <c r="G3915" i="3"/>
  <c r="D3915" i="3"/>
  <c r="B3915" i="3" s="1"/>
  <c r="G3914" i="3"/>
  <c r="D3914" i="3"/>
  <c r="B3914" i="3" s="1"/>
  <c r="G3913" i="3"/>
  <c r="D3913" i="3"/>
  <c r="B3913" i="3" s="1"/>
  <c r="G3912" i="3"/>
  <c r="D3912" i="3"/>
  <c r="B3912" i="3" s="1"/>
  <c r="G3911" i="3"/>
  <c r="D3911" i="3"/>
  <c r="B3911" i="3" s="1"/>
  <c r="G3910" i="3"/>
  <c r="D3910" i="3"/>
  <c r="B3910" i="3" s="1"/>
  <c r="G3909" i="3"/>
  <c r="D3909" i="3"/>
  <c r="B3909" i="3" s="1"/>
  <c r="G3908" i="3"/>
  <c r="D3908" i="3"/>
  <c r="B3908" i="3" s="1"/>
  <c r="G3907" i="3"/>
  <c r="D3907" i="3"/>
  <c r="B3907" i="3" s="1"/>
  <c r="G3906" i="3"/>
  <c r="D3906" i="3"/>
  <c r="B3906" i="3"/>
  <c r="G3905" i="3"/>
  <c r="D3905" i="3"/>
  <c r="B3905" i="3" s="1"/>
  <c r="G3904" i="3"/>
  <c r="D3904" i="3"/>
  <c r="B3904" i="3" s="1"/>
  <c r="G3903" i="3"/>
  <c r="D3903" i="3"/>
  <c r="B3903" i="3" s="1"/>
  <c r="G3902" i="3"/>
  <c r="D3902" i="3"/>
  <c r="B3902" i="3" s="1"/>
  <c r="G3901" i="3"/>
  <c r="D3901" i="3"/>
  <c r="B3901" i="3" s="1"/>
  <c r="G3900" i="3"/>
  <c r="D3900" i="3"/>
  <c r="B3900" i="3" s="1"/>
  <c r="G3899" i="3"/>
  <c r="D3899" i="3"/>
  <c r="B3899" i="3" s="1"/>
  <c r="G3898" i="3"/>
  <c r="D3898" i="3"/>
  <c r="B3898" i="3" s="1"/>
  <c r="G3897" i="3"/>
  <c r="D3897" i="3"/>
  <c r="B3897" i="3" s="1"/>
  <c r="G3896" i="3"/>
  <c r="D3896" i="3"/>
  <c r="B3896" i="3" s="1"/>
  <c r="G3895" i="3"/>
  <c r="D3895" i="3"/>
  <c r="B3895" i="3" s="1"/>
  <c r="G3894" i="3"/>
  <c r="D3894" i="3"/>
  <c r="B3894" i="3"/>
  <c r="G3893" i="3"/>
  <c r="D3893" i="3"/>
  <c r="B3893" i="3" s="1"/>
  <c r="G3892" i="3"/>
  <c r="D3892" i="3"/>
  <c r="B3892" i="3" s="1"/>
  <c r="G3891" i="3"/>
  <c r="D3891" i="3"/>
  <c r="B3891" i="3" s="1"/>
  <c r="G3890" i="3"/>
  <c r="D3890" i="3"/>
  <c r="B3890" i="3" s="1"/>
  <c r="G3889" i="3"/>
  <c r="D3889" i="3"/>
  <c r="B3889" i="3" s="1"/>
  <c r="G3888" i="3"/>
  <c r="D3888" i="3"/>
  <c r="B3888" i="3" s="1"/>
  <c r="G3887" i="3"/>
  <c r="D3887" i="3"/>
  <c r="B3887" i="3" s="1"/>
  <c r="G3886" i="3"/>
  <c r="D3886" i="3"/>
  <c r="B3886" i="3" s="1"/>
  <c r="G3885" i="3"/>
  <c r="D3885" i="3"/>
  <c r="B3885" i="3" s="1"/>
  <c r="G3884" i="3"/>
  <c r="D3884" i="3"/>
  <c r="B3884" i="3" s="1"/>
  <c r="G3883" i="3"/>
  <c r="D3883" i="3"/>
  <c r="B3883" i="3" s="1"/>
  <c r="G3882" i="3"/>
  <c r="D3882" i="3"/>
  <c r="B3882" i="3" s="1"/>
  <c r="G3881" i="3"/>
  <c r="D3881" i="3"/>
  <c r="B3881" i="3" s="1"/>
  <c r="G3880" i="3"/>
  <c r="D3880" i="3"/>
  <c r="B3880" i="3" s="1"/>
  <c r="G3879" i="3"/>
  <c r="D3879" i="3"/>
  <c r="B3879" i="3" s="1"/>
  <c r="G3878" i="3"/>
  <c r="D3878" i="3"/>
  <c r="B3878" i="3" s="1"/>
  <c r="G3877" i="3"/>
  <c r="D3877" i="3"/>
  <c r="B3877" i="3" s="1"/>
  <c r="G3876" i="3"/>
  <c r="D3876" i="3"/>
  <c r="B3876" i="3" s="1"/>
  <c r="G3875" i="3"/>
  <c r="D3875" i="3"/>
  <c r="B3875" i="3"/>
  <c r="G3874" i="3"/>
  <c r="D3874" i="3"/>
  <c r="B3874" i="3" s="1"/>
  <c r="G3873" i="3"/>
  <c r="D3873" i="3"/>
  <c r="B3873" i="3" s="1"/>
  <c r="G3872" i="3"/>
  <c r="D3872" i="3"/>
  <c r="B3872" i="3" s="1"/>
  <c r="G3871" i="3"/>
  <c r="D3871" i="3"/>
  <c r="B3871" i="3" s="1"/>
  <c r="G3870" i="3"/>
  <c r="D3870" i="3"/>
  <c r="B3870" i="3" s="1"/>
  <c r="G3869" i="3"/>
  <c r="D3869" i="3"/>
  <c r="B3869" i="3" s="1"/>
  <c r="G3868" i="3"/>
  <c r="D3868" i="3"/>
  <c r="B3868" i="3" s="1"/>
  <c r="G3867" i="3"/>
  <c r="D3867" i="3"/>
  <c r="B3867" i="3" s="1"/>
  <c r="G3866" i="3"/>
  <c r="D3866" i="3"/>
  <c r="B3866" i="3"/>
  <c r="G3865" i="3"/>
  <c r="D3865" i="3"/>
  <c r="B3865" i="3" s="1"/>
  <c r="G3864" i="3"/>
  <c r="D3864" i="3"/>
  <c r="B3864" i="3" s="1"/>
  <c r="G3863" i="3"/>
  <c r="D3863" i="3"/>
  <c r="B3863" i="3" s="1"/>
  <c r="G3862" i="3"/>
  <c r="D3862" i="3"/>
  <c r="B3862" i="3" s="1"/>
  <c r="G3861" i="3"/>
  <c r="D3861" i="3"/>
  <c r="B3861" i="3" s="1"/>
  <c r="G3860" i="3"/>
  <c r="D3860" i="3"/>
  <c r="B3860" i="3" s="1"/>
  <c r="G3859" i="3"/>
  <c r="D3859" i="3"/>
  <c r="B3859" i="3" s="1"/>
  <c r="G3858" i="3"/>
  <c r="D3858" i="3"/>
  <c r="B3858" i="3" s="1"/>
  <c r="G3857" i="3"/>
  <c r="D3857" i="3"/>
  <c r="B3857" i="3" s="1"/>
  <c r="G3856" i="3"/>
  <c r="D3856" i="3"/>
  <c r="B3856" i="3" s="1"/>
  <c r="G3855" i="3"/>
  <c r="D3855" i="3"/>
  <c r="B3855" i="3" s="1"/>
  <c r="G3854" i="3"/>
  <c r="D3854" i="3"/>
  <c r="B3854" i="3" s="1"/>
  <c r="G3853" i="3"/>
  <c r="D3853" i="3"/>
  <c r="B3853" i="3" s="1"/>
  <c r="G3852" i="3"/>
  <c r="D3852" i="3"/>
  <c r="B3852" i="3" s="1"/>
  <c r="G3851" i="3"/>
  <c r="D3851" i="3"/>
  <c r="B3851" i="3" s="1"/>
  <c r="G3850" i="3"/>
  <c r="D3850" i="3"/>
  <c r="B3850" i="3" s="1"/>
  <c r="G3849" i="3"/>
  <c r="D3849" i="3"/>
  <c r="B3849" i="3" s="1"/>
  <c r="G3848" i="3"/>
  <c r="D3848" i="3"/>
  <c r="B3848" i="3" s="1"/>
  <c r="G3847" i="3"/>
  <c r="D3847" i="3"/>
  <c r="B3847" i="3" s="1"/>
  <c r="G3846" i="3"/>
  <c r="D3846" i="3"/>
  <c r="B3846" i="3" s="1"/>
  <c r="G3845" i="3"/>
  <c r="D3845" i="3"/>
  <c r="B3845" i="3" s="1"/>
  <c r="G3844" i="3"/>
  <c r="D3844" i="3"/>
  <c r="B3844" i="3" s="1"/>
  <c r="G3843" i="3"/>
  <c r="D3843" i="3"/>
  <c r="B3843" i="3" s="1"/>
  <c r="G3842" i="3"/>
  <c r="D3842" i="3"/>
  <c r="B3842" i="3"/>
  <c r="G3841" i="3"/>
  <c r="D3841" i="3"/>
  <c r="B3841" i="3" s="1"/>
  <c r="G3840" i="3"/>
  <c r="D3840" i="3"/>
  <c r="B3840" i="3" s="1"/>
  <c r="G3839" i="3"/>
  <c r="D3839" i="3"/>
  <c r="B3839" i="3" s="1"/>
  <c r="G3838" i="3"/>
  <c r="D3838" i="3"/>
  <c r="B3838" i="3" s="1"/>
  <c r="G3837" i="3"/>
  <c r="D3837" i="3"/>
  <c r="B3837" i="3" s="1"/>
  <c r="G3836" i="3"/>
  <c r="D3836" i="3"/>
  <c r="B3836" i="3" s="1"/>
  <c r="G3835" i="3"/>
  <c r="D3835" i="3"/>
  <c r="B3835" i="3" s="1"/>
  <c r="G3834" i="3"/>
  <c r="D3834" i="3"/>
  <c r="B3834" i="3" s="1"/>
  <c r="G3833" i="3"/>
  <c r="D3833" i="3"/>
  <c r="B3833" i="3" s="1"/>
  <c r="G3832" i="3"/>
  <c r="D3832" i="3"/>
  <c r="B3832" i="3" s="1"/>
  <c r="G3831" i="3"/>
  <c r="D3831" i="3"/>
  <c r="B3831" i="3" s="1"/>
  <c r="G3830" i="3"/>
  <c r="D3830" i="3"/>
  <c r="B3830" i="3"/>
  <c r="G3829" i="3"/>
  <c r="D3829" i="3"/>
  <c r="B3829" i="3" s="1"/>
  <c r="G3828" i="3"/>
  <c r="D3828" i="3"/>
  <c r="B3828" i="3" s="1"/>
  <c r="G3827" i="3"/>
  <c r="D3827" i="3"/>
  <c r="B3827" i="3" s="1"/>
  <c r="G3826" i="3"/>
  <c r="D3826" i="3"/>
  <c r="B3826" i="3" s="1"/>
  <c r="G3825" i="3"/>
  <c r="D3825" i="3"/>
  <c r="B3825" i="3" s="1"/>
  <c r="G3824" i="3"/>
  <c r="D3824" i="3"/>
  <c r="B3824" i="3" s="1"/>
  <c r="G3823" i="3"/>
  <c r="D3823" i="3"/>
  <c r="B3823" i="3" s="1"/>
  <c r="G3822" i="3"/>
  <c r="D3822" i="3"/>
  <c r="B3822" i="3" s="1"/>
  <c r="G3821" i="3"/>
  <c r="D3821" i="3"/>
  <c r="B3821" i="3" s="1"/>
  <c r="G3820" i="3"/>
  <c r="D3820" i="3"/>
  <c r="B3820" i="3" s="1"/>
  <c r="G3819" i="3"/>
  <c r="D3819" i="3"/>
  <c r="B3819" i="3" s="1"/>
  <c r="G3818" i="3"/>
  <c r="D3818" i="3"/>
  <c r="B3818" i="3" s="1"/>
  <c r="G3817" i="3"/>
  <c r="D3817" i="3"/>
  <c r="B3817" i="3" s="1"/>
  <c r="G3816" i="3"/>
  <c r="D3816" i="3"/>
  <c r="B3816" i="3" s="1"/>
  <c r="G3815" i="3"/>
  <c r="D3815" i="3"/>
  <c r="B3815" i="3" s="1"/>
  <c r="G3814" i="3"/>
  <c r="D3814" i="3"/>
  <c r="B3814" i="3" s="1"/>
  <c r="G3813" i="3"/>
  <c r="D3813" i="3"/>
  <c r="B3813" i="3" s="1"/>
  <c r="G3812" i="3"/>
  <c r="D3812" i="3"/>
  <c r="B3812" i="3" s="1"/>
  <c r="G3811" i="3"/>
  <c r="D3811" i="3"/>
  <c r="B3811" i="3" s="1"/>
  <c r="G3810" i="3"/>
  <c r="D3810" i="3"/>
  <c r="B3810" i="3" s="1"/>
  <c r="G3809" i="3"/>
  <c r="D3809" i="3"/>
  <c r="B3809" i="3" s="1"/>
  <c r="G3808" i="3"/>
  <c r="D3808" i="3"/>
  <c r="B3808" i="3" s="1"/>
  <c r="G3807" i="3"/>
  <c r="D3807" i="3"/>
  <c r="B3807" i="3" s="1"/>
  <c r="G3806" i="3"/>
  <c r="D3806" i="3"/>
  <c r="B3806" i="3"/>
  <c r="G3805" i="3"/>
  <c r="D3805" i="3"/>
  <c r="B3805" i="3" s="1"/>
  <c r="G3804" i="3"/>
  <c r="D3804" i="3"/>
  <c r="B3804" i="3" s="1"/>
  <c r="G3803" i="3"/>
  <c r="D3803" i="3"/>
  <c r="B3803" i="3" s="1"/>
  <c r="G3802" i="3"/>
  <c r="D3802" i="3"/>
  <c r="B3802" i="3" s="1"/>
  <c r="G3801" i="3"/>
  <c r="D3801" i="3"/>
  <c r="B3801" i="3" s="1"/>
  <c r="G3800" i="3"/>
  <c r="D3800" i="3"/>
  <c r="B3800" i="3" s="1"/>
  <c r="G3799" i="3"/>
  <c r="D3799" i="3"/>
  <c r="B3799" i="3" s="1"/>
  <c r="G3798" i="3"/>
  <c r="D3798" i="3"/>
  <c r="B3798" i="3" s="1"/>
  <c r="G3797" i="3"/>
  <c r="D3797" i="3"/>
  <c r="B3797" i="3" s="1"/>
  <c r="G3796" i="3"/>
  <c r="D3796" i="3"/>
  <c r="B3796" i="3" s="1"/>
  <c r="G3795" i="3"/>
  <c r="D3795" i="3"/>
  <c r="B3795" i="3" s="1"/>
  <c r="G3794" i="3"/>
  <c r="D3794" i="3"/>
  <c r="B3794" i="3" s="1"/>
  <c r="G3793" i="3"/>
  <c r="D3793" i="3"/>
  <c r="B3793" i="3" s="1"/>
  <c r="G3792" i="3"/>
  <c r="D3792" i="3"/>
  <c r="B3792" i="3" s="1"/>
  <c r="G3791" i="3"/>
  <c r="D3791" i="3"/>
  <c r="B3791" i="3" s="1"/>
  <c r="G3790" i="3"/>
  <c r="D3790" i="3"/>
  <c r="B3790" i="3" s="1"/>
  <c r="G3789" i="3"/>
  <c r="D3789" i="3"/>
  <c r="B3789" i="3" s="1"/>
  <c r="G3788" i="3"/>
  <c r="D3788" i="3"/>
  <c r="B3788" i="3" s="1"/>
  <c r="G3787" i="3"/>
  <c r="D3787" i="3"/>
  <c r="B3787" i="3" s="1"/>
  <c r="G3786" i="3"/>
  <c r="D3786" i="3"/>
  <c r="B3786" i="3"/>
  <c r="G3785" i="3"/>
  <c r="D3785" i="3"/>
  <c r="B3785" i="3" s="1"/>
  <c r="G3784" i="3"/>
  <c r="D3784" i="3"/>
  <c r="B3784" i="3" s="1"/>
  <c r="G3783" i="3"/>
  <c r="D3783" i="3"/>
  <c r="B3783" i="3" s="1"/>
  <c r="G3782" i="3"/>
  <c r="D3782" i="3"/>
  <c r="B3782" i="3" s="1"/>
  <c r="G3781" i="3"/>
  <c r="D3781" i="3"/>
  <c r="B3781" i="3" s="1"/>
  <c r="G3780" i="3"/>
  <c r="D3780" i="3"/>
  <c r="B3780" i="3" s="1"/>
  <c r="G3779" i="3"/>
  <c r="D3779" i="3"/>
  <c r="B3779" i="3" s="1"/>
  <c r="G3778" i="3"/>
  <c r="D3778" i="3"/>
  <c r="B3778" i="3" s="1"/>
  <c r="G3777" i="3"/>
  <c r="D3777" i="3"/>
  <c r="B3777" i="3" s="1"/>
  <c r="G3776" i="3"/>
  <c r="D3776" i="3"/>
  <c r="B3776" i="3" s="1"/>
  <c r="G3775" i="3"/>
  <c r="D3775" i="3"/>
  <c r="B3775" i="3" s="1"/>
  <c r="G3774" i="3"/>
  <c r="D3774" i="3"/>
  <c r="B3774" i="3" s="1"/>
  <c r="G3773" i="3"/>
  <c r="D3773" i="3"/>
  <c r="B3773" i="3" s="1"/>
  <c r="G3772" i="3"/>
  <c r="D3772" i="3"/>
  <c r="B3772" i="3" s="1"/>
  <c r="G3771" i="3"/>
  <c r="D3771" i="3"/>
  <c r="B3771" i="3"/>
  <c r="G3770" i="3"/>
  <c r="D3770" i="3"/>
  <c r="B3770" i="3" s="1"/>
  <c r="G3769" i="3"/>
  <c r="D3769" i="3"/>
  <c r="B3769" i="3" s="1"/>
  <c r="G3768" i="3"/>
  <c r="D3768" i="3"/>
  <c r="B3768" i="3" s="1"/>
  <c r="G3767" i="3"/>
  <c r="D3767" i="3"/>
  <c r="B3767" i="3" s="1"/>
  <c r="G3766" i="3"/>
  <c r="D3766" i="3"/>
  <c r="B3766" i="3" s="1"/>
  <c r="G3765" i="3"/>
  <c r="D3765" i="3"/>
  <c r="B3765" i="3" s="1"/>
  <c r="G3764" i="3"/>
  <c r="D3764" i="3"/>
  <c r="B3764" i="3" s="1"/>
  <c r="G3763" i="3"/>
  <c r="D3763" i="3"/>
  <c r="B3763" i="3" s="1"/>
  <c r="G3762" i="3"/>
  <c r="D3762" i="3"/>
  <c r="B3762" i="3" s="1"/>
  <c r="G3761" i="3"/>
  <c r="D3761" i="3"/>
  <c r="B3761" i="3" s="1"/>
  <c r="G3760" i="3"/>
  <c r="D3760" i="3"/>
  <c r="B3760" i="3" s="1"/>
  <c r="G3759" i="3"/>
  <c r="D3759" i="3"/>
  <c r="B3759" i="3" s="1"/>
  <c r="G3758" i="3"/>
  <c r="D3758" i="3"/>
  <c r="B3758" i="3" s="1"/>
  <c r="G3757" i="3"/>
  <c r="D3757" i="3"/>
  <c r="B3757" i="3" s="1"/>
  <c r="G3756" i="3"/>
  <c r="D3756" i="3"/>
  <c r="B3756" i="3" s="1"/>
  <c r="G3755" i="3"/>
  <c r="D3755" i="3"/>
  <c r="B3755" i="3" s="1"/>
  <c r="G3754" i="3"/>
  <c r="D3754" i="3"/>
  <c r="B3754" i="3" s="1"/>
  <c r="G3753" i="3"/>
  <c r="D3753" i="3"/>
  <c r="B3753" i="3" s="1"/>
  <c r="G3752" i="3"/>
  <c r="D3752" i="3"/>
  <c r="B3752" i="3"/>
  <c r="G3751" i="3"/>
  <c r="D3751" i="3"/>
  <c r="B3751" i="3" s="1"/>
  <c r="G3750" i="3"/>
  <c r="D3750" i="3"/>
  <c r="B3750" i="3" s="1"/>
  <c r="G3749" i="3"/>
  <c r="D3749" i="3"/>
  <c r="B3749" i="3" s="1"/>
  <c r="G3748" i="3"/>
  <c r="D3748" i="3"/>
  <c r="B3748" i="3" s="1"/>
  <c r="G3747" i="3"/>
  <c r="D3747" i="3"/>
  <c r="B3747" i="3" s="1"/>
  <c r="G3746" i="3"/>
  <c r="D3746" i="3"/>
  <c r="B3746" i="3" s="1"/>
  <c r="G3745" i="3"/>
  <c r="D3745" i="3"/>
  <c r="B3745" i="3" s="1"/>
  <c r="G3744" i="3"/>
  <c r="D3744" i="3"/>
  <c r="B3744" i="3" s="1"/>
  <c r="G3743" i="3"/>
  <c r="D3743" i="3"/>
  <c r="B3743" i="3" s="1"/>
  <c r="G3742" i="3"/>
  <c r="D3742" i="3"/>
  <c r="B3742" i="3" s="1"/>
  <c r="G3741" i="3"/>
  <c r="D3741" i="3"/>
  <c r="B3741" i="3" s="1"/>
  <c r="G3740" i="3"/>
  <c r="D3740" i="3"/>
  <c r="B3740" i="3" s="1"/>
  <c r="G3739" i="3"/>
  <c r="D3739" i="3"/>
  <c r="B3739" i="3" s="1"/>
  <c r="G3738" i="3"/>
  <c r="D3738" i="3"/>
  <c r="B3738" i="3"/>
  <c r="G3737" i="3"/>
  <c r="D3737" i="3"/>
  <c r="B3737" i="3" s="1"/>
  <c r="G3736" i="3"/>
  <c r="D3736" i="3"/>
  <c r="B3736" i="3" s="1"/>
  <c r="G3735" i="3"/>
  <c r="D3735" i="3"/>
  <c r="B3735" i="3" s="1"/>
  <c r="G3734" i="3"/>
  <c r="D3734" i="3"/>
  <c r="B3734" i="3" s="1"/>
  <c r="G3733" i="3"/>
  <c r="D3733" i="3"/>
  <c r="B3733" i="3" s="1"/>
  <c r="G3732" i="3"/>
  <c r="D3732" i="3"/>
  <c r="B3732" i="3" s="1"/>
  <c r="G3731" i="3"/>
  <c r="D3731" i="3"/>
  <c r="B3731" i="3" s="1"/>
  <c r="G3730" i="3"/>
  <c r="D3730" i="3"/>
  <c r="B3730" i="3" s="1"/>
  <c r="G3729" i="3"/>
  <c r="D3729" i="3"/>
  <c r="B3729" i="3" s="1"/>
  <c r="G3728" i="3"/>
  <c r="D3728" i="3"/>
  <c r="B3728" i="3" s="1"/>
  <c r="G3727" i="3"/>
  <c r="D3727" i="3"/>
  <c r="B3727" i="3" s="1"/>
  <c r="G3726" i="3"/>
  <c r="D3726" i="3"/>
  <c r="B3726" i="3" s="1"/>
  <c r="G3725" i="3"/>
  <c r="D3725" i="3"/>
  <c r="B3725" i="3" s="1"/>
  <c r="G3724" i="3"/>
  <c r="D3724" i="3"/>
  <c r="B3724" i="3" s="1"/>
  <c r="G3723" i="3"/>
  <c r="D3723" i="3"/>
  <c r="B3723" i="3" s="1"/>
  <c r="G3722" i="3"/>
  <c r="D3722" i="3"/>
  <c r="B3722" i="3" s="1"/>
  <c r="G3721" i="3"/>
  <c r="D3721" i="3"/>
  <c r="B3721" i="3" s="1"/>
  <c r="G3720" i="3"/>
  <c r="D3720" i="3"/>
  <c r="B3720" i="3" s="1"/>
  <c r="G3719" i="3"/>
  <c r="D3719" i="3"/>
  <c r="B3719" i="3" s="1"/>
  <c r="G3718" i="3"/>
  <c r="D3718" i="3"/>
  <c r="B3718" i="3" s="1"/>
  <c r="G3717" i="3"/>
  <c r="D3717" i="3"/>
  <c r="B3717" i="3" s="1"/>
  <c r="G3716" i="3"/>
  <c r="D3716" i="3"/>
  <c r="B3716" i="3" s="1"/>
  <c r="G3715" i="3"/>
  <c r="D3715" i="3"/>
  <c r="B3715" i="3" s="1"/>
  <c r="G3714" i="3"/>
  <c r="D3714" i="3"/>
  <c r="B3714" i="3"/>
  <c r="G3713" i="3"/>
  <c r="D3713" i="3"/>
  <c r="B3713" i="3" s="1"/>
  <c r="G3712" i="3"/>
  <c r="D3712" i="3"/>
  <c r="B3712" i="3" s="1"/>
  <c r="G3711" i="3"/>
  <c r="D3711" i="3"/>
  <c r="B3711" i="3" s="1"/>
  <c r="G3710" i="3"/>
  <c r="D3710" i="3"/>
  <c r="B3710" i="3" s="1"/>
  <c r="G3709" i="3"/>
  <c r="D3709" i="3"/>
  <c r="B3709" i="3" s="1"/>
  <c r="G3708" i="3"/>
  <c r="D3708" i="3"/>
  <c r="B3708" i="3" s="1"/>
  <c r="G3707" i="3"/>
  <c r="D3707" i="3"/>
  <c r="B3707" i="3" s="1"/>
  <c r="G3706" i="3"/>
  <c r="D3706" i="3"/>
  <c r="B3706" i="3" s="1"/>
  <c r="G3705" i="3"/>
  <c r="D3705" i="3"/>
  <c r="B3705" i="3" s="1"/>
  <c r="G3704" i="3"/>
  <c r="D3704" i="3"/>
  <c r="B3704" i="3" s="1"/>
  <c r="G3703" i="3"/>
  <c r="D3703" i="3"/>
  <c r="B3703" i="3" s="1"/>
  <c r="G3702" i="3"/>
  <c r="D3702" i="3"/>
  <c r="B3702" i="3"/>
  <c r="G3701" i="3"/>
  <c r="D3701" i="3"/>
  <c r="B3701" i="3" s="1"/>
  <c r="G3700" i="3"/>
  <c r="D3700" i="3"/>
  <c r="B3700" i="3" s="1"/>
  <c r="G3699" i="3"/>
  <c r="D3699" i="3"/>
  <c r="B3699" i="3" s="1"/>
  <c r="G3698" i="3"/>
  <c r="D3698" i="3"/>
  <c r="B3698" i="3" s="1"/>
  <c r="G3697" i="3"/>
  <c r="D3697" i="3"/>
  <c r="B3697" i="3" s="1"/>
  <c r="G3696" i="3"/>
  <c r="D3696" i="3"/>
  <c r="B3696" i="3" s="1"/>
  <c r="G3695" i="3"/>
  <c r="D3695" i="3"/>
  <c r="B3695" i="3" s="1"/>
  <c r="G3694" i="3"/>
  <c r="D3694" i="3"/>
  <c r="B3694" i="3" s="1"/>
  <c r="G3693" i="3"/>
  <c r="D3693" i="3"/>
  <c r="B3693" i="3" s="1"/>
  <c r="G3692" i="3"/>
  <c r="D3692" i="3"/>
  <c r="B3692" i="3" s="1"/>
  <c r="G3691" i="3"/>
  <c r="D3691" i="3"/>
  <c r="B3691" i="3" s="1"/>
  <c r="G3690" i="3"/>
  <c r="D3690" i="3"/>
  <c r="B3690" i="3" s="1"/>
  <c r="G3689" i="3"/>
  <c r="D3689" i="3"/>
  <c r="B3689" i="3" s="1"/>
  <c r="G3688" i="3"/>
  <c r="D3688" i="3"/>
  <c r="B3688" i="3" s="1"/>
  <c r="G3687" i="3"/>
  <c r="D3687" i="3"/>
  <c r="B3687" i="3" s="1"/>
  <c r="G3686" i="3"/>
  <c r="D3686" i="3"/>
  <c r="B3686" i="3" s="1"/>
  <c r="G3685" i="3"/>
  <c r="D3685" i="3"/>
  <c r="B3685" i="3" s="1"/>
  <c r="G3684" i="3"/>
  <c r="D3684" i="3"/>
  <c r="B3684" i="3" s="1"/>
  <c r="G3683" i="3"/>
  <c r="D3683" i="3"/>
  <c r="B3683" i="3" s="1"/>
  <c r="G3682" i="3"/>
  <c r="D3682" i="3"/>
  <c r="B3682" i="3" s="1"/>
  <c r="G3681" i="3"/>
  <c r="D3681" i="3"/>
  <c r="B3681" i="3" s="1"/>
  <c r="G3680" i="3"/>
  <c r="D3680" i="3"/>
  <c r="B3680" i="3" s="1"/>
  <c r="G3679" i="3"/>
  <c r="D3679" i="3"/>
  <c r="B3679" i="3" s="1"/>
  <c r="G3678" i="3"/>
  <c r="D3678" i="3"/>
  <c r="B3678" i="3"/>
  <c r="G3677" i="3"/>
  <c r="D3677" i="3"/>
  <c r="B3677" i="3" s="1"/>
  <c r="G3676" i="3"/>
  <c r="D3676" i="3"/>
  <c r="B3676" i="3" s="1"/>
  <c r="G3675" i="3"/>
  <c r="D3675" i="3"/>
  <c r="B3675" i="3" s="1"/>
  <c r="G3674" i="3"/>
  <c r="D3674" i="3"/>
  <c r="B3674" i="3" s="1"/>
  <c r="G3673" i="3"/>
  <c r="D3673" i="3"/>
  <c r="B3673" i="3" s="1"/>
  <c r="G3672" i="3"/>
  <c r="D3672" i="3"/>
  <c r="B3672" i="3" s="1"/>
  <c r="G3671" i="3"/>
  <c r="D3671" i="3"/>
  <c r="B3671" i="3" s="1"/>
  <c r="G3670" i="3"/>
  <c r="D3670" i="3"/>
  <c r="B3670" i="3" s="1"/>
  <c r="G3669" i="3"/>
  <c r="D3669" i="3"/>
  <c r="B3669" i="3" s="1"/>
  <c r="G3668" i="3"/>
  <c r="D3668" i="3"/>
  <c r="B3668" i="3" s="1"/>
  <c r="G3667" i="3"/>
  <c r="D3667" i="3"/>
  <c r="B3667" i="3" s="1"/>
  <c r="G3666" i="3"/>
  <c r="D3666" i="3"/>
  <c r="B3666" i="3" s="1"/>
  <c r="G3665" i="3"/>
  <c r="D3665" i="3"/>
  <c r="B3665" i="3" s="1"/>
  <c r="G3664" i="3"/>
  <c r="D3664" i="3"/>
  <c r="B3664" i="3" s="1"/>
  <c r="G3663" i="3"/>
  <c r="D3663" i="3"/>
  <c r="B3663" i="3" s="1"/>
  <c r="G3662" i="3"/>
  <c r="D3662" i="3"/>
  <c r="B3662" i="3" s="1"/>
  <c r="G3661" i="3"/>
  <c r="D3661" i="3"/>
  <c r="B3661" i="3" s="1"/>
  <c r="G3660" i="3"/>
  <c r="D3660" i="3"/>
  <c r="B3660" i="3" s="1"/>
  <c r="G3659" i="3"/>
  <c r="D3659" i="3"/>
  <c r="B3659" i="3" s="1"/>
  <c r="G3658" i="3"/>
  <c r="D3658" i="3"/>
  <c r="B3658" i="3"/>
  <c r="G3657" i="3"/>
  <c r="D3657" i="3"/>
  <c r="B3657" i="3" s="1"/>
  <c r="G3656" i="3"/>
  <c r="D3656" i="3"/>
  <c r="B3656" i="3" s="1"/>
  <c r="G3655" i="3"/>
  <c r="D3655" i="3"/>
  <c r="B3655" i="3" s="1"/>
  <c r="G3654" i="3"/>
  <c r="D3654" i="3"/>
  <c r="B3654" i="3" s="1"/>
  <c r="G3653" i="3"/>
  <c r="D3653" i="3"/>
  <c r="B3653" i="3" s="1"/>
  <c r="G3652" i="3"/>
  <c r="D3652" i="3"/>
  <c r="B3652" i="3" s="1"/>
  <c r="G3651" i="3"/>
  <c r="D3651" i="3"/>
  <c r="B3651" i="3" s="1"/>
  <c r="G3650" i="3"/>
  <c r="D3650" i="3"/>
  <c r="B3650" i="3" s="1"/>
  <c r="G3649" i="3"/>
  <c r="D3649" i="3"/>
  <c r="B3649" i="3" s="1"/>
  <c r="G3648" i="3"/>
  <c r="D3648" i="3"/>
  <c r="B3648" i="3" s="1"/>
  <c r="G3647" i="3"/>
  <c r="D3647" i="3"/>
  <c r="B3647" i="3" s="1"/>
  <c r="G3646" i="3"/>
  <c r="D3646" i="3"/>
  <c r="B3646" i="3" s="1"/>
  <c r="G3645" i="3"/>
  <c r="D3645" i="3"/>
  <c r="B3645" i="3" s="1"/>
  <c r="G3644" i="3"/>
  <c r="D3644" i="3"/>
  <c r="B3644" i="3" s="1"/>
  <c r="G3643" i="3"/>
  <c r="D3643" i="3"/>
  <c r="B3643" i="3" s="1"/>
  <c r="G3642" i="3"/>
  <c r="D3642" i="3"/>
  <c r="B3642" i="3"/>
  <c r="G3641" i="3"/>
  <c r="D3641" i="3"/>
  <c r="B3641" i="3" s="1"/>
  <c r="G3640" i="3"/>
  <c r="D3640" i="3"/>
  <c r="B3640" i="3" s="1"/>
  <c r="G3639" i="3"/>
  <c r="D3639" i="3"/>
  <c r="B3639" i="3" s="1"/>
  <c r="G3638" i="3"/>
  <c r="D3638" i="3"/>
  <c r="B3638" i="3" s="1"/>
  <c r="G3637" i="3"/>
  <c r="D3637" i="3"/>
  <c r="B3637" i="3" s="1"/>
  <c r="G3636" i="3"/>
  <c r="D3636" i="3"/>
  <c r="B3636" i="3" s="1"/>
  <c r="G3635" i="3"/>
  <c r="D3635" i="3"/>
  <c r="B3635" i="3" s="1"/>
  <c r="G3634" i="3"/>
  <c r="D3634" i="3"/>
  <c r="B3634" i="3" s="1"/>
  <c r="G3633" i="3"/>
  <c r="D3633" i="3"/>
  <c r="B3633" i="3" s="1"/>
  <c r="G3632" i="3"/>
  <c r="D3632" i="3"/>
  <c r="B3632" i="3" s="1"/>
  <c r="G3631" i="3"/>
  <c r="D3631" i="3"/>
  <c r="B3631" i="3" s="1"/>
  <c r="G3630" i="3"/>
  <c r="D3630" i="3"/>
  <c r="B3630" i="3" s="1"/>
  <c r="G3629" i="3"/>
  <c r="D3629" i="3"/>
  <c r="B3629" i="3" s="1"/>
  <c r="G3628" i="3"/>
  <c r="D3628" i="3"/>
  <c r="B3628" i="3" s="1"/>
  <c r="G3627" i="3"/>
  <c r="D3627" i="3"/>
  <c r="B3627" i="3" s="1"/>
  <c r="G3626" i="3"/>
  <c r="D3626" i="3"/>
  <c r="B3626" i="3"/>
  <c r="G3625" i="3"/>
  <c r="D3625" i="3"/>
  <c r="B3625" i="3" s="1"/>
  <c r="G3624" i="3"/>
  <c r="D3624" i="3"/>
  <c r="B3624" i="3" s="1"/>
  <c r="G3623" i="3"/>
  <c r="D3623" i="3"/>
  <c r="B3623" i="3" s="1"/>
  <c r="G3622" i="3"/>
  <c r="D3622" i="3"/>
  <c r="B3622" i="3" s="1"/>
  <c r="G3621" i="3"/>
  <c r="D3621" i="3"/>
  <c r="B3621" i="3" s="1"/>
  <c r="G3620" i="3"/>
  <c r="D3620" i="3"/>
  <c r="B3620" i="3" s="1"/>
  <c r="G3619" i="3"/>
  <c r="D3619" i="3"/>
  <c r="B3619" i="3" s="1"/>
  <c r="G3618" i="3"/>
  <c r="D3618" i="3"/>
  <c r="B3618" i="3" s="1"/>
  <c r="G3617" i="3"/>
  <c r="D3617" i="3"/>
  <c r="B3617" i="3" s="1"/>
  <c r="G3616" i="3"/>
  <c r="D3616" i="3"/>
  <c r="B3616" i="3" s="1"/>
  <c r="G3615" i="3"/>
  <c r="D3615" i="3"/>
  <c r="B3615" i="3" s="1"/>
  <c r="G3614" i="3"/>
  <c r="D3614" i="3"/>
  <c r="B3614" i="3" s="1"/>
  <c r="G3613" i="3"/>
  <c r="D3613" i="3"/>
  <c r="B3613" i="3" s="1"/>
  <c r="G3612" i="3"/>
  <c r="D3612" i="3"/>
  <c r="B3612" i="3" s="1"/>
  <c r="G3611" i="3"/>
  <c r="D3611" i="3"/>
  <c r="B3611" i="3" s="1"/>
  <c r="G3610" i="3"/>
  <c r="D3610" i="3"/>
  <c r="B3610" i="3"/>
  <c r="G3609" i="3"/>
  <c r="D3609" i="3"/>
  <c r="B3609" i="3" s="1"/>
  <c r="G3608" i="3"/>
  <c r="D3608" i="3"/>
  <c r="B3608" i="3" s="1"/>
  <c r="G3607" i="3"/>
  <c r="D3607" i="3"/>
  <c r="B3607" i="3" s="1"/>
  <c r="G3606" i="3"/>
  <c r="D3606" i="3"/>
  <c r="B3606" i="3" s="1"/>
  <c r="G3605" i="3"/>
  <c r="D3605" i="3"/>
  <c r="B3605" i="3" s="1"/>
  <c r="G3604" i="3"/>
  <c r="D3604" i="3"/>
  <c r="B3604" i="3" s="1"/>
  <c r="G3603" i="3"/>
  <c r="D3603" i="3"/>
  <c r="B3603" i="3" s="1"/>
  <c r="G3602" i="3"/>
  <c r="D3602" i="3"/>
  <c r="B3602" i="3" s="1"/>
  <c r="G3601" i="3"/>
  <c r="D3601" i="3"/>
  <c r="B3601" i="3" s="1"/>
  <c r="G3600" i="3"/>
  <c r="D3600" i="3"/>
  <c r="B3600" i="3" s="1"/>
  <c r="G3599" i="3"/>
  <c r="D3599" i="3"/>
  <c r="B3599" i="3" s="1"/>
  <c r="G3598" i="3"/>
  <c r="D3598" i="3"/>
  <c r="B3598" i="3" s="1"/>
  <c r="G3597" i="3"/>
  <c r="D3597" i="3"/>
  <c r="B3597" i="3" s="1"/>
  <c r="G3596" i="3"/>
  <c r="D3596" i="3"/>
  <c r="B3596" i="3" s="1"/>
  <c r="G3595" i="3"/>
  <c r="D3595" i="3"/>
  <c r="B3595" i="3" s="1"/>
  <c r="G3594" i="3"/>
  <c r="D3594" i="3"/>
  <c r="B3594" i="3"/>
  <c r="G3593" i="3"/>
  <c r="D3593" i="3"/>
  <c r="B3593" i="3" s="1"/>
  <c r="G3592" i="3"/>
  <c r="D3592" i="3"/>
  <c r="B3592" i="3" s="1"/>
  <c r="G3591" i="3"/>
  <c r="D3591" i="3"/>
  <c r="B3591" i="3" s="1"/>
  <c r="G3590" i="3"/>
  <c r="D3590" i="3"/>
  <c r="B3590" i="3" s="1"/>
  <c r="G3589" i="3"/>
  <c r="D3589" i="3"/>
  <c r="B3589" i="3" s="1"/>
  <c r="G3588" i="3"/>
  <c r="D3588" i="3"/>
  <c r="B3588" i="3" s="1"/>
  <c r="G3587" i="3"/>
  <c r="D3587" i="3"/>
  <c r="B3587" i="3" s="1"/>
  <c r="G3586" i="3"/>
  <c r="D3586" i="3"/>
  <c r="B3586" i="3" s="1"/>
  <c r="G3585" i="3"/>
  <c r="D3585" i="3"/>
  <c r="B3585" i="3" s="1"/>
  <c r="G3584" i="3"/>
  <c r="D3584" i="3"/>
  <c r="B3584" i="3" s="1"/>
  <c r="G3583" i="3"/>
  <c r="D3583" i="3"/>
  <c r="B3583" i="3" s="1"/>
  <c r="G3582" i="3"/>
  <c r="D3582" i="3"/>
  <c r="B3582" i="3" s="1"/>
  <c r="G3581" i="3"/>
  <c r="D3581" i="3"/>
  <c r="B3581" i="3" s="1"/>
  <c r="G3580" i="3"/>
  <c r="D3580" i="3"/>
  <c r="B3580" i="3" s="1"/>
  <c r="G3579" i="3"/>
  <c r="D3579" i="3"/>
  <c r="B3579" i="3" s="1"/>
  <c r="G3578" i="3"/>
  <c r="D3578" i="3"/>
  <c r="B3578" i="3"/>
  <c r="G3577" i="3"/>
  <c r="D3577" i="3"/>
  <c r="B3577" i="3" s="1"/>
  <c r="G3576" i="3"/>
  <c r="D3576" i="3"/>
  <c r="B3576" i="3" s="1"/>
  <c r="G3575" i="3"/>
  <c r="D3575" i="3"/>
  <c r="B3575" i="3" s="1"/>
  <c r="G3574" i="3"/>
  <c r="D3574" i="3"/>
  <c r="B3574" i="3" s="1"/>
  <c r="G3573" i="3"/>
  <c r="D3573" i="3"/>
  <c r="B3573" i="3" s="1"/>
  <c r="G3572" i="3"/>
  <c r="D3572" i="3"/>
  <c r="B3572" i="3" s="1"/>
  <c r="G3571" i="3"/>
  <c r="D3571" i="3"/>
  <c r="B3571" i="3" s="1"/>
  <c r="G3570" i="3"/>
  <c r="D3570" i="3"/>
  <c r="B3570" i="3" s="1"/>
  <c r="G3569" i="3"/>
  <c r="D3569" i="3"/>
  <c r="B3569" i="3" s="1"/>
  <c r="G3568" i="3"/>
  <c r="D3568" i="3"/>
  <c r="B3568" i="3" s="1"/>
  <c r="G3567" i="3"/>
  <c r="D3567" i="3"/>
  <c r="B3567" i="3" s="1"/>
  <c r="G3566" i="3"/>
  <c r="D3566" i="3"/>
  <c r="B3566" i="3" s="1"/>
  <c r="G3565" i="3"/>
  <c r="D3565" i="3"/>
  <c r="B3565" i="3" s="1"/>
  <c r="G3564" i="3"/>
  <c r="D3564" i="3"/>
  <c r="B3564" i="3" s="1"/>
  <c r="G3563" i="3"/>
  <c r="D3563" i="3"/>
  <c r="B3563" i="3" s="1"/>
  <c r="G3562" i="3"/>
  <c r="D3562" i="3"/>
  <c r="B3562" i="3"/>
  <c r="G3561" i="3"/>
  <c r="D3561" i="3"/>
  <c r="B3561" i="3" s="1"/>
  <c r="G3560" i="3"/>
  <c r="D3560" i="3"/>
  <c r="B3560" i="3" s="1"/>
  <c r="G3559" i="3"/>
  <c r="D3559" i="3"/>
  <c r="B3559" i="3" s="1"/>
  <c r="G3558" i="3"/>
  <c r="D3558" i="3"/>
  <c r="B3558" i="3" s="1"/>
  <c r="G3557" i="3"/>
  <c r="D3557" i="3"/>
  <c r="B3557" i="3" s="1"/>
  <c r="G3556" i="3"/>
  <c r="D3556" i="3"/>
  <c r="B3556" i="3" s="1"/>
  <c r="G3555" i="3"/>
  <c r="D3555" i="3"/>
  <c r="B3555" i="3" s="1"/>
  <c r="G3554" i="3"/>
  <c r="D3554" i="3"/>
  <c r="B3554" i="3" s="1"/>
  <c r="G3553" i="3"/>
  <c r="D3553" i="3"/>
  <c r="B3553" i="3" s="1"/>
  <c r="G3552" i="3"/>
  <c r="D3552" i="3"/>
  <c r="B3552" i="3" s="1"/>
  <c r="G3551" i="3"/>
  <c r="D3551" i="3"/>
  <c r="B3551" i="3" s="1"/>
  <c r="G3550" i="3"/>
  <c r="D3550" i="3"/>
  <c r="B3550" i="3" s="1"/>
  <c r="G3549" i="3"/>
  <c r="D3549" i="3"/>
  <c r="B3549" i="3" s="1"/>
  <c r="G3548" i="3"/>
  <c r="D3548" i="3"/>
  <c r="B3548" i="3" s="1"/>
  <c r="G3547" i="3"/>
  <c r="D3547" i="3"/>
  <c r="B3547" i="3" s="1"/>
  <c r="G3546" i="3"/>
  <c r="D3546" i="3"/>
  <c r="B3546" i="3"/>
  <c r="G3545" i="3"/>
  <c r="D3545" i="3"/>
  <c r="B3545" i="3" s="1"/>
  <c r="G3544" i="3"/>
  <c r="D3544" i="3"/>
  <c r="B3544" i="3" s="1"/>
  <c r="G3543" i="3"/>
  <c r="D3543" i="3"/>
  <c r="B3543" i="3" s="1"/>
  <c r="G3542" i="3"/>
  <c r="D3542" i="3"/>
  <c r="B3542" i="3" s="1"/>
  <c r="G3541" i="3"/>
  <c r="D3541" i="3"/>
  <c r="B3541" i="3" s="1"/>
  <c r="G3540" i="3"/>
  <c r="D3540" i="3"/>
  <c r="B3540" i="3" s="1"/>
  <c r="G3539" i="3"/>
  <c r="D3539" i="3"/>
  <c r="B3539" i="3" s="1"/>
  <c r="G3538" i="3"/>
  <c r="D3538" i="3"/>
  <c r="B3538" i="3" s="1"/>
  <c r="G3537" i="3"/>
  <c r="D3537" i="3"/>
  <c r="B3537" i="3" s="1"/>
  <c r="G3536" i="3"/>
  <c r="D3536" i="3"/>
  <c r="B3536" i="3" s="1"/>
  <c r="G3535" i="3"/>
  <c r="D3535" i="3"/>
  <c r="B3535" i="3" s="1"/>
  <c r="G3534" i="3"/>
  <c r="D3534" i="3"/>
  <c r="B3534" i="3" s="1"/>
  <c r="G3533" i="3"/>
  <c r="D3533" i="3"/>
  <c r="B3533" i="3" s="1"/>
  <c r="G3532" i="3"/>
  <c r="D3532" i="3"/>
  <c r="B3532" i="3" s="1"/>
  <c r="G3531" i="3"/>
  <c r="D3531" i="3"/>
  <c r="B3531" i="3" s="1"/>
  <c r="G3530" i="3"/>
  <c r="D3530" i="3"/>
  <c r="B3530" i="3"/>
  <c r="G3529" i="3"/>
  <c r="D3529" i="3"/>
  <c r="B3529" i="3" s="1"/>
  <c r="G3528" i="3"/>
  <c r="D3528" i="3"/>
  <c r="B3528" i="3" s="1"/>
  <c r="G3527" i="3"/>
  <c r="D3527" i="3"/>
  <c r="B3527" i="3" s="1"/>
  <c r="G3526" i="3"/>
  <c r="D3526" i="3"/>
  <c r="B3526" i="3" s="1"/>
  <c r="G3525" i="3"/>
  <c r="D3525" i="3"/>
  <c r="B3525" i="3" s="1"/>
  <c r="G3524" i="3"/>
  <c r="D3524" i="3"/>
  <c r="B3524" i="3" s="1"/>
  <c r="G3523" i="3"/>
  <c r="D3523" i="3"/>
  <c r="B3523" i="3" s="1"/>
  <c r="G3522" i="3"/>
  <c r="D3522" i="3"/>
  <c r="B3522" i="3" s="1"/>
  <c r="G3521" i="3"/>
  <c r="D3521" i="3"/>
  <c r="B3521" i="3" s="1"/>
  <c r="G3520" i="3"/>
  <c r="D3520" i="3"/>
  <c r="B3520" i="3" s="1"/>
  <c r="G3519" i="3"/>
  <c r="D3519" i="3"/>
  <c r="B3519" i="3" s="1"/>
  <c r="G3518" i="3"/>
  <c r="D3518" i="3"/>
  <c r="B3518" i="3" s="1"/>
  <c r="G3517" i="3"/>
  <c r="D3517" i="3"/>
  <c r="B3517" i="3" s="1"/>
  <c r="G3516" i="3"/>
  <c r="D3516" i="3"/>
  <c r="B3516" i="3" s="1"/>
  <c r="G3515" i="3"/>
  <c r="D3515" i="3"/>
  <c r="B3515" i="3" s="1"/>
  <c r="G3514" i="3"/>
  <c r="D3514" i="3"/>
  <c r="B3514" i="3"/>
  <c r="G3513" i="3"/>
  <c r="D3513" i="3"/>
  <c r="B3513" i="3" s="1"/>
  <c r="G3512" i="3"/>
  <c r="D3512" i="3"/>
  <c r="B3512" i="3" s="1"/>
  <c r="G3511" i="3"/>
  <c r="D3511" i="3"/>
  <c r="B3511" i="3" s="1"/>
  <c r="G3510" i="3"/>
  <c r="D3510" i="3"/>
  <c r="B3510" i="3" s="1"/>
  <c r="G3509" i="3"/>
  <c r="D3509" i="3"/>
  <c r="B3509" i="3" s="1"/>
  <c r="G3508" i="3"/>
  <c r="D3508" i="3"/>
  <c r="B3508" i="3" s="1"/>
  <c r="G3507" i="3"/>
  <c r="D3507" i="3"/>
  <c r="B3507" i="3" s="1"/>
  <c r="G3506" i="3"/>
  <c r="D3506" i="3"/>
  <c r="B3506" i="3" s="1"/>
  <c r="G3505" i="3"/>
  <c r="D3505" i="3"/>
  <c r="B3505" i="3" s="1"/>
  <c r="G3504" i="3"/>
  <c r="D3504" i="3"/>
  <c r="B3504" i="3" s="1"/>
  <c r="G3503" i="3"/>
  <c r="D3503" i="3"/>
  <c r="B3503" i="3" s="1"/>
  <c r="G3502" i="3"/>
  <c r="D3502" i="3"/>
  <c r="B3502" i="3" s="1"/>
  <c r="G3501" i="3"/>
  <c r="D3501" i="3"/>
  <c r="B3501" i="3" s="1"/>
  <c r="G3500" i="3"/>
  <c r="D3500" i="3"/>
  <c r="B3500" i="3" s="1"/>
  <c r="G3499" i="3"/>
  <c r="D3499" i="3"/>
  <c r="B3499" i="3" s="1"/>
  <c r="G3498" i="3"/>
  <c r="D3498" i="3"/>
  <c r="B3498" i="3"/>
  <c r="G3497" i="3"/>
  <c r="D3497" i="3"/>
  <c r="B3497" i="3" s="1"/>
  <c r="G3496" i="3"/>
  <c r="D3496" i="3"/>
  <c r="B3496" i="3" s="1"/>
  <c r="G3495" i="3"/>
  <c r="D3495" i="3"/>
  <c r="B3495" i="3" s="1"/>
  <c r="G3494" i="3"/>
  <c r="D3494" i="3"/>
  <c r="B3494" i="3" s="1"/>
  <c r="G3493" i="3"/>
  <c r="D3493" i="3"/>
  <c r="B3493" i="3" s="1"/>
  <c r="G3492" i="3"/>
  <c r="D3492" i="3"/>
  <c r="B3492" i="3" s="1"/>
  <c r="G3491" i="3"/>
  <c r="D3491" i="3"/>
  <c r="B3491" i="3" s="1"/>
  <c r="G3490" i="3"/>
  <c r="D3490" i="3"/>
  <c r="B3490" i="3" s="1"/>
  <c r="G3489" i="3"/>
  <c r="D3489" i="3"/>
  <c r="B3489" i="3" s="1"/>
  <c r="G3488" i="3"/>
  <c r="D3488" i="3"/>
  <c r="B3488" i="3" s="1"/>
  <c r="G3487" i="3"/>
  <c r="D3487" i="3"/>
  <c r="B3487" i="3" s="1"/>
  <c r="G3486" i="3"/>
  <c r="D3486" i="3"/>
  <c r="B3486" i="3" s="1"/>
  <c r="G3485" i="3"/>
  <c r="D3485" i="3"/>
  <c r="B3485" i="3" s="1"/>
  <c r="G3484" i="3"/>
  <c r="D3484" i="3"/>
  <c r="B3484" i="3" s="1"/>
  <c r="G3483" i="3"/>
  <c r="D3483" i="3"/>
  <c r="B3483" i="3" s="1"/>
  <c r="G3482" i="3"/>
  <c r="D3482" i="3"/>
  <c r="B3482" i="3" s="1"/>
  <c r="G3481" i="3"/>
  <c r="D3481" i="3"/>
  <c r="B3481" i="3" s="1"/>
  <c r="G3480" i="3"/>
  <c r="D3480" i="3"/>
  <c r="B3480" i="3" s="1"/>
  <c r="G3479" i="3"/>
  <c r="D3479" i="3"/>
  <c r="B3479" i="3" s="1"/>
  <c r="G3478" i="3"/>
  <c r="D3478" i="3"/>
  <c r="B3478" i="3" s="1"/>
  <c r="G3477" i="3"/>
  <c r="D3477" i="3"/>
  <c r="B3477" i="3" s="1"/>
  <c r="G3476" i="3"/>
  <c r="D3476" i="3"/>
  <c r="B3476" i="3" s="1"/>
  <c r="G3475" i="3"/>
  <c r="D3475" i="3"/>
  <c r="B3475" i="3" s="1"/>
  <c r="G3474" i="3"/>
  <c r="D3474" i="3"/>
  <c r="B3474" i="3" s="1"/>
  <c r="G3473" i="3"/>
  <c r="D3473" i="3"/>
  <c r="B3473" i="3" s="1"/>
  <c r="G3472" i="3"/>
  <c r="D3472" i="3"/>
  <c r="B3472" i="3" s="1"/>
  <c r="G3471" i="3"/>
  <c r="D3471" i="3"/>
  <c r="B3471" i="3" s="1"/>
  <c r="G3470" i="3"/>
  <c r="D3470" i="3"/>
  <c r="B3470" i="3"/>
  <c r="G3469" i="3"/>
  <c r="D3469" i="3"/>
  <c r="B3469" i="3" s="1"/>
  <c r="G3468" i="3"/>
  <c r="D3468" i="3"/>
  <c r="B3468" i="3" s="1"/>
  <c r="G3467" i="3"/>
  <c r="D3467" i="3"/>
  <c r="B3467" i="3" s="1"/>
  <c r="G3466" i="3"/>
  <c r="D3466" i="3"/>
  <c r="B3466" i="3" s="1"/>
  <c r="G3465" i="3"/>
  <c r="D3465" i="3"/>
  <c r="B3465" i="3" s="1"/>
  <c r="G3464" i="3"/>
  <c r="D3464" i="3"/>
  <c r="B3464" i="3" s="1"/>
  <c r="G3463" i="3"/>
  <c r="D3463" i="3"/>
  <c r="B3463" i="3" s="1"/>
  <c r="G3462" i="3"/>
  <c r="D3462" i="3"/>
  <c r="B3462" i="3"/>
  <c r="G3461" i="3"/>
  <c r="D3461" i="3"/>
  <c r="B3461" i="3" s="1"/>
  <c r="G3460" i="3"/>
  <c r="D3460" i="3"/>
  <c r="B3460" i="3" s="1"/>
  <c r="G3459" i="3"/>
  <c r="D3459" i="3"/>
  <c r="B3459" i="3" s="1"/>
  <c r="G3458" i="3"/>
  <c r="D3458" i="3"/>
  <c r="B3458" i="3" s="1"/>
  <c r="G3457" i="3"/>
  <c r="D3457" i="3"/>
  <c r="B3457" i="3" s="1"/>
  <c r="G3456" i="3"/>
  <c r="D3456" i="3"/>
  <c r="B3456" i="3" s="1"/>
  <c r="G3455" i="3"/>
  <c r="D3455" i="3"/>
  <c r="B3455" i="3" s="1"/>
  <c r="G3454" i="3"/>
  <c r="D3454" i="3"/>
  <c r="B3454" i="3" s="1"/>
  <c r="G3453" i="3"/>
  <c r="D3453" i="3"/>
  <c r="B3453" i="3" s="1"/>
  <c r="G3452" i="3"/>
  <c r="D3452" i="3"/>
  <c r="B3452" i="3" s="1"/>
  <c r="G3451" i="3"/>
  <c r="D3451" i="3"/>
  <c r="B3451" i="3" s="1"/>
  <c r="G3450" i="3"/>
  <c r="D3450" i="3"/>
  <c r="B3450" i="3" s="1"/>
  <c r="G3449" i="3"/>
  <c r="D3449" i="3"/>
  <c r="B3449" i="3" s="1"/>
  <c r="G3448" i="3"/>
  <c r="D3448" i="3"/>
  <c r="B3448" i="3"/>
  <c r="G3447" i="3"/>
  <c r="D3447" i="3"/>
  <c r="B3447" i="3" s="1"/>
  <c r="G3446" i="3"/>
  <c r="D3446" i="3"/>
  <c r="B3446" i="3" s="1"/>
  <c r="G3445" i="3"/>
  <c r="D3445" i="3"/>
  <c r="B3445" i="3" s="1"/>
  <c r="G3444" i="3"/>
  <c r="D3444" i="3"/>
  <c r="B3444" i="3" s="1"/>
  <c r="G3443" i="3"/>
  <c r="D3443" i="3"/>
  <c r="B3443" i="3" s="1"/>
  <c r="G3442" i="3"/>
  <c r="D3442" i="3"/>
  <c r="B3442" i="3" s="1"/>
  <c r="G3441" i="3"/>
  <c r="D3441" i="3"/>
  <c r="B3441" i="3"/>
  <c r="G3440" i="3"/>
  <c r="D3440" i="3"/>
  <c r="B3440" i="3" s="1"/>
  <c r="G3439" i="3"/>
  <c r="D3439" i="3"/>
  <c r="B3439" i="3" s="1"/>
  <c r="G3438" i="3"/>
  <c r="D3438" i="3"/>
  <c r="B3438" i="3" s="1"/>
  <c r="G3437" i="3"/>
  <c r="D3437" i="3"/>
  <c r="B3437" i="3"/>
  <c r="G3436" i="3"/>
  <c r="D3436" i="3"/>
  <c r="B3436" i="3" s="1"/>
  <c r="G3435" i="3"/>
  <c r="D3435" i="3"/>
  <c r="B3435" i="3" s="1"/>
  <c r="G3434" i="3"/>
  <c r="D3434" i="3"/>
  <c r="B3434" i="3" s="1"/>
  <c r="G3433" i="3"/>
  <c r="D3433" i="3"/>
  <c r="B3433" i="3"/>
  <c r="G3432" i="3"/>
  <c r="D3432" i="3"/>
  <c r="B3432" i="3" s="1"/>
  <c r="G3431" i="3"/>
  <c r="D3431" i="3"/>
  <c r="B3431" i="3" s="1"/>
  <c r="G3430" i="3"/>
  <c r="D3430" i="3"/>
  <c r="B3430" i="3" s="1"/>
  <c r="G3429" i="3"/>
  <c r="D3429" i="3"/>
  <c r="B3429" i="3" s="1"/>
  <c r="G3428" i="3"/>
  <c r="D3428" i="3"/>
  <c r="B3428" i="3" s="1"/>
  <c r="G3427" i="3"/>
  <c r="D3427" i="3"/>
  <c r="B3427" i="3" s="1"/>
  <c r="G3426" i="3"/>
  <c r="D3426" i="3"/>
  <c r="B3426" i="3" s="1"/>
  <c r="G3425" i="3"/>
  <c r="D3425" i="3"/>
  <c r="B3425" i="3" s="1"/>
  <c r="G3424" i="3"/>
  <c r="D3424" i="3"/>
  <c r="B3424" i="3" s="1"/>
  <c r="G3423" i="3"/>
  <c r="D3423" i="3"/>
  <c r="B3423" i="3" s="1"/>
  <c r="G3422" i="3"/>
  <c r="D3422" i="3"/>
  <c r="B3422" i="3" s="1"/>
  <c r="G3421" i="3"/>
  <c r="D3421" i="3"/>
  <c r="B3421" i="3" s="1"/>
  <c r="G3420" i="3"/>
  <c r="D3420" i="3"/>
  <c r="B3420" i="3" s="1"/>
  <c r="G3419" i="3"/>
  <c r="D3419" i="3"/>
  <c r="B3419" i="3" s="1"/>
  <c r="G3418" i="3"/>
  <c r="D3418" i="3"/>
  <c r="B3418" i="3"/>
  <c r="G3417" i="3"/>
  <c r="D3417" i="3"/>
  <c r="B3417" i="3" s="1"/>
  <c r="G3416" i="3"/>
  <c r="D3416" i="3"/>
  <c r="B3416" i="3" s="1"/>
  <c r="G3415" i="3"/>
  <c r="D3415" i="3"/>
  <c r="B3415" i="3" s="1"/>
  <c r="G3414" i="3"/>
  <c r="D3414" i="3"/>
  <c r="B3414" i="3" s="1"/>
  <c r="G3413" i="3"/>
  <c r="D3413" i="3"/>
  <c r="B3413" i="3"/>
  <c r="G3412" i="3"/>
  <c r="D3412" i="3"/>
  <c r="B3412" i="3" s="1"/>
  <c r="G3411" i="3"/>
  <c r="D3411" i="3"/>
  <c r="B3411" i="3" s="1"/>
  <c r="G3410" i="3"/>
  <c r="D3410" i="3"/>
  <c r="B3410" i="3" s="1"/>
  <c r="G3409" i="3"/>
  <c r="D3409" i="3"/>
  <c r="B3409" i="3" s="1"/>
  <c r="G3408" i="3"/>
  <c r="D3408" i="3"/>
  <c r="B3408" i="3"/>
  <c r="G3407" i="3"/>
  <c r="D3407" i="3"/>
  <c r="B3407" i="3" s="1"/>
  <c r="G3406" i="3"/>
  <c r="D3406" i="3"/>
  <c r="B3406" i="3" s="1"/>
  <c r="G3405" i="3"/>
  <c r="D3405" i="3"/>
  <c r="B3405" i="3" s="1"/>
  <c r="G3404" i="3"/>
  <c r="D3404" i="3"/>
  <c r="B3404" i="3" s="1"/>
  <c r="G3403" i="3"/>
  <c r="D3403" i="3"/>
  <c r="B3403" i="3" s="1"/>
  <c r="G3402" i="3"/>
  <c r="D3402" i="3"/>
  <c r="B3402" i="3"/>
  <c r="G3401" i="3"/>
  <c r="D3401" i="3"/>
  <c r="B3401" i="3" s="1"/>
  <c r="G3400" i="3"/>
  <c r="D3400" i="3"/>
  <c r="B3400" i="3" s="1"/>
  <c r="G3399" i="3"/>
  <c r="D3399" i="3"/>
  <c r="B3399" i="3" s="1"/>
  <c r="G3398" i="3"/>
  <c r="D3398" i="3"/>
  <c r="B3398" i="3" s="1"/>
  <c r="G3397" i="3"/>
  <c r="D3397" i="3"/>
  <c r="B3397" i="3" s="1"/>
  <c r="G3396" i="3"/>
  <c r="D3396" i="3"/>
  <c r="B3396" i="3" s="1"/>
  <c r="G3395" i="3"/>
  <c r="D3395" i="3"/>
  <c r="B3395" i="3" s="1"/>
  <c r="G3394" i="3"/>
  <c r="D3394" i="3"/>
  <c r="B3394" i="3" s="1"/>
  <c r="G3393" i="3"/>
  <c r="D3393" i="3"/>
  <c r="B3393" i="3" s="1"/>
  <c r="G3392" i="3"/>
  <c r="D3392" i="3"/>
  <c r="B3392" i="3" s="1"/>
  <c r="G3391" i="3"/>
  <c r="D3391" i="3"/>
  <c r="B3391" i="3" s="1"/>
  <c r="G3390" i="3"/>
  <c r="D3390" i="3"/>
  <c r="B3390" i="3" s="1"/>
  <c r="G3389" i="3"/>
  <c r="D3389" i="3"/>
  <c r="B3389" i="3" s="1"/>
  <c r="G3388" i="3"/>
  <c r="D3388" i="3"/>
  <c r="B3388" i="3"/>
  <c r="G3387" i="3"/>
  <c r="D3387" i="3"/>
  <c r="B3387" i="3" s="1"/>
  <c r="G3386" i="3"/>
  <c r="D3386" i="3"/>
  <c r="B3386" i="3" s="1"/>
  <c r="G3385" i="3"/>
  <c r="D3385" i="3"/>
  <c r="B3385" i="3" s="1"/>
  <c r="G3384" i="3"/>
  <c r="D3384" i="3"/>
  <c r="B3384" i="3" s="1"/>
  <c r="G3383" i="3"/>
  <c r="D3383" i="3"/>
  <c r="B3383" i="3" s="1"/>
  <c r="G3382" i="3"/>
  <c r="D3382" i="3"/>
  <c r="B3382" i="3" s="1"/>
  <c r="G3381" i="3"/>
  <c r="D3381" i="3"/>
  <c r="B3381" i="3" s="1"/>
  <c r="G3380" i="3"/>
  <c r="D3380" i="3"/>
  <c r="B3380" i="3" s="1"/>
  <c r="G3379" i="3"/>
  <c r="D3379" i="3"/>
  <c r="B3379" i="3" s="1"/>
  <c r="G3378" i="3"/>
  <c r="D3378" i="3"/>
  <c r="B3378" i="3" s="1"/>
  <c r="G3377" i="3"/>
  <c r="D3377" i="3"/>
  <c r="B3377" i="3"/>
  <c r="G3376" i="3"/>
  <c r="D3376" i="3"/>
  <c r="B3376" i="3" s="1"/>
  <c r="G3375" i="3"/>
  <c r="D3375" i="3"/>
  <c r="B3375" i="3" s="1"/>
  <c r="G3374" i="3"/>
  <c r="D3374" i="3"/>
  <c r="B3374" i="3" s="1"/>
  <c r="G3373" i="3"/>
  <c r="D3373" i="3"/>
  <c r="B3373" i="3" s="1"/>
  <c r="G3372" i="3"/>
  <c r="D3372" i="3"/>
  <c r="B3372" i="3" s="1"/>
  <c r="G3371" i="3"/>
  <c r="D3371" i="3"/>
  <c r="B3371" i="3" s="1"/>
  <c r="G3370" i="3"/>
  <c r="D3370" i="3"/>
  <c r="B3370" i="3" s="1"/>
  <c r="G3369" i="3"/>
  <c r="D3369" i="3"/>
  <c r="B3369" i="3"/>
  <c r="G3368" i="3"/>
  <c r="D3368" i="3"/>
  <c r="B3368" i="3" s="1"/>
  <c r="G3367" i="3"/>
  <c r="D3367" i="3"/>
  <c r="B3367" i="3" s="1"/>
  <c r="G3366" i="3"/>
  <c r="D3366" i="3"/>
  <c r="B3366" i="3" s="1"/>
  <c r="G3365" i="3"/>
  <c r="D3365" i="3"/>
  <c r="B3365" i="3" s="1"/>
  <c r="G3364" i="3"/>
  <c r="D3364" i="3"/>
  <c r="B3364" i="3" s="1"/>
  <c r="G3363" i="3"/>
  <c r="D3363" i="3"/>
  <c r="B3363" i="3" s="1"/>
  <c r="G3362" i="3"/>
  <c r="D3362" i="3"/>
  <c r="B3362" i="3" s="1"/>
  <c r="G3361" i="3"/>
  <c r="D3361" i="3"/>
  <c r="B3361" i="3" s="1"/>
  <c r="G3360" i="3"/>
  <c r="D3360" i="3"/>
  <c r="B3360" i="3" s="1"/>
  <c r="G3359" i="3"/>
  <c r="D3359" i="3"/>
  <c r="B3359" i="3" s="1"/>
  <c r="G3358" i="3"/>
  <c r="D3358" i="3"/>
  <c r="B3358" i="3" s="1"/>
  <c r="G3357" i="3"/>
  <c r="D3357" i="3"/>
  <c r="B3357" i="3" s="1"/>
  <c r="G3356" i="3"/>
  <c r="D3356" i="3"/>
  <c r="B3356" i="3" s="1"/>
  <c r="G3355" i="3"/>
  <c r="D3355" i="3"/>
  <c r="B3355" i="3" s="1"/>
  <c r="G3354" i="3"/>
  <c r="D3354" i="3"/>
  <c r="B3354" i="3"/>
  <c r="G3353" i="3"/>
  <c r="D3353" i="3"/>
  <c r="B3353" i="3" s="1"/>
  <c r="G3352" i="3"/>
  <c r="D3352" i="3"/>
  <c r="B3352" i="3" s="1"/>
  <c r="G3351" i="3"/>
  <c r="D3351" i="3"/>
  <c r="B3351" i="3" s="1"/>
  <c r="G3350" i="3"/>
  <c r="D3350" i="3"/>
  <c r="B3350" i="3" s="1"/>
  <c r="G3349" i="3"/>
  <c r="D3349" i="3"/>
  <c r="B3349" i="3"/>
  <c r="G3348" i="3"/>
  <c r="D3348" i="3"/>
  <c r="B3348" i="3" s="1"/>
  <c r="G3347" i="3"/>
  <c r="D3347" i="3"/>
  <c r="B3347" i="3" s="1"/>
  <c r="G3346" i="3"/>
  <c r="D3346" i="3"/>
  <c r="B3346" i="3" s="1"/>
  <c r="G3345" i="3"/>
  <c r="D3345" i="3"/>
  <c r="B3345" i="3" s="1"/>
  <c r="G3344" i="3"/>
  <c r="D3344" i="3"/>
  <c r="B3344" i="3"/>
  <c r="G3343" i="3"/>
  <c r="D3343" i="3"/>
  <c r="B3343" i="3" s="1"/>
  <c r="G3342" i="3"/>
  <c r="D3342" i="3"/>
  <c r="B3342" i="3" s="1"/>
  <c r="G3341" i="3"/>
  <c r="D3341" i="3"/>
  <c r="B3341" i="3" s="1"/>
  <c r="G3340" i="3"/>
  <c r="D3340" i="3"/>
  <c r="B3340" i="3" s="1"/>
  <c r="G3339" i="3"/>
  <c r="D3339" i="3"/>
  <c r="B3339" i="3" s="1"/>
  <c r="G3338" i="3"/>
  <c r="D3338" i="3"/>
  <c r="B3338" i="3"/>
  <c r="G3337" i="3"/>
  <c r="D3337" i="3"/>
  <c r="B3337" i="3" s="1"/>
  <c r="G3336" i="3"/>
  <c r="D3336" i="3"/>
  <c r="B3336" i="3" s="1"/>
  <c r="G3335" i="3"/>
  <c r="D3335" i="3"/>
  <c r="B3335" i="3" s="1"/>
  <c r="G3334" i="3"/>
  <c r="D3334" i="3"/>
  <c r="B3334" i="3" s="1"/>
  <c r="G3333" i="3"/>
  <c r="D3333" i="3"/>
  <c r="B3333" i="3" s="1"/>
  <c r="G3332" i="3"/>
  <c r="D3332" i="3"/>
  <c r="B3332" i="3" s="1"/>
  <c r="G3331" i="3"/>
  <c r="D3331" i="3"/>
  <c r="B3331" i="3" s="1"/>
  <c r="G3330" i="3"/>
  <c r="D3330" i="3"/>
  <c r="B3330" i="3" s="1"/>
  <c r="G3329" i="3"/>
  <c r="D3329" i="3"/>
  <c r="B3329" i="3" s="1"/>
  <c r="G3328" i="3"/>
  <c r="D3328" i="3"/>
  <c r="B3328" i="3" s="1"/>
  <c r="G3327" i="3"/>
  <c r="D3327" i="3"/>
  <c r="B3327" i="3" s="1"/>
  <c r="G3326" i="3"/>
  <c r="D3326" i="3"/>
  <c r="B3326" i="3" s="1"/>
  <c r="G3325" i="3"/>
  <c r="D3325" i="3"/>
  <c r="B3325" i="3" s="1"/>
  <c r="G3324" i="3"/>
  <c r="D3324" i="3"/>
  <c r="B3324" i="3" s="1"/>
  <c r="G3323" i="3"/>
  <c r="D3323" i="3"/>
  <c r="B3323" i="3" s="1"/>
  <c r="G3322" i="3"/>
  <c r="D3322" i="3"/>
  <c r="B3322" i="3" s="1"/>
  <c r="G3321" i="3"/>
  <c r="D3321" i="3"/>
  <c r="B3321" i="3" s="1"/>
  <c r="G3320" i="3"/>
  <c r="D3320" i="3"/>
  <c r="B3320" i="3" s="1"/>
  <c r="G3319" i="3"/>
  <c r="D3319" i="3"/>
  <c r="B3319" i="3" s="1"/>
  <c r="G3318" i="3"/>
  <c r="D3318" i="3"/>
  <c r="B3318" i="3"/>
  <c r="G3317" i="3"/>
  <c r="D3317" i="3"/>
  <c r="B3317" i="3" s="1"/>
  <c r="G3316" i="3"/>
  <c r="D3316" i="3"/>
  <c r="B3316" i="3" s="1"/>
  <c r="G3315" i="3"/>
  <c r="D3315" i="3"/>
  <c r="B3315" i="3" s="1"/>
  <c r="G3314" i="3"/>
  <c r="D3314" i="3"/>
  <c r="B3314" i="3" s="1"/>
  <c r="G3313" i="3"/>
  <c r="D3313" i="3"/>
  <c r="B3313" i="3"/>
  <c r="G3312" i="3"/>
  <c r="D3312" i="3"/>
  <c r="B3312" i="3" s="1"/>
  <c r="G3311" i="3"/>
  <c r="D3311" i="3"/>
  <c r="B3311" i="3" s="1"/>
  <c r="G3310" i="3"/>
  <c r="D3310" i="3"/>
  <c r="B3310" i="3" s="1"/>
  <c r="G3309" i="3"/>
  <c r="D3309" i="3"/>
  <c r="B3309" i="3"/>
  <c r="G3308" i="3"/>
  <c r="D3308" i="3"/>
  <c r="B3308" i="3" s="1"/>
  <c r="G3307" i="3"/>
  <c r="D3307" i="3"/>
  <c r="B3307" i="3" s="1"/>
  <c r="G3306" i="3"/>
  <c r="D3306" i="3"/>
  <c r="B3306" i="3" s="1"/>
  <c r="G3305" i="3"/>
  <c r="D3305" i="3"/>
  <c r="B3305" i="3" s="1"/>
  <c r="G3304" i="3"/>
  <c r="D3304" i="3"/>
  <c r="B3304" i="3" s="1"/>
  <c r="G3303" i="3"/>
  <c r="D3303" i="3"/>
  <c r="B3303" i="3" s="1"/>
  <c r="G3302" i="3"/>
  <c r="D3302" i="3"/>
  <c r="B3302" i="3" s="1"/>
  <c r="G3301" i="3"/>
  <c r="D3301" i="3"/>
  <c r="B3301" i="3" s="1"/>
  <c r="G3300" i="3"/>
  <c r="D3300" i="3"/>
  <c r="B3300" i="3" s="1"/>
  <c r="G3299" i="3"/>
  <c r="D3299" i="3"/>
  <c r="B3299" i="3" s="1"/>
  <c r="G3298" i="3"/>
  <c r="D3298" i="3"/>
  <c r="B3298" i="3" s="1"/>
  <c r="G3297" i="3"/>
  <c r="D3297" i="3"/>
  <c r="B3297" i="3" s="1"/>
  <c r="G3296" i="3"/>
  <c r="D3296" i="3"/>
  <c r="B3296" i="3" s="1"/>
  <c r="G3295" i="3"/>
  <c r="D3295" i="3"/>
  <c r="B3295" i="3" s="1"/>
  <c r="G3294" i="3"/>
  <c r="D3294" i="3"/>
  <c r="B3294" i="3" s="1"/>
  <c r="G3293" i="3"/>
  <c r="D3293" i="3"/>
  <c r="B3293" i="3" s="1"/>
  <c r="G3292" i="3"/>
  <c r="D3292" i="3"/>
  <c r="B3292" i="3" s="1"/>
  <c r="G3291" i="3"/>
  <c r="D3291" i="3"/>
  <c r="B3291" i="3" s="1"/>
  <c r="G3290" i="3"/>
  <c r="D3290" i="3"/>
  <c r="B3290" i="3" s="1"/>
  <c r="G3289" i="3"/>
  <c r="D3289" i="3"/>
  <c r="B3289" i="3" s="1"/>
  <c r="G3288" i="3"/>
  <c r="D3288" i="3"/>
  <c r="B3288" i="3" s="1"/>
  <c r="G3287" i="3"/>
  <c r="D3287" i="3"/>
  <c r="B3287" i="3" s="1"/>
  <c r="G3286" i="3"/>
  <c r="D3286" i="3"/>
  <c r="B3286" i="3" s="1"/>
  <c r="G3285" i="3"/>
  <c r="D3285" i="3"/>
  <c r="B3285" i="3" s="1"/>
  <c r="G3284" i="3"/>
  <c r="D3284" i="3"/>
  <c r="B3284" i="3" s="1"/>
  <c r="G3283" i="3"/>
  <c r="D3283" i="3"/>
  <c r="B3283" i="3" s="1"/>
  <c r="G3282" i="3"/>
  <c r="D3282" i="3"/>
  <c r="B3282" i="3" s="1"/>
  <c r="G3281" i="3"/>
  <c r="D3281" i="3"/>
  <c r="B3281" i="3" s="1"/>
  <c r="G3280" i="3"/>
  <c r="D3280" i="3"/>
  <c r="B3280" i="3" s="1"/>
  <c r="G3279" i="3"/>
  <c r="D3279" i="3"/>
  <c r="B3279" i="3" s="1"/>
  <c r="G3278" i="3"/>
  <c r="D3278" i="3"/>
  <c r="B3278" i="3" s="1"/>
  <c r="G3277" i="3"/>
  <c r="D3277" i="3"/>
  <c r="B3277" i="3" s="1"/>
  <c r="G3276" i="3"/>
  <c r="D3276" i="3"/>
  <c r="B3276" i="3" s="1"/>
  <c r="G3275" i="3"/>
  <c r="D3275" i="3"/>
  <c r="B3275" i="3" s="1"/>
  <c r="G3274" i="3"/>
  <c r="D3274" i="3"/>
  <c r="B3274" i="3"/>
  <c r="G3273" i="3"/>
  <c r="D3273" i="3"/>
  <c r="B3273" i="3" s="1"/>
  <c r="G3272" i="3"/>
  <c r="D3272" i="3"/>
  <c r="B3272" i="3" s="1"/>
  <c r="G3271" i="3"/>
  <c r="D3271" i="3"/>
  <c r="B3271" i="3" s="1"/>
  <c r="G3270" i="3"/>
  <c r="D3270" i="3"/>
  <c r="B3270" i="3" s="1"/>
  <c r="G3269" i="3"/>
  <c r="D3269" i="3"/>
  <c r="B3269" i="3"/>
  <c r="G3268" i="3"/>
  <c r="D3268" i="3"/>
  <c r="B3268" i="3" s="1"/>
  <c r="G3267" i="3"/>
  <c r="D3267" i="3"/>
  <c r="B3267" i="3" s="1"/>
  <c r="G3266" i="3"/>
  <c r="D3266" i="3"/>
  <c r="B3266" i="3" s="1"/>
  <c r="G3265" i="3"/>
  <c r="D3265" i="3"/>
  <c r="B3265" i="3" s="1"/>
  <c r="G3264" i="3"/>
  <c r="D3264" i="3"/>
  <c r="B3264" i="3" s="1"/>
  <c r="G3263" i="3"/>
  <c r="D3263" i="3"/>
  <c r="B3263" i="3" s="1"/>
  <c r="G3262" i="3"/>
  <c r="D3262" i="3"/>
  <c r="B3262" i="3" s="1"/>
  <c r="G3261" i="3"/>
  <c r="D3261" i="3"/>
  <c r="B3261" i="3" s="1"/>
  <c r="G3260" i="3"/>
  <c r="D3260" i="3"/>
  <c r="B3260" i="3"/>
  <c r="G3259" i="3"/>
  <c r="D3259" i="3"/>
  <c r="B3259" i="3" s="1"/>
  <c r="G3258" i="3"/>
  <c r="D3258" i="3"/>
  <c r="B3258" i="3" s="1"/>
  <c r="G3257" i="3"/>
  <c r="D3257" i="3"/>
  <c r="B3257" i="3" s="1"/>
  <c r="G3256" i="3"/>
  <c r="D3256" i="3"/>
  <c r="B3256" i="3" s="1"/>
  <c r="G3255" i="3"/>
  <c r="D3255" i="3"/>
  <c r="B3255" i="3" s="1"/>
  <c r="G3254" i="3"/>
  <c r="D3254" i="3"/>
  <c r="B3254" i="3"/>
  <c r="G3253" i="3"/>
  <c r="D3253" i="3"/>
  <c r="B3253" i="3" s="1"/>
  <c r="G3252" i="3"/>
  <c r="D3252" i="3"/>
  <c r="B3252" i="3" s="1"/>
  <c r="G3251" i="3"/>
  <c r="D3251" i="3"/>
  <c r="B3251" i="3" s="1"/>
  <c r="G3250" i="3"/>
  <c r="D3250" i="3"/>
  <c r="B3250" i="3" s="1"/>
  <c r="G3249" i="3"/>
  <c r="D3249" i="3"/>
  <c r="B3249" i="3"/>
  <c r="G3248" i="3"/>
  <c r="D3248" i="3"/>
  <c r="B3248" i="3" s="1"/>
  <c r="G3247" i="3"/>
  <c r="D3247" i="3"/>
  <c r="B3247" i="3" s="1"/>
  <c r="G3246" i="3"/>
  <c r="D3246" i="3"/>
  <c r="B3246" i="3" s="1"/>
  <c r="G3245" i="3"/>
  <c r="D3245" i="3"/>
  <c r="B3245" i="3"/>
  <c r="G3244" i="3"/>
  <c r="D3244" i="3"/>
  <c r="B3244" i="3" s="1"/>
  <c r="G3243" i="3"/>
  <c r="D3243" i="3"/>
  <c r="B3243" i="3" s="1"/>
  <c r="G3242" i="3"/>
  <c r="D3242" i="3"/>
  <c r="B3242" i="3" s="1"/>
  <c r="G3241" i="3"/>
  <c r="D3241" i="3"/>
  <c r="B3241" i="3"/>
  <c r="G3240" i="3"/>
  <c r="D3240" i="3"/>
  <c r="B3240" i="3" s="1"/>
  <c r="G3239" i="3"/>
  <c r="D3239" i="3"/>
  <c r="B3239" i="3" s="1"/>
  <c r="G3238" i="3"/>
  <c r="D3238" i="3"/>
  <c r="B3238" i="3" s="1"/>
  <c r="G3237" i="3"/>
  <c r="D3237" i="3"/>
  <c r="B3237" i="3" s="1"/>
  <c r="G3236" i="3"/>
  <c r="D3236" i="3"/>
  <c r="B3236" i="3" s="1"/>
  <c r="G3235" i="3"/>
  <c r="D3235" i="3"/>
  <c r="B3235" i="3" s="1"/>
  <c r="G3234" i="3"/>
  <c r="D3234" i="3"/>
  <c r="B3234" i="3" s="1"/>
  <c r="G3233" i="3"/>
  <c r="D3233" i="3"/>
  <c r="B3233" i="3" s="1"/>
  <c r="G3232" i="3"/>
  <c r="D3232" i="3"/>
  <c r="B3232" i="3" s="1"/>
  <c r="G3231" i="3"/>
  <c r="D3231" i="3"/>
  <c r="B3231" i="3" s="1"/>
  <c r="G3230" i="3"/>
  <c r="D3230" i="3"/>
  <c r="B3230" i="3" s="1"/>
  <c r="G3229" i="3"/>
  <c r="D3229" i="3"/>
  <c r="B3229" i="3" s="1"/>
  <c r="G3228" i="3"/>
  <c r="D3228" i="3"/>
  <c r="B3228" i="3" s="1"/>
  <c r="G3227" i="3"/>
  <c r="D3227" i="3"/>
  <c r="B3227" i="3" s="1"/>
  <c r="G3226" i="3"/>
  <c r="D3226" i="3"/>
  <c r="B3226" i="3"/>
  <c r="G3225" i="3"/>
  <c r="D3225" i="3"/>
  <c r="B3225" i="3" s="1"/>
  <c r="G3224" i="3"/>
  <c r="D3224" i="3"/>
  <c r="B3224" i="3" s="1"/>
  <c r="G3223" i="3"/>
  <c r="D3223" i="3"/>
  <c r="B3223" i="3" s="1"/>
  <c r="G3222" i="3"/>
  <c r="D3222" i="3"/>
  <c r="B3222" i="3" s="1"/>
  <c r="G3221" i="3"/>
  <c r="D3221" i="3"/>
  <c r="B3221" i="3"/>
  <c r="G3220" i="3"/>
  <c r="D3220" i="3"/>
  <c r="B3220" i="3" s="1"/>
  <c r="G3219" i="3"/>
  <c r="D3219" i="3"/>
  <c r="B3219" i="3" s="1"/>
  <c r="G3218" i="3"/>
  <c r="D3218" i="3"/>
  <c r="B3218" i="3" s="1"/>
  <c r="G3217" i="3"/>
  <c r="D3217" i="3"/>
  <c r="B3217" i="3" s="1"/>
  <c r="G3216" i="3"/>
  <c r="D3216" i="3"/>
  <c r="B3216" i="3"/>
  <c r="G3215" i="3"/>
  <c r="D3215" i="3"/>
  <c r="B3215" i="3" s="1"/>
  <c r="G3214" i="3"/>
  <c r="D3214" i="3"/>
  <c r="B3214" i="3" s="1"/>
  <c r="G3213" i="3"/>
  <c r="D3213" i="3"/>
  <c r="B3213" i="3"/>
  <c r="G3212" i="3"/>
  <c r="D3212" i="3"/>
  <c r="B3212" i="3" s="1"/>
  <c r="G3211" i="3"/>
  <c r="D3211" i="3"/>
  <c r="B3211" i="3" s="1"/>
  <c r="G3210" i="3"/>
  <c r="D3210" i="3"/>
  <c r="B3210" i="3" s="1"/>
  <c r="G3209" i="3"/>
  <c r="D3209" i="3"/>
  <c r="B3209" i="3" s="1"/>
  <c r="G3208" i="3"/>
  <c r="D3208" i="3"/>
  <c r="B3208" i="3" s="1"/>
  <c r="G3207" i="3"/>
  <c r="D3207" i="3"/>
  <c r="B3207" i="3" s="1"/>
  <c r="G3206" i="3"/>
  <c r="D3206" i="3"/>
  <c r="B3206" i="3" s="1"/>
  <c r="G3205" i="3"/>
  <c r="D3205" i="3"/>
  <c r="B3205" i="3" s="1"/>
  <c r="G3204" i="3"/>
  <c r="D3204" i="3"/>
  <c r="B3204" i="3" s="1"/>
  <c r="G3203" i="3"/>
  <c r="D3203" i="3"/>
  <c r="B3203" i="3" s="1"/>
  <c r="G3202" i="3"/>
  <c r="D3202" i="3"/>
  <c r="B3202" i="3" s="1"/>
  <c r="G3201" i="3"/>
  <c r="D3201" i="3"/>
  <c r="B3201" i="3" s="1"/>
  <c r="G3200" i="3"/>
  <c r="D3200" i="3"/>
  <c r="B3200" i="3" s="1"/>
  <c r="G3199" i="3"/>
  <c r="D3199" i="3"/>
  <c r="B3199" i="3" s="1"/>
  <c r="G3198" i="3"/>
  <c r="D3198" i="3"/>
  <c r="B3198" i="3" s="1"/>
  <c r="G3197" i="3"/>
  <c r="D3197" i="3"/>
  <c r="B3197" i="3" s="1"/>
  <c r="G3196" i="3"/>
  <c r="D3196" i="3"/>
  <c r="B3196" i="3"/>
  <c r="G3195" i="3"/>
  <c r="D3195" i="3"/>
  <c r="B3195" i="3" s="1"/>
  <c r="G3194" i="3"/>
  <c r="D3194" i="3"/>
  <c r="B3194" i="3" s="1"/>
  <c r="G3193" i="3"/>
  <c r="D3193" i="3"/>
  <c r="B3193" i="3" s="1"/>
  <c r="G3192" i="3"/>
  <c r="D3192" i="3"/>
  <c r="B3192" i="3" s="1"/>
  <c r="G3191" i="3"/>
  <c r="D3191" i="3"/>
  <c r="B3191" i="3" s="1"/>
  <c r="G3190" i="3"/>
  <c r="D3190" i="3"/>
  <c r="B3190" i="3" s="1"/>
  <c r="G3189" i="3"/>
  <c r="D3189" i="3"/>
  <c r="B3189" i="3" s="1"/>
  <c r="G3188" i="3"/>
  <c r="D3188" i="3"/>
  <c r="B3188" i="3" s="1"/>
  <c r="G3187" i="3"/>
  <c r="D3187" i="3"/>
  <c r="B3187" i="3" s="1"/>
  <c r="G3186" i="3"/>
  <c r="D3186" i="3"/>
  <c r="B3186" i="3" s="1"/>
  <c r="G3185" i="3"/>
  <c r="D3185" i="3"/>
  <c r="B3185" i="3" s="1"/>
  <c r="G3184" i="3"/>
  <c r="D3184" i="3"/>
  <c r="B3184" i="3" s="1"/>
  <c r="G3183" i="3"/>
  <c r="D3183" i="3"/>
  <c r="B3183" i="3" s="1"/>
  <c r="G3182" i="3"/>
  <c r="D3182" i="3"/>
  <c r="B3182" i="3" s="1"/>
  <c r="G3181" i="3"/>
  <c r="D3181" i="3"/>
  <c r="B3181" i="3"/>
  <c r="G3180" i="3"/>
  <c r="D3180" i="3"/>
  <c r="B3180" i="3" s="1"/>
  <c r="G3179" i="3"/>
  <c r="D3179" i="3"/>
  <c r="B3179" i="3" s="1"/>
  <c r="G3178" i="3"/>
  <c r="D3178" i="3"/>
  <c r="B3178" i="3" s="1"/>
  <c r="G3177" i="3"/>
  <c r="D3177" i="3"/>
  <c r="B3177" i="3"/>
  <c r="G3176" i="3"/>
  <c r="D3176" i="3"/>
  <c r="B3176" i="3" s="1"/>
  <c r="G3175" i="3"/>
  <c r="D3175" i="3"/>
  <c r="B3175" i="3" s="1"/>
  <c r="G3174" i="3"/>
  <c r="D3174" i="3"/>
  <c r="B3174" i="3" s="1"/>
  <c r="G3173" i="3"/>
  <c r="D3173" i="3"/>
  <c r="B3173" i="3" s="1"/>
  <c r="G3172" i="3"/>
  <c r="D3172" i="3"/>
  <c r="B3172" i="3" s="1"/>
  <c r="G3171" i="3"/>
  <c r="D3171" i="3"/>
  <c r="B3171" i="3" s="1"/>
  <c r="G3170" i="3"/>
  <c r="D3170" i="3"/>
  <c r="B3170" i="3" s="1"/>
  <c r="G3169" i="3"/>
  <c r="D3169" i="3"/>
  <c r="B3169" i="3" s="1"/>
  <c r="G3168" i="3"/>
  <c r="D3168" i="3"/>
  <c r="B3168" i="3" s="1"/>
  <c r="G3167" i="3"/>
  <c r="D3167" i="3"/>
  <c r="B3167" i="3" s="1"/>
  <c r="G3166" i="3"/>
  <c r="D3166" i="3"/>
  <c r="B3166" i="3" s="1"/>
  <c r="G3165" i="3"/>
  <c r="D3165" i="3"/>
  <c r="B3165" i="3" s="1"/>
  <c r="G3164" i="3"/>
  <c r="D3164" i="3"/>
  <c r="B3164" i="3" s="1"/>
  <c r="G3163" i="3"/>
  <c r="D3163" i="3"/>
  <c r="B3163" i="3" s="1"/>
  <c r="G3162" i="3"/>
  <c r="D3162" i="3"/>
  <c r="B3162" i="3"/>
  <c r="G3161" i="3"/>
  <c r="D3161" i="3"/>
  <c r="B3161" i="3" s="1"/>
  <c r="G3160" i="3"/>
  <c r="D3160" i="3"/>
  <c r="B3160" i="3" s="1"/>
  <c r="G3159" i="3"/>
  <c r="D3159" i="3"/>
  <c r="B3159" i="3" s="1"/>
  <c r="G3158" i="3"/>
  <c r="D3158" i="3"/>
  <c r="B3158" i="3" s="1"/>
  <c r="G3157" i="3"/>
  <c r="D3157" i="3"/>
  <c r="B3157" i="3" s="1"/>
  <c r="G3156" i="3"/>
  <c r="D3156" i="3"/>
  <c r="B3156" i="3" s="1"/>
  <c r="G3155" i="3"/>
  <c r="D3155" i="3"/>
  <c r="B3155" i="3" s="1"/>
  <c r="G3154" i="3"/>
  <c r="D3154" i="3"/>
  <c r="B3154" i="3" s="1"/>
  <c r="G3153" i="3"/>
  <c r="D3153" i="3"/>
  <c r="B3153" i="3" s="1"/>
  <c r="G3152" i="3"/>
  <c r="D3152" i="3"/>
  <c r="B3152" i="3"/>
  <c r="G3151" i="3"/>
  <c r="D3151" i="3"/>
  <c r="B3151" i="3" s="1"/>
  <c r="G3150" i="3"/>
  <c r="D3150" i="3"/>
  <c r="B3150" i="3" s="1"/>
  <c r="G3149" i="3"/>
  <c r="D3149" i="3"/>
  <c r="B3149" i="3" s="1"/>
  <c r="G3148" i="3"/>
  <c r="D3148" i="3"/>
  <c r="B3148" i="3" s="1"/>
  <c r="G3147" i="3"/>
  <c r="D3147" i="3"/>
  <c r="B3147" i="3" s="1"/>
  <c r="G3146" i="3"/>
  <c r="D3146" i="3"/>
  <c r="B3146" i="3"/>
  <c r="G3145" i="3"/>
  <c r="D3145" i="3"/>
  <c r="B3145" i="3" s="1"/>
  <c r="G3144" i="3"/>
  <c r="D3144" i="3"/>
  <c r="B3144" i="3" s="1"/>
  <c r="G3143" i="3"/>
  <c r="D3143" i="3"/>
  <c r="B3143" i="3" s="1"/>
  <c r="G3142" i="3"/>
  <c r="D3142" i="3"/>
  <c r="B3142" i="3" s="1"/>
  <c r="G3141" i="3"/>
  <c r="D3141" i="3"/>
  <c r="B3141" i="3"/>
  <c r="G3140" i="3"/>
  <c r="D3140" i="3"/>
  <c r="B3140" i="3" s="1"/>
  <c r="G3139" i="3"/>
  <c r="D3139" i="3"/>
  <c r="B3139" i="3" s="1"/>
  <c r="G3138" i="3"/>
  <c r="D3138" i="3"/>
  <c r="B3138" i="3" s="1"/>
  <c r="G3137" i="3"/>
  <c r="D3137" i="3"/>
  <c r="B3137" i="3" s="1"/>
  <c r="G3136" i="3"/>
  <c r="D3136" i="3"/>
  <c r="B3136" i="3" s="1"/>
  <c r="G3135" i="3"/>
  <c r="D3135" i="3"/>
  <c r="B3135" i="3" s="1"/>
  <c r="G3134" i="3"/>
  <c r="D3134" i="3"/>
  <c r="B3134" i="3" s="1"/>
  <c r="G3133" i="3"/>
  <c r="D3133" i="3"/>
  <c r="B3133" i="3" s="1"/>
  <c r="G3132" i="3"/>
  <c r="D3132" i="3"/>
  <c r="B3132" i="3" s="1"/>
  <c r="G3131" i="3"/>
  <c r="D3131" i="3"/>
  <c r="B3131" i="3" s="1"/>
  <c r="G3130" i="3"/>
  <c r="D3130" i="3"/>
  <c r="B3130" i="3" s="1"/>
  <c r="G3129" i="3"/>
  <c r="D3129" i="3"/>
  <c r="B3129" i="3" s="1"/>
  <c r="G3128" i="3"/>
  <c r="D3128" i="3"/>
  <c r="B3128" i="3" s="1"/>
  <c r="G3127" i="3"/>
  <c r="D3127" i="3"/>
  <c r="B3127" i="3" s="1"/>
  <c r="G3126" i="3"/>
  <c r="D3126" i="3"/>
  <c r="B3126" i="3"/>
  <c r="G3125" i="3"/>
  <c r="D3125" i="3"/>
  <c r="B3125" i="3" s="1"/>
  <c r="G3124" i="3"/>
  <c r="D3124" i="3"/>
  <c r="B3124" i="3" s="1"/>
  <c r="G3123" i="3"/>
  <c r="D3123" i="3"/>
  <c r="B3123" i="3" s="1"/>
  <c r="G3122" i="3"/>
  <c r="D3122" i="3"/>
  <c r="B3122" i="3" s="1"/>
  <c r="G3121" i="3"/>
  <c r="D3121" i="3"/>
  <c r="B3121" i="3"/>
  <c r="G3120" i="3"/>
  <c r="D3120" i="3"/>
  <c r="B3120" i="3" s="1"/>
  <c r="G3119" i="3"/>
  <c r="D3119" i="3"/>
  <c r="B3119" i="3" s="1"/>
  <c r="G3118" i="3"/>
  <c r="D3118" i="3"/>
  <c r="B3118" i="3" s="1"/>
  <c r="G3117" i="3"/>
  <c r="D3117" i="3"/>
  <c r="B3117" i="3" s="1"/>
  <c r="G3116" i="3"/>
  <c r="D3116" i="3"/>
  <c r="B3116" i="3" s="1"/>
  <c r="G3115" i="3"/>
  <c r="D3115" i="3"/>
  <c r="B3115" i="3" s="1"/>
  <c r="G3114" i="3"/>
  <c r="D3114" i="3"/>
  <c r="B3114" i="3" s="1"/>
  <c r="G3113" i="3"/>
  <c r="D3113" i="3"/>
  <c r="B3113" i="3"/>
  <c r="G3112" i="3"/>
  <c r="D3112" i="3"/>
  <c r="B3112" i="3" s="1"/>
  <c r="G3111" i="3"/>
  <c r="D3111" i="3"/>
  <c r="B3111" i="3" s="1"/>
  <c r="G3110" i="3"/>
  <c r="D3110" i="3"/>
  <c r="B3110" i="3" s="1"/>
  <c r="G3109" i="3"/>
  <c r="D3109" i="3"/>
  <c r="B3109" i="3" s="1"/>
  <c r="G3108" i="3"/>
  <c r="D3108" i="3"/>
  <c r="B3108" i="3" s="1"/>
  <c r="G3107" i="3"/>
  <c r="D3107" i="3"/>
  <c r="B3107" i="3" s="1"/>
  <c r="G3106" i="3"/>
  <c r="D3106" i="3"/>
  <c r="B3106" i="3" s="1"/>
  <c r="G3105" i="3"/>
  <c r="D3105" i="3"/>
  <c r="B3105" i="3" s="1"/>
  <c r="G3104" i="3"/>
  <c r="D3104" i="3"/>
  <c r="B3104" i="3" s="1"/>
  <c r="G3103" i="3"/>
  <c r="D3103" i="3"/>
  <c r="B3103" i="3" s="1"/>
  <c r="G3102" i="3"/>
  <c r="D3102" i="3"/>
  <c r="B3102" i="3" s="1"/>
  <c r="G3101" i="3"/>
  <c r="D3101" i="3"/>
  <c r="B3101" i="3" s="1"/>
  <c r="G3100" i="3"/>
  <c r="D3100" i="3"/>
  <c r="B3100" i="3" s="1"/>
  <c r="G3099" i="3"/>
  <c r="D3099" i="3"/>
  <c r="B3099" i="3" s="1"/>
  <c r="G3098" i="3"/>
  <c r="D3098" i="3"/>
  <c r="B3098" i="3"/>
  <c r="G3097" i="3"/>
  <c r="D3097" i="3"/>
  <c r="B3097" i="3" s="1"/>
  <c r="G3096" i="3"/>
  <c r="D3096" i="3"/>
  <c r="B3096" i="3" s="1"/>
  <c r="G3095" i="3"/>
  <c r="D3095" i="3"/>
  <c r="B3095" i="3" s="1"/>
  <c r="G3094" i="3"/>
  <c r="D3094" i="3"/>
  <c r="B3094" i="3" s="1"/>
  <c r="G3093" i="3"/>
  <c r="D3093" i="3"/>
  <c r="B3093" i="3"/>
  <c r="G3092" i="3"/>
  <c r="D3092" i="3"/>
  <c r="B3092" i="3" s="1"/>
  <c r="G3091" i="3"/>
  <c r="D3091" i="3"/>
  <c r="B3091" i="3" s="1"/>
  <c r="G3090" i="3"/>
  <c r="D3090" i="3"/>
  <c r="B3090" i="3" s="1"/>
  <c r="G3089" i="3"/>
  <c r="D3089" i="3"/>
  <c r="B3089" i="3" s="1"/>
  <c r="G3088" i="3"/>
  <c r="D3088" i="3"/>
  <c r="B3088" i="3"/>
  <c r="G3087" i="3"/>
  <c r="D3087" i="3"/>
  <c r="B3087" i="3" s="1"/>
  <c r="G3086" i="3"/>
  <c r="D3086" i="3"/>
  <c r="B3086" i="3" s="1"/>
  <c r="G3085" i="3"/>
  <c r="D3085" i="3"/>
  <c r="B3085" i="3" s="1"/>
  <c r="G3084" i="3"/>
  <c r="D3084" i="3"/>
  <c r="B3084" i="3" s="1"/>
  <c r="G3083" i="3"/>
  <c r="D3083" i="3"/>
  <c r="B3083" i="3" s="1"/>
  <c r="G3082" i="3"/>
  <c r="D3082" i="3"/>
  <c r="B3082" i="3" s="1"/>
  <c r="G3081" i="3"/>
  <c r="D3081" i="3"/>
  <c r="B3081" i="3" s="1"/>
  <c r="G3080" i="3"/>
  <c r="D3080" i="3"/>
  <c r="B3080" i="3" s="1"/>
  <c r="G3079" i="3"/>
  <c r="D3079" i="3"/>
  <c r="B3079" i="3" s="1"/>
  <c r="G3078" i="3"/>
  <c r="D3078" i="3"/>
  <c r="B3078" i="3" s="1"/>
  <c r="G3077" i="3"/>
  <c r="D3077" i="3"/>
  <c r="B3077" i="3" s="1"/>
  <c r="G3076" i="3"/>
  <c r="D3076" i="3"/>
  <c r="B3076" i="3" s="1"/>
  <c r="G3075" i="3"/>
  <c r="D3075" i="3"/>
  <c r="B3075" i="3" s="1"/>
  <c r="G3074" i="3"/>
  <c r="D3074" i="3"/>
  <c r="B3074" i="3" s="1"/>
  <c r="G3073" i="3"/>
  <c r="D3073" i="3"/>
  <c r="B3073" i="3" s="1"/>
  <c r="G3072" i="3"/>
  <c r="D3072" i="3"/>
  <c r="B3072" i="3" s="1"/>
  <c r="G3071" i="3"/>
  <c r="D3071" i="3"/>
  <c r="B3071" i="3" s="1"/>
  <c r="G3070" i="3"/>
  <c r="D3070" i="3"/>
  <c r="B3070" i="3" s="1"/>
  <c r="G3069" i="3"/>
  <c r="D3069" i="3"/>
  <c r="B3069" i="3" s="1"/>
  <c r="G3068" i="3"/>
  <c r="D3068" i="3"/>
  <c r="B3068" i="3" s="1"/>
  <c r="G3067" i="3"/>
  <c r="D3067" i="3"/>
  <c r="B3067" i="3" s="1"/>
  <c r="G3066" i="3"/>
  <c r="D3066" i="3"/>
  <c r="B3066" i="3" s="1"/>
  <c r="G3065" i="3"/>
  <c r="D3065" i="3"/>
  <c r="B3065" i="3" s="1"/>
  <c r="G3064" i="3"/>
  <c r="D3064" i="3"/>
  <c r="B3064" i="3" s="1"/>
  <c r="G3063" i="3"/>
  <c r="D3063" i="3"/>
  <c r="B3063" i="3" s="1"/>
  <c r="G3062" i="3"/>
  <c r="D3062" i="3"/>
  <c r="B3062" i="3" s="1"/>
  <c r="G3061" i="3"/>
  <c r="D3061" i="3"/>
  <c r="B3061" i="3" s="1"/>
  <c r="G3060" i="3"/>
  <c r="D3060" i="3"/>
  <c r="B3060" i="3" s="1"/>
  <c r="G3059" i="3"/>
  <c r="D3059" i="3"/>
  <c r="B3059" i="3" s="1"/>
  <c r="G3058" i="3"/>
  <c r="D3058" i="3"/>
  <c r="B3058" i="3" s="1"/>
  <c r="G3057" i="3"/>
  <c r="D3057" i="3"/>
  <c r="B3057" i="3"/>
  <c r="G3056" i="3"/>
  <c r="D3056" i="3"/>
  <c r="B3056" i="3" s="1"/>
  <c r="G3055" i="3"/>
  <c r="D3055" i="3"/>
  <c r="B3055" i="3" s="1"/>
  <c r="G3054" i="3"/>
  <c r="D3054" i="3"/>
  <c r="B3054" i="3" s="1"/>
  <c r="G3053" i="3"/>
  <c r="D3053" i="3"/>
  <c r="B3053" i="3" s="1"/>
  <c r="G3052" i="3"/>
  <c r="D3052" i="3"/>
  <c r="B3052" i="3" s="1"/>
  <c r="G3051" i="3"/>
  <c r="D3051" i="3"/>
  <c r="B3051" i="3" s="1"/>
  <c r="G3050" i="3"/>
  <c r="D3050" i="3"/>
  <c r="B3050" i="3" s="1"/>
  <c r="G3049" i="3"/>
  <c r="D3049" i="3"/>
  <c r="B3049" i="3" s="1"/>
  <c r="G3048" i="3"/>
  <c r="D3048" i="3"/>
  <c r="B3048" i="3"/>
  <c r="G3047" i="3"/>
  <c r="D3047" i="3"/>
  <c r="B3047" i="3" s="1"/>
  <c r="G3046" i="3"/>
  <c r="D3046" i="3"/>
  <c r="B3046" i="3" s="1"/>
  <c r="G3045" i="3"/>
  <c r="D3045" i="3"/>
  <c r="B3045" i="3" s="1"/>
  <c r="G3044" i="3"/>
  <c r="D3044" i="3"/>
  <c r="B3044" i="3" s="1"/>
  <c r="G3043" i="3"/>
  <c r="D3043" i="3"/>
  <c r="B3043" i="3" s="1"/>
  <c r="G3042" i="3"/>
  <c r="D3042" i="3"/>
  <c r="B3042" i="3" s="1"/>
  <c r="G3041" i="3"/>
  <c r="D3041" i="3"/>
  <c r="B3041" i="3" s="1"/>
  <c r="G3040" i="3"/>
  <c r="D3040" i="3"/>
  <c r="B3040" i="3" s="1"/>
  <c r="G3039" i="3"/>
  <c r="D3039" i="3"/>
  <c r="B3039" i="3" s="1"/>
  <c r="G3038" i="3"/>
  <c r="D3038" i="3"/>
  <c r="B3038" i="3" s="1"/>
  <c r="G3037" i="3"/>
  <c r="D3037" i="3"/>
  <c r="B3037" i="3" s="1"/>
  <c r="G3036" i="3"/>
  <c r="D3036" i="3"/>
  <c r="B3036" i="3" s="1"/>
  <c r="G3035" i="3"/>
  <c r="D3035" i="3"/>
  <c r="B3035" i="3" s="1"/>
  <c r="G3034" i="3"/>
  <c r="D3034" i="3"/>
  <c r="B3034" i="3" s="1"/>
  <c r="G3033" i="3"/>
  <c r="D3033" i="3"/>
  <c r="B3033" i="3"/>
  <c r="G3032" i="3"/>
  <c r="D3032" i="3"/>
  <c r="B3032" i="3" s="1"/>
  <c r="G3031" i="3"/>
  <c r="D3031" i="3"/>
  <c r="B3031" i="3" s="1"/>
  <c r="G3030" i="3"/>
  <c r="D3030" i="3"/>
  <c r="B3030" i="3" s="1"/>
  <c r="G3029" i="3"/>
  <c r="D3029" i="3"/>
  <c r="B3029" i="3" s="1"/>
  <c r="G3028" i="3"/>
  <c r="D3028" i="3"/>
  <c r="B3028" i="3" s="1"/>
  <c r="G3027" i="3"/>
  <c r="D3027" i="3"/>
  <c r="B3027" i="3" s="1"/>
  <c r="G3026" i="3"/>
  <c r="D3026" i="3"/>
  <c r="B3026" i="3" s="1"/>
  <c r="G3025" i="3"/>
  <c r="D3025" i="3"/>
  <c r="B3025" i="3" s="1"/>
  <c r="G3024" i="3"/>
  <c r="D3024" i="3"/>
  <c r="B3024" i="3" s="1"/>
  <c r="G3023" i="3"/>
  <c r="D3023" i="3"/>
  <c r="B3023" i="3" s="1"/>
  <c r="G3022" i="3"/>
  <c r="D3022" i="3"/>
  <c r="B3022" i="3"/>
  <c r="G3021" i="3"/>
  <c r="D3021" i="3"/>
  <c r="B3021" i="3" s="1"/>
  <c r="G3020" i="3"/>
  <c r="D3020" i="3"/>
  <c r="B3020" i="3" s="1"/>
  <c r="G3019" i="3"/>
  <c r="D3019" i="3"/>
  <c r="B3019" i="3" s="1"/>
  <c r="G3018" i="3"/>
  <c r="D3018" i="3"/>
  <c r="B3018" i="3" s="1"/>
  <c r="G3017" i="3"/>
  <c r="D3017" i="3"/>
  <c r="B3017" i="3" s="1"/>
  <c r="G3016" i="3"/>
  <c r="D3016" i="3"/>
  <c r="B3016" i="3" s="1"/>
  <c r="G3015" i="3"/>
  <c r="D3015" i="3"/>
  <c r="B3015" i="3" s="1"/>
  <c r="G3014" i="3"/>
  <c r="D3014" i="3"/>
  <c r="B3014" i="3" s="1"/>
  <c r="G3013" i="3"/>
  <c r="D3013" i="3"/>
  <c r="B3013" i="3"/>
  <c r="G3012" i="3"/>
  <c r="D3012" i="3"/>
  <c r="B3012" i="3" s="1"/>
  <c r="G3011" i="3"/>
  <c r="D3011" i="3"/>
  <c r="B3011" i="3" s="1"/>
  <c r="G3010" i="3"/>
  <c r="D3010" i="3"/>
  <c r="B3010" i="3" s="1"/>
  <c r="G3009" i="3"/>
  <c r="D3009" i="3"/>
  <c r="B3009" i="3" s="1"/>
  <c r="G3008" i="3"/>
  <c r="D3008" i="3"/>
  <c r="B3008" i="3" s="1"/>
  <c r="G3007" i="3"/>
  <c r="D3007" i="3"/>
  <c r="B3007" i="3" s="1"/>
  <c r="G3006" i="3"/>
  <c r="D3006" i="3"/>
  <c r="B3006" i="3" s="1"/>
  <c r="G3005" i="3"/>
  <c r="D3005" i="3"/>
  <c r="B3005" i="3" s="1"/>
  <c r="G3004" i="3"/>
  <c r="D3004" i="3"/>
  <c r="B3004" i="3" s="1"/>
  <c r="G3003" i="3"/>
  <c r="D3003" i="3"/>
  <c r="B3003" i="3" s="1"/>
  <c r="G3002" i="3"/>
  <c r="D3002" i="3"/>
  <c r="B3002" i="3" s="1"/>
  <c r="G3001" i="3"/>
  <c r="D3001" i="3"/>
  <c r="B3001" i="3" s="1"/>
  <c r="G3000" i="3"/>
  <c r="D3000" i="3"/>
  <c r="B3000" i="3" s="1"/>
  <c r="G2999" i="3"/>
  <c r="D2999" i="3"/>
  <c r="B2999" i="3" s="1"/>
  <c r="G2998" i="3"/>
  <c r="D2998" i="3"/>
  <c r="B2998" i="3"/>
  <c r="G2997" i="3"/>
  <c r="D2997" i="3"/>
  <c r="B2997" i="3" s="1"/>
  <c r="G2996" i="3"/>
  <c r="D2996" i="3"/>
  <c r="B2996" i="3" s="1"/>
  <c r="G2995" i="3"/>
  <c r="D2995" i="3"/>
  <c r="B2995" i="3" s="1"/>
  <c r="G2994" i="3"/>
  <c r="D2994" i="3"/>
  <c r="B2994" i="3" s="1"/>
  <c r="G2993" i="3"/>
  <c r="D2993" i="3"/>
  <c r="B2993" i="3"/>
  <c r="G2992" i="3"/>
  <c r="D2992" i="3"/>
  <c r="B2992" i="3" s="1"/>
  <c r="G2991" i="3"/>
  <c r="D2991" i="3"/>
  <c r="B2991" i="3" s="1"/>
  <c r="G2990" i="3"/>
  <c r="D2990" i="3"/>
  <c r="B2990" i="3" s="1"/>
  <c r="G2989" i="3"/>
  <c r="D2989" i="3"/>
  <c r="B2989" i="3" s="1"/>
  <c r="G2988" i="3"/>
  <c r="D2988" i="3"/>
  <c r="B2988" i="3" s="1"/>
  <c r="G2987" i="3"/>
  <c r="D2987" i="3"/>
  <c r="B2987" i="3" s="1"/>
  <c r="G2986" i="3"/>
  <c r="D2986" i="3"/>
  <c r="B2986" i="3" s="1"/>
  <c r="G2985" i="3"/>
  <c r="D2985" i="3"/>
  <c r="B2985" i="3"/>
  <c r="G2984" i="3"/>
  <c r="D2984" i="3"/>
  <c r="B2984" i="3" s="1"/>
  <c r="G2983" i="3"/>
  <c r="D2983" i="3"/>
  <c r="B2983" i="3" s="1"/>
  <c r="G2982" i="3"/>
  <c r="D2982" i="3"/>
  <c r="B2982" i="3" s="1"/>
  <c r="G2981" i="3"/>
  <c r="D2981" i="3"/>
  <c r="B2981" i="3" s="1"/>
  <c r="G2980" i="3"/>
  <c r="D2980" i="3"/>
  <c r="B2980" i="3" s="1"/>
  <c r="G2979" i="3"/>
  <c r="D2979" i="3"/>
  <c r="B2979" i="3" s="1"/>
  <c r="G2978" i="3"/>
  <c r="D2978" i="3"/>
  <c r="B2978" i="3"/>
  <c r="G2977" i="3"/>
  <c r="D2977" i="3"/>
  <c r="B2977" i="3" s="1"/>
  <c r="G2976" i="3"/>
  <c r="D2976" i="3"/>
  <c r="B2976" i="3" s="1"/>
  <c r="G2975" i="3"/>
  <c r="D2975" i="3"/>
  <c r="B2975" i="3" s="1"/>
  <c r="G2974" i="3"/>
  <c r="D2974" i="3"/>
  <c r="B2974" i="3" s="1"/>
  <c r="G2973" i="3"/>
  <c r="D2973" i="3"/>
  <c r="B2973" i="3" s="1"/>
  <c r="G2972" i="3"/>
  <c r="D2972" i="3"/>
  <c r="B2972" i="3" s="1"/>
  <c r="G2971" i="3"/>
  <c r="D2971" i="3"/>
  <c r="B2971" i="3" s="1"/>
  <c r="G2970" i="3"/>
  <c r="D2970" i="3"/>
  <c r="B2970" i="3" s="1"/>
  <c r="G2969" i="3"/>
  <c r="D2969" i="3"/>
  <c r="B2969" i="3" s="1"/>
  <c r="G2968" i="3"/>
  <c r="D2968" i="3"/>
  <c r="B2968" i="3" s="1"/>
  <c r="G2967" i="3"/>
  <c r="D2967" i="3"/>
  <c r="B2967" i="3" s="1"/>
  <c r="G2966" i="3"/>
  <c r="D2966" i="3"/>
  <c r="B2966" i="3" s="1"/>
  <c r="G2965" i="3"/>
  <c r="D2965" i="3"/>
  <c r="B2965" i="3"/>
  <c r="G2964" i="3"/>
  <c r="D2964" i="3"/>
  <c r="B2964" i="3" s="1"/>
  <c r="G2963" i="3"/>
  <c r="D2963" i="3"/>
  <c r="B2963" i="3" s="1"/>
  <c r="G2962" i="3"/>
  <c r="D2962" i="3"/>
  <c r="B2962" i="3" s="1"/>
  <c r="G2961" i="3"/>
  <c r="D2961" i="3"/>
  <c r="B2961" i="3" s="1"/>
  <c r="G2960" i="3"/>
  <c r="D2960" i="3"/>
  <c r="B2960" i="3" s="1"/>
  <c r="G2959" i="3"/>
  <c r="D2959" i="3"/>
  <c r="B2959" i="3" s="1"/>
  <c r="G2958" i="3"/>
  <c r="D2958" i="3"/>
  <c r="B2958" i="3" s="1"/>
  <c r="G2957" i="3"/>
  <c r="D2957" i="3"/>
  <c r="B2957" i="3"/>
  <c r="G2956" i="3"/>
  <c r="D2956" i="3"/>
  <c r="B2956" i="3" s="1"/>
  <c r="G2955" i="3"/>
  <c r="D2955" i="3"/>
  <c r="B2955" i="3" s="1"/>
  <c r="G2954" i="3"/>
  <c r="D2954" i="3"/>
  <c r="B2954" i="3"/>
  <c r="G2953" i="3"/>
  <c r="D2953" i="3"/>
  <c r="B2953" i="3" s="1"/>
  <c r="G2952" i="3"/>
  <c r="D2952" i="3"/>
  <c r="B2952" i="3" s="1"/>
  <c r="G2951" i="3"/>
  <c r="D2951" i="3"/>
  <c r="B2951" i="3" s="1"/>
  <c r="G2950" i="3"/>
  <c r="D2950" i="3"/>
  <c r="B2950" i="3" s="1"/>
  <c r="G2949" i="3"/>
  <c r="D2949" i="3"/>
  <c r="B2949" i="3"/>
  <c r="G2948" i="3"/>
  <c r="D2948" i="3"/>
  <c r="B2948" i="3" s="1"/>
  <c r="G2947" i="3"/>
  <c r="D2947" i="3"/>
  <c r="B2947" i="3" s="1"/>
  <c r="G2946" i="3"/>
  <c r="D2946" i="3"/>
  <c r="B2946" i="3" s="1"/>
  <c r="G2945" i="3"/>
  <c r="D2945" i="3"/>
  <c r="B2945" i="3" s="1"/>
  <c r="G2944" i="3"/>
  <c r="D2944" i="3"/>
  <c r="B2944" i="3" s="1"/>
  <c r="G2943" i="3"/>
  <c r="D2943" i="3"/>
  <c r="B2943" i="3" s="1"/>
  <c r="G2942" i="3"/>
  <c r="D2942" i="3"/>
  <c r="B2942" i="3" s="1"/>
  <c r="G2941" i="3"/>
  <c r="D2941" i="3"/>
  <c r="B2941" i="3" s="1"/>
  <c r="G2940" i="3"/>
  <c r="D2940" i="3"/>
  <c r="B2940" i="3"/>
  <c r="G2939" i="3"/>
  <c r="D2939" i="3"/>
  <c r="B2939" i="3" s="1"/>
  <c r="G2938" i="3"/>
  <c r="D2938" i="3"/>
  <c r="B2938" i="3" s="1"/>
  <c r="G2937" i="3"/>
  <c r="D2937" i="3"/>
  <c r="B2937" i="3" s="1"/>
  <c r="G2936" i="3"/>
  <c r="D2936" i="3"/>
  <c r="B2936" i="3" s="1"/>
  <c r="G2935" i="3"/>
  <c r="D2935" i="3"/>
  <c r="B2935" i="3" s="1"/>
  <c r="G2934" i="3"/>
  <c r="D2934" i="3"/>
  <c r="B2934" i="3" s="1"/>
  <c r="G2933" i="3"/>
  <c r="D2933" i="3"/>
  <c r="B2933" i="3" s="1"/>
  <c r="G2932" i="3"/>
  <c r="D2932" i="3"/>
  <c r="B2932" i="3" s="1"/>
  <c r="G2931" i="3"/>
  <c r="D2931" i="3"/>
  <c r="B2931" i="3" s="1"/>
  <c r="G2930" i="3"/>
  <c r="D2930" i="3"/>
  <c r="B2930" i="3" s="1"/>
  <c r="G2929" i="3"/>
  <c r="D2929" i="3"/>
  <c r="B2929" i="3" s="1"/>
  <c r="G2928" i="3"/>
  <c r="D2928" i="3"/>
  <c r="B2928" i="3" s="1"/>
  <c r="G2927" i="3"/>
  <c r="D2927" i="3"/>
  <c r="B2927" i="3" s="1"/>
  <c r="G2926" i="3"/>
  <c r="D2926" i="3"/>
  <c r="B2926" i="3" s="1"/>
  <c r="G2925" i="3"/>
  <c r="D2925" i="3"/>
  <c r="B2925" i="3" s="1"/>
  <c r="G2924" i="3"/>
  <c r="D2924" i="3"/>
  <c r="B2924" i="3" s="1"/>
  <c r="G2923" i="3"/>
  <c r="D2923" i="3"/>
  <c r="B2923" i="3" s="1"/>
  <c r="G2922" i="3"/>
  <c r="D2922" i="3"/>
  <c r="B2922" i="3" s="1"/>
  <c r="G2921" i="3"/>
  <c r="D2921" i="3"/>
  <c r="B2921" i="3"/>
  <c r="G2920" i="3"/>
  <c r="D2920" i="3"/>
  <c r="B2920" i="3" s="1"/>
  <c r="G2919" i="3"/>
  <c r="D2919" i="3"/>
  <c r="B2919" i="3" s="1"/>
  <c r="G2918" i="3"/>
  <c r="D2918" i="3"/>
  <c r="B2918" i="3" s="1"/>
  <c r="G2917" i="3"/>
  <c r="D2917" i="3"/>
  <c r="B2917" i="3"/>
  <c r="G2916" i="3"/>
  <c r="D2916" i="3"/>
  <c r="B2916" i="3" s="1"/>
  <c r="G2915" i="3"/>
  <c r="D2915" i="3"/>
  <c r="B2915" i="3" s="1"/>
  <c r="G2914" i="3"/>
  <c r="D2914" i="3"/>
  <c r="B2914" i="3" s="1"/>
  <c r="G2913" i="3"/>
  <c r="D2913" i="3"/>
  <c r="B2913" i="3" s="1"/>
  <c r="G2912" i="3"/>
  <c r="D2912" i="3"/>
  <c r="B2912" i="3"/>
  <c r="G2911" i="3"/>
  <c r="D2911" i="3"/>
  <c r="B2911" i="3" s="1"/>
  <c r="G2910" i="3"/>
  <c r="D2910" i="3"/>
  <c r="B2910" i="3" s="1"/>
  <c r="G2909" i="3"/>
  <c r="D2909" i="3"/>
  <c r="B2909" i="3" s="1"/>
  <c r="G2908" i="3"/>
  <c r="D2908" i="3"/>
  <c r="B2908" i="3" s="1"/>
  <c r="G2907" i="3"/>
  <c r="D2907" i="3"/>
  <c r="B2907" i="3" s="1"/>
  <c r="G2906" i="3"/>
  <c r="D2906" i="3"/>
  <c r="B2906" i="3" s="1"/>
  <c r="G2905" i="3"/>
  <c r="D2905" i="3"/>
  <c r="B2905" i="3" s="1"/>
  <c r="G2904" i="3"/>
  <c r="D2904" i="3"/>
  <c r="B2904" i="3" s="1"/>
  <c r="G2903" i="3"/>
  <c r="D2903" i="3"/>
  <c r="B2903" i="3" s="1"/>
  <c r="G2902" i="3"/>
  <c r="D2902" i="3"/>
  <c r="B2902" i="3" s="1"/>
  <c r="G2901" i="3"/>
  <c r="D2901" i="3"/>
  <c r="B2901" i="3" s="1"/>
  <c r="G2900" i="3"/>
  <c r="D2900" i="3"/>
  <c r="B2900" i="3" s="1"/>
  <c r="G2899" i="3"/>
  <c r="D2899" i="3"/>
  <c r="B2899" i="3" s="1"/>
  <c r="G2898" i="3"/>
  <c r="D2898" i="3"/>
  <c r="B2898" i="3" s="1"/>
  <c r="G2897" i="3"/>
  <c r="D2897" i="3"/>
  <c r="B2897" i="3" s="1"/>
  <c r="G2896" i="3"/>
  <c r="D2896" i="3"/>
  <c r="B2896" i="3" s="1"/>
  <c r="G2895" i="3"/>
  <c r="D2895" i="3"/>
  <c r="B2895" i="3" s="1"/>
  <c r="G2894" i="3"/>
  <c r="D2894" i="3"/>
  <c r="B2894" i="3" s="1"/>
  <c r="G2893" i="3"/>
  <c r="D2893" i="3"/>
  <c r="B2893" i="3" s="1"/>
  <c r="G2892" i="3"/>
  <c r="D2892" i="3"/>
  <c r="B2892" i="3"/>
  <c r="G2891" i="3"/>
  <c r="D2891" i="3"/>
  <c r="B2891" i="3" s="1"/>
  <c r="G2890" i="3"/>
  <c r="D2890" i="3"/>
  <c r="B2890" i="3" s="1"/>
  <c r="G2889" i="3"/>
  <c r="D2889" i="3"/>
  <c r="B2889" i="3" s="1"/>
  <c r="G2888" i="3"/>
  <c r="D2888" i="3"/>
  <c r="B2888" i="3" s="1"/>
  <c r="G2887" i="3"/>
  <c r="D2887" i="3"/>
  <c r="B2887" i="3" s="1"/>
  <c r="G2886" i="3"/>
  <c r="D2886" i="3"/>
  <c r="B2886" i="3" s="1"/>
  <c r="G2885" i="3"/>
  <c r="D2885" i="3"/>
  <c r="B2885" i="3" s="1"/>
  <c r="G2884" i="3"/>
  <c r="D2884" i="3"/>
  <c r="B2884" i="3" s="1"/>
  <c r="G2883" i="3"/>
  <c r="D2883" i="3"/>
  <c r="B2883" i="3" s="1"/>
  <c r="G2882" i="3"/>
  <c r="D2882" i="3"/>
  <c r="B2882" i="3" s="1"/>
  <c r="G2881" i="3"/>
  <c r="D2881" i="3"/>
  <c r="B2881" i="3" s="1"/>
  <c r="G2880" i="3"/>
  <c r="D2880" i="3"/>
  <c r="B2880" i="3" s="1"/>
  <c r="G2879" i="3"/>
  <c r="D2879" i="3"/>
  <c r="B2879" i="3" s="1"/>
  <c r="G2878" i="3"/>
  <c r="D2878" i="3"/>
  <c r="B2878" i="3" s="1"/>
  <c r="G2877" i="3"/>
  <c r="D2877" i="3"/>
  <c r="B2877" i="3" s="1"/>
  <c r="G2876" i="3"/>
  <c r="D2876" i="3"/>
  <c r="B2876" i="3" s="1"/>
  <c r="G2875" i="3"/>
  <c r="D2875" i="3"/>
  <c r="B2875" i="3" s="1"/>
  <c r="G2874" i="3"/>
  <c r="D2874" i="3"/>
  <c r="B2874" i="3" s="1"/>
  <c r="G2873" i="3"/>
  <c r="D2873" i="3"/>
  <c r="B2873" i="3" s="1"/>
  <c r="G2872" i="3"/>
  <c r="D2872" i="3"/>
  <c r="B2872" i="3" s="1"/>
  <c r="G2871" i="3"/>
  <c r="D2871" i="3"/>
  <c r="B2871" i="3" s="1"/>
  <c r="G2870" i="3"/>
  <c r="D2870" i="3"/>
  <c r="B2870" i="3" s="1"/>
  <c r="G2869" i="3"/>
  <c r="D2869" i="3"/>
  <c r="B2869" i="3" s="1"/>
  <c r="G2868" i="3"/>
  <c r="D2868" i="3"/>
  <c r="B2868" i="3" s="1"/>
  <c r="G2867" i="3"/>
  <c r="D2867" i="3"/>
  <c r="B2867" i="3" s="1"/>
  <c r="G2866" i="3"/>
  <c r="D2866" i="3"/>
  <c r="B2866" i="3"/>
  <c r="G2865" i="3"/>
  <c r="D2865" i="3"/>
  <c r="B2865" i="3" s="1"/>
  <c r="G2864" i="3"/>
  <c r="D2864" i="3"/>
  <c r="B2864" i="3" s="1"/>
  <c r="G2863" i="3"/>
  <c r="D2863" i="3"/>
  <c r="B2863" i="3" s="1"/>
  <c r="G2862" i="3"/>
  <c r="D2862" i="3"/>
  <c r="B2862" i="3" s="1"/>
  <c r="G2861" i="3"/>
  <c r="D2861" i="3"/>
  <c r="B2861" i="3" s="1"/>
  <c r="G2860" i="3"/>
  <c r="D2860" i="3"/>
  <c r="B2860" i="3" s="1"/>
  <c r="G2859" i="3"/>
  <c r="D2859" i="3"/>
  <c r="B2859" i="3" s="1"/>
  <c r="G2858" i="3"/>
  <c r="D2858" i="3"/>
  <c r="B2858" i="3" s="1"/>
  <c r="G2857" i="3"/>
  <c r="D2857" i="3"/>
  <c r="B2857" i="3" s="1"/>
  <c r="G2856" i="3"/>
  <c r="D2856" i="3"/>
  <c r="B2856" i="3" s="1"/>
  <c r="G2855" i="3"/>
  <c r="D2855" i="3"/>
  <c r="B2855" i="3" s="1"/>
  <c r="G2854" i="3"/>
  <c r="D2854" i="3"/>
  <c r="B2854" i="3" s="1"/>
  <c r="G2853" i="3"/>
  <c r="D2853" i="3"/>
  <c r="B2853" i="3"/>
  <c r="G2852" i="3"/>
  <c r="D2852" i="3"/>
  <c r="B2852" i="3" s="1"/>
  <c r="G2851" i="3"/>
  <c r="D2851" i="3"/>
  <c r="B2851" i="3" s="1"/>
  <c r="G2850" i="3"/>
  <c r="D2850" i="3"/>
  <c r="B2850" i="3" s="1"/>
  <c r="G2849" i="3"/>
  <c r="D2849" i="3"/>
  <c r="B2849" i="3" s="1"/>
  <c r="G2848" i="3"/>
  <c r="D2848" i="3"/>
  <c r="B2848" i="3" s="1"/>
  <c r="G2847" i="3"/>
  <c r="D2847" i="3"/>
  <c r="B2847" i="3" s="1"/>
  <c r="G2846" i="3"/>
  <c r="D2846" i="3"/>
  <c r="B2846" i="3" s="1"/>
  <c r="G2845" i="3"/>
  <c r="D2845" i="3"/>
  <c r="B2845" i="3" s="1"/>
  <c r="G2844" i="3"/>
  <c r="D2844" i="3"/>
  <c r="B2844" i="3" s="1"/>
  <c r="G2843" i="3"/>
  <c r="D2843" i="3"/>
  <c r="B2843" i="3" s="1"/>
  <c r="G2842" i="3"/>
  <c r="D2842" i="3"/>
  <c r="B2842" i="3" s="1"/>
  <c r="G2841" i="3"/>
  <c r="D2841" i="3"/>
  <c r="B2841" i="3" s="1"/>
  <c r="G2840" i="3"/>
  <c r="D2840" i="3"/>
  <c r="B2840" i="3" s="1"/>
  <c r="G2839" i="3"/>
  <c r="D2839" i="3"/>
  <c r="B2839" i="3" s="1"/>
  <c r="G2838" i="3"/>
  <c r="D2838" i="3"/>
  <c r="B2838" i="3" s="1"/>
  <c r="G2837" i="3"/>
  <c r="D2837" i="3"/>
  <c r="B2837" i="3" s="1"/>
  <c r="G2836" i="3"/>
  <c r="D2836" i="3"/>
  <c r="B2836" i="3" s="1"/>
  <c r="G2835" i="3"/>
  <c r="D2835" i="3"/>
  <c r="B2835" i="3" s="1"/>
  <c r="G2834" i="3"/>
  <c r="D2834" i="3"/>
  <c r="B2834" i="3" s="1"/>
  <c r="G2833" i="3"/>
  <c r="D2833" i="3"/>
  <c r="B2833" i="3" s="1"/>
  <c r="G2832" i="3"/>
  <c r="D2832" i="3"/>
  <c r="B2832" i="3" s="1"/>
  <c r="G2831" i="3"/>
  <c r="D2831" i="3"/>
  <c r="B2831" i="3" s="1"/>
  <c r="G2830" i="3"/>
  <c r="D2830" i="3"/>
  <c r="B2830" i="3" s="1"/>
  <c r="G2829" i="3"/>
  <c r="D2829" i="3"/>
  <c r="B2829" i="3" s="1"/>
  <c r="G2828" i="3"/>
  <c r="D2828" i="3"/>
  <c r="B2828" i="3" s="1"/>
  <c r="G2827" i="3"/>
  <c r="D2827" i="3"/>
  <c r="B2827" i="3" s="1"/>
  <c r="G2826" i="3"/>
  <c r="D2826" i="3"/>
  <c r="B2826" i="3" s="1"/>
  <c r="G2825" i="3"/>
  <c r="D2825" i="3"/>
  <c r="B2825" i="3" s="1"/>
  <c r="G2824" i="3"/>
  <c r="D2824" i="3"/>
  <c r="B2824" i="3" s="1"/>
  <c r="G2823" i="3"/>
  <c r="D2823" i="3"/>
  <c r="B2823" i="3" s="1"/>
  <c r="G2822" i="3"/>
  <c r="D2822" i="3"/>
  <c r="B2822" i="3" s="1"/>
  <c r="G2821" i="3"/>
  <c r="D2821" i="3"/>
  <c r="B2821" i="3" s="1"/>
  <c r="G2820" i="3"/>
  <c r="D2820" i="3"/>
  <c r="B2820" i="3" s="1"/>
  <c r="G2819" i="3"/>
  <c r="D2819" i="3"/>
  <c r="B2819" i="3" s="1"/>
  <c r="G2818" i="3"/>
  <c r="D2818" i="3"/>
  <c r="B2818" i="3" s="1"/>
  <c r="G2817" i="3"/>
  <c r="D2817" i="3"/>
  <c r="B2817" i="3" s="1"/>
  <c r="G2816" i="3"/>
  <c r="D2816" i="3"/>
  <c r="B2816" i="3" s="1"/>
  <c r="G2815" i="3"/>
  <c r="D2815" i="3"/>
  <c r="B2815" i="3" s="1"/>
  <c r="G2814" i="3"/>
  <c r="D2814" i="3"/>
  <c r="B2814" i="3" s="1"/>
  <c r="G2813" i="3"/>
  <c r="D2813" i="3"/>
  <c r="B2813" i="3" s="1"/>
  <c r="G2812" i="3"/>
  <c r="D2812" i="3"/>
  <c r="B2812" i="3"/>
  <c r="G2811" i="3"/>
  <c r="D2811" i="3"/>
  <c r="B2811" i="3" s="1"/>
  <c r="G2810" i="3"/>
  <c r="D2810" i="3"/>
  <c r="B2810" i="3" s="1"/>
  <c r="G2809" i="3"/>
  <c r="D2809" i="3"/>
  <c r="B2809" i="3" s="1"/>
  <c r="G2808" i="3"/>
  <c r="D2808" i="3"/>
  <c r="B2808" i="3" s="1"/>
  <c r="G2807" i="3"/>
  <c r="D2807" i="3"/>
  <c r="B2807" i="3" s="1"/>
  <c r="G2806" i="3"/>
  <c r="D2806" i="3"/>
  <c r="B2806" i="3" s="1"/>
  <c r="G2805" i="3"/>
  <c r="D2805" i="3"/>
  <c r="B2805" i="3" s="1"/>
  <c r="G2804" i="3"/>
  <c r="D2804" i="3"/>
  <c r="B2804" i="3"/>
  <c r="G2803" i="3"/>
  <c r="D2803" i="3"/>
  <c r="B2803" i="3" s="1"/>
  <c r="G2802" i="3"/>
  <c r="D2802" i="3"/>
  <c r="B2802" i="3" s="1"/>
  <c r="G2801" i="3"/>
  <c r="D2801" i="3"/>
  <c r="B2801" i="3" s="1"/>
  <c r="G2800" i="3"/>
  <c r="D2800" i="3"/>
  <c r="B2800" i="3" s="1"/>
  <c r="G2799" i="3"/>
  <c r="D2799" i="3"/>
  <c r="B2799" i="3" s="1"/>
  <c r="G2798" i="3"/>
  <c r="D2798" i="3"/>
  <c r="B2798" i="3" s="1"/>
  <c r="G2797" i="3"/>
  <c r="D2797" i="3"/>
  <c r="B2797" i="3" s="1"/>
  <c r="G2796" i="3"/>
  <c r="D2796" i="3"/>
  <c r="B2796" i="3" s="1"/>
  <c r="G2795" i="3"/>
  <c r="D2795" i="3"/>
  <c r="B2795" i="3" s="1"/>
  <c r="G2794" i="3"/>
  <c r="D2794" i="3"/>
  <c r="B2794" i="3"/>
  <c r="G2793" i="3"/>
  <c r="D2793" i="3"/>
  <c r="B2793" i="3" s="1"/>
  <c r="G2792" i="3"/>
  <c r="D2792" i="3"/>
  <c r="B2792" i="3"/>
  <c r="G2791" i="3"/>
  <c r="D2791" i="3"/>
  <c r="B2791" i="3" s="1"/>
  <c r="G2790" i="3"/>
  <c r="D2790" i="3"/>
  <c r="B2790" i="3" s="1"/>
  <c r="G2789" i="3"/>
  <c r="D2789" i="3"/>
  <c r="B2789" i="3" s="1"/>
  <c r="G2788" i="3"/>
  <c r="D2788" i="3"/>
  <c r="B2788" i="3"/>
  <c r="G2787" i="3"/>
  <c r="D2787" i="3"/>
  <c r="B2787" i="3" s="1"/>
  <c r="G2786" i="3"/>
  <c r="D2786" i="3"/>
  <c r="B2786" i="3" s="1"/>
  <c r="G2785" i="3"/>
  <c r="D2785" i="3"/>
  <c r="B2785" i="3" s="1"/>
  <c r="G2784" i="3"/>
  <c r="D2784" i="3"/>
  <c r="B2784" i="3" s="1"/>
  <c r="G2783" i="3"/>
  <c r="D2783" i="3"/>
  <c r="B2783" i="3" s="1"/>
  <c r="G2782" i="3"/>
  <c r="D2782" i="3"/>
  <c r="B2782" i="3" s="1"/>
  <c r="G2781" i="3"/>
  <c r="D2781" i="3"/>
  <c r="B2781" i="3" s="1"/>
  <c r="G2780" i="3"/>
  <c r="D2780" i="3"/>
  <c r="B2780" i="3" s="1"/>
  <c r="G2779" i="3"/>
  <c r="D2779" i="3"/>
  <c r="B2779" i="3" s="1"/>
  <c r="G2778" i="3"/>
  <c r="D2778" i="3"/>
  <c r="B2778" i="3" s="1"/>
  <c r="G2777" i="3"/>
  <c r="D2777" i="3"/>
  <c r="B2777" i="3" s="1"/>
  <c r="G2776" i="3"/>
  <c r="D2776" i="3"/>
  <c r="B2776" i="3" s="1"/>
  <c r="G2775" i="3"/>
  <c r="D2775" i="3"/>
  <c r="B2775" i="3" s="1"/>
  <c r="G2774" i="3"/>
  <c r="D2774" i="3"/>
  <c r="B2774" i="3" s="1"/>
  <c r="G2773" i="3"/>
  <c r="D2773" i="3"/>
  <c r="B2773" i="3" s="1"/>
  <c r="G2772" i="3"/>
  <c r="D2772" i="3"/>
  <c r="B2772" i="3" s="1"/>
  <c r="G2771" i="3"/>
  <c r="D2771" i="3"/>
  <c r="B2771" i="3" s="1"/>
  <c r="G2770" i="3"/>
  <c r="D2770" i="3"/>
  <c r="B2770" i="3" s="1"/>
  <c r="G2769" i="3"/>
  <c r="D2769" i="3"/>
  <c r="B2769" i="3" s="1"/>
  <c r="G2768" i="3"/>
  <c r="D2768" i="3"/>
  <c r="B2768" i="3" s="1"/>
  <c r="G2767" i="3"/>
  <c r="D2767" i="3"/>
  <c r="B2767" i="3" s="1"/>
  <c r="G2766" i="3"/>
  <c r="D2766" i="3"/>
  <c r="B2766" i="3" s="1"/>
  <c r="G2765" i="3"/>
  <c r="D2765" i="3"/>
  <c r="B2765" i="3" s="1"/>
  <c r="G2764" i="3"/>
  <c r="D2764" i="3"/>
  <c r="B2764" i="3" s="1"/>
  <c r="G2763" i="3"/>
  <c r="D2763" i="3"/>
  <c r="B2763" i="3" s="1"/>
  <c r="G2762" i="3"/>
  <c r="D2762" i="3"/>
  <c r="B2762" i="3" s="1"/>
  <c r="G2761" i="3"/>
  <c r="D2761" i="3"/>
  <c r="B2761" i="3" s="1"/>
  <c r="G2760" i="3"/>
  <c r="D2760" i="3"/>
  <c r="B2760" i="3" s="1"/>
  <c r="G2759" i="3"/>
  <c r="D2759" i="3"/>
  <c r="B2759" i="3" s="1"/>
  <c r="G2758" i="3"/>
  <c r="D2758" i="3"/>
  <c r="B2758" i="3" s="1"/>
  <c r="G2757" i="3"/>
  <c r="D2757" i="3"/>
  <c r="B2757" i="3"/>
  <c r="G2756" i="3"/>
  <c r="D2756" i="3"/>
  <c r="B2756" i="3" s="1"/>
  <c r="G2755" i="3"/>
  <c r="D2755" i="3"/>
  <c r="B2755" i="3" s="1"/>
  <c r="G2754" i="3"/>
  <c r="D2754" i="3"/>
  <c r="B2754" i="3" s="1"/>
  <c r="G2753" i="3"/>
  <c r="D2753" i="3"/>
  <c r="B2753" i="3" s="1"/>
  <c r="G2752" i="3"/>
  <c r="D2752" i="3"/>
  <c r="B2752" i="3" s="1"/>
  <c r="G2751" i="3"/>
  <c r="D2751" i="3"/>
  <c r="B2751" i="3" s="1"/>
  <c r="G2750" i="3"/>
  <c r="D2750" i="3"/>
  <c r="B2750" i="3" s="1"/>
  <c r="G2749" i="3"/>
  <c r="D2749" i="3"/>
  <c r="B2749" i="3" s="1"/>
  <c r="G2748" i="3"/>
  <c r="D2748" i="3"/>
  <c r="B2748" i="3" s="1"/>
  <c r="G2747" i="3"/>
  <c r="D2747" i="3"/>
  <c r="B2747" i="3" s="1"/>
  <c r="G2746" i="3"/>
  <c r="D2746" i="3"/>
  <c r="B2746" i="3" s="1"/>
  <c r="G2745" i="3"/>
  <c r="D2745" i="3"/>
  <c r="B2745" i="3" s="1"/>
  <c r="G2744" i="3"/>
  <c r="D2744" i="3"/>
  <c r="B2744" i="3" s="1"/>
  <c r="G2743" i="3"/>
  <c r="D2743" i="3"/>
  <c r="B2743" i="3" s="1"/>
  <c r="G2742" i="3"/>
  <c r="D2742" i="3"/>
  <c r="B2742" i="3" s="1"/>
  <c r="G2741" i="3"/>
  <c r="D2741" i="3"/>
  <c r="B2741" i="3" s="1"/>
  <c r="G2740" i="3"/>
  <c r="D2740" i="3"/>
  <c r="B2740" i="3" s="1"/>
  <c r="G2739" i="3"/>
  <c r="D2739" i="3"/>
  <c r="B2739" i="3" s="1"/>
  <c r="G2738" i="3"/>
  <c r="D2738" i="3"/>
  <c r="B2738" i="3" s="1"/>
  <c r="G2737" i="3"/>
  <c r="D2737" i="3"/>
  <c r="B2737" i="3" s="1"/>
  <c r="G2736" i="3"/>
  <c r="D2736" i="3"/>
  <c r="B2736" i="3" s="1"/>
  <c r="G2735" i="3"/>
  <c r="D2735" i="3"/>
  <c r="B2735" i="3"/>
  <c r="G2734" i="3"/>
  <c r="D2734" i="3"/>
  <c r="B2734" i="3" s="1"/>
  <c r="G2733" i="3"/>
  <c r="D2733" i="3"/>
  <c r="B2733" i="3" s="1"/>
  <c r="G2732" i="3"/>
  <c r="D2732" i="3"/>
  <c r="B2732" i="3" s="1"/>
  <c r="G2731" i="3"/>
  <c r="D2731" i="3"/>
  <c r="B2731" i="3" s="1"/>
  <c r="G2730" i="3"/>
  <c r="D2730" i="3"/>
  <c r="B2730" i="3" s="1"/>
  <c r="G2729" i="3"/>
  <c r="D2729" i="3"/>
  <c r="B2729" i="3" s="1"/>
  <c r="G2728" i="3"/>
  <c r="D2728" i="3"/>
  <c r="B2728" i="3" s="1"/>
  <c r="G2727" i="3"/>
  <c r="D2727" i="3"/>
  <c r="B2727" i="3" s="1"/>
  <c r="G2726" i="3"/>
  <c r="D2726" i="3"/>
  <c r="B2726" i="3" s="1"/>
  <c r="G2725" i="3"/>
  <c r="D2725" i="3"/>
  <c r="B2725" i="3"/>
  <c r="G2724" i="3"/>
  <c r="D2724" i="3"/>
  <c r="B2724" i="3" s="1"/>
  <c r="G2723" i="3"/>
  <c r="D2723" i="3"/>
  <c r="B2723" i="3" s="1"/>
  <c r="G2722" i="3"/>
  <c r="D2722" i="3"/>
  <c r="B2722" i="3" s="1"/>
  <c r="G2721" i="3"/>
  <c r="D2721" i="3"/>
  <c r="B2721" i="3" s="1"/>
  <c r="G2720" i="3"/>
  <c r="D2720" i="3"/>
  <c r="B2720" i="3" s="1"/>
  <c r="G2719" i="3"/>
  <c r="D2719" i="3"/>
  <c r="B2719" i="3" s="1"/>
  <c r="G2718" i="3"/>
  <c r="D2718" i="3"/>
  <c r="B2718" i="3" s="1"/>
  <c r="G2717" i="3"/>
  <c r="D2717" i="3"/>
  <c r="B2717" i="3" s="1"/>
  <c r="G2716" i="3"/>
  <c r="D2716" i="3"/>
  <c r="B2716" i="3" s="1"/>
  <c r="G2715" i="3"/>
  <c r="D2715" i="3"/>
  <c r="B2715" i="3" s="1"/>
  <c r="G2714" i="3"/>
  <c r="D2714" i="3"/>
  <c r="B2714" i="3" s="1"/>
  <c r="G2713" i="3"/>
  <c r="D2713" i="3"/>
  <c r="B2713" i="3" s="1"/>
  <c r="G2712" i="3"/>
  <c r="D2712" i="3"/>
  <c r="B2712" i="3" s="1"/>
  <c r="G2711" i="3"/>
  <c r="D2711" i="3"/>
  <c r="B2711" i="3" s="1"/>
  <c r="G2710" i="3"/>
  <c r="D2710" i="3"/>
  <c r="B2710" i="3" s="1"/>
  <c r="G2709" i="3"/>
  <c r="D2709" i="3"/>
  <c r="B2709" i="3" s="1"/>
  <c r="G2708" i="3"/>
  <c r="D2708" i="3"/>
  <c r="B2708" i="3" s="1"/>
  <c r="G2707" i="3"/>
  <c r="D2707" i="3"/>
  <c r="B2707" i="3" s="1"/>
  <c r="G2706" i="3"/>
  <c r="D2706" i="3"/>
  <c r="B2706" i="3" s="1"/>
  <c r="G2705" i="3"/>
  <c r="D2705" i="3"/>
  <c r="B2705" i="3" s="1"/>
  <c r="G2704" i="3"/>
  <c r="D2704" i="3"/>
  <c r="B2704" i="3" s="1"/>
  <c r="G2703" i="3"/>
  <c r="D2703" i="3"/>
  <c r="B2703" i="3" s="1"/>
  <c r="G2702" i="3"/>
  <c r="D2702" i="3"/>
  <c r="B2702" i="3" s="1"/>
  <c r="G2701" i="3"/>
  <c r="D2701" i="3"/>
  <c r="B2701" i="3" s="1"/>
  <c r="G2700" i="3"/>
  <c r="D2700" i="3"/>
  <c r="B2700" i="3" s="1"/>
  <c r="G2699" i="3"/>
  <c r="D2699" i="3"/>
  <c r="B2699" i="3" s="1"/>
  <c r="G2698" i="3"/>
  <c r="D2698" i="3"/>
  <c r="B2698" i="3" s="1"/>
  <c r="G2697" i="3"/>
  <c r="D2697" i="3"/>
  <c r="B2697" i="3" s="1"/>
  <c r="G2696" i="3"/>
  <c r="D2696" i="3"/>
  <c r="B2696" i="3" s="1"/>
  <c r="G2695" i="3"/>
  <c r="D2695" i="3"/>
  <c r="B2695" i="3" s="1"/>
  <c r="G2694" i="3"/>
  <c r="D2694" i="3"/>
  <c r="B2694" i="3" s="1"/>
  <c r="G2693" i="3"/>
  <c r="D2693" i="3"/>
  <c r="B2693" i="3"/>
  <c r="G2692" i="3"/>
  <c r="D2692" i="3"/>
  <c r="B2692" i="3" s="1"/>
  <c r="G2691" i="3"/>
  <c r="D2691" i="3"/>
  <c r="B2691" i="3" s="1"/>
  <c r="G2690" i="3"/>
  <c r="D2690" i="3"/>
  <c r="B2690" i="3" s="1"/>
  <c r="G2689" i="3"/>
  <c r="D2689" i="3"/>
  <c r="B2689" i="3" s="1"/>
  <c r="G2688" i="3"/>
  <c r="D2688" i="3"/>
  <c r="B2688" i="3" s="1"/>
  <c r="G2687" i="3"/>
  <c r="D2687" i="3"/>
  <c r="B2687" i="3" s="1"/>
  <c r="G2686" i="3"/>
  <c r="D2686" i="3"/>
  <c r="B2686" i="3" s="1"/>
  <c r="G2685" i="3"/>
  <c r="D2685" i="3"/>
  <c r="B2685" i="3" s="1"/>
  <c r="G2684" i="3"/>
  <c r="D2684" i="3"/>
  <c r="B2684" i="3" s="1"/>
  <c r="G2683" i="3"/>
  <c r="D2683" i="3"/>
  <c r="B2683" i="3" s="1"/>
  <c r="G2682" i="3"/>
  <c r="D2682" i="3"/>
  <c r="B2682" i="3" s="1"/>
  <c r="G2681" i="3"/>
  <c r="D2681" i="3"/>
  <c r="B2681" i="3" s="1"/>
  <c r="G2680" i="3"/>
  <c r="D2680" i="3"/>
  <c r="B2680" i="3" s="1"/>
  <c r="G2679" i="3"/>
  <c r="D2679" i="3"/>
  <c r="B2679" i="3" s="1"/>
  <c r="G2678" i="3"/>
  <c r="D2678" i="3"/>
  <c r="B2678" i="3" s="1"/>
  <c r="G2677" i="3"/>
  <c r="D2677" i="3"/>
  <c r="B2677" i="3" s="1"/>
  <c r="G2676" i="3"/>
  <c r="D2676" i="3"/>
  <c r="B2676" i="3" s="1"/>
  <c r="G2675" i="3"/>
  <c r="D2675" i="3"/>
  <c r="B2675" i="3" s="1"/>
  <c r="G2674" i="3"/>
  <c r="D2674" i="3"/>
  <c r="B2674" i="3" s="1"/>
  <c r="G2673" i="3"/>
  <c r="D2673" i="3"/>
  <c r="B2673" i="3" s="1"/>
  <c r="G2672" i="3"/>
  <c r="D2672" i="3"/>
  <c r="B2672" i="3" s="1"/>
  <c r="G2671" i="3"/>
  <c r="D2671" i="3"/>
  <c r="B2671" i="3" s="1"/>
  <c r="G2670" i="3"/>
  <c r="D2670" i="3"/>
  <c r="B2670" i="3" s="1"/>
  <c r="G2669" i="3"/>
  <c r="D2669" i="3"/>
  <c r="B2669" i="3" s="1"/>
  <c r="G2668" i="3"/>
  <c r="D2668" i="3"/>
  <c r="B2668" i="3" s="1"/>
  <c r="G2667" i="3"/>
  <c r="D2667" i="3"/>
  <c r="B2667" i="3" s="1"/>
  <c r="G2666" i="3"/>
  <c r="D2666" i="3"/>
  <c r="B2666" i="3" s="1"/>
  <c r="G2665" i="3"/>
  <c r="D2665" i="3"/>
  <c r="B2665" i="3" s="1"/>
  <c r="G2664" i="3"/>
  <c r="D2664" i="3"/>
  <c r="B2664" i="3" s="1"/>
  <c r="G2663" i="3"/>
  <c r="D2663" i="3"/>
  <c r="B2663" i="3" s="1"/>
  <c r="G2662" i="3"/>
  <c r="D2662" i="3"/>
  <c r="B2662" i="3" s="1"/>
  <c r="G2661" i="3"/>
  <c r="D2661" i="3"/>
  <c r="B2661" i="3" s="1"/>
  <c r="G2660" i="3"/>
  <c r="D2660" i="3"/>
  <c r="B2660" i="3" s="1"/>
  <c r="G2659" i="3"/>
  <c r="D2659" i="3"/>
  <c r="B2659" i="3"/>
  <c r="G2658" i="3"/>
  <c r="D2658" i="3"/>
  <c r="B2658" i="3" s="1"/>
  <c r="G2657" i="3"/>
  <c r="D2657" i="3"/>
  <c r="B2657" i="3" s="1"/>
  <c r="G2656" i="3"/>
  <c r="D2656" i="3"/>
  <c r="B2656" i="3" s="1"/>
  <c r="G2655" i="3"/>
  <c r="D2655" i="3"/>
  <c r="B2655" i="3" s="1"/>
  <c r="G2654" i="3"/>
  <c r="D2654" i="3"/>
  <c r="B2654" i="3" s="1"/>
  <c r="G2653" i="3"/>
  <c r="D2653" i="3"/>
  <c r="B2653" i="3" s="1"/>
  <c r="G2652" i="3"/>
  <c r="D2652" i="3"/>
  <c r="B2652" i="3" s="1"/>
  <c r="G2651" i="3"/>
  <c r="D2651" i="3"/>
  <c r="B2651" i="3" s="1"/>
  <c r="G2650" i="3"/>
  <c r="D2650" i="3"/>
  <c r="B2650" i="3" s="1"/>
  <c r="G2649" i="3"/>
  <c r="D2649" i="3"/>
  <c r="B2649" i="3" s="1"/>
  <c r="G2648" i="3"/>
  <c r="D2648" i="3"/>
  <c r="B2648" i="3" s="1"/>
  <c r="G2647" i="3"/>
  <c r="D2647" i="3"/>
  <c r="B2647" i="3" s="1"/>
  <c r="G2646" i="3"/>
  <c r="D2646" i="3"/>
  <c r="B2646" i="3" s="1"/>
  <c r="G2645" i="3"/>
  <c r="D2645" i="3"/>
  <c r="B2645" i="3" s="1"/>
  <c r="G2644" i="3"/>
  <c r="D2644" i="3"/>
  <c r="B2644" i="3" s="1"/>
  <c r="G2643" i="3"/>
  <c r="D2643" i="3"/>
  <c r="B2643" i="3" s="1"/>
  <c r="G2642" i="3"/>
  <c r="D2642" i="3"/>
  <c r="B2642" i="3" s="1"/>
  <c r="G2641" i="3"/>
  <c r="D2641" i="3"/>
  <c r="B2641" i="3" s="1"/>
  <c r="G2640" i="3"/>
  <c r="D2640" i="3"/>
  <c r="B2640" i="3" s="1"/>
  <c r="G2639" i="3"/>
  <c r="D2639" i="3"/>
  <c r="B2639" i="3" s="1"/>
  <c r="G2638" i="3"/>
  <c r="D2638" i="3"/>
  <c r="B2638" i="3" s="1"/>
  <c r="G2637" i="3"/>
  <c r="D2637" i="3"/>
  <c r="B2637" i="3" s="1"/>
  <c r="G2636" i="3"/>
  <c r="D2636" i="3"/>
  <c r="B2636" i="3" s="1"/>
  <c r="G2635" i="3"/>
  <c r="D2635" i="3"/>
  <c r="B2635" i="3" s="1"/>
  <c r="G2634" i="3"/>
  <c r="D2634" i="3"/>
  <c r="B2634" i="3" s="1"/>
  <c r="G2633" i="3"/>
  <c r="D2633" i="3"/>
  <c r="B2633" i="3" s="1"/>
  <c r="G2632" i="3"/>
  <c r="D2632" i="3"/>
  <c r="B2632" i="3" s="1"/>
  <c r="G2631" i="3"/>
  <c r="D2631" i="3"/>
  <c r="B2631" i="3" s="1"/>
  <c r="G2630" i="3"/>
  <c r="D2630" i="3"/>
  <c r="B2630" i="3" s="1"/>
  <c r="G2629" i="3"/>
  <c r="D2629" i="3"/>
  <c r="B2629" i="3" s="1"/>
  <c r="G2628" i="3"/>
  <c r="D2628" i="3"/>
  <c r="B2628" i="3" s="1"/>
  <c r="G2627" i="3"/>
  <c r="D2627" i="3"/>
  <c r="B2627" i="3"/>
  <c r="G2626" i="3"/>
  <c r="D2626" i="3"/>
  <c r="B2626" i="3" s="1"/>
  <c r="G2625" i="3"/>
  <c r="D2625" i="3"/>
  <c r="B2625" i="3" s="1"/>
  <c r="G2624" i="3"/>
  <c r="D2624" i="3"/>
  <c r="B2624" i="3" s="1"/>
  <c r="G2623" i="3"/>
  <c r="D2623" i="3"/>
  <c r="B2623" i="3" s="1"/>
  <c r="G2622" i="3"/>
  <c r="D2622" i="3"/>
  <c r="B2622" i="3" s="1"/>
  <c r="G2621" i="3"/>
  <c r="D2621" i="3"/>
  <c r="B2621" i="3" s="1"/>
  <c r="G2620" i="3"/>
  <c r="D2620" i="3"/>
  <c r="B2620" i="3" s="1"/>
  <c r="G2619" i="3"/>
  <c r="D2619" i="3"/>
  <c r="B2619" i="3" s="1"/>
  <c r="G2618" i="3"/>
  <c r="D2618" i="3"/>
  <c r="B2618" i="3" s="1"/>
  <c r="G2617" i="3"/>
  <c r="D2617" i="3"/>
  <c r="B2617" i="3" s="1"/>
  <c r="G2616" i="3"/>
  <c r="D2616" i="3"/>
  <c r="B2616" i="3" s="1"/>
  <c r="G2615" i="3"/>
  <c r="D2615" i="3"/>
  <c r="B2615" i="3" s="1"/>
  <c r="G2614" i="3"/>
  <c r="D2614" i="3"/>
  <c r="B2614" i="3" s="1"/>
  <c r="G2613" i="3"/>
  <c r="D2613" i="3"/>
  <c r="B2613" i="3" s="1"/>
  <c r="G2612" i="3"/>
  <c r="D2612" i="3"/>
  <c r="B2612" i="3" s="1"/>
  <c r="G2611" i="3"/>
  <c r="D2611" i="3"/>
  <c r="B2611" i="3" s="1"/>
  <c r="G2610" i="3"/>
  <c r="D2610" i="3"/>
  <c r="B2610" i="3" s="1"/>
  <c r="G2609" i="3"/>
  <c r="D2609" i="3"/>
  <c r="B2609" i="3" s="1"/>
  <c r="G2608" i="3"/>
  <c r="D2608" i="3"/>
  <c r="B2608" i="3" s="1"/>
  <c r="G2607" i="3"/>
  <c r="D2607" i="3"/>
  <c r="B2607" i="3" s="1"/>
  <c r="G2606" i="3"/>
  <c r="D2606" i="3"/>
  <c r="B2606" i="3" s="1"/>
  <c r="G2605" i="3"/>
  <c r="D2605" i="3"/>
  <c r="B2605" i="3"/>
  <c r="G2604" i="3"/>
  <c r="D2604" i="3"/>
  <c r="B2604" i="3" s="1"/>
  <c r="G2603" i="3"/>
  <c r="D2603" i="3"/>
  <c r="B2603" i="3" s="1"/>
  <c r="G2602" i="3"/>
  <c r="D2602" i="3"/>
  <c r="B2602" i="3" s="1"/>
  <c r="G2601" i="3"/>
  <c r="D2601" i="3"/>
  <c r="B2601" i="3" s="1"/>
  <c r="G2600" i="3"/>
  <c r="D2600" i="3"/>
  <c r="B2600" i="3" s="1"/>
  <c r="G2599" i="3"/>
  <c r="D2599" i="3"/>
  <c r="B2599" i="3" s="1"/>
  <c r="G2598" i="3"/>
  <c r="D2598" i="3"/>
  <c r="B2598" i="3" s="1"/>
  <c r="G2597" i="3"/>
  <c r="D2597" i="3"/>
  <c r="B2597" i="3" s="1"/>
  <c r="G2596" i="3"/>
  <c r="D2596" i="3"/>
  <c r="B2596" i="3" s="1"/>
  <c r="G2595" i="3"/>
  <c r="D2595" i="3"/>
  <c r="B2595" i="3" s="1"/>
  <c r="G2594" i="3"/>
  <c r="D2594" i="3"/>
  <c r="B2594" i="3" s="1"/>
  <c r="G2593" i="3"/>
  <c r="D2593" i="3"/>
  <c r="B2593" i="3" s="1"/>
  <c r="G2592" i="3"/>
  <c r="D2592" i="3"/>
  <c r="B2592" i="3" s="1"/>
  <c r="G2591" i="3"/>
  <c r="D2591" i="3"/>
  <c r="B2591" i="3" s="1"/>
  <c r="G2590" i="3"/>
  <c r="D2590" i="3"/>
  <c r="B2590" i="3" s="1"/>
  <c r="G2589" i="3"/>
  <c r="D2589" i="3"/>
  <c r="B2589" i="3" s="1"/>
  <c r="G2588" i="3"/>
  <c r="D2588" i="3"/>
  <c r="B2588" i="3" s="1"/>
  <c r="G2587" i="3"/>
  <c r="D2587" i="3"/>
  <c r="B2587" i="3" s="1"/>
  <c r="G2586" i="3"/>
  <c r="D2586" i="3"/>
  <c r="B2586" i="3" s="1"/>
  <c r="G2585" i="3"/>
  <c r="D2585" i="3"/>
  <c r="B2585" i="3" s="1"/>
  <c r="G2584" i="3"/>
  <c r="D2584" i="3"/>
  <c r="B2584" i="3" s="1"/>
  <c r="G2583" i="3"/>
  <c r="D2583" i="3"/>
  <c r="B2583" i="3" s="1"/>
  <c r="G2582" i="3"/>
  <c r="D2582" i="3"/>
  <c r="B2582" i="3" s="1"/>
  <c r="G2581" i="3"/>
  <c r="D2581" i="3"/>
  <c r="B2581" i="3" s="1"/>
  <c r="G2580" i="3"/>
  <c r="D2580" i="3"/>
  <c r="B2580" i="3" s="1"/>
  <c r="G2579" i="3"/>
  <c r="D2579" i="3"/>
  <c r="B2579" i="3" s="1"/>
  <c r="G2578" i="3"/>
  <c r="D2578" i="3"/>
  <c r="B2578" i="3" s="1"/>
  <c r="G2577" i="3"/>
  <c r="D2577" i="3"/>
  <c r="B2577" i="3"/>
  <c r="G2576" i="3"/>
  <c r="D2576" i="3"/>
  <c r="B2576" i="3" s="1"/>
  <c r="G2575" i="3"/>
  <c r="D2575" i="3"/>
  <c r="B2575" i="3" s="1"/>
  <c r="G2574" i="3"/>
  <c r="D2574" i="3"/>
  <c r="B2574" i="3" s="1"/>
  <c r="G2573" i="3"/>
  <c r="D2573" i="3"/>
  <c r="B2573" i="3" s="1"/>
  <c r="G2572" i="3"/>
  <c r="D2572" i="3"/>
  <c r="B2572" i="3" s="1"/>
  <c r="G2571" i="3"/>
  <c r="D2571" i="3"/>
  <c r="B2571" i="3" s="1"/>
  <c r="G2570" i="3"/>
  <c r="D2570" i="3"/>
  <c r="B2570" i="3" s="1"/>
  <c r="G2569" i="3"/>
  <c r="D2569" i="3"/>
  <c r="B2569" i="3" s="1"/>
  <c r="G2568" i="3"/>
  <c r="D2568" i="3"/>
  <c r="B2568" i="3" s="1"/>
  <c r="G2567" i="3"/>
  <c r="D2567" i="3"/>
  <c r="B2567" i="3" s="1"/>
  <c r="G2566" i="3"/>
  <c r="D2566" i="3"/>
  <c r="B2566" i="3" s="1"/>
  <c r="G2565" i="3"/>
  <c r="D2565" i="3"/>
  <c r="B2565" i="3" s="1"/>
  <c r="G2564" i="3"/>
  <c r="D2564" i="3"/>
  <c r="B2564" i="3" s="1"/>
  <c r="G2563" i="3"/>
  <c r="D2563" i="3"/>
  <c r="B2563" i="3" s="1"/>
  <c r="G2562" i="3"/>
  <c r="D2562" i="3"/>
  <c r="B2562" i="3" s="1"/>
  <c r="G2561" i="3"/>
  <c r="D2561" i="3"/>
  <c r="B2561" i="3" s="1"/>
  <c r="G2560" i="3"/>
  <c r="D2560" i="3"/>
  <c r="B2560" i="3" s="1"/>
  <c r="G2559" i="3"/>
  <c r="D2559" i="3"/>
  <c r="B2559" i="3" s="1"/>
  <c r="G2558" i="3"/>
  <c r="D2558" i="3"/>
  <c r="B2558" i="3" s="1"/>
  <c r="G2557" i="3"/>
  <c r="D2557" i="3"/>
  <c r="B2557" i="3" s="1"/>
  <c r="G2556" i="3"/>
  <c r="D2556" i="3"/>
  <c r="B2556" i="3" s="1"/>
  <c r="G2555" i="3"/>
  <c r="D2555" i="3"/>
  <c r="B2555" i="3" s="1"/>
  <c r="G2554" i="3"/>
  <c r="D2554" i="3"/>
  <c r="B2554" i="3" s="1"/>
  <c r="G2553" i="3"/>
  <c r="D2553" i="3"/>
  <c r="B2553" i="3" s="1"/>
  <c r="G2552" i="3"/>
  <c r="D2552" i="3"/>
  <c r="B2552" i="3" s="1"/>
  <c r="G2551" i="3"/>
  <c r="D2551" i="3"/>
  <c r="B2551" i="3" s="1"/>
  <c r="G2550" i="3"/>
  <c r="D2550" i="3"/>
  <c r="B2550" i="3" s="1"/>
  <c r="G2549" i="3"/>
  <c r="D2549" i="3"/>
  <c r="B2549" i="3" s="1"/>
  <c r="G2548" i="3"/>
  <c r="D2548" i="3"/>
  <c r="B2548" i="3" s="1"/>
  <c r="G2547" i="3"/>
  <c r="D2547" i="3"/>
  <c r="B2547" i="3" s="1"/>
  <c r="G2546" i="3"/>
  <c r="D2546" i="3"/>
  <c r="B2546" i="3" s="1"/>
  <c r="G2545" i="3"/>
  <c r="D2545" i="3"/>
  <c r="B2545" i="3" s="1"/>
  <c r="G2544" i="3"/>
  <c r="D2544" i="3"/>
  <c r="B2544" i="3" s="1"/>
  <c r="G2543" i="3"/>
  <c r="D2543" i="3"/>
  <c r="B2543" i="3" s="1"/>
  <c r="G2542" i="3"/>
  <c r="D2542" i="3"/>
  <c r="B2542" i="3" s="1"/>
  <c r="G2541" i="3"/>
  <c r="D2541" i="3"/>
  <c r="B2541" i="3" s="1"/>
  <c r="G2540" i="3"/>
  <c r="D2540" i="3"/>
  <c r="B2540" i="3" s="1"/>
  <c r="G2539" i="3"/>
  <c r="D2539" i="3"/>
  <c r="B2539" i="3" s="1"/>
  <c r="G2538" i="3"/>
  <c r="D2538" i="3"/>
  <c r="B2538" i="3" s="1"/>
  <c r="G2537" i="3"/>
  <c r="D2537" i="3"/>
  <c r="B2537" i="3" s="1"/>
  <c r="G2536" i="3"/>
  <c r="D2536" i="3"/>
  <c r="B2536" i="3" s="1"/>
  <c r="G2535" i="3"/>
  <c r="D2535" i="3"/>
  <c r="B2535" i="3" s="1"/>
  <c r="G2534" i="3"/>
  <c r="D2534" i="3"/>
  <c r="B2534" i="3" s="1"/>
  <c r="G2533" i="3"/>
  <c r="D2533" i="3"/>
  <c r="B2533" i="3" s="1"/>
  <c r="G2532" i="3"/>
  <c r="D2532" i="3"/>
  <c r="B2532" i="3" s="1"/>
  <c r="G2531" i="3"/>
  <c r="D2531" i="3"/>
  <c r="B2531" i="3"/>
  <c r="G2530" i="3"/>
  <c r="D2530" i="3"/>
  <c r="B2530" i="3" s="1"/>
  <c r="G2529" i="3"/>
  <c r="D2529" i="3"/>
  <c r="B2529" i="3" s="1"/>
  <c r="G2528" i="3"/>
  <c r="D2528" i="3"/>
  <c r="B2528" i="3" s="1"/>
  <c r="G2527" i="3"/>
  <c r="D2527" i="3"/>
  <c r="B2527" i="3" s="1"/>
  <c r="G2526" i="3"/>
  <c r="D2526" i="3"/>
  <c r="B2526" i="3" s="1"/>
  <c r="G2525" i="3"/>
  <c r="D2525" i="3"/>
  <c r="B2525" i="3" s="1"/>
  <c r="G2524" i="3"/>
  <c r="D2524" i="3"/>
  <c r="B2524" i="3" s="1"/>
  <c r="G2523" i="3"/>
  <c r="D2523" i="3"/>
  <c r="B2523" i="3" s="1"/>
  <c r="G2522" i="3"/>
  <c r="D2522" i="3"/>
  <c r="B2522" i="3" s="1"/>
  <c r="G2521" i="3"/>
  <c r="D2521" i="3"/>
  <c r="B2521" i="3" s="1"/>
  <c r="G2520" i="3"/>
  <c r="D2520" i="3"/>
  <c r="B2520" i="3" s="1"/>
  <c r="G2519" i="3"/>
  <c r="D2519" i="3"/>
  <c r="B2519" i="3" s="1"/>
  <c r="G2518" i="3"/>
  <c r="D2518" i="3"/>
  <c r="B2518" i="3" s="1"/>
  <c r="G2517" i="3"/>
  <c r="D2517" i="3"/>
  <c r="B2517" i="3" s="1"/>
  <c r="G2516" i="3"/>
  <c r="D2516" i="3"/>
  <c r="B2516" i="3" s="1"/>
  <c r="G2515" i="3"/>
  <c r="D2515" i="3"/>
  <c r="B2515" i="3" s="1"/>
  <c r="G2514" i="3"/>
  <c r="D2514" i="3"/>
  <c r="B2514" i="3" s="1"/>
  <c r="G2513" i="3"/>
  <c r="D2513" i="3"/>
  <c r="B2513" i="3" s="1"/>
  <c r="G2512" i="3"/>
  <c r="D2512" i="3"/>
  <c r="B2512" i="3" s="1"/>
  <c r="G2511" i="3"/>
  <c r="D2511" i="3"/>
  <c r="B2511" i="3" s="1"/>
  <c r="G2510" i="3"/>
  <c r="D2510" i="3"/>
  <c r="B2510" i="3" s="1"/>
  <c r="G2509" i="3"/>
  <c r="D2509" i="3"/>
  <c r="B2509" i="3" s="1"/>
  <c r="G2508" i="3"/>
  <c r="D2508" i="3"/>
  <c r="B2508" i="3" s="1"/>
  <c r="G2507" i="3"/>
  <c r="D2507" i="3"/>
  <c r="B2507" i="3" s="1"/>
  <c r="G2506" i="3"/>
  <c r="D2506" i="3"/>
  <c r="B2506" i="3" s="1"/>
  <c r="G2505" i="3"/>
  <c r="D2505" i="3"/>
  <c r="B2505" i="3" s="1"/>
  <c r="G2504" i="3"/>
  <c r="D2504" i="3"/>
  <c r="B2504" i="3" s="1"/>
  <c r="G2503" i="3"/>
  <c r="D2503" i="3"/>
  <c r="B2503" i="3" s="1"/>
  <c r="G2502" i="3"/>
  <c r="D2502" i="3"/>
  <c r="B2502" i="3" s="1"/>
  <c r="G2501" i="3"/>
  <c r="D2501" i="3"/>
  <c r="B2501" i="3" s="1"/>
  <c r="G2500" i="3"/>
  <c r="D2500" i="3"/>
  <c r="B2500" i="3" s="1"/>
  <c r="G2499" i="3"/>
  <c r="D2499" i="3"/>
  <c r="B2499" i="3" s="1"/>
  <c r="G2498" i="3"/>
  <c r="D2498" i="3"/>
  <c r="B2498" i="3" s="1"/>
  <c r="G2497" i="3"/>
  <c r="D2497" i="3"/>
  <c r="B2497" i="3"/>
  <c r="G2496" i="3"/>
  <c r="D2496" i="3"/>
  <c r="B2496" i="3" s="1"/>
  <c r="G2495" i="3"/>
  <c r="D2495" i="3"/>
  <c r="B2495" i="3" s="1"/>
  <c r="G2494" i="3"/>
  <c r="D2494" i="3"/>
  <c r="B2494" i="3" s="1"/>
  <c r="G2493" i="3"/>
  <c r="D2493" i="3"/>
  <c r="B2493" i="3" s="1"/>
  <c r="G2492" i="3"/>
  <c r="D2492" i="3"/>
  <c r="B2492" i="3" s="1"/>
  <c r="G2491" i="3"/>
  <c r="D2491" i="3"/>
  <c r="B2491" i="3" s="1"/>
  <c r="G2490" i="3"/>
  <c r="D2490" i="3"/>
  <c r="B2490" i="3" s="1"/>
  <c r="G2489" i="3"/>
  <c r="D2489" i="3"/>
  <c r="B2489" i="3" s="1"/>
  <c r="G2488" i="3"/>
  <c r="D2488" i="3"/>
  <c r="B2488" i="3" s="1"/>
  <c r="G2487" i="3"/>
  <c r="D2487" i="3"/>
  <c r="B2487" i="3" s="1"/>
  <c r="G2486" i="3"/>
  <c r="D2486" i="3"/>
  <c r="B2486" i="3" s="1"/>
  <c r="G2485" i="3"/>
  <c r="D2485" i="3"/>
  <c r="B2485" i="3" s="1"/>
  <c r="G2484" i="3"/>
  <c r="D2484" i="3"/>
  <c r="B2484" i="3" s="1"/>
  <c r="G2483" i="3"/>
  <c r="D2483" i="3"/>
  <c r="B2483" i="3" s="1"/>
  <c r="G2482" i="3"/>
  <c r="D2482" i="3"/>
  <c r="B2482" i="3" s="1"/>
  <c r="G2481" i="3"/>
  <c r="D2481" i="3"/>
  <c r="B2481" i="3" s="1"/>
  <c r="G2480" i="3"/>
  <c r="D2480" i="3"/>
  <c r="B2480" i="3" s="1"/>
  <c r="G2479" i="3"/>
  <c r="D2479" i="3"/>
  <c r="B2479" i="3"/>
  <c r="G2478" i="3"/>
  <c r="D2478" i="3"/>
  <c r="B2478" i="3" s="1"/>
  <c r="G2477" i="3"/>
  <c r="D2477" i="3"/>
  <c r="B2477" i="3"/>
  <c r="G2476" i="3"/>
  <c r="D2476" i="3"/>
  <c r="B2476" i="3" s="1"/>
  <c r="G2475" i="3"/>
  <c r="D2475" i="3"/>
  <c r="B2475" i="3" s="1"/>
  <c r="G2474" i="3"/>
  <c r="D2474" i="3"/>
  <c r="B2474" i="3" s="1"/>
  <c r="G2473" i="3"/>
  <c r="D2473" i="3"/>
  <c r="B2473" i="3" s="1"/>
  <c r="G2472" i="3"/>
  <c r="D2472" i="3"/>
  <c r="B2472" i="3" s="1"/>
  <c r="G2471" i="3"/>
  <c r="D2471" i="3"/>
  <c r="B2471" i="3" s="1"/>
  <c r="G2470" i="3"/>
  <c r="D2470" i="3"/>
  <c r="B2470" i="3" s="1"/>
  <c r="G2469" i="3"/>
  <c r="D2469" i="3"/>
  <c r="B2469" i="3" s="1"/>
  <c r="G2468" i="3"/>
  <c r="D2468" i="3"/>
  <c r="B2468" i="3" s="1"/>
  <c r="G2467" i="3"/>
  <c r="D2467" i="3"/>
  <c r="B2467" i="3" s="1"/>
  <c r="G2466" i="3"/>
  <c r="D2466" i="3"/>
  <c r="B2466" i="3" s="1"/>
  <c r="G2465" i="3"/>
  <c r="D2465" i="3"/>
  <c r="B2465" i="3"/>
  <c r="G2464" i="3"/>
  <c r="D2464" i="3"/>
  <c r="B2464" i="3" s="1"/>
  <c r="G2463" i="3"/>
  <c r="D2463" i="3"/>
  <c r="B2463" i="3" s="1"/>
  <c r="G2462" i="3"/>
  <c r="D2462" i="3"/>
  <c r="B2462" i="3" s="1"/>
  <c r="G2461" i="3"/>
  <c r="D2461" i="3"/>
  <c r="B2461" i="3" s="1"/>
  <c r="G2460" i="3"/>
  <c r="D2460" i="3"/>
  <c r="B2460" i="3" s="1"/>
  <c r="G2459" i="3"/>
  <c r="D2459" i="3"/>
  <c r="B2459" i="3" s="1"/>
  <c r="G2458" i="3"/>
  <c r="D2458" i="3"/>
  <c r="B2458" i="3" s="1"/>
  <c r="G2457" i="3"/>
  <c r="D2457" i="3"/>
  <c r="B2457" i="3" s="1"/>
  <c r="G2456" i="3"/>
  <c r="D2456" i="3"/>
  <c r="B2456" i="3" s="1"/>
  <c r="G2455" i="3"/>
  <c r="D2455" i="3"/>
  <c r="B2455" i="3" s="1"/>
  <c r="G2454" i="3"/>
  <c r="D2454" i="3"/>
  <c r="B2454" i="3" s="1"/>
  <c r="G2453" i="3"/>
  <c r="D2453" i="3"/>
  <c r="B2453" i="3" s="1"/>
  <c r="G2452" i="3"/>
  <c r="D2452" i="3"/>
  <c r="B2452" i="3" s="1"/>
  <c r="G2451" i="3"/>
  <c r="D2451" i="3"/>
  <c r="B2451" i="3"/>
  <c r="G2450" i="3"/>
  <c r="D2450" i="3"/>
  <c r="B2450" i="3" s="1"/>
  <c r="G2449" i="3"/>
  <c r="D2449" i="3"/>
  <c r="B2449" i="3" s="1"/>
  <c r="G2448" i="3"/>
  <c r="D2448" i="3"/>
  <c r="B2448" i="3" s="1"/>
  <c r="G2447" i="3"/>
  <c r="D2447" i="3"/>
  <c r="B2447" i="3" s="1"/>
  <c r="G2446" i="3"/>
  <c r="D2446" i="3"/>
  <c r="B2446" i="3" s="1"/>
  <c r="G2445" i="3"/>
  <c r="D2445" i="3"/>
  <c r="B2445" i="3" s="1"/>
  <c r="G2444" i="3"/>
  <c r="D2444" i="3"/>
  <c r="B2444" i="3" s="1"/>
  <c r="G2443" i="3"/>
  <c r="D2443" i="3"/>
  <c r="B2443" i="3" s="1"/>
  <c r="G2442" i="3"/>
  <c r="D2442" i="3"/>
  <c r="B2442" i="3" s="1"/>
  <c r="G2441" i="3"/>
  <c r="D2441" i="3"/>
  <c r="B2441" i="3" s="1"/>
  <c r="G2440" i="3"/>
  <c r="D2440" i="3"/>
  <c r="B2440" i="3" s="1"/>
  <c r="G2439" i="3"/>
  <c r="D2439" i="3"/>
  <c r="B2439" i="3"/>
  <c r="G2438" i="3"/>
  <c r="D2438" i="3"/>
  <c r="B2438" i="3" s="1"/>
  <c r="G2437" i="3"/>
  <c r="D2437" i="3"/>
  <c r="B2437" i="3" s="1"/>
  <c r="G2436" i="3"/>
  <c r="D2436" i="3"/>
  <c r="B2436" i="3" s="1"/>
  <c r="G2435" i="3"/>
  <c r="D2435" i="3"/>
  <c r="B2435" i="3" s="1"/>
  <c r="G2434" i="3"/>
  <c r="D2434" i="3"/>
  <c r="B2434" i="3" s="1"/>
  <c r="G2433" i="3"/>
  <c r="D2433" i="3"/>
  <c r="B2433" i="3" s="1"/>
  <c r="G2432" i="3"/>
  <c r="D2432" i="3"/>
  <c r="B2432" i="3" s="1"/>
  <c r="G2431" i="3"/>
  <c r="D2431" i="3"/>
  <c r="B2431" i="3" s="1"/>
  <c r="G2430" i="3"/>
  <c r="D2430" i="3"/>
  <c r="B2430" i="3" s="1"/>
  <c r="G2429" i="3"/>
  <c r="D2429" i="3"/>
  <c r="B2429" i="3" s="1"/>
  <c r="G2428" i="3"/>
  <c r="D2428" i="3"/>
  <c r="B2428" i="3" s="1"/>
  <c r="G2427" i="3"/>
  <c r="D2427" i="3"/>
  <c r="B2427" i="3" s="1"/>
  <c r="G2426" i="3"/>
  <c r="D2426" i="3"/>
  <c r="B2426" i="3" s="1"/>
  <c r="G2425" i="3"/>
  <c r="D2425" i="3"/>
  <c r="B2425" i="3" s="1"/>
  <c r="G2424" i="3"/>
  <c r="D2424" i="3"/>
  <c r="B2424" i="3" s="1"/>
  <c r="G2423" i="3"/>
  <c r="D2423" i="3"/>
  <c r="B2423" i="3" s="1"/>
  <c r="G2422" i="3"/>
  <c r="D2422" i="3"/>
  <c r="B2422" i="3" s="1"/>
  <c r="G2421" i="3"/>
  <c r="D2421" i="3"/>
  <c r="B2421" i="3" s="1"/>
  <c r="G2420" i="3"/>
  <c r="D2420" i="3"/>
  <c r="B2420" i="3" s="1"/>
  <c r="G2419" i="3"/>
  <c r="D2419" i="3"/>
  <c r="B2419" i="3" s="1"/>
  <c r="G2418" i="3"/>
  <c r="D2418" i="3"/>
  <c r="B2418" i="3" s="1"/>
  <c r="G2417" i="3"/>
  <c r="D2417" i="3"/>
  <c r="B2417" i="3" s="1"/>
  <c r="G2416" i="3"/>
  <c r="D2416" i="3"/>
  <c r="B2416" i="3" s="1"/>
  <c r="G2415" i="3"/>
  <c r="D2415" i="3"/>
  <c r="B2415" i="3" s="1"/>
  <c r="G2414" i="3"/>
  <c r="D2414" i="3"/>
  <c r="B2414" i="3" s="1"/>
  <c r="G2413" i="3"/>
  <c r="D2413" i="3"/>
  <c r="B2413" i="3" s="1"/>
  <c r="G2412" i="3"/>
  <c r="D2412" i="3"/>
  <c r="B2412" i="3" s="1"/>
  <c r="G2411" i="3"/>
  <c r="D2411" i="3"/>
  <c r="B2411" i="3" s="1"/>
  <c r="G2410" i="3"/>
  <c r="D2410" i="3"/>
  <c r="B2410" i="3" s="1"/>
  <c r="G2409" i="3"/>
  <c r="D2409" i="3"/>
  <c r="B2409" i="3" s="1"/>
  <c r="G2408" i="3"/>
  <c r="D2408" i="3"/>
  <c r="B2408" i="3" s="1"/>
  <c r="G2407" i="3"/>
  <c r="D2407" i="3"/>
  <c r="B2407" i="3"/>
  <c r="G2406" i="3"/>
  <c r="D2406" i="3"/>
  <c r="B2406" i="3" s="1"/>
  <c r="G2405" i="3"/>
  <c r="D2405" i="3"/>
  <c r="B2405" i="3" s="1"/>
  <c r="G2404" i="3"/>
  <c r="D2404" i="3"/>
  <c r="B2404" i="3" s="1"/>
  <c r="G2403" i="3"/>
  <c r="D2403" i="3"/>
  <c r="B2403" i="3" s="1"/>
  <c r="G2402" i="3"/>
  <c r="D2402" i="3"/>
  <c r="B2402" i="3" s="1"/>
  <c r="G2401" i="3"/>
  <c r="D2401" i="3"/>
  <c r="B2401" i="3" s="1"/>
  <c r="G2400" i="3"/>
  <c r="D2400" i="3"/>
  <c r="B2400" i="3" s="1"/>
  <c r="G2399" i="3"/>
  <c r="D2399" i="3"/>
  <c r="B2399" i="3" s="1"/>
  <c r="G2398" i="3"/>
  <c r="D2398" i="3"/>
  <c r="B2398" i="3" s="1"/>
  <c r="G2397" i="3"/>
  <c r="D2397" i="3"/>
  <c r="B2397" i="3" s="1"/>
  <c r="G2396" i="3"/>
  <c r="D2396" i="3"/>
  <c r="B2396" i="3" s="1"/>
  <c r="G2395" i="3"/>
  <c r="D2395" i="3"/>
  <c r="B2395" i="3" s="1"/>
  <c r="G2394" i="3"/>
  <c r="D2394" i="3"/>
  <c r="B2394" i="3" s="1"/>
  <c r="G2393" i="3"/>
  <c r="D2393" i="3"/>
  <c r="B2393" i="3" s="1"/>
  <c r="G2392" i="3"/>
  <c r="D2392" i="3"/>
  <c r="B2392" i="3" s="1"/>
  <c r="G2391" i="3"/>
  <c r="D2391" i="3"/>
  <c r="B2391" i="3" s="1"/>
  <c r="G2390" i="3"/>
  <c r="D2390" i="3"/>
  <c r="B2390" i="3" s="1"/>
  <c r="G2389" i="3"/>
  <c r="D2389" i="3"/>
  <c r="B2389" i="3" s="1"/>
  <c r="G2388" i="3"/>
  <c r="D2388" i="3"/>
  <c r="B2388" i="3" s="1"/>
  <c r="G2387" i="3"/>
  <c r="D2387" i="3"/>
  <c r="B2387" i="3" s="1"/>
  <c r="G2386" i="3"/>
  <c r="D2386" i="3"/>
  <c r="B2386" i="3" s="1"/>
  <c r="G2385" i="3"/>
  <c r="D2385" i="3"/>
  <c r="B2385" i="3" s="1"/>
  <c r="G2384" i="3"/>
  <c r="D2384" i="3"/>
  <c r="B2384" i="3" s="1"/>
  <c r="G2383" i="3"/>
  <c r="D2383" i="3"/>
  <c r="B2383" i="3" s="1"/>
  <c r="G2382" i="3"/>
  <c r="D2382" i="3"/>
  <c r="B2382" i="3" s="1"/>
  <c r="G2381" i="3"/>
  <c r="D2381" i="3"/>
  <c r="B2381" i="3" s="1"/>
  <c r="G2380" i="3"/>
  <c r="D2380" i="3"/>
  <c r="B2380" i="3" s="1"/>
  <c r="G2379" i="3"/>
  <c r="D2379" i="3"/>
  <c r="B2379" i="3"/>
  <c r="G2378" i="3"/>
  <c r="D2378" i="3"/>
  <c r="B2378" i="3"/>
  <c r="G2377" i="3"/>
  <c r="D2377" i="3"/>
  <c r="B2377" i="3" s="1"/>
  <c r="G2376" i="3"/>
  <c r="D2376" i="3"/>
  <c r="B2376" i="3" s="1"/>
  <c r="G2375" i="3"/>
  <c r="D2375" i="3"/>
  <c r="B2375" i="3" s="1"/>
  <c r="G2374" i="3"/>
  <c r="D2374" i="3"/>
  <c r="B2374" i="3" s="1"/>
  <c r="G2373" i="3"/>
  <c r="D2373" i="3"/>
  <c r="B2373" i="3" s="1"/>
  <c r="G2372" i="3"/>
  <c r="D2372" i="3"/>
  <c r="B2372" i="3" s="1"/>
  <c r="G2371" i="3"/>
  <c r="D2371" i="3"/>
  <c r="B2371" i="3" s="1"/>
  <c r="G2370" i="3"/>
  <c r="D2370" i="3"/>
  <c r="B2370" i="3" s="1"/>
  <c r="G2369" i="3"/>
  <c r="D2369" i="3"/>
  <c r="B2369" i="3" s="1"/>
  <c r="G2368" i="3"/>
  <c r="D2368" i="3"/>
  <c r="B2368" i="3" s="1"/>
  <c r="G2367" i="3"/>
  <c r="D2367" i="3"/>
  <c r="B2367" i="3"/>
  <c r="G2366" i="3"/>
  <c r="D2366" i="3"/>
  <c r="B2366" i="3" s="1"/>
  <c r="G2365" i="3"/>
  <c r="D2365" i="3"/>
  <c r="B2365" i="3" s="1"/>
  <c r="G2364" i="3"/>
  <c r="D2364" i="3"/>
  <c r="B2364" i="3" s="1"/>
  <c r="G2363" i="3"/>
  <c r="D2363" i="3"/>
  <c r="B2363" i="3" s="1"/>
  <c r="G2362" i="3"/>
  <c r="D2362" i="3"/>
  <c r="B2362" i="3" s="1"/>
  <c r="G2361" i="3"/>
  <c r="D2361" i="3"/>
  <c r="B2361" i="3" s="1"/>
  <c r="G2360" i="3"/>
  <c r="D2360" i="3"/>
  <c r="B2360" i="3" s="1"/>
  <c r="G2359" i="3"/>
  <c r="D2359" i="3"/>
  <c r="B2359" i="3" s="1"/>
  <c r="G2358" i="3"/>
  <c r="D2358" i="3"/>
  <c r="B2358" i="3" s="1"/>
  <c r="G2357" i="3"/>
  <c r="D2357" i="3"/>
  <c r="B2357" i="3" s="1"/>
  <c r="G2356" i="3"/>
  <c r="D2356" i="3"/>
  <c r="B2356" i="3" s="1"/>
  <c r="G2355" i="3"/>
  <c r="D2355" i="3"/>
  <c r="B2355" i="3" s="1"/>
  <c r="G2354" i="3"/>
  <c r="D2354" i="3"/>
  <c r="B2354" i="3" s="1"/>
  <c r="G2353" i="3"/>
  <c r="D2353" i="3"/>
  <c r="B2353" i="3" s="1"/>
  <c r="G2352" i="3"/>
  <c r="D2352" i="3"/>
  <c r="B2352" i="3" s="1"/>
  <c r="G2351" i="3"/>
  <c r="D2351" i="3"/>
  <c r="B2351" i="3"/>
  <c r="G2350" i="3"/>
  <c r="D2350" i="3"/>
  <c r="B2350" i="3" s="1"/>
  <c r="G2349" i="3"/>
  <c r="D2349" i="3"/>
  <c r="B2349" i="3" s="1"/>
  <c r="G2348" i="3"/>
  <c r="D2348" i="3"/>
  <c r="B2348" i="3" s="1"/>
  <c r="G2347" i="3"/>
  <c r="D2347" i="3"/>
  <c r="B2347" i="3" s="1"/>
  <c r="G2346" i="3"/>
  <c r="D2346" i="3"/>
  <c r="B2346" i="3" s="1"/>
  <c r="G2345" i="3"/>
  <c r="D2345" i="3"/>
  <c r="B2345" i="3" s="1"/>
  <c r="G2344" i="3"/>
  <c r="D2344" i="3"/>
  <c r="B2344" i="3" s="1"/>
  <c r="G2343" i="3"/>
  <c r="D2343" i="3"/>
  <c r="B2343" i="3" s="1"/>
  <c r="G2342" i="3"/>
  <c r="D2342" i="3"/>
  <c r="B2342" i="3" s="1"/>
  <c r="G2341" i="3"/>
  <c r="D2341" i="3"/>
  <c r="B2341" i="3" s="1"/>
  <c r="G2340" i="3"/>
  <c r="D2340" i="3"/>
  <c r="B2340" i="3" s="1"/>
  <c r="G2339" i="3"/>
  <c r="D2339" i="3"/>
  <c r="B2339" i="3" s="1"/>
  <c r="G2338" i="3"/>
  <c r="D2338" i="3"/>
  <c r="B2338" i="3" s="1"/>
  <c r="G2337" i="3"/>
  <c r="D2337" i="3"/>
  <c r="B2337" i="3" s="1"/>
  <c r="G2336" i="3"/>
  <c r="D2336" i="3"/>
  <c r="B2336" i="3" s="1"/>
  <c r="G2335" i="3"/>
  <c r="D2335" i="3"/>
  <c r="B2335" i="3" s="1"/>
  <c r="G2334" i="3"/>
  <c r="D2334" i="3"/>
  <c r="B2334" i="3" s="1"/>
  <c r="G2333" i="3"/>
  <c r="D2333" i="3"/>
  <c r="B2333" i="3" s="1"/>
  <c r="G2332" i="3"/>
  <c r="D2332" i="3"/>
  <c r="B2332" i="3" s="1"/>
  <c r="G2331" i="3"/>
  <c r="D2331" i="3"/>
  <c r="B2331" i="3" s="1"/>
  <c r="G2330" i="3"/>
  <c r="D2330" i="3"/>
  <c r="B2330" i="3" s="1"/>
  <c r="G2329" i="3"/>
  <c r="D2329" i="3"/>
  <c r="B2329" i="3" s="1"/>
  <c r="G2328" i="3"/>
  <c r="D2328" i="3"/>
  <c r="B2328" i="3" s="1"/>
  <c r="G2327" i="3"/>
  <c r="D2327" i="3"/>
  <c r="B2327" i="3" s="1"/>
  <c r="G2326" i="3"/>
  <c r="D2326" i="3"/>
  <c r="B2326" i="3" s="1"/>
  <c r="G2325" i="3"/>
  <c r="D2325" i="3"/>
  <c r="B2325" i="3" s="1"/>
  <c r="G2324" i="3"/>
  <c r="D2324" i="3"/>
  <c r="B2324" i="3" s="1"/>
  <c r="G2323" i="3"/>
  <c r="D2323" i="3"/>
  <c r="B2323" i="3" s="1"/>
  <c r="G2322" i="3"/>
  <c r="D2322" i="3"/>
  <c r="B2322" i="3" s="1"/>
  <c r="G2321" i="3"/>
  <c r="D2321" i="3"/>
  <c r="B2321" i="3" s="1"/>
  <c r="G2320" i="3"/>
  <c r="D2320" i="3"/>
  <c r="B2320" i="3" s="1"/>
  <c r="G2319" i="3"/>
  <c r="D2319" i="3"/>
  <c r="B2319" i="3" s="1"/>
  <c r="G2318" i="3"/>
  <c r="D2318" i="3"/>
  <c r="B2318" i="3" s="1"/>
  <c r="G2317" i="3"/>
  <c r="D2317" i="3"/>
  <c r="B2317" i="3" s="1"/>
  <c r="G2316" i="3"/>
  <c r="D2316" i="3"/>
  <c r="B2316" i="3" s="1"/>
  <c r="G2315" i="3"/>
  <c r="D2315" i="3"/>
  <c r="B2315" i="3" s="1"/>
  <c r="G2314" i="3"/>
  <c r="D2314" i="3"/>
  <c r="B2314" i="3" s="1"/>
  <c r="G2313" i="3"/>
  <c r="D2313" i="3"/>
  <c r="B2313" i="3" s="1"/>
  <c r="G2312" i="3"/>
  <c r="D2312" i="3"/>
  <c r="B2312" i="3" s="1"/>
  <c r="G2311" i="3"/>
  <c r="D2311" i="3"/>
  <c r="B2311" i="3" s="1"/>
  <c r="G2310" i="3"/>
  <c r="D2310" i="3"/>
  <c r="B2310" i="3" s="1"/>
  <c r="G2309" i="3"/>
  <c r="D2309" i="3"/>
  <c r="B2309" i="3" s="1"/>
  <c r="G2308" i="3"/>
  <c r="D2308" i="3"/>
  <c r="B2308" i="3" s="1"/>
  <c r="G2307" i="3"/>
  <c r="D2307" i="3"/>
  <c r="B2307" i="3" s="1"/>
  <c r="G2306" i="3"/>
  <c r="D2306" i="3"/>
  <c r="B2306" i="3" s="1"/>
  <c r="G2305" i="3"/>
  <c r="D2305" i="3"/>
  <c r="B2305" i="3" s="1"/>
  <c r="G2304" i="3"/>
  <c r="D2304" i="3"/>
  <c r="B2304" i="3" s="1"/>
  <c r="G2303" i="3"/>
  <c r="D2303" i="3"/>
  <c r="B2303" i="3" s="1"/>
  <c r="G2302" i="3"/>
  <c r="D2302" i="3"/>
  <c r="B2302" i="3" s="1"/>
  <c r="G2301" i="3"/>
  <c r="D2301" i="3"/>
  <c r="B2301" i="3" s="1"/>
  <c r="G2300" i="3"/>
  <c r="D2300" i="3"/>
  <c r="B2300" i="3" s="1"/>
  <c r="G2299" i="3"/>
  <c r="D2299" i="3"/>
  <c r="B2299" i="3" s="1"/>
  <c r="G2298" i="3"/>
  <c r="D2298" i="3"/>
  <c r="B2298" i="3" s="1"/>
  <c r="G2297" i="3"/>
  <c r="D2297" i="3"/>
  <c r="B2297" i="3" s="1"/>
  <c r="G2296" i="3"/>
  <c r="D2296" i="3"/>
  <c r="B2296" i="3" s="1"/>
  <c r="G2295" i="3"/>
  <c r="D2295" i="3"/>
  <c r="B2295" i="3" s="1"/>
  <c r="G2294" i="3"/>
  <c r="D2294" i="3"/>
  <c r="B2294" i="3" s="1"/>
  <c r="G2293" i="3"/>
  <c r="D2293" i="3"/>
  <c r="B2293" i="3" s="1"/>
  <c r="G2292" i="3"/>
  <c r="D2292" i="3"/>
  <c r="B2292" i="3" s="1"/>
  <c r="G2291" i="3"/>
  <c r="D2291" i="3"/>
  <c r="B2291" i="3" s="1"/>
  <c r="G2290" i="3"/>
  <c r="D2290" i="3"/>
  <c r="B2290" i="3" s="1"/>
  <c r="G2289" i="3"/>
  <c r="D2289" i="3"/>
  <c r="B2289" i="3" s="1"/>
  <c r="G2288" i="3"/>
  <c r="D2288" i="3"/>
  <c r="B2288" i="3" s="1"/>
  <c r="G2287" i="3"/>
  <c r="D2287" i="3"/>
  <c r="B2287" i="3"/>
  <c r="G2286" i="3"/>
  <c r="D2286" i="3"/>
  <c r="B2286" i="3" s="1"/>
  <c r="G2285" i="3"/>
  <c r="D2285" i="3"/>
  <c r="B2285" i="3" s="1"/>
  <c r="G2284" i="3"/>
  <c r="D2284" i="3"/>
  <c r="B2284" i="3" s="1"/>
  <c r="G2283" i="3"/>
  <c r="D2283" i="3"/>
  <c r="B2283" i="3" s="1"/>
  <c r="G2282" i="3"/>
  <c r="D2282" i="3"/>
  <c r="B2282" i="3" s="1"/>
  <c r="G2281" i="3"/>
  <c r="D2281" i="3"/>
  <c r="B2281" i="3" s="1"/>
  <c r="G2280" i="3"/>
  <c r="D2280" i="3"/>
  <c r="B2280" i="3" s="1"/>
  <c r="G2279" i="3"/>
  <c r="D2279" i="3"/>
  <c r="B2279" i="3"/>
  <c r="G2278" i="3"/>
  <c r="D2278" i="3"/>
  <c r="B2278" i="3" s="1"/>
  <c r="G2277" i="3"/>
  <c r="D2277" i="3"/>
  <c r="B2277" i="3" s="1"/>
  <c r="G2276" i="3"/>
  <c r="D2276" i="3"/>
  <c r="B2276" i="3" s="1"/>
  <c r="G2275" i="3"/>
  <c r="D2275" i="3"/>
  <c r="B2275" i="3" s="1"/>
  <c r="G2274" i="3"/>
  <c r="D2274" i="3"/>
  <c r="B2274" i="3" s="1"/>
  <c r="G2273" i="3"/>
  <c r="D2273" i="3"/>
  <c r="B2273" i="3" s="1"/>
  <c r="G2272" i="3"/>
  <c r="D2272" i="3"/>
  <c r="B2272" i="3" s="1"/>
  <c r="G2271" i="3"/>
  <c r="D2271" i="3"/>
  <c r="B2271" i="3" s="1"/>
  <c r="G2270" i="3"/>
  <c r="D2270" i="3"/>
  <c r="B2270" i="3" s="1"/>
  <c r="G2269" i="3"/>
  <c r="D2269" i="3"/>
  <c r="B2269" i="3" s="1"/>
  <c r="G2268" i="3"/>
  <c r="D2268" i="3"/>
  <c r="B2268" i="3" s="1"/>
  <c r="G2267" i="3"/>
  <c r="D2267" i="3"/>
  <c r="B2267" i="3" s="1"/>
  <c r="G2266" i="3"/>
  <c r="D2266" i="3"/>
  <c r="B2266" i="3" s="1"/>
  <c r="G2265" i="3"/>
  <c r="D2265" i="3"/>
  <c r="B2265" i="3" s="1"/>
  <c r="G2264" i="3"/>
  <c r="D2264" i="3"/>
  <c r="B2264" i="3" s="1"/>
  <c r="G2263" i="3"/>
  <c r="D2263" i="3"/>
  <c r="B2263" i="3" s="1"/>
  <c r="G2262" i="3"/>
  <c r="D2262" i="3"/>
  <c r="B2262" i="3" s="1"/>
  <c r="G2261" i="3"/>
  <c r="D2261" i="3"/>
  <c r="B2261" i="3" s="1"/>
  <c r="G2260" i="3"/>
  <c r="D2260" i="3"/>
  <c r="B2260" i="3" s="1"/>
  <c r="G2259" i="3"/>
  <c r="D2259" i="3"/>
  <c r="B2259" i="3" s="1"/>
  <c r="G2258" i="3"/>
  <c r="D2258" i="3"/>
  <c r="B2258" i="3" s="1"/>
  <c r="G2257" i="3"/>
  <c r="D2257" i="3"/>
  <c r="B2257" i="3" s="1"/>
  <c r="G2256" i="3"/>
  <c r="D2256" i="3"/>
  <c r="B2256" i="3" s="1"/>
  <c r="G2255" i="3"/>
  <c r="D2255" i="3"/>
  <c r="B2255" i="3" s="1"/>
  <c r="G2254" i="3"/>
  <c r="D2254" i="3"/>
  <c r="B2254" i="3" s="1"/>
  <c r="G2253" i="3"/>
  <c r="D2253" i="3"/>
  <c r="B2253" i="3" s="1"/>
  <c r="G2252" i="3"/>
  <c r="D2252" i="3"/>
  <c r="B2252" i="3" s="1"/>
  <c r="G2251" i="3"/>
  <c r="D2251" i="3"/>
  <c r="B2251" i="3" s="1"/>
  <c r="G2250" i="3"/>
  <c r="D2250" i="3"/>
  <c r="B2250" i="3" s="1"/>
  <c r="G2249" i="3"/>
  <c r="D2249" i="3"/>
  <c r="B2249" i="3" s="1"/>
  <c r="G2248" i="3"/>
  <c r="D2248" i="3"/>
  <c r="B2248" i="3" s="1"/>
  <c r="G2247" i="3"/>
  <c r="D2247" i="3"/>
  <c r="B2247" i="3" s="1"/>
  <c r="G2246" i="3"/>
  <c r="D2246" i="3"/>
  <c r="B2246" i="3" s="1"/>
  <c r="G2245" i="3"/>
  <c r="D2245" i="3"/>
  <c r="B2245" i="3" s="1"/>
  <c r="G2244" i="3"/>
  <c r="D2244" i="3"/>
  <c r="B2244" i="3" s="1"/>
  <c r="G2243" i="3"/>
  <c r="D2243" i="3"/>
  <c r="B2243" i="3" s="1"/>
  <c r="G2242" i="3"/>
  <c r="D2242" i="3"/>
  <c r="B2242" i="3" s="1"/>
  <c r="G2241" i="3"/>
  <c r="D2241" i="3"/>
  <c r="B2241" i="3" s="1"/>
  <c r="G2240" i="3"/>
  <c r="D2240" i="3"/>
  <c r="B2240" i="3" s="1"/>
  <c r="G2239" i="3"/>
  <c r="D2239" i="3"/>
  <c r="B2239" i="3" s="1"/>
  <c r="G2238" i="3"/>
  <c r="D2238" i="3"/>
  <c r="B2238" i="3" s="1"/>
  <c r="G2237" i="3"/>
  <c r="D2237" i="3"/>
  <c r="B2237" i="3" s="1"/>
  <c r="G2236" i="3"/>
  <c r="D2236" i="3"/>
  <c r="B2236" i="3" s="1"/>
  <c r="G2235" i="3"/>
  <c r="D2235" i="3"/>
  <c r="B2235" i="3" s="1"/>
  <c r="G2234" i="3"/>
  <c r="D2234" i="3"/>
  <c r="B2234" i="3" s="1"/>
  <c r="G2233" i="3"/>
  <c r="D2233" i="3"/>
  <c r="B2233" i="3" s="1"/>
  <c r="G2232" i="3"/>
  <c r="D2232" i="3"/>
  <c r="B2232" i="3" s="1"/>
  <c r="G2231" i="3"/>
  <c r="D2231" i="3"/>
  <c r="B2231" i="3" s="1"/>
  <c r="G2230" i="3"/>
  <c r="D2230" i="3"/>
  <c r="B2230" i="3" s="1"/>
  <c r="G2229" i="3"/>
  <c r="D2229" i="3"/>
  <c r="B2229" i="3" s="1"/>
  <c r="G2228" i="3"/>
  <c r="D2228" i="3"/>
  <c r="B2228" i="3" s="1"/>
  <c r="G2227" i="3"/>
  <c r="D2227" i="3"/>
  <c r="B2227" i="3" s="1"/>
  <c r="G2226" i="3"/>
  <c r="D2226" i="3"/>
  <c r="B2226" i="3"/>
  <c r="G2225" i="3"/>
  <c r="D2225" i="3"/>
  <c r="B2225" i="3" s="1"/>
  <c r="G2224" i="3"/>
  <c r="D2224" i="3"/>
  <c r="B2224" i="3" s="1"/>
  <c r="G2223" i="3"/>
  <c r="D2223" i="3"/>
  <c r="B2223" i="3" s="1"/>
  <c r="G2222" i="3"/>
  <c r="D2222" i="3"/>
  <c r="B2222" i="3" s="1"/>
  <c r="G2221" i="3"/>
  <c r="D2221" i="3"/>
  <c r="B2221" i="3" s="1"/>
  <c r="G2220" i="3"/>
  <c r="D2220" i="3"/>
  <c r="B2220" i="3" s="1"/>
  <c r="G2219" i="3"/>
  <c r="D2219" i="3"/>
  <c r="B2219" i="3" s="1"/>
  <c r="G2218" i="3"/>
  <c r="D2218" i="3"/>
  <c r="B2218" i="3" s="1"/>
  <c r="G2217" i="3"/>
  <c r="D2217" i="3"/>
  <c r="B2217" i="3" s="1"/>
  <c r="G2216" i="3"/>
  <c r="D2216" i="3"/>
  <c r="B2216" i="3" s="1"/>
  <c r="G2215" i="3"/>
  <c r="D2215" i="3"/>
  <c r="B2215" i="3" s="1"/>
  <c r="G2214" i="3"/>
  <c r="D2214" i="3"/>
  <c r="B2214" i="3" s="1"/>
  <c r="G2213" i="3"/>
  <c r="D2213" i="3"/>
  <c r="B2213" i="3" s="1"/>
  <c r="G2212" i="3"/>
  <c r="D2212" i="3"/>
  <c r="B2212" i="3" s="1"/>
  <c r="G2211" i="3"/>
  <c r="D2211" i="3"/>
  <c r="B2211" i="3"/>
  <c r="G2210" i="3"/>
  <c r="D2210" i="3"/>
  <c r="B2210" i="3" s="1"/>
  <c r="G2209" i="3"/>
  <c r="D2209" i="3"/>
  <c r="B2209" i="3" s="1"/>
  <c r="G2208" i="3"/>
  <c r="D2208" i="3"/>
  <c r="B2208" i="3" s="1"/>
  <c r="G2207" i="3"/>
  <c r="D2207" i="3"/>
  <c r="B2207" i="3" s="1"/>
  <c r="G2206" i="3"/>
  <c r="D2206" i="3"/>
  <c r="B2206" i="3" s="1"/>
  <c r="G2205" i="3"/>
  <c r="D2205" i="3"/>
  <c r="B2205" i="3" s="1"/>
  <c r="G2204" i="3"/>
  <c r="D2204" i="3"/>
  <c r="B2204" i="3" s="1"/>
  <c r="G2203" i="3"/>
  <c r="D2203" i="3"/>
  <c r="B2203" i="3" s="1"/>
  <c r="G2202" i="3"/>
  <c r="D2202" i="3"/>
  <c r="B2202" i="3" s="1"/>
  <c r="G2201" i="3"/>
  <c r="D2201" i="3"/>
  <c r="B2201" i="3" s="1"/>
  <c r="G2200" i="3"/>
  <c r="D2200" i="3"/>
  <c r="B2200" i="3" s="1"/>
  <c r="G2199" i="3"/>
  <c r="D2199" i="3"/>
  <c r="B2199" i="3" s="1"/>
  <c r="G2198" i="3"/>
  <c r="D2198" i="3"/>
  <c r="B2198" i="3" s="1"/>
  <c r="G2197" i="3"/>
  <c r="D2197" i="3"/>
  <c r="B2197" i="3" s="1"/>
  <c r="G2196" i="3"/>
  <c r="D2196" i="3"/>
  <c r="B2196" i="3" s="1"/>
  <c r="G2195" i="3"/>
  <c r="D2195" i="3"/>
  <c r="B2195" i="3" s="1"/>
  <c r="G2194" i="3"/>
  <c r="D2194" i="3"/>
  <c r="B2194" i="3" s="1"/>
  <c r="G2193" i="3"/>
  <c r="D2193" i="3"/>
  <c r="B2193" i="3" s="1"/>
  <c r="G2192" i="3"/>
  <c r="D2192" i="3"/>
  <c r="B2192" i="3" s="1"/>
  <c r="G2191" i="3"/>
  <c r="D2191" i="3"/>
  <c r="B2191" i="3" s="1"/>
  <c r="G2190" i="3"/>
  <c r="D2190" i="3"/>
  <c r="B2190" i="3" s="1"/>
  <c r="G2189" i="3"/>
  <c r="D2189" i="3"/>
  <c r="B2189" i="3"/>
  <c r="G2188" i="3"/>
  <c r="D2188" i="3"/>
  <c r="B2188" i="3" s="1"/>
  <c r="G2187" i="3"/>
  <c r="D2187" i="3"/>
  <c r="B2187" i="3" s="1"/>
  <c r="G2186" i="3"/>
  <c r="D2186" i="3"/>
  <c r="B2186" i="3" s="1"/>
  <c r="G2185" i="3"/>
  <c r="D2185" i="3"/>
  <c r="B2185" i="3" s="1"/>
  <c r="G2184" i="3"/>
  <c r="D2184" i="3"/>
  <c r="B2184" i="3" s="1"/>
  <c r="G2183" i="3"/>
  <c r="D2183" i="3"/>
  <c r="B2183" i="3"/>
  <c r="G2182" i="3"/>
  <c r="D2182" i="3"/>
  <c r="B2182" i="3" s="1"/>
  <c r="G2181" i="3"/>
  <c r="D2181" i="3"/>
  <c r="B2181" i="3" s="1"/>
  <c r="G2180" i="3"/>
  <c r="D2180" i="3"/>
  <c r="B2180" i="3" s="1"/>
  <c r="G2179" i="3"/>
  <c r="D2179" i="3"/>
  <c r="B2179" i="3"/>
  <c r="G2178" i="3"/>
  <c r="D2178" i="3"/>
  <c r="B2178" i="3" s="1"/>
  <c r="G2177" i="3"/>
  <c r="D2177" i="3"/>
  <c r="B2177" i="3" s="1"/>
  <c r="G2176" i="3"/>
  <c r="D2176" i="3"/>
  <c r="B2176" i="3" s="1"/>
  <c r="G2175" i="3"/>
  <c r="D2175" i="3"/>
  <c r="B2175" i="3" s="1"/>
  <c r="G2174" i="3"/>
  <c r="D2174" i="3"/>
  <c r="B2174" i="3"/>
  <c r="G2173" i="3"/>
  <c r="D2173" i="3"/>
  <c r="B2173" i="3" s="1"/>
  <c r="G2172" i="3"/>
  <c r="D2172" i="3"/>
  <c r="B2172" i="3" s="1"/>
  <c r="G2171" i="3"/>
  <c r="D2171" i="3"/>
  <c r="B2171" i="3" s="1"/>
  <c r="G2170" i="3"/>
  <c r="D2170" i="3"/>
  <c r="B2170" i="3"/>
  <c r="G2169" i="3"/>
  <c r="D2169" i="3"/>
  <c r="B2169" i="3" s="1"/>
  <c r="G2168" i="3"/>
  <c r="D2168" i="3"/>
  <c r="B2168" i="3" s="1"/>
  <c r="G2167" i="3"/>
  <c r="D2167" i="3"/>
  <c r="B2167" i="3" s="1"/>
  <c r="G2166" i="3"/>
  <c r="D2166" i="3"/>
  <c r="B2166" i="3" s="1"/>
  <c r="G2165" i="3"/>
  <c r="D2165" i="3"/>
  <c r="B2165" i="3" s="1"/>
  <c r="G2164" i="3"/>
  <c r="D2164" i="3"/>
  <c r="B2164" i="3" s="1"/>
  <c r="G2163" i="3"/>
  <c r="D2163" i="3"/>
  <c r="B2163" i="3" s="1"/>
  <c r="G2162" i="3"/>
  <c r="D2162" i="3"/>
  <c r="B2162" i="3" s="1"/>
  <c r="G2161" i="3"/>
  <c r="D2161" i="3"/>
  <c r="B2161" i="3" s="1"/>
  <c r="G2160" i="3"/>
  <c r="D2160" i="3"/>
  <c r="B2160" i="3" s="1"/>
  <c r="G2159" i="3"/>
  <c r="D2159" i="3"/>
  <c r="B2159" i="3" s="1"/>
  <c r="G2158" i="3"/>
  <c r="D2158" i="3"/>
  <c r="B2158" i="3" s="1"/>
  <c r="G2157" i="3"/>
  <c r="D2157" i="3"/>
  <c r="B2157" i="3" s="1"/>
  <c r="G2156" i="3"/>
  <c r="D2156" i="3"/>
  <c r="B2156" i="3" s="1"/>
  <c r="G2155" i="3"/>
  <c r="D2155" i="3"/>
  <c r="B2155" i="3" s="1"/>
  <c r="G2154" i="3"/>
  <c r="D2154" i="3"/>
  <c r="B2154" i="3" s="1"/>
  <c r="G2153" i="3"/>
  <c r="D2153" i="3"/>
  <c r="B2153" i="3" s="1"/>
  <c r="G2152" i="3"/>
  <c r="D2152" i="3"/>
  <c r="B2152" i="3" s="1"/>
  <c r="G2151" i="3"/>
  <c r="D2151" i="3"/>
  <c r="B2151" i="3" s="1"/>
  <c r="G2150" i="3"/>
  <c r="D2150" i="3"/>
  <c r="B2150" i="3" s="1"/>
  <c r="G2149" i="3"/>
  <c r="D2149" i="3"/>
  <c r="B2149" i="3" s="1"/>
  <c r="G2148" i="3"/>
  <c r="D2148" i="3"/>
  <c r="B2148" i="3" s="1"/>
  <c r="G2147" i="3"/>
  <c r="D2147" i="3"/>
  <c r="B2147" i="3" s="1"/>
  <c r="G2146" i="3"/>
  <c r="D2146" i="3"/>
  <c r="B2146" i="3" s="1"/>
  <c r="G2145" i="3"/>
  <c r="D2145" i="3"/>
  <c r="B2145" i="3"/>
  <c r="G2144" i="3"/>
  <c r="D2144" i="3"/>
  <c r="B2144" i="3" s="1"/>
  <c r="G2143" i="3"/>
  <c r="D2143" i="3"/>
  <c r="B2143" i="3"/>
  <c r="G2142" i="3"/>
  <c r="D2142" i="3"/>
  <c r="B2142" i="3" s="1"/>
  <c r="G2141" i="3"/>
  <c r="D2141" i="3"/>
  <c r="B2141" i="3" s="1"/>
  <c r="G2140" i="3"/>
  <c r="D2140" i="3"/>
  <c r="B2140" i="3" s="1"/>
  <c r="G2139" i="3"/>
  <c r="D2139" i="3"/>
  <c r="B2139" i="3" s="1"/>
  <c r="G2138" i="3"/>
  <c r="D2138" i="3"/>
  <c r="B2138" i="3" s="1"/>
  <c r="G2137" i="3"/>
  <c r="D2137" i="3"/>
  <c r="B2137" i="3" s="1"/>
  <c r="G2136" i="3"/>
  <c r="D2136" i="3"/>
  <c r="B2136" i="3" s="1"/>
  <c r="G2135" i="3"/>
  <c r="D2135" i="3"/>
  <c r="B2135" i="3" s="1"/>
  <c r="G2134" i="3"/>
  <c r="D2134" i="3"/>
  <c r="B2134" i="3" s="1"/>
  <c r="G2133" i="3"/>
  <c r="D2133" i="3"/>
  <c r="B2133" i="3" s="1"/>
  <c r="G2132" i="3"/>
  <c r="D2132" i="3"/>
  <c r="B2132" i="3" s="1"/>
  <c r="G2131" i="3"/>
  <c r="D2131" i="3"/>
  <c r="B2131" i="3" s="1"/>
  <c r="G2130" i="3"/>
  <c r="D2130" i="3"/>
  <c r="B2130" i="3" s="1"/>
  <c r="G2129" i="3"/>
  <c r="D2129" i="3"/>
  <c r="B2129" i="3"/>
  <c r="G2128" i="3"/>
  <c r="D2128" i="3"/>
  <c r="B2128" i="3" s="1"/>
  <c r="G2127" i="3"/>
  <c r="D2127" i="3"/>
  <c r="B2127" i="3" s="1"/>
  <c r="G2126" i="3"/>
  <c r="D2126" i="3"/>
  <c r="B2126" i="3" s="1"/>
  <c r="G2125" i="3"/>
  <c r="D2125" i="3"/>
  <c r="B2125" i="3" s="1"/>
  <c r="G2124" i="3"/>
  <c r="D2124" i="3"/>
  <c r="B2124" i="3" s="1"/>
  <c r="G2123" i="3"/>
  <c r="D2123" i="3"/>
  <c r="B2123" i="3"/>
  <c r="G2122" i="3"/>
  <c r="D2122" i="3"/>
  <c r="B2122" i="3" s="1"/>
  <c r="G2121" i="3"/>
  <c r="D2121" i="3"/>
  <c r="B2121" i="3" s="1"/>
  <c r="G2120" i="3"/>
  <c r="D2120" i="3"/>
  <c r="B2120" i="3" s="1"/>
  <c r="G2119" i="3"/>
  <c r="D2119" i="3"/>
  <c r="B2119" i="3" s="1"/>
  <c r="G2118" i="3"/>
  <c r="D2118" i="3"/>
  <c r="B2118" i="3"/>
  <c r="G2117" i="3"/>
  <c r="D2117" i="3"/>
  <c r="B2117" i="3" s="1"/>
  <c r="G2116" i="3"/>
  <c r="D2116" i="3"/>
  <c r="B2116" i="3" s="1"/>
  <c r="G2115" i="3"/>
  <c r="D2115" i="3"/>
  <c r="B2115" i="3" s="1"/>
  <c r="G2114" i="3"/>
  <c r="D2114" i="3"/>
  <c r="B2114" i="3" s="1"/>
  <c r="G2113" i="3"/>
  <c r="D2113" i="3"/>
  <c r="B2113" i="3" s="1"/>
  <c r="G2112" i="3"/>
  <c r="D2112" i="3"/>
  <c r="B2112" i="3" s="1"/>
  <c r="G2111" i="3"/>
  <c r="D2111" i="3"/>
  <c r="B2111" i="3" s="1"/>
  <c r="G2110" i="3"/>
  <c r="D2110" i="3"/>
  <c r="B2110" i="3" s="1"/>
  <c r="G2109" i="3"/>
  <c r="D2109" i="3"/>
  <c r="B2109" i="3" s="1"/>
  <c r="G2108" i="3"/>
  <c r="D2108" i="3"/>
  <c r="B2108" i="3" s="1"/>
  <c r="G2107" i="3"/>
  <c r="D2107" i="3"/>
  <c r="B2107" i="3" s="1"/>
  <c r="G2106" i="3"/>
  <c r="D2106" i="3"/>
  <c r="B2106" i="3"/>
  <c r="G2105" i="3"/>
  <c r="D2105" i="3"/>
  <c r="B2105" i="3" s="1"/>
  <c r="G2104" i="3"/>
  <c r="D2104" i="3"/>
  <c r="B2104" i="3" s="1"/>
  <c r="G2103" i="3"/>
  <c r="D2103" i="3"/>
  <c r="B2103" i="3" s="1"/>
  <c r="G2102" i="3"/>
  <c r="D2102" i="3"/>
  <c r="B2102" i="3" s="1"/>
  <c r="G2101" i="3"/>
  <c r="D2101" i="3"/>
  <c r="B2101" i="3" s="1"/>
  <c r="G2100" i="3"/>
  <c r="D2100" i="3"/>
  <c r="B2100" i="3" s="1"/>
  <c r="G2099" i="3"/>
  <c r="D2099" i="3"/>
  <c r="B2099" i="3" s="1"/>
  <c r="G2098" i="3"/>
  <c r="D2098" i="3"/>
  <c r="B2098" i="3" s="1"/>
  <c r="G2097" i="3"/>
  <c r="D2097" i="3"/>
  <c r="B2097" i="3" s="1"/>
  <c r="G2096" i="3"/>
  <c r="D2096" i="3"/>
  <c r="B2096" i="3" s="1"/>
  <c r="G2095" i="3"/>
  <c r="D2095" i="3"/>
  <c r="B2095" i="3" s="1"/>
  <c r="G2094" i="3"/>
  <c r="D2094" i="3"/>
  <c r="B2094" i="3" s="1"/>
  <c r="G2093" i="3"/>
  <c r="D2093" i="3"/>
  <c r="B2093" i="3" s="1"/>
  <c r="G2092" i="3"/>
  <c r="D2092" i="3"/>
  <c r="B2092" i="3" s="1"/>
  <c r="G2091" i="3"/>
  <c r="D2091" i="3"/>
  <c r="B2091" i="3" s="1"/>
  <c r="G2090" i="3"/>
  <c r="D2090" i="3"/>
  <c r="B2090" i="3"/>
  <c r="G2089" i="3"/>
  <c r="D2089" i="3"/>
  <c r="B2089" i="3" s="1"/>
  <c r="G2088" i="3"/>
  <c r="D2088" i="3"/>
  <c r="B2088" i="3" s="1"/>
  <c r="G2087" i="3"/>
  <c r="D2087" i="3"/>
  <c r="B2087" i="3" s="1"/>
  <c r="G2086" i="3"/>
  <c r="D2086" i="3"/>
  <c r="B2086" i="3" s="1"/>
  <c r="G2085" i="3"/>
  <c r="D2085" i="3"/>
  <c r="B2085" i="3" s="1"/>
  <c r="G2084" i="3"/>
  <c r="D2084" i="3"/>
  <c r="B2084" i="3" s="1"/>
  <c r="G2083" i="3"/>
  <c r="D2083" i="3"/>
  <c r="B2083" i="3" s="1"/>
  <c r="G2082" i="3"/>
  <c r="D2082" i="3"/>
  <c r="B2082" i="3" s="1"/>
  <c r="G2081" i="3"/>
  <c r="D2081" i="3"/>
  <c r="B2081" i="3"/>
  <c r="G2080" i="3"/>
  <c r="D2080" i="3"/>
  <c r="B2080" i="3" s="1"/>
  <c r="G2079" i="3"/>
  <c r="D2079" i="3"/>
  <c r="B2079" i="3" s="1"/>
  <c r="G2078" i="3"/>
  <c r="D2078" i="3"/>
  <c r="B2078" i="3" s="1"/>
  <c r="G2077" i="3"/>
  <c r="D2077" i="3"/>
  <c r="B2077" i="3" s="1"/>
  <c r="G2076" i="3"/>
  <c r="D2076" i="3"/>
  <c r="B2076" i="3" s="1"/>
  <c r="G2075" i="3"/>
  <c r="D2075" i="3"/>
  <c r="B2075" i="3" s="1"/>
  <c r="G2074" i="3"/>
  <c r="D2074" i="3"/>
  <c r="B2074" i="3" s="1"/>
  <c r="G2073" i="3"/>
  <c r="D2073" i="3"/>
  <c r="B2073" i="3" s="1"/>
  <c r="G2072" i="3"/>
  <c r="D2072" i="3"/>
  <c r="B2072" i="3" s="1"/>
  <c r="G2071" i="3"/>
  <c r="D2071" i="3"/>
  <c r="B2071" i="3" s="1"/>
  <c r="G2070" i="3"/>
  <c r="D2070" i="3"/>
  <c r="B2070" i="3" s="1"/>
  <c r="G2069" i="3"/>
  <c r="D2069" i="3"/>
  <c r="B2069" i="3"/>
  <c r="G2068" i="3"/>
  <c r="D2068" i="3"/>
  <c r="B2068" i="3" s="1"/>
  <c r="G2067" i="3"/>
  <c r="D2067" i="3"/>
  <c r="B2067" i="3" s="1"/>
  <c r="G2066" i="3"/>
  <c r="D2066" i="3"/>
  <c r="B2066" i="3" s="1"/>
  <c r="G2065" i="3"/>
  <c r="D2065" i="3"/>
  <c r="B2065" i="3" s="1"/>
  <c r="G2064" i="3"/>
  <c r="D2064" i="3"/>
  <c r="B2064" i="3" s="1"/>
  <c r="G2063" i="3"/>
  <c r="D2063" i="3"/>
  <c r="B2063" i="3"/>
  <c r="G2062" i="3"/>
  <c r="D2062" i="3"/>
  <c r="B2062" i="3" s="1"/>
  <c r="G2061" i="3"/>
  <c r="D2061" i="3"/>
  <c r="B2061" i="3"/>
  <c r="G2060" i="3"/>
  <c r="D2060" i="3"/>
  <c r="B2060" i="3" s="1"/>
  <c r="G2059" i="3"/>
  <c r="D2059" i="3"/>
  <c r="B2059" i="3" s="1"/>
  <c r="G2058" i="3"/>
  <c r="D2058" i="3"/>
  <c r="B2058" i="3" s="1"/>
  <c r="G2057" i="3"/>
  <c r="D2057" i="3"/>
  <c r="B2057" i="3" s="1"/>
  <c r="G2056" i="3"/>
  <c r="D2056" i="3"/>
  <c r="B2056" i="3" s="1"/>
  <c r="G2055" i="3"/>
  <c r="D2055" i="3"/>
  <c r="B2055" i="3"/>
  <c r="G2054" i="3"/>
  <c r="D2054" i="3"/>
  <c r="B2054" i="3" s="1"/>
  <c r="G2053" i="3"/>
  <c r="D2053" i="3"/>
  <c r="B2053" i="3" s="1"/>
  <c r="G2052" i="3"/>
  <c r="D2052" i="3"/>
  <c r="B2052" i="3" s="1"/>
  <c r="G2051" i="3"/>
  <c r="D2051" i="3"/>
  <c r="B2051" i="3" s="1"/>
  <c r="G2050" i="3"/>
  <c r="D2050" i="3"/>
  <c r="B2050" i="3" s="1"/>
  <c r="G2049" i="3"/>
  <c r="D2049" i="3"/>
  <c r="B2049" i="3" s="1"/>
  <c r="G2048" i="3"/>
  <c r="D2048" i="3"/>
  <c r="B2048" i="3" s="1"/>
  <c r="G2047" i="3"/>
  <c r="D2047" i="3"/>
  <c r="B2047" i="3" s="1"/>
  <c r="G2046" i="3"/>
  <c r="D2046" i="3"/>
  <c r="B2046" i="3" s="1"/>
  <c r="G2045" i="3"/>
  <c r="D2045" i="3"/>
  <c r="B2045" i="3" s="1"/>
  <c r="G2044" i="3"/>
  <c r="D2044" i="3"/>
  <c r="B2044" i="3" s="1"/>
  <c r="G2043" i="3"/>
  <c r="D2043" i="3"/>
  <c r="B2043" i="3" s="1"/>
  <c r="G2042" i="3"/>
  <c r="D2042" i="3"/>
  <c r="B2042" i="3" s="1"/>
  <c r="G2041" i="3"/>
  <c r="D2041" i="3"/>
  <c r="B2041" i="3" s="1"/>
  <c r="G2040" i="3"/>
  <c r="D2040" i="3"/>
  <c r="B2040" i="3" s="1"/>
  <c r="G2039" i="3"/>
  <c r="D2039" i="3"/>
  <c r="B2039" i="3" s="1"/>
  <c r="G2038" i="3"/>
  <c r="D2038" i="3"/>
  <c r="B2038" i="3" s="1"/>
  <c r="G2037" i="3"/>
  <c r="D2037" i="3"/>
  <c r="B2037" i="3" s="1"/>
  <c r="G2036" i="3"/>
  <c r="D2036" i="3"/>
  <c r="B2036" i="3" s="1"/>
  <c r="G2035" i="3"/>
  <c r="D2035" i="3"/>
  <c r="B2035" i="3" s="1"/>
  <c r="G2034" i="3"/>
  <c r="D2034" i="3"/>
  <c r="B2034" i="3" s="1"/>
  <c r="G2033" i="3"/>
  <c r="D2033" i="3"/>
  <c r="B2033" i="3" s="1"/>
  <c r="G2032" i="3"/>
  <c r="D2032" i="3"/>
  <c r="B2032" i="3" s="1"/>
  <c r="G2031" i="3"/>
  <c r="D2031" i="3"/>
  <c r="B2031" i="3" s="1"/>
  <c r="G2030" i="3"/>
  <c r="D2030" i="3"/>
  <c r="B2030" i="3"/>
  <c r="G2029" i="3"/>
  <c r="D2029" i="3"/>
  <c r="B2029" i="3" s="1"/>
  <c r="G2028" i="3"/>
  <c r="D2028" i="3"/>
  <c r="B2028" i="3" s="1"/>
  <c r="G2027" i="3"/>
  <c r="D2027" i="3"/>
  <c r="B2027" i="3" s="1"/>
  <c r="G2026" i="3"/>
  <c r="D2026" i="3"/>
  <c r="B2026" i="3"/>
  <c r="G2025" i="3"/>
  <c r="D2025" i="3"/>
  <c r="B2025" i="3" s="1"/>
  <c r="G2024" i="3"/>
  <c r="D2024" i="3"/>
  <c r="B2024" i="3" s="1"/>
  <c r="G2023" i="3"/>
  <c r="D2023" i="3"/>
  <c r="B2023" i="3" s="1"/>
  <c r="G2022" i="3"/>
  <c r="D2022" i="3"/>
  <c r="B2022" i="3" s="1"/>
  <c r="G2021" i="3"/>
  <c r="D2021" i="3"/>
  <c r="B2021" i="3"/>
  <c r="G2020" i="3"/>
  <c r="D2020" i="3"/>
  <c r="B2020" i="3" s="1"/>
  <c r="G2019" i="3"/>
  <c r="D2019" i="3"/>
  <c r="B2019" i="3"/>
  <c r="G2018" i="3"/>
  <c r="D2018" i="3"/>
  <c r="B2018" i="3" s="1"/>
  <c r="G2017" i="3"/>
  <c r="D2017" i="3"/>
  <c r="B2017" i="3" s="1"/>
  <c r="G2016" i="3"/>
  <c r="D2016" i="3"/>
  <c r="B2016" i="3" s="1"/>
  <c r="G2015" i="3"/>
  <c r="D2015" i="3"/>
  <c r="B2015" i="3"/>
  <c r="G2014" i="3"/>
  <c r="D2014" i="3"/>
  <c r="B2014" i="3" s="1"/>
  <c r="G2013" i="3"/>
  <c r="D2013" i="3"/>
  <c r="B2013" i="3"/>
  <c r="G2012" i="3"/>
  <c r="D2012" i="3"/>
  <c r="B2012" i="3" s="1"/>
  <c r="G2011" i="3"/>
  <c r="D2011" i="3"/>
  <c r="B2011" i="3"/>
  <c r="G2010" i="3"/>
  <c r="D2010" i="3"/>
  <c r="B2010" i="3" s="1"/>
  <c r="G2009" i="3"/>
  <c r="D2009" i="3"/>
  <c r="B2009" i="3" s="1"/>
  <c r="G2008" i="3"/>
  <c r="D2008" i="3"/>
  <c r="B2008" i="3" s="1"/>
  <c r="G2007" i="3"/>
  <c r="D2007" i="3"/>
  <c r="B2007" i="3" s="1"/>
  <c r="G2006" i="3"/>
  <c r="D2006" i="3"/>
  <c r="B2006" i="3" s="1"/>
  <c r="G2005" i="3"/>
  <c r="D2005" i="3"/>
  <c r="B2005" i="3"/>
  <c r="G2004" i="3"/>
  <c r="D2004" i="3"/>
  <c r="B2004" i="3" s="1"/>
  <c r="G2003" i="3"/>
  <c r="D2003" i="3"/>
  <c r="B2003" i="3" s="1"/>
  <c r="G2002" i="3"/>
  <c r="D2002" i="3"/>
  <c r="B2002" i="3" s="1"/>
  <c r="G2001" i="3"/>
  <c r="D2001" i="3"/>
  <c r="B2001" i="3" s="1"/>
  <c r="G2000" i="3"/>
  <c r="D2000" i="3"/>
  <c r="B2000" i="3" s="1"/>
  <c r="G1999" i="3"/>
  <c r="D1999" i="3"/>
  <c r="B1999" i="3" s="1"/>
  <c r="G1998" i="3"/>
  <c r="D1998" i="3"/>
  <c r="B1998" i="3" s="1"/>
  <c r="G1997" i="3"/>
  <c r="D1997" i="3"/>
  <c r="B1997" i="3" s="1"/>
  <c r="G1996" i="3"/>
  <c r="D1996" i="3"/>
  <c r="B1996" i="3" s="1"/>
  <c r="G1995" i="3"/>
  <c r="D1995" i="3"/>
  <c r="B1995" i="3" s="1"/>
  <c r="G1994" i="3"/>
  <c r="D1994" i="3"/>
  <c r="B1994" i="3" s="1"/>
  <c r="G1993" i="3"/>
  <c r="D1993" i="3"/>
  <c r="B1993" i="3" s="1"/>
  <c r="G1992" i="3"/>
  <c r="D1992" i="3"/>
  <c r="B1992" i="3" s="1"/>
  <c r="G1991" i="3"/>
  <c r="D1991" i="3"/>
  <c r="B1991" i="3" s="1"/>
  <c r="G1990" i="3"/>
  <c r="D1990" i="3"/>
  <c r="B1990" i="3" s="1"/>
  <c r="G1989" i="3"/>
  <c r="D1989" i="3"/>
  <c r="B1989" i="3" s="1"/>
  <c r="G1988" i="3"/>
  <c r="D1988" i="3"/>
  <c r="B1988" i="3" s="1"/>
  <c r="G1987" i="3"/>
  <c r="D1987" i="3"/>
  <c r="B1987" i="3" s="1"/>
  <c r="G1986" i="3"/>
  <c r="D1986" i="3"/>
  <c r="B1986" i="3" s="1"/>
  <c r="G1985" i="3"/>
  <c r="D1985" i="3"/>
  <c r="B1985" i="3" s="1"/>
  <c r="G1984" i="3"/>
  <c r="D1984" i="3"/>
  <c r="B1984" i="3" s="1"/>
  <c r="G1983" i="3"/>
  <c r="D1983" i="3"/>
  <c r="B1983" i="3" s="1"/>
  <c r="G1982" i="3"/>
  <c r="D1982" i="3"/>
  <c r="B1982" i="3" s="1"/>
  <c r="G1981" i="3"/>
  <c r="D1981" i="3"/>
  <c r="B1981" i="3" s="1"/>
  <c r="G1980" i="3"/>
  <c r="D1980" i="3"/>
  <c r="B1980" i="3" s="1"/>
  <c r="G1979" i="3"/>
  <c r="D1979" i="3"/>
  <c r="B1979" i="3" s="1"/>
  <c r="G1978" i="3"/>
  <c r="D1978" i="3"/>
  <c r="B1978" i="3" s="1"/>
  <c r="G1977" i="3"/>
  <c r="D1977" i="3"/>
  <c r="B1977" i="3"/>
  <c r="G1976" i="3"/>
  <c r="D1976" i="3"/>
  <c r="B1976" i="3" s="1"/>
  <c r="G1975" i="3"/>
  <c r="D1975" i="3"/>
  <c r="B1975" i="3" s="1"/>
  <c r="G1974" i="3"/>
  <c r="D1974" i="3"/>
  <c r="B1974" i="3" s="1"/>
  <c r="G1973" i="3"/>
  <c r="D1973" i="3"/>
  <c r="B1973" i="3" s="1"/>
  <c r="G1972" i="3"/>
  <c r="D1972" i="3"/>
  <c r="B1972" i="3" s="1"/>
  <c r="G1971" i="3"/>
  <c r="D1971" i="3"/>
  <c r="B1971" i="3" s="1"/>
  <c r="G1970" i="3"/>
  <c r="D1970" i="3"/>
  <c r="B1970" i="3" s="1"/>
  <c r="G1969" i="3"/>
  <c r="D1969" i="3"/>
  <c r="B1969" i="3" s="1"/>
  <c r="G1968" i="3"/>
  <c r="D1968" i="3"/>
  <c r="B1968" i="3" s="1"/>
  <c r="G1967" i="3"/>
  <c r="D1967" i="3"/>
  <c r="B1967" i="3" s="1"/>
  <c r="G1966" i="3"/>
  <c r="D1966" i="3"/>
  <c r="B1966" i="3" s="1"/>
  <c r="G1965" i="3"/>
  <c r="D1965" i="3"/>
  <c r="B1965" i="3" s="1"/>
  <c r="G1964" i="3"/>
  <c r="D1964" i="3"/>
  <c r="B1964" i="3" s="1"/>
  <c r="G1963" i="3"/>
  <c r="D1963" i="3"/>
  <c r="B1963" i="3" s="1"/>
  <c r="G1962" i="3"/>
  <c r="D1962" i="3"/>
  <c r="B1962" i="3"/>
  <c r="G1961" i="3"/>
  <c r="D1961" i="3"/>
  <c r="B1961" i="3" s="1"/>
  <c r="G1960" i="3"/>
  <c r="D1960" i="3"/>
  <c r="B1960" i="3" s="1"/>
  <c r="G1959" i="3"/>
  <c r="D1959" i="3"/>
  <c r="B1959" i="3" s="1"/>
  <c r="G1958" i="3"/>
  <c r="D1958" i="3"/>
  <c r="B1958" i="3" s="1"/>
  <c r="G1957" i="3"/>
  <c r="D1957" i="3"/>
  <c r="B1957" i="3" s="1"/>
  <c r="G1956" i="3"/>
  <c r="D1956" i="3"/>
  <c r="B1956" i="3" s="1"/>
  <c r="G1955" i="3"/>
  <c r="D1955" i="3"/>
  <c r="B1955" i="3" s="1"/>
  <c r="G1954" i="3"/>
  <c r="D1954" i="3"/>
  <c r="B1954" i="3" s="1"/>
  <c r="G1953" i="3"/>
  <c r="D1953" i="3"/>
  <c r="B1953" i="3" s="1"/>
  <c r="G1952" i="3"/>
  <c r="D1952" i="3"/>
  <c r="B1952" i="3" s="1"/>
  <c r="G1951" i="3"/>
  <c r="D1951" i="3"/>
  <c r="B1951" i="3" s="1"/>
  <c r="G1950" i="3"/>
  <c r="D1950" i="3"/>
  <c r="B1950" i="3" s="1"/>
  <c r="G1949" i="3"/>
  <c r="D1949" i="3"/>
  <c r="B1949" i="3" s="1"/>
  <c r="G1948" i="3"/>
  <c r="D1948" i="3"/>
  <c r="B1948" i="3" s="1"/>
  <c r="G1947" i="3"/>
  <c r="D1947" i="3"/>
  <c r="B1947" i="3" s="1"/>
  <c r="G1946" i="3"/>
  <c r="D1946" i="3"/>
  <c r="B1946" i="3" s="1"/>
  <c r="G1945" i="3"/>
  <c r="D1945" i="3"/>
  <c r="B1945" i="3" s="1"/>
  <c r="G1944" i="3"/>
  <c r="D1944" i="3"/>
  <c r="B1944" i="3" s="1"/>
  <c r="G1943" i="3"/>
  <c r="D1943" i="3"/>
  <c r="B1943" i="3" s="1"/>
  <c r="G1942" i="3"/>
  <c r="D1942" i="3"/>
  <c r="B1942" i="3" s="1"/>
  <c r="G1941" i="3"/>
  <c r="D1941" i="3"/>
  <c r="B1941" i="3" s="1"/>
  <c r="G1940" i="3"/>
  <c r="D1940" i="3"/>
  <c r="B1940" i="3" s="1"/>
  <c r="G1939" i="3"/>
  <c r="D1939" i="3"/>
  <c r="B1939" i="3" s="1"/>
  <c r="G1938" i="3"/>
  <c r="D1938" i="3"/>
  <c r="B1938" i="3" s="1"/>
  <c r="G1937" i="3"/>
  <c r="D1937" i="3"/>
  <c r="B1937" i="3" s="1"/>
  <c r="G1936" i="3"/>
  <c r="D1936" i="3"/>
  <c r="B1936" i="3" s="1"/>
  <c r="G1935" i="3"/>
  <c r="D1935" i="3"/>
  <c r="B1935" i="3" s="1"/>
  <c r="G1934" i="3"/>
  <c r="D1934" i="3"/>
  <c r="B1934" i="3" s="1"/>
  <c r="G1933" i="3"/>
  <c r="D1933" i="3"/>
  <c r="B1933" i="3"/>
  <c r="G1932" i="3"/>
  <c r="D1932" i="3"/>
  <c r="B1932" i="3" s="1"/>
  <c r="G1931" i="3"/>
  <c r="D1931" i="3"/>
  <c r="B1931" i="3" s="1"/>
  <c r="G1930" i="3"/>
  <c r="D1930" i="3"/>
  <c r="B1930" i="3" s="1"/>
  <c r="G1929" i="3"/>
  <c r="D1929" i="3"/>
  <c r="B1929" i="3" s="1"/>
  <c r="G1928" i="3"/>
  <c r="D1928" i="3"/>
  <c r="B1928" i="3" s="1"/>
  <c r="G1927" i="3"/>
  <c r="D1927" i="3"/>
  <c r="B1927" i="3" s="1"/>
  <c r="G1926" i="3"/>
  <c r="D1926" i="3"/>
  <c r="B1926" i="3" s="1"/>
  <c r="G1925" i="3"/>
  <c r="D1925" i="3"/>
  <c r="B1925" i="3" s="1"/>
  <c r="G1924" i="3"/>
  <c r="D1924" i="3"/>
  <c r="B1924" i="3" s="1"/>
  <c r="G1923" i="3"/>
  <c r="D1923" i="3"/>
  <c r="B1923" i="3" s="1"/>
  <c r="G1922" i="3"/>
  <c r="D1922" i="3"/>
  <c r="B1922" i="3" s="1"/>
  <c r="G1921" i="3"/>
  <c r="D1921" i="3"/>
  <c r="B1921" i="3"/>
  <c r="G1920" i="3"/>
  <c r="D1920" i="3"/>
  <c r="B1920" i="3" s="1"/>
  <c r="G1919" i="3"/>
  <c r="D1919" i="3"/>
  <c r="B1919" i="3" s="1"/>
  <c r="G1918" i="3"/>
  <c r="D1918" i="3"/>
  <c r="B1918" i="3" s="1"/>
  <c r="G1917" i="3"/>
  <c r="D1917" i="3"/>
  <c r="B1917" i="3" s="1"/>
  <c r="G1916" i="3"/>
  <c r="D1916" i="3"/>
  <c r="B1916" i="3" s="1"/>
  <c r="G1915" i="3"/>
  <c r="D1915" i="3"/>
  <c r="B1915" i="3" s="1"/>
  <c r="G1914" i="3"/>
  <c r="D1914" i="3"/>
  <c r="B1914" i="3" s="1"/>
  <c r="G1913" i="3"/>
  <c r="D1913" i="3"/>
  <c r="B1913" i="3" s="1"/>
  <c r="G1912" i="3"/>
  <c r="D1912" i="3"/>
  <c r="B1912" i="3" s="1"/>
  <c r="G1911" i="3"/>
  <c r="D1911" i="3"/>
  <c r="B1911" i="3" s="1"/>
  <c r="G1910" i="3"/>
  <c r="D1910" i="3"/>
  <c r="B1910" i="3" s="1"/>
  <c r="G1909" i="3"/>
  <c r="D1909" i="3"/>
  <c r="B1909" i="3" s="1"/>
  <c r="G1908" i="3"/>
  <c r="D1908" i="3"/>
  <c r="B1908" i="3" s="1"/>
  <c r="G1907" i="3"/>
  <c r="D1907" i="3"/>
  <c r="B1907" i="3" s="1"/>
  <c r="G1906" i="3"/>
  <c r="D1906" i="3"/>
  <c r="B1906" i="3" s="1"/>
  <c r="G1905" i="3"/>
  <c r="D1905" i="3"/>
  <c r="B1905" i="3"/>
  <c r="G1904" i="3"/>
  <c r="D1904" i="3"/>
  <c r="B1904" i="3" s="1"/>
  <c r="G1903" i="3"/>
  <c r="D1903" i="3"/>
  <c r="B1903" i="3" s="1"/>
  <c r="G1902" i="3"/>
  <c r="D1902" i="3"/>
  <c r="B1902" i="3" s="1"/>
  <c r="G1901" i="3"/>
  <c r="D1901" i="3"/>
  <c r="B1901" i="3" s="1"/>
  <c r="G1900" i="3"/>
  <c r="D1900" i="3"/>
  <c r="B1900" i="3" s="1"/>
  <c r="G1899" i="3"/>
  <c r="D1899" i="3"/>
  <c r="B1899" i="3" s="1"/>
  <c r="G1898" i="3"/>
  <c r="D1898" i="3"/>
  <c r="B1898" i="3" s="1"/>
  <c r="G1897" i="3"/>
  <c r="D1897" i="3"/>
  <c r="B1897" i="3" s="1"/>
  <c r="G1896" i="3"/>
  <c r="D1896" i="3"/>
  <c r="B1896" i="3" s="1"/>
  <c r="G1895" i="3"/>
  <c r="D1895" i="3"/>
  <c r="B1895" i="3" s="1"/>
  <c r="G1894" i="3"/>
  <c r="D1894" i="3"/>
  <c r="B1894" i="3" s="1"/>
  <c r="G1893" i="3"/>
  <c r="D1893" i="3"/>
  <c r="B1893" i="3"/>
  <c r="G1892" i="3"/>
  <c r="D1892" i="3"/>
  <c r="B1892" i="3" s="1"/>
  <c r="G1891" i="3"/>
  <c r="D1891" i="3"/>
  <c r="B1891" i="3" s="1"/>
  <c r="G1890" i="3"/>
  <c r="D1890" i="3"/>
  <c r="B1890" i="3" s="1"/>
  <c r="G1889" i="3"/>
  <c r="D1889" i="3"/>
  <c r="B1889" i="3" s="1"/>
  <c r="G1888" i="3"/>
  <c r="D1888" i="3"/>
  <c r="B1888" i="3" s="1"/>
  <c r="G1887" i="3"/>
  <c r="D1887" i="3"/>
  <c r="B1887" i="3" s="1"/>
  <c r="G1886" i="3"/>
  <c r="D1886" i="3"/>
  <c r="B1886" i="3" s="1"/>
  <c r="G1885" i="3"/>
  <c r="D1885" i="3"/>
  <c r="B1885" i="3" s="1"/>
  <c r="G1884" i="3"/>
  <c r="D1884" i="3"/>
  <c r="B1884" i="3" s="1"/>
  <c r="G1883" i="3"/>
  <c r="D1883" i="3"/>
  <c r="B1883" i="3" s="1"/>
  <c r="G1882" i="3"/>
  <c r="D1882" i="3"/>
  <c r="B1882" i="3" s="1"/>
  <c r="G1881" i="3"/>
  <c r="D1881" i="3"/>
  <c r="B1881" i="3"/>
  <c r="G1880" i="3"/>
  <c r="D1880" i="3"/>
  <c r="B1880" i="3" s="1"/>
  <c r="G1879" i="3"/>
  <c r="D1879" i="3"/>
  <c r="B1879" i="3" s="1"/>
  <c r="G1878" i="3"/>
  <c r="D1878" i="3"/>
  <c r="B1878" i="3" s="1"/>
  <c r="G1877" i="3"/>
  <c r="D1877" i="3"/>
  <c r="B1877" i="3" s="1"/>
  <c r="G1876" i="3"/>
  <c r="D1876" i="3"/>
  <c r="B1876" i="3" s="1"/>
  <c r="G1875" i="3"/>
  <c r="D1875" i="3"/>
  <c r="B1875" i="3" s="1"/>
  <c r="G1874" i="3"/>
  <c r="D1874" i="3"/>
  <c r="B1874" i="3" s="1"/>
  <c r="G1873" i="3"/>
  <c r="D1873" i="3"/>
  <c r="B1873" i="3" s="1"/>
  <c r="G1872" i="3"/>
  <c r="D1872" i="3"/>
  <c r="B1872" i="3" s="1"/>
  <c r="G1871" i="3"/>
  <c r="D1871" i="3"/>
  <c r="B1871" i="3" s="1"/>
  <c r="G1870" i="3"/>
  <c r="D1870" i="3"/>
  <c r="B1870" i="3" s="1"/>
  <c r="G1869" i="3"/>
  <c r="D1869" i="3"/>
  <c r="B1869" i="3" s="1"/>
  <c r="G1868" i="3"/>
  <c r="D1868" i="3"/>
  <c r="B1868" i="3" s="1"/>
  <c r="G1867" i="3"/>
  <c r="D1867" i="3"/>
  <c r="B1867" i="3" s="1"/>
  <c r="G1866" i="3"/>
  <c r="D1866" i="3"/>
  <c r="B1866" i="3" s="1"/>
  <c r="G1865" i="3"/>
  <c r="D1865" i="3"/>
  <c r="B1865" i="3" s="1"/>
  <c r="G1864" i="3"/>
  <c r="D1864" i="3"/>
  <c r="B1864" i="3" s="1"/>
  <c r="G1863" i="3"/>
  <c r="D1863" i="3"/>
  <c r="B1863" i="3" s="1"/>
  <c r="G1862" i="3"/>
  <c r="D1862" i="3"/>
  <c r="B1862" i="3" s="1"/>
  <c r="G1861" i="3"/>
  <c r="D1861" i="3"/>
  <c r="B1861" i="3" s="1"/>
  <c r="G1860" i="3"/>
  <c r="D1860" i="3"/>
  <c r="B1860" i="3" s="1"/>
  <c r="G1859" i="3"/>
  <c r="D1859" i="3"/>
  <c r="B1859" i="3" s="1"/>
  <c r="G1858" i="3"/>
  <c r="D1858" i="3"/>
  <c r="B1858" i="3" s="1"/>
  <c r="G1857" i="3"/>
  <c r="D1857" i="3"/>
  <c r="B1857" i="3" s="1"/>
  <c r="G1856" i="3"/>
  <c r="D1856" i="3"/>
  <c r="B1856" i="3" s="1"/>
  <c r="G1855" i="3"/>
  <c r="D1855" i="3"/>
  <c r="B1855" i="3" s="1"/>
  <c r="G1854" i="3"/>
  <c r="D1854" i="3"/>
  <c r="B1854" i="3"/>
  <c r="G1853" i="3"/>
  <c r="D1853" i="3"/>
  <c r="B1853" i="3" s="1"/>
  <c r="G1852" i="3"/>
  <c r="D1852" i="3"/>
  <c r="B1852" i="3" s="1"/>
  <c r="G1851" i="3"/>
  <c r="D1851" i="3"/>
  <c r="B1851" i="3" s="1"/>
  <c r="G1850" i="3"/>
  <c r="D1850" i="3"/>
  <c r="B1850" i="3" s="1"/>
  <c r="G1849" i="3"/>
  <c r="D1849" i="3"/>
  <c r="B1849" i="3" s="1"/>
  <c r="G1848" i="3"/>
  <c r="D1848" i="3"/>
  <c r="B1848" i="3" s="1"/>
  <c r="G1847" i="3"/>
  <c r="D1847" i="3"/>
  <c r="B1847" i="3" s="1"/>
  <c r="G1846" i="3"/>
  <c r="D1846" i="3"/>
  <c r="B1846" i="3" s="1"/>
  <c r="G1845" i="3"/>
  <c r="D1845" i="3"/>
  <c r="B1845" i="3" s="1"/>
  <c r="G1844" i="3"/>
  <c r="D1844" i="3"/>
  <c r="B1844" i="3" s="1"/>
  <c r="G1843" i="3"/>
  <c r="D1843" i="3"/>
  <c r="B1843" i="3" s="1"/>
  <c r="G1842" i="3"/>
  <c r="D1842" i="3"/>
  <c r="B1842" i="3" s="1"/>
  <c r="G1841" i="3"/>
  <c r="D1841" i="3"/>
  <c r="B1841" i="3" s="1"/>
  <c r="G1840" i="3"/>
  <c r="D1840" i="3"/>
  <c r="B1840" i="3" s="1"/>
  <c r="G1839" i="3"/>
  <c r="D1839" i="3"/>
  <c r="B1839" i="3" s="1"/>
  <c r="G1838" i="3"/>
  <c r="D1838" i="3"/>
  <c r="B1838" i="3" s="1"/>
  <c r="G1837" i="3"/>
  <c r="D1837" i="3"/>
  <c r="B1837" i="3" s="1"/>
  <c r="G1836" i="3"/>
  <c r="D1836" i="3"/>
  <c r="B1836" i="3" s="1"/>
  <c r="G1835" i="3"/>
  <c r="D1835" i="3"/>
  <c r="B1835" i="3" s="1"/>
  <c r="G1834" i="3"/>
  <c r="D1834" i="3"/>
  <c r="B1834" i="3" s="1"/>
  <c r="G1833" i="3"/>
  <c r="D1833" i="3"/>
  <c r="B1833" i="3"/>
  <c r="G1832" i="3"/>
  <c r="D1832" i="3"/>
  <c r="B1832" i="3" s="1"/>
  <c r="G1831" i="3"/>
  <c r="D1831" i="3"/>
  <c r="B1831" i="3" s="1"/>
  <c r="G1830" i="3"/>
  <c r="D1830" i="3"/>
  <c r="B1830" i="3" s="1"/>
  <c r="G1829" i="3"/>
  <c r="D1829" i="3"/>
  <c r="B1829" i="3" s="1"/>
  <c r="G1828" i="3"/>
  <c r="D1828" i="3"/>
  <c r="B1828" i="3" s="1"/>
  <c r="G1827" i="3"/>
  <c r="D1827" i="3"/>
  <c r="B1827" i="3" s="1"/>
  <c r="G1826" i="3"/>
  <c r="D1826" i="3"/>
  <c r="B1826" i="3" s="1"/>
  <c r="G1825" i="3"/>
  <c r="D1825" i="3"/>
  <c r="B1825" i="3" s="1"/>
  <c r="G1824" i="3"/>
  <c r="D1824" i="3"/>
  <c r="B1824" i="3" s="1"/>
  <c r="G1823" i="3"/>
  <c r="D1823" i="3"/>
  <c r="B1823" i="3" s="1"/>
  <c r="G1822" i="3"/>
  <c r="D1822" i="3"/>
  <c r="B1822" i="3" s="1"/>
  <c r="G1821" i="3"/>
  <c r="D1821" i="3"/>
  <c r="B1821" i="3" s="1"/>
  <c r="G1820" i="3"/>
  <c r="D1820" i="3"/>
  <c r="B1820" i="3" s="1"/>
  <c r="G1819" i="3"/>
  <c r="D1819" i="3"/>
  <c r="B1819" i="3" s="1"/>
  <c r="G1818" i="3"/>
  <c r="D1818" i="3"/>
  <c r="B1818" i="3" s="1"/>
  <c r="G1817" i="3"/>
  <c r="D1817" i="3"/>
  <c r="B1817" i="3" s="1"/>
  <c r="G1816" i="3"/>
  <c r="D1816" i="3"/>
  <c r="B1816" i="3" s="1"/>
  <c r="G1815" i="3"/>
  <c r="D1815" i="3"/>
  <c r="B1815" i="3" s="1"/>
  <c r="G1814" i="3"/>
  <c r="D1814" i="3"/>
  <c r="B1814" i="3" s="1"/>
  <c r="G1813" i="3"/>
  <c r="D1813" i="3"/>
  <c r="B1813" i="3" s="1"/>
  <c r="G1812" i="3"/>
  <c r="D1812" i="3"/>
  <c r="B1812" i="3" s="1"/>
  <c r="G1811" i="3"/>
  <c r="D1811" i="3"/>
  <c r="B1811" i="3" s="1"/>
  <c r="G1810" i="3"/>
  <c r="D1810" i="3"/>
  <c r="B1810" i="3" s="1"/>
  <c r="G1809" i="3"/>
  <c r="D1809" i="3"/>
  <c r="B1809" i="3"/>
  <c r="G1808" i="3"/>
  <c r="D1808" i="3"/>
  <c r="B1808" i="3" s="1"/>
  <c r="G1807" i="3"/>
  <c r="D1807" i="3"/>
  <c r="B1807" i="3" s="1"/>
  <c r="G1806" i="3"/>
  <c r="D1806" i="3"/>
  <c r="B1806" i="3" s="1"/>
  <c r="G1805" i="3"/>
  <c r="D1805" i="3"/>
  <c r="B1805" i="3" s="1"/>
  <c r="G1804" i="3"/>
  <c r="D1804" i="3"/>
  <c r="B1804" i="3" s="1"/>
  <c r="G1803" i="3"/>
  <c r="D1803" i="3"/>
  <c r="B1803" i="3" s="1"/>
  <c r="G1802" i="3"/>
  <c r="D1802" i="3"/>
  <c r="B1802" i="3" s="1"/>
  <c r="G1801" i="3"/>
  <c r="D1801" i="3"/>
  <c r="B1801" i="3" s="1"/>
  <c r="G1800" i="3"/>
  <c r="D1800" i="3"/>
  <c r="B1800" i="3" s="1"/>
  <c r="G1799" i="3"/>
  <c r="D1799" i="3"/>
  <c r="B1799" i="3" s="1"/>
  <c r="G1798" i="3"/>
  <c r="D1798" i="3"/>
  <c r="B1798" i="3" s="1"/>
  <c r="G1797" i="3"/>
  <c r="D1797" i="3"/>
  <c r="B1797" i="3"/>
  <c r="G1796" i="3"/>
  <c r="D1796" i="3"/>
  <c r="B1796" i="3" s="1"/>
  <c r="G1795" i="3"/>
  <c r="D1795" i="3"/>
  <c r="B1795" i="3" s="1"/>
  <c r="G1794" i="3"/>
  <c r="D1794" i="3"/>
  <c r="B1794" i="3" s="1"/>
  <c r="G1793" i="3"/>
  <c r="D1793" i="3"/>
  <c r="B1793" i="3" s="1"/>
  <c r="G1792" i="3"/>
  <c r="D1792" i="3"/>
  <c r="B1792" i="3" s="1"/>
  <c r="G1791" i="3"/>
  <c r="D1791" i="3"/>
  <c r="B1791" i="3" s="1"/>
  <c r="G1790" i="3"/>
  <c r="D1790" i="3"/>
  <c r="B1790" i="3" s="1"/>
  <c r="G1789" i="3"/>
  <c r="D1789" i="3"/>
  <c r="B1789" i="3" s="1"/>
  <c r="G1788" i="3"/>
  <c r="D1788" i="3"/>
  <c r="B1788" i="3" s="1"/>
  <c r="G1787" i="3"/>
  <c r="D1787" i="3"/>
  <c r="B1787" i="3" s="1"/>
  <c r="G1786" i="3"/>
  <c r="D1786" i="3"/>
  <c r="B1786" i="3" s="1"/>
  <c r="G1785" i="3"/>
  <c r="D1785" i="3"/>
  <c r="B1785" i="3" s="1"/>
  <c r="G1784" i="3"/>
  <c r="D1784" i="3"/>
  <c r="B1784" i="3" s="1"/>
  <c r="G1783" i="3"/>
  <c r="D1783" i="3"/>
  <c r="B1783" i="3" s="1"/>
  <c r="G1782" i="3"/>
  <c r="D1782" i="3"/>
  <c r="B1782" i="3" s="1"/>
  <c r="G1781" i="3"/>
  <c r="D1781" i="3"/>
  <c r="B1781" i="3" s="1"/>
  <c r="G1780" i="3"/>
  <c r="D1780" i="3"/>
  <c r="B1780" i="3" s="1"/>
  <c r="G1779" i="3"/>
  <c r="D1779" i="3"/>
  <c r="B1779" i="3" s="1"/>
  <c r="G1778" i="3"/>
  <c r="D1778" i="3"/>
  <c r="B1778" i="3" s="1"/>
  <c r="G1777" i="3"/>
  <c r="D1777" i="3"/>
  <c r="B1777" i="3" s="1"/>
  <c r="G1776" i="3"/>
  <c r="D1776" i="3"/>
  <c r="B1776" i="3" s="1"/>
  <c r="G1775" i="3"/>
  <c r="D1775" i="3"/>
  <c r="B1775" i="3" s="1"/>
  <c r="G1774" i="3"/>
  <c r="D1774" i="3"/>
  <c r="B1774" i="3" s="1"/>
  <c r="G1773" i="3"/>
  <c r="D1773" i="3"/>
  <c r="B1773" i="3" s="1"/>
  <c r="G1772" i="3"/>
  <c r="D1772" i="3"/>
  <c r="B1772" i="3" s="1"/>
  <c r="G1771" i="3"/>
  <c r="D1771" i="3"/>
  <c r="B1771" i="3" s="1"/>
  <c r="G1770" i="3"/>
  <c r="D1770" i="3"/>
  <c r="B1770" i="3" s="1"/>
  <c r="G1769" i="3"/>
  <c r="D1769" i="3"/>
  <c r="B1769" i="3"/>
  <c r="G1768" i="3"/>
  <c r="D1768" i="3"/>
  <c r="B1768" i="3" s="1"/>
  <c r="G1767" i="3"/>
  <c r="D1767" i="3"/>
  <c r="B1767" i="3" s="1"/>
  <c r="G1766" i="3"/>
  <c r="D1766" i="3"/>
  <c r="B1766" i="3" s="1"/>
  <c r="G1765" i="3"/>
  <c r="D1765" i="3"/>
  <c r="B1765" i="3" s="1"/>
  <c r="G1764" i="3"/>
  <c r="D1764" i="3"/>
  <c r="B1764" i="3" s="1"/>
  <c r="G1763" i="3"/>
  <c r="D1763" i="3"/>
  <c r="B1763" i="3" s="1"/>
  <c r="G1762" i="3"/>
  <c r="D1762" i="3"/>
  <c r="B1762" i="3" s="1"/>
  <c r="G1761" i="3"/>
  <c r="D1761" i="3"/>
  <c r="B1761" i="3" s="1"/>
  <c r="G1760" i="3"/>
  <c r="D1760" i="3"/>
  <c r="B1760" i="3" s="1"/>
  <c r="G1759" i="3"/>
  <c r="D1759" i="3"/>
  <c r="B1759" i="3" s="1"/>
  <c r="G1758" i="3"/>
  <c r="D1758" i="3"/>
  <c r="B1758" i="3" s="1"/>
  <c r="G1757" i="3"/>
  <c r="D1757" i="3"/>
  <c r="B1757" i="3" s="1"/>
  <c r="G1756" i="3"/>
  <c r="D1756" i="3"/>
  <c r="B1756" i="3" s="1"/>
  <c r="G1755" i="3"/>
  <c r="D1755" i="3"/>
  <c r="B1755" i="3" s="1"/>
  <c r="G1754" i="3"/>
  <c r="D1754" i="3"/>
  <c r="B1754" i="3" s="1"/>
  <c r="G1753" i="3"/>
  <c r="D1753" i="3"/>
  <c r="B1753" i="3"/>
  <c r="G1752" i="3"/>
  <c r="D1752" i="3"/>
  <c r="B1752" i="3" s="1"/>
  <c r="G1751" i="3"/>
  <c r="D1751" i="3"/>
  <c r="B1751" i="3" s="1"/>
  <c r="G1750" i="3"/>
  <c r="D1750" i="3"/>
  <c r="B1750" i="3" s="1"/>
  <c r="G1749" i="3"/>
  <c r="D1749" i="3"/>
  <c r="B1749" i="3" s="1"/>
  <c r="G1748" i="3"/>
  <c r="D1748" i="3"/>
  <c r="B1748" i="3" s="1"/>
  <c r="G1747" i="3"/>
  <c r="D1747" i="3"/>
  <c r="B1747" i="3" s="1"/>
  <c r="G1746" i="3"/>
  <c r="D1746" i="3"/>
  <c r="B1746" i="3" s="1"/>
  <c r="G1745" i="3"/>
  <c r="D1745" i="3"/>
  <c r="B1745" i="3" s="1"/>
  <c r="G1744" i="3"/>
  <c r="D1744" i="3"/>
  <c r="B1744" i="3" s="1"/>
  <c r="G1743" i="3"/>
  <c r="D1743" i="3"/>
  <c r="B1743" i="3" s="1"/>
  <c r="G1742" i="3"/>
  <c r="D1742" i="3"/>
  <c r="B1742" i="3" s="1"/>
  <c r="G1741" i="3"/>
  <c r="D1741" i="3"/>
  <c r="B1741" i="3" s="1"/>
  <c r="G1740" i="3"/>
  <c r="D1740" i="3"/>
  <c r="B1740" i="3" s="1"/>
  <c r="G1739" i="3"/>
  <c r="D1739" i="3"/>
  <c r="B1739" i="3" s="1"/>
  <c r="G1738" i="3"/>
  <c r="D1738" i="3"/>
  <c r="B1738" i="3"/>
  <c r="G1737" i="3"/>
  <c r="D1737" i="3"/>
  <c r="B1737" i="3" s="1"/>
  <c r="G1736" i="3"/>
  <c r="D1736" i="3"/>
  <c r="B1736" i="3" s="1"/>
  <c r="G1735" i="3"/>
  <c r="D1735" i="3"/>
  <c r="B1735" i="3" s="1"/>
  <c r="G1734" i="3"/>
  <c r="D1734" i="3"/>
  <c r="B1734" i="3" s="1"/>
  <c r="G1733" i="3"/>
  <c r="D1733" i="3"/>
  <c r="B1733" i="3" s="1"/>
  <c r="G1732" i="3"/>
  <c r="D1732" i="3"/>
  <c r="B1732" i="3" s="1"/>
  <c r="G1731" i="3"/>
  <c r="D1731" i="3"/>
  <c r="B1731" i="3" s="1"/>
  <c r="G1730" i="3"/>
  <c r="D1730" i="3"/>
  <c r="B1730" i="3" s="1"/>
  <c r="G1729" i="3"/>
  <c r="D1729" i="3"/>
  <c r="B1729" i="3" s="1"/>
  <c r="G1728" i="3"/>
  <c r="D1728" i="3"/>
  <c r="B1728" i="3" s="1"/>
  <c r="G1727" i="3"/>
  <c r="D1727" i="3"/>
  <c r="B1727" i="3" s="1"/>
  <c r="G1726" i="3"/>
  <c r="D1726" i="3"/>
  <c r="B1726" i="3" s="1"/>
  <c r="G1725" i="3"/>
  <c r="D1725" i="3"/>
  <c r="B1725" i="3" s="1"/>
  <c r="G1724" i="3"/>
  <c r="D1724" i="3"/>
  <c r="B1724" i="3" s="1"/>
  <c r="G1723" i="3"/>
  <c r="D1723" i="3"/>
  <c r="B1723" i="3" s="1"/>
  <c r="G1722" i="3"/>
  <c r="D1722" i="3"/>
  <c r="B1722" i="3" s="1"/>
  <c r="G1721" i="3"/>
  <c r="D1721" i="3"/>
  <c r="B1721" i="3" s="1"/>
  <c r="G1720" i="3"/>
  <c r="D1720" i="3"/>
  <c r="B1720" i="3" s="1"/>
  <c r="G1719" i="3"/>
  <c r="D1719" i="3"/>
  <c r="B1719" i="3" s="1"/>
  <c r="G1718" i="3"/>
  <c r="D1718" i="3"/>
  <c r="B1718" i="3" s="1"/>
  <c r="G1717" i="3"/>
  <c r="D1717" i="3"/>
  <c r="B1717" i="3" s="1"/>
  <c r="G1716" i="3"/>
  <c r="D1716" i="3"/>
  <c r="B1716" i="3" s="1"/>
  <c r="G1715" i="3"/>
  <c r="D1715" i="3"/>
  <c r="B1715" i="3" s="1"/>
  <c r="G1714" i="3"/>
  <c r="D1714" i="3"/>
  <c r="B1714" i="3" s="1"/>
  <c r="G1713" i="3"/>
  <c r="D1713" i="3"/>
  <c r="B1713" i="3" s="1"/>
  <c r="G1712" i="3"/>
  <c r="D1712" i="3"/>
  <c r="B1712" i="3" s="1"/>
  <c r="G1711" i="3"/>
  <c r="D1711" i="3"/>
  <c r="B1711" i="3" s="1"/>
  <c r="G1710" i="3"/>
  <c r="D1710" i="3"/>
  <c r="B1710" i="3" s="1"/>
  <c r="G1709" i="3"/>
  <c r="D1709" i="3"/>
  <c r="B1709" i="3"/>
  <c r="G1708" i="3"/>
  <c r="D1708" i="3"/>
  <c r="B1708" i="3" s="1"/>
  <c r="G1707" i="3"/>
  <c r="D1707" i="3"/>
  <c r="B1707" i="3" s="1"/>
  <c r="G1706" i="3"/>
  <c r="D1706" i="3"/>
  <c r="B1706" i="3" s="1"/>
  <c r="G1705" i="3"/>
  <c r="D1705" i="3"/>
  <c r="B1705" i="3" s="1"/>
  <c r="G1704" i="3"/>
  <c r="D1704" i="3"/>
  <c r="B1704" i="3" s="1"/>
  <c r="G1703" i="3"/>
  <c r="D1703" i="3"/>
  <c r="B1703" i="3" s="1"/>
  <c r="G1702" i="3"/>
  <c r="D1702" i="3"/>
  <c r="B1702" i="3" s="1"/>
  <c r="G1701" i="3"/>
  <c r="D1701" i="3"/>
  <c r="B1701" i="3" s="1"/>
  <c r="G1700" i="3"/>
  <c r="D1700" i="3"/>
  <c r="B1700" i="3" s="1"/>
  <c r="G1699" i="3"/>
  <c r="D1699" i="3"/>
  <c r="B1699" i="3" s="1"/>
  <c r="G1698" i="3"/>
  <c r="D1698" i="3"/>
  <c r="B1698" i="3" s="1"/>
  <c r="G1697" i="3"/>
  <c r="D1697" i="3"/>
  <c r="B1697" i="3" s="1"/>
  <c r="G1696" i="3"/>
  <c r="D1696" i="3"/>
  <c r="B1696" i="3" s="1"/>
  <c r="G1695" i="3"/>
  <c r="D1695" i="3"/>
  <c r="B1695" i="3" s="1"/>
  <c r="G1694" i="3"/>
  <c r="D1694" i="3"/>
  <c r="B1694" i="3" s="1"/>
  <c r="G1693" i="3"/>
  <c r="D1693" i="3"/>
  <c r="B1693" i="3" s="1"/>
  <c r="G1692" i="3"/>
  <c r="D1692" i="3"/>
  <c r="B1692" i="3" s="1"/>
  <c r="G1691" i="3"/>
  <c r="D1691" i="3"/>
  <c r="B1691" i="3" s="1"/>
  <c r="G1690" i="3"/>
  <c r="D1690" i="3"/>
  <c r="B1690" i="3" s="1"/>
  <c r="G1689" i="3"/>
  <c r="D1689" i="3"/>
  <c r="B1689" i="3" s="1"/>
  <c r="G1688" i="3"/>
  <c r="D1688" i="3"/>
  <c r="B1688" i="3" s="1"/>
  <c r="G1687" i="3"/>
  <c r="D1687" i="3"/>
  <c r="B1687" i="3" s="1"/>
  <c r="G1686" i="3"/>
  <c r="D1686" i="3"/>
  <c r="B1686" i="3" s="1"/>
  <c r="G1685" i="3"/>
  <c r="D1685" i="3"/>
  <c r="B1685" i="3"/>
  <c r="G1684" i="3"/>
  <c r="D1684" i="3"/>
  <c r="B1684" i="3" s="1"/>
  <c r="G1683" i="3"/>
  <c r="D1683" i="3"/>
  <c r="B1683" i="3" s="1"/>
  <c r="G1682" i="3"/>
  <c r="D1682" i="3"/>
  <c r="B1682" i="3" s="1"/>
  <c r="G1681" i="3"/>
  <c r="D1681" i="3"/>
  <c r="B1681" i="3" s="1"/>
  <c r="G1680" i="3"/>
  <c r="D1680" i="3"/>
  <c r="B1680" i="3" s="1"/>
  <c r="G1679" i="3"/>
  <c r="D1679" i="3"/>
  <c r="B1679" i="3" s="1"/>
  <c r="G1678" i="3"/>
  <c r="D1678" i="3"/>
  <c r="B1678" i="3" s="1"/>
  <c r="G1677" i="3"/>
  <c r="D1677" i="3"/>
  <c r="B1677" i="3" s="1"/>
  <c r="G1676" i="3"/>
  <c r="D1676" i="3"/>
  <c r="B1676" i="3" s="1"/>
  <c r="G1675" i="3"/>
  <c r="D1675" i="3"/>
  <c r="B1675" i="3" s="1"/>
  <c r="G1674" i="3"/>
  <c r="D1674" i="3"/>
  <c r="B1674" i="3" s="1"/>
  <c r="G1673" i="3"/>
  <c r="D1673" i="3"/>
  <c r="B1673" i="3"/>
  <c r="G1672" i="3"/>
  <c r="D1672" i="3"/>
  <c r="B1672" i="3" s="1"/>
  <c r="G1671" i="3"/>
  <c r="D1671" i="3"/>
  <c r="B1671" i="3" s="1"/>
  <c r="G1670" i="3"/>
  <c r="D1670" i="3"/>
  <c r="B1670" i="3" s="1"/>
  <c r="G1669" i="3"/>
  <c r="D1669" i="3"/>
  <c r="B1669" i="3" s="1"/>
  <c r="G1668" i="3"/>
  <c r="D1668" i="3"/>
  <c r="B1668" i="3" s="1"/>
  <c r="G1667" i="3"/>
  <c r="D1667" i="3"/>
  <c r="B1667" i="3" s="1"/>
  <c r="G1666" i="3"/>
  <c r="D1666" i="3"/>
  <c r="B1666" i="3" s="1"/>
  <c r="G1665" i="3"/>
  <c r="D1665" i="3"/>
  <c r="B1665" i="3" s="1"/>
  <c r="G1664" i="3"/>
  <c r="D1664" i="3"/>
  <c r="B1664" i="3" s="1"/>
  <c r="G1663" i="3"/>
  <c r="D1663" i="3"/>
  <c r="B1663" i="3" s="1"/>
  <c r="G1662" i="3"/>
  <c r="D1662" i="3"/>
  <c r="B1662" i="3" s="1"/>
  <c r="G1661" i="3"/>
  <c r="D1661" i="3"/>
  <c r="B1661" i="3" s="1"/>
  <c r="G1660" i="3"/>
  <c r="D1660" i="3"/>
  <c r="B1660" i="3" s="1"/>
  <c r="G1659" i="3"/>
  <c r="D1659" i="3"/>
  <c r="B1659" i="3" s="1"/>
  <c r="G1658" i="3"/>
  <c r="D1658" i="3"/>
  <c r="B1658" i="3" s="1"/>
  <c r="G1657" i="3"/>
  <c r="D1657" i="3"/>
  <c r="B1657" i="3" s="1"/>
  <c r="G1656" i="3"/>
  <c r="D1656" i="3"/>
  <c r="B1656" i="3" s="1"/>
  <c r="G1655" i="3"/>
  <c r="D1655" i="3"/>
  <c r="B1655" i="3" s="1"/>
  <c r="G1654" i="3"/>
  <c r="D1654" i="3"/>
  <c r="B1654" i="3" s="1"/>
  <c r="G1653" i="3"/>
  <c r="D1653" i="3"/>
  <c r="B1653" i="3"/>
  <c r="G1652" i="3"/>
  <c r="D1652" i="3"/>
  <c r="B1652" i="3" s="1"/>
  <c r="G1651" i="3"/>
  <c r="D1651" i="3"/>
  <c r="B1651" i="3" s="1"/>
  <c r="G1650" i="3"/>
  <c r="D1650" i="3"/>
  <c r="B1650" i="3" s="1"/>
  <c r="G1649" i="3"/>
  <c r="D1649" i="3"/>
  <c r="B1649" i="3" s="1"/>
  <c r="G1648" i="3"/>
  <c r="D1648" i="3"/>
  <c r="B1648" i="3" s="1"/>
  <c r="G1647" i="3"/>
  <c r="D1647" i="3"/>
  <c r="B1647" i="3" s="1"/>
  <c r="G1646" i="3"/>
  <c r="D1646" i="3"/>
  <c r="B1646" i="3" s="1"/>
  <c r="G1645" i="3"/>
  <c r="D1645" i="3"/>
  <c r="B1645" i="3" s="1"/>
  <c r="G1644" i="3"/>
  <c r="D1644" i="3"/>
  <c r="B1644" i="3" s="1"/>
  <c r="G1643" i="3"/>
  <c r="D1643" i="3"/>
  <c r="B1643" i="3" s="1"/>
  <c r="G1642" i="3"/>
  <c r="D1642" i="3"/>
  <c r="B1642" i="3" s="1"/>
  <c r="G1641" i="3"/>
  <c r="D1641" i="3"/>
  <c r="B1641" i="3" s="1"/>
  <c r="G1640" i="3"/>
  <c r="D1640" i="3"/>
  <c r="B1640" i="3" s="1"/>
  <c r="G1639" i="3"/>
  <c r="D1639" i="3"/>
  <c r="B1639" i="3" s="1"/>
  <c r="G1638" i="3"/>
  <c r="D1638" i="3"/>
  <c r="B1638" i="3" s="1"/>
  <c r="G1637" i="3"/>
  <c r="D1637" i="3"/>
  <c r="B1637" i="3" s="1"/>
  <c r="G1636" i="3"/>
  <c r="D1636" i="3"/>
  <c r="B1636" i="3" s="1"/>
  <c r="G1635" i="3"/>
  <c r="D1635" i="3"/>
  <c r="B1635" i="3" s="1"/>
  <c r="G1634" i="3"/>
  <c r="D1634" i="3"/>
  <c r="B1634" i="3" s="1"/>
  <c r="G1633" i="3"/>
  <c r="D1633" i="3"/>
  <c r="B1633" i="3" s="1"/>
  <c r="G1632" i="3"/>
  <c r="D1632" i="3"/>
  <c r="B1632" i="3" s="1"/>
  <c r="G1631" i="3"/>
  <c r="D1631" i="3"/>
  <c r="B1631" i="3" s="1"/>
  <c r="G1630" i="3"/>
  <c r="D1630" i="3"/>
  <c r="B1630" i="3" s="1"/>
  <c r="G1629" i="3"/>
  <c r="D1629" i="3"/>
  <c r="B1629" i="3" s="1"/>
  <c r="G1628" i="3"/>
  <c r="D1628" i="3"/>
  <c r="B1628" i="3" s="1"/>
  <c r="G1627" i="3"/>
  <c r="D1627" i="3"/>
  <c r="B1627" i="3" s="1"/>
  <c r="G1626" i="3"/>
  <c r="D1626" i="3"/>
  <c r="B1626" i="3" s="1"/>
  <c r="G1625" i="3"/>
  <c r="D1625" i="3"/>
  <c r="B1625" i="3" s="1"/>
  <c r="G1624" i="3"/>
  <c r="D1624" i="3"/>
  <c r="B1624" i="3" s="1"/>
  <c r="G1623" i="3"/>
  <c r="D1623" i="3"/>
  <c r="B1623" i="3" s="1"/>
  <c r="G1622" i="3"/>
  <c r="D1622" i="3"/>
  <c r="B1622" i="3" s="1"/>
  <c r="G1621" i="3"/>
  <c r="D1621" i="3"/>
  <c r="B1621" i="3" s="1"/>
  <c r="G1620" i="3"/>
  <c r="D1620" i="3"/>
  <c r="B1620" i="3" s="1"/>
  <c r="G1619" i="3"/>
  <c r="D1619" i="3"/>
  <c r="B1619" i="3" s="1"/>
  <c r="G1618" i="3"/>
  <c r="D1618" i="3"/>
  <c r="B1618" i="3" s="1"/>
  <c r="G1617" i="3"/>
  <c r="D1617" i="3"/>
  <c r="B1617" i="3" s="1"/>
  <c r="G1616" i="3"/>
  <c r="D1616" i="3"/>
  <c r="B1616" i="3" s="1"/>
  <c r="G1615" i="3"/>
  <c r="D1615" i="3"/>
  <c r="B1615" i="3" s="1"/>
  <c r="G1614" i="3"/>
  <c r="D1614" i="3"/>
  <c r="B1614" i="3" s="1"/>
  <c r="G1613" i="3"/>
  <c r="D1613" i="3"/>
  <c r="B1613" i="3" s="1"/>
  <c r="G1612" i="3"/>
  <c r="D1612" i="3"/>
  <c r="B1612" i="3" s="1"/>
  <c r="G1611" i="3"/>
  <c r="D1611" i="3"/>
  <c r="B1611" i="3" s="1"/>
  <c r="G1610" i="3"/>
  <c r="D1610" i="3"/>
  <c r="B1610" i="3"/>
  <c r="G1609" i="3"/>
  <c r="D1609" i="3"/>
  <c r="B1609" i="3" s="1"/>
  <c r="G1608" i="3"/>
  <c r="D1608" i="3"/>
  <c r="B1608" i="3" s="1"/>
  <c r="G1607" i="3"/>
  <c r="D1607" i="3"/>
  <c r="B1607" i="3" s="1"/>
  <c r="G1606" i="3"/>
  <c r="D1606" i="3"/>
  <c r="B1606" i="3" s="1"/>
  <c r="G1605" i="3"/>
  <c r="D1605" i="3"/>
  <c r="B1605" i="3" s="1"/>
  <c r="G1604" i="3"/>
  <c r="D1604" i="3"/>
  <c r="B1604" i="3" s="1"/>
  <c r="G1603" i="3"/>
  <c r="D1603" i="3"/>
  <c r="B1603" i="3" s="1"/>
  <c r="G1602" i="3"/>
  <c r="D1602" i="3"/>
  <c r="B1602" i="3" s="1"/>
  <c r="G1601" i="3"/>
  <c r="D1601" i="3"/>
  <c r="B1601" i="3" s="1"/>
  <c r="G1600" i="3"/>
  <c r="D1600" i="3"/>
  <c r="B1600" i="3" s="1"/>
  <c r="G1599" i="3"/>
  <c r="D1599" i="3"/>
  <c r="B1599" i="3" s="1"/>
  <c r="G1598" i="3"/>
  <c r="D1598" i="3"/>
  <c r="B1598" i="3" s="1"/>
  <c r="G1597" i="3"/>
  <c r="D1597" i="3"/>
  <c r="B1597" i="3" s="1"/>
  <c r="G1596" i="3"/>
  <c r="D1596" i="3"/>
  <c r="B1596" i="3" s="1"/>
  <c r="G1595" i="3"/>
  <c r="D1595" i="3"/>
  <c r="B1595" i="3" s="1"/>
  <c r="G1594" i="3"/>
  <c r="D1594" i="3"/>
  <c r="B1594" i="3" s="1"/>
  <c r="G1593" i="3"/>
  <c r="D1593" i="3"/>
  <c r="B1593" i="3" s="1"/>
  <c r="G1592" i="3"/>
  <c r="D1592" i="3"/>
  <c r="B1592" i="3" s="1"/>
  <c r="G1591" i="3"/>
  <c r="D1591" i="3"/>
  <c r="B1591" i="3" s="1"/>
  <c r="G1590" i="3"/>
  <c r="D1590" i="3"/>
  <c r="B1590" i="3" s="1"/>
  <c r="G1589" i="3"/>
  <c r="D1589" i="3"/>
  <c r="B1589" i="3"/>
  <c r="G1588" i="3"/>
  <c r="D1588" i="3"/>
  <c r="B1588" i="3" s="1"/>
  <c r="G1587" i="3"/>
  <c r="D1587" i="3"/>
  <c r="B1587" i="3" s="1"/>
  <c r="G1586" i="3"/>
  <c r="D1586" i="3"/>
  <c r="B1586" i="3" s="1"/>
  <c r="G1585" i="3"/>
  <c r="D1585" i="3"/>
  <c r="B1585" i="3" s="1"/>
  <c r="G1584" i="3"/>
  <c r="D1584" i="3"/>
  <c r="B1584" i="3" s="1"/>
  <c r="G1583" i="3"/>
  <c r="D1583" i="3"/>
  <c r="B1583" i="3" s="1"/>
  <c r="G1582" i="3"/>
  <c r="D1582" i="3"/>
  <c r="B1582" i="3" s="1"/>
  <c r="G1581" i="3"/>
  <c r="D1581" i="3"/>
  <c r="B1581" i="3" s="1"/>
  <c r="G1580" i="3"/>
  <c r="D1580" i="3"/>
  <c r="B1580" i="3" s="1"/>
  <c r="G1579" i="3"/>
  <c r="D1579" i="3"/>
  <c r="B1579" i="3" s="1"/>
  <c r="G1578" i="3"/>
  <c r="D1578" i="3"/>
  <c r="B1578" i="3" s="1"/>
  <c r="G1577" i="3"/>
  <c r="D1577" i="3"/>
  <c r="B1577" i="3"/>
  <c r="G1576" i="3"/>
  <c r="D1576" i="3"/>
  <c r="B1576" i="3" s="1"/>
  <c r="G1575" i="3"/>
  <c r="D1575" i="3"/>
  <c r="B1575" i="3" s="1"/>
  <c r="G1574" i="3"/>
  <c r="D1574" i="3"/>
  <c r="B1574" i="3" s="1"/>
  <c r="G1573" i="3"/>
  <c r="D1573" i="3"/>
  <c r="B1573" i="3" s="1"/>
  <c r="G1572" i="3"/>
  <c r="D1572" i="3"/>
  <c r="B1572" i="3" s="1"/>
  <c r="G1571" i="3"/>
  <c r="D1571" i="3"/>
  <c r="B1571" i="3" s="1"/>
  <c r="G1570" i="3"/>
  <c r="D1570" i="3"/>
  <c r="B1570" i="3" s="1"/>
  <c r="G1569" i="3"/>
  <c r="D1569" i="3"/>
  <c r="B1569" i="3" s="1"/>
  <c r="G1568" i="3"/>
  <c r="D1568" i="3"/>
  <c r="B1568" i="3" s="1"/>
  <c r="G1567" i="3"/>
  <c r="D1567" i="3"/>
  <c r="B1567" i="3" s="1"/>
  <c r="G1566" i="3"/>
  <c r="D1566" i="3"/>
  <c r="B1566" i="3" s="1"/>
  <c r="G1565" i="3"/>
  <c r="D1565" i="3"/>
  <c r="B1565" i="3" s="1"/>
  <c r="G1564" i="3"/>
  <c r="D1564" i="3"/>
  <c r="B1564" i="3" s="1"/>
  <c r="G1563" i="3"/>
  <c r="D1563" i="3"/>
  <c r="B1563" i="3" s="1"/>
  <c r="G1562" i="3"/>
  <c r="D1562" i="3"/>
  <c r="B1562" i="3" s="1"/>
  <c r="G1561" i="3"/>
  <c r="D1561" i="3"/>
  <c r="B1561" i="3"/>
  <c r="G1560" i="3"/>
  <c r="D1560" i="3"/>
  <c r="B1560" i="3" s="1"/>
  <c r="G1559" i="3"/>
  <c r="D1559" i="3"/>
  <c r="B1559" i="3" s="1"/>
  <c r="G1558" i="3"/>
  <c r="D1558" i="3"/>
  <c r="B1558" i="3" s="1"/>
  <c r="G1557" i="3"/>
  <c r="D1557" i="3"/>
  <c r="B1557" i="3"/>
  <c r="G1556" i="3"/>
  <c r="D1556" i="3"/>
  <c r="B1556" i="3" s="1"/>
  <c r="G1555" i="3"/>
  <c r="D1555" i="3"/>
  <c r="B1555" i="3" s="1"/>
  <c r="G1554" i="3"/>
  <c r="D1554" i="3"/>
  <c r="B1554" i="3" s="1"/>
  <c r="G1553" i="3"/>
  <c r="D1553" i="3"/>
  <c r="B1553" i="3" s="1"/>
  <c r="G1552" i="3"/>
  <c r="D1552" i="3"/>
  <c r="B1552" i="3" s="1"/>
  <c r="G1551" i="3"/>
  <c r="D1551" i="3"/>
  <c r="B1551" i="3" s="1"/>
  <c r="G1550" i="3"/>
  <c r="D1550" i="3"/>
  <c r="B1550" i="3" s="1"/>
  <c r="G1549" i="3"/>
  <c r="D1549" i="3"/>
  <c r="B1549" i="3" s="1"/>
  <c r="G1548" i="3"/>
  <c r="D1548" i="3"/>
  <c r="B1548" i="3" s="1"/>
  <c r="G1547" i="3"/>
  <c r="D1547" i="3"/>
  <c r="B1547" i="3" s="1"/>
  <c r="G1546" i="3"/>
  <c r="D1546" i="3"/>
  <c r="B1546" i="3"/>
  <c r="G1545" i="3"/>
  <c r="D1545" i="3"/>
  <c r="B1545" i="3"/>
  <c r="G1544" i="3"/>
  <c r="D1544" i="3"/>
  <c r="B1544" i="3" s="1"/>
  <c r="G1543" i="3"/>
  <c r="D1543" i="3"/>
  <c r="B1543" i="3" s="1"/>
  <c r="G1542" i="3"/>
  <c r="D1542" i="3"/>
  <c r="B1542" i="3" s="1"/>
  <c r="G1541" i="3"/>
  <c r="D1541" i="3"/>
  <c r="B1541" i="3" s="1"/>
  <c r="G1540" i="3"/>
  <c r="D1540" i="3"/>
  <c r="B1540" i="3" s="1"/>
  <c r="G1539" i="3"/>
  <c r="D1539" i="3"/>
  <c r="B1539" i="3" s="1"/>
  <c r="G1538" i="3"/>
  <c r="D1538" i="3"/>
  <c r="B1538" i="3" s="1"/>
  <c r="G1537" i="3"/>
  <c r="D1537" i="3"/>
  <c r="B1537" i="3" s="1"/>
  <c r="G1536" i="3"/>
  <c r="D1536" i="3"/>
  <c r="B1536" i="3" s="1"/>
  <c r="G1535" i="3"/>
  <c r="D1535" i="3"/>
  <c r="B1535" i="3" s="1"/>
  <c r="G1534" i="3"/>
  <c r="D1534" i="3"/>
  <c r="B1534" i="3" s="1"/>
  <c r="G1533" i="3"/>
  <c r="D1533" i="3"/>
  <c r="B1533" i="3" s="1"/>
  <c r="G1532" i="3"/>
  <c r="D1532" i="3"/>
  <c r="B1532" i="3" s="1"/>
  <c r="G1531" i="3"/>
  <c r="D1531" i="3"/>
  <c r="B1531" i="3" s="1"/>
  <c r="G1530" i="3"/>
  <c r="D1530" i="3"/>
  <c r="B1530" i="3" s="1"/>
  <c r="G1529" i="3"/>
  <c r="D1529" i="3"/>
  <c r="B1529" i="3" s="1"/>
  <c r="G1528" i="3"/>
  <c r="D1528" i="3"/>
  <c r="B1528" i="3" s="1"/>
  <c r="G1527" i="3"/>
  <c r="D1527" i="3"/>
  <c r="B1527" i="3" s="1"/>
  <c r="G1526" i="3"/>
  <c r="D1526" i="3"/>
  <c r="B1526" i="3" s="1"/>
  <c r="G1525" i="3"/>
  <c r="D1525" i="3"/>
  <c r="B1525" i="3"/>
  <c r="G1524" i="3"/>
  <c r="D1524" i="3"/>
  <c r="B1524" i="3" s="1"/>
  <c r="G1523" i="3"/>
  <c r="D1523" i="3"/>
  <c r="B1523" i="3" s="1"/>
  <c r="G1522" i="3"/>
  <c r="D1522" i="3"/>
  <c r="B1522" i="3" s="1"/>
  <c r="G1521" i="3"/>
  <c r="D1521" i="3"/>
  <c r="B1521" i="3" s="1"/>
  <c r="G1520" i="3"/>
  <c r="D1520" i="3"/>
  <c r="B1520" i="3" s="1"/>
  <c r="G1519" i="3"/>
  <c r="D1519" i="3"/>
  <c r="B1519" i="3" s="1"/>
  <c r="G1518" i="3"/>
  <c r="D1518" i="3"/>
  <c r="B1518" i="3" s="1"/>
  <c r="G1517" i="3"/>
  <c r="D1517" i="3"/>
  <c r="B1517" i="3" s="1"/>
  <c r="G1516" i="3"/>
  <c r="D1516" i="3"/>
  <c r="B1516" i="3" s="1"/>
  <c r="G1515" i="3"/>
  <c r="D1515" i="3"/>
  <c r="B1515" i="3" s="1"/>
  <c r="G1514" i="3"/>
  <c r="D1514" i="3"/>
  <c r="B1514" i="3" s="1"/>
  <c r="G1513" i="3"/>
  <c r="D1513" i="3"/>
  <c r="B1513" i="3"/>
  <c r="G1512" i="3"/>
  <c r="D1512" i="3"/>
  <c r="B1512" i="3" s="1"/>
  <c r="G1511" i="3"/>
  <c r="D1511" i="3"/>
  <c r="B1511" i="3" s="1"/>
  <c r="G1510" i="3"/>
  <c r="D1510" i="3"/>
  <c r="B1510" i="3" s="1"/>
  <c r="G1509" i="3"/>
  <c r="D1509" i="3"/>
  <c r="B1509" i="3" s="1"/>
  <c r="G1508" i="3"/>
  <c r="D1508" i="3"/>
  <c r="B1508" i="3" s="1"/>
  <c r="G1507" i="3"/>
  <c r="D1507" i="3"/>
  <c r="B1507" i="3" s="1"/>
  <c r="G1506" i="3"/>
  <c r="D1506" i="3"/>
  <c r="B1506" i="3" s="1"/>
  <c r="G1505" i="3"/>
  <c r="D1505" i="3"/>
  <c r="B1505" i="3" s="1"/>
  <c r="G1504" i="3"/>
  <c r="D1504" i="3"/>
  <c r="B1504" i="3" s="1"/>
  <c r="G1503" i="3"/>
  <c r="D1503" i="3"/>
  <c r="B1503" i="3" s="1"/>
  <c r="G1502" i="3"/>
  <c r="D1502" i="3"/>
  <c r="B1502" i="3" s="1"/>
  <c r="G1501" i="3"/>
  <c r="D1501" i="3"/>
  <c r="B1501" i="3" s="1"/>
  <c r="G1500" i="3"/>
  <c r="D1500" i="3"/>
  <c r="B1500" i="3" s="1"/>
  <c r="G1499" i="3"/>
  <c r="D1499" i="3"/>
  <c r="B1499" i="3" s="1"/>
  <c r="G1498" i="3"/>
  <c r="D1498" i="3"/>
  <c r="B1498" i="3" s="1"/>
  <c r="G1497" i="3"/>
  <c r="D1497" i="3"/>
  <c r="B1497" i="3" s="1"/>
  <c r="G1496" i="3"/>
  <c r="D1496" i="3"/>
  <c r="B1496" i="3" s="1"/>
  <c r="G1495" i="3"/>
  <c r="D1495" i="3"/>
  <c r="B1495" i="3" s="1"/>
  <c r="G1494" i="3"/>
  <c r="D1494" i="3"/>
  <c r="B1494" i="3" s="1"/>
  <c r="G1493" i="3"/>
  <c r="D1493" i="3"/>
  <c r="B1493" i="3" s="1"/>
  <c r="G1492" i="3"/>
  <c r="D1492" i="3"/>
  <c r="B1492" i="3" s="1"/>
  <c r="G1491" i="3"/>
  <c r="D1491" i="3"/>
  <c r="B1491" i="3" s="1"/>
  <c r="G1490" i="3"/>
  <c r="D1490" i="3"/>
  <c r="B1490" i="3" s="1"/>
  <c r="G1489" i="3"/>
  <c r="D1489" i="3"/>
  <c r="B1489" i="3" s="1"/>
  <c r="G1488" i="3"/>
  <c r="D1488" i="3"/>
  <c r="B1488" i="3" s="1"/>
  <c r="G1487" i="3"/>
  <c r="D1487" i="3"/>
  <c r="B1487" i="3" s="1"/>
  <c r="G1486" i="3"/>
  <c r="D1486" i="3"/>
  <c r="B1486" i="3" s="1"/>
  <c r="G1485" i="3"/>
  <c r="D1485" i="3"/>
  <c r="B1485" i="3" s="1"/>
  <c r="G1484" i="3"/>
  <c r="D1484" i="3"/>
  <c r="B1484" i="3" s="1"/>
  <c r="G1483" i="3"/>
  <c r="D1483" i="3"/>
  <c r="B1483" i="3" s="1"/>
  <c r="G1482" i="3"/>
  <c r="D1482" i="3"/>
  <c r="B1482" i="3" s="1"/>
  <c r="G1481" i="3"/>
  <c r="D1481" i="3"/>
  <c r="B1481" i="3" s="1"/>
  <c r="G1480" i="3"/>
  <c r="D1480" i="3"/>
  <c r="B1480" i="3" s="1"/>
  <c r="G1479" i="3"/>
  <c r="D1479" i="3"/>
  <c r="B1479" i="3" s="1"/>
  <c r="G1478" i="3"/>
  <c r="D1478" i="3"/>
  <c r="B1478" i="3" s="1"/>
  <c r="G1477" i="3"/>
  <c r="D1477" i="3"/>
  <c r="B1477" i="3" s="1"/>
  <c r="G1476" i="3"/>
  <c r="D1476" i="3"/>
  <c r="B1476" i="3" s="1"/>
  <c r="G1475" i="3"/>
  <c r="D1475" i="3"/>
  <c r="B1475" i="3" s="1"/>
  <c r="G1474" i="3"/>
  <c r="D1474" i="3"/>
  <c r="B1474" i="3" s="1"/>
  <c r="G1473" i="3"/>
  <c r="D1473" i="3"/>
  <c r="B1473" i="3" s="1"/>
  <c r="G1472" i="3"/>
  <c r="D1472" i="3"/>
  <c r="B1472" i="3" s="1"/>
  <c r="G1471" i="3"/>
  <c r="D1471" i="3"/>
  <c r="B1471" i="3" s="1"/>
  <c r="G1470" i="3"/>
  <c r="D1470" i="3"/>
  <c r="B1470" i="3" s="1"/>
  <c r="G1469" i="3"/>
  <c r="D1469" i="3"/>
  <c r="B1469" i="3" s="1"/>
  <c r="G1468" i="3"/>
  <c r="D1468" i="3"/>
  <c r="B1468" i="3" s="1"/>
  <c r="G1467" i="3"/>
  <c r="D1467" i="3"/>
  <c r="B1467" i="3" s="1"/>
  <c r="G1466" i="3"/>
  <c r="D1466" i="3"/>
  <c r="B1466" i="3" s="1"/>
  <c r="G1465" i="3"/>
  <c r="D1465" i="3"/>
  <c r="B1465" i="3"/>
  <c r="G1464" i="3"/>
  <c r="D1464" i="3"/>
  <c r="B1464" i="3" s="1"/>
  <c r="G1463" i="3"/>
  <c r="D1463" i="3"/>
  <c r="B1463" i="3" s="1"/>
  <c r="G1462" i="3"/>
  <c r="D1462" i="3"/>
  <c r="B1462" i="3" s="1"/>
  <c r="G1461" i="3"/>
  <c r="D1461" i="3"/>
  <c r="B1461" i="3" s="1"/>
  <c r="G1460" i="3"/>
  <c r="D1460" i="3"/>
  <c r="B1460" i="3" s="1"/>
  <c r="G1459" i="3"/>
  <c r="D1459" i="3"/>
  <c r="B1459" i="3" s="1"/>
  <c r="G1458" i="3"/>
  <c r="D1458" i="3"/>
  <c r="B1458" i="3" s="1"/>
  <c r="G1457" i="3"/>
  <c r="D1457" i="3"/>
  <c r="B1457" i="3" s="1"/>
  <c r="G1456" i="3"/>
  <c r="D1456" i="3"/>
  <c r="B1456" i="3" s="1"/>
  <c r="G1455" i="3"/>
  <c r="D1455" i="3"/>
  <c r="B1455" i="3" s="1"/>
  <c r="G1454" i="3"/>
  <c r="D1454" i="3"/>
  <c r="B1454" i="3" s="1"/>
  <c r="G1453" i="3"/>
  <c r="D1453" i="3"/>
  <c r="B1453" i="3" s="1"/>
  <c r="G1452" i="3"/>
  <c r="D1452" i="3"/>
  <c r="B1452" i="3" s="1"/>
  <c r="G1451" i="3"/>
  <c r="D1451" i="3"/>
  <c r="B1451" i="3" s="1"/>
  <c r="G1450" i="3"/>
  <c r="D1450" i="3"/>
  <c r="B1450" i="3" s="1"/>
  <c r="G1449" i="3"/>
  <c r="D1449" i="3"/>
  <c r="B1449" i="3" s="1"/>
  <c r="G1448" i="3"/>
  <c r="D1448" i="3"/>
  <c r="B1448" i="3" s="1"/>
  <c r="G1447" i="3"/>
  <c r="D1447" i="3"/>
  <c r="B1447" i="3" s="1"/>
  <c r="G1446" i="3"/>
  <c r="D1446" i="3"/>
  <c r="B1446" i="3" s="1"/>
  <c r="G1445" i="3"/>
  <c r="D1445" i="3"/>
  <c r="B1445" i="3" s="1"/>
  <c r="G1444" i="3"/>
  <c r="D1444" i="3"/>
  <c r="B1444" i="3" s="1"/>
  <c r="G1443" i="3"/>
  <c r="D1443" i="3"/>
  <c r="B1443" i="3" s="1"/>
  <c r="G1442" i="3"/>
  <c r="D1442" i="3"/>
  <c r="B1442" i="3" s="1"/>
  <c r="G1441" i="3"/>
  <c r="D1441" i="3"/>
  <c r="B1441" i="3" s="1"/>
  <c r="G1440" i="3"/>
  <c r="D1440" i="3"/>
  <c r="B1440" i="3" s="1"/>
  <c r="G1439" i="3"/>
  <c r="D1439" i="3"/>
  <c r="B1439" i="3" s="1"/>
  <c r="G1438" i="3"/>
  <c r="D1438" i="3"/>
  <c r="B1438" i="3" s="1"/>
  <c r="G1437" i="3"/>
  <c r="D1437" i="3"/>
  <c r="B1437" i="3" s="1"/>
  <c r="G1436" i="3"/>
  <c r="D1436" i="3"/>
  <c r="B1436" i="3" s="1"/>
  <c r="G1435" i="3"/>
  <c r="D1435" i="3"/>
  <c r="B1435" i="3" s="1"/>
  <c r="G1434" i="3"/>
  <c r="D1434" i="3"/>
  <c r="B1434" i="3" s="1"/>
  <c r="G1433" i="3"/>
  <c r="D1433" i="3"/>
  <c r="B1433" i="3"/>
  <c r="G1432" i="3"/>
  <c r="D1432" i="3"/>
  <c r="B1432" i="3" s="1"/>
  <c r="G1431" i="3"/>
  <c r="D1431" i="3"/>
  <c r="B1431" i="3" s="1"/>
  <c r="G1430" i="3"/>
  <c r="D1430" i="3"/>
  <c r="B1430" i="3" s="1"/>
  <c r="G1429" i="3"/>
  <c r="D1429" i="3"/>
  <c r="B1429" i="3" s="1"/>
  <c r="G1428" i="3"/>
  <c r="D1428" i="3"/>
  <c r="B1428" i="3" s="1"/>
  <c r="G1427" i="3"/>
  <c r="D1427" i="3"/>
  <c r="B1427" i="3" s="1"/>
  <c r="G1426" i="3"/>
  <c r="D1426" i="3"/>
  <c r="B1426" i="3" s="1"/>
  <c r="G1425" i="3"/>
  <c r="D1425" i="3"/>
  <c r="B1425" i="3"/>
  <c r="G1424" i="3"/>
  <c r="D1424" i="3"/>
  <c r="B1424" i="3" s="1"/>
  <c r="G1423" i="3"/>
  <c r="D1423" i="3"/>
  <c r="B1423" i="3" s="1"/>
  <c r="G1422" i="3"/>
  <c r="D1422" i="3"/>
  <c r="B1422" i="3" s="1"/>
  <c r="G1421" i="3"/>
  <c r="D1421" i="3"/>
  <c r="B1421" i="3" s="1"/>
  <c r="G1420" i="3"/>
  <c r="D1420" i="3"/>
  <c r="B1420" i="3" s="1"/>
  <c r="G1419" i="3"/>
  <c r="D1419" i="3"/>
  <c r="B1419" i="3" s="1"/>
  <c r="G1418" i="3"/>
  <c r="D1418" i="3"/>
  <c r="B1418" i="3" s="1"/>
  <c r="G1417" i="3"/>
  <c r="D1417" i="3"/>
  <c r="B1417" i="3" s="1"/>
  <c r="G1416" i="3"/>
  <c r="D1416" i="3"/>
  <c r="B1416" i="3" s="1"/>
  <c r="G1415" i="3"/>
  <c r="D1415" i="3"/>
  <c r="B1415" i="3" s="1"/>
  <c r="G1414" i="3"/>
  <c r="D1414" i="3"/>
  <c r="B1414" i="3" s="1"/>
  <c r="G1413" i="3"/>
  <c r="D1413" i="3"/>
  <c r="B1413" i="3" s="1"/>
  <c r="G1412" i="3"/>
  <c r="D1412" i="3"/>
  <c r="B1412" i="3" s="1"/>
  <c r="G1411" i="3"/>
  <c r="D1411" i="3"/>
  <c r="B1411" i="3" s="1"/>
  <c r="G1410" i="3"/>
  <c r="D1410" i="3"/>
  <c r="B1410" i="3" s="1"/>
  <c r="G1409" i="3"/>
  <c r="D1409" i="3"/>
  <c r="B1409" i="3" s="1"/>
  <c r="G1408" i="3"/>
  <c r="D1408" i="3"/>
  <c r="B1408" i="3" s="1"/>
  <c r="G1407" i="3"/>
  <c r="D1407" i="3"/>
  <c r="B1407" i="3" s="1"/>
  <c r="G1406" i="3"/>
  <c r="D1406" i="3"/>
  <c r="B1406" i="3" s="1"/>
  <c r="G1405" i="3"/>
  <c r="D1405" i="3"/>
  <c r="B1405" i="3" s="1"/>
  <c r="G1404" i="3"/>
  <c r="D1404" i="3"/>
  <c r="B1404" i="3" s="1"/>
  <c r="G1403" i="3"/>
  <c r="D1403" i="3"/>
  <c r="B1403" i="3" s="1"/>
  <c r="G1402" i="3"/>
  <c r="D1402" i="3"/>
  <c r="B1402" i="3" s="1"/>
  <c r="G1401" i="3"/>
  <c r="D1401" i="3"/>
  <c r="B1401" i="3" s="1"/>
  <c r="G1400" i="3"/>
  <c r="D1400" i="3"/>
  <c r="B1400" i="3" s="1"/>
  <c r="G1399" i="3"/>
  <c r="D1399" i="3"/>
  <c r="B1399" i="3" s="1"/>
  <c r="G1398" i="3"/>
  <c r="D1398" i="3"/>
  <c r="B1398" i="3" s="1"/>
  <c r="G1397" i="3"/>
  <c r="D1397" i="3"/>
  <c r="B1397" i="3" s="1"/>
  <c r="G1396" i="3"/>
  <c r="D1396" i="3"/>
  <c r="B1396" i="3" s="1"/>
  <c r="G1395" i="3"/>
  <c r="D1395" i="3"/>
  <c r="B1395" i="3" s="1"/>
  <c r="G1394" i="3"/>
  <c r="D1394" i="3"/>
  <c r="B1394" i="3" s="1"/>
  <c r="G1393" i="3"/>
  <c r="D1393" i="3"/>
  <c r="B1393" i="3" s="1"/>
  <c r="G1392" i="3"/>
  <c r="D1392" i="3"/>
  <c r="B1392" i="3" s="1"/>
  <c r="G1391" i="3"/>
  <c r="D1391" i="3"/>
  <c r="B1391" i="3" s="1"/>
  <c r="G1390" i="3"/>
  <c r="D1390" i="3"/>
  <c r="B1390" i="3" s="1"/>
  <c r="G1389" i="3"/>
  <c r="D1389" i="3"/>
  <c r="B1389" i="3" s="1"/>
  <c r="G1388" i="3"/>
  <c r="D1388" i="3"/>
  <c r="B1388" i="3" s="1"/>
  <c r="G1387" i="3"/>
  <c r="D1387" i="3"/>
  <c r="B1387" i="3" s="1"/>
  <c r="G1386" i="3"/>
  <c r="D1386" i="3"/>
  <c r="B1386" i="3" s="1"/>
  <c r="G1385" i="3"/>
  <c r="D1385" i="3"/>
  <c r="B1385" i="3" s="1"/>
  <c r="G1384" i="3"/>
  <c r="D1384" i="3"/>
  <c r="B1384" i="3" s="1"/>
  <c r="G1383" i="3"/>
  <c r="D1383" i="3"/>
  <c r="B1383" i="3" s="1"/>
  <c r="G1382" i="3"/>
  <c r="D1382" i="3"/>
  <c r="B1382" i="3" s="1"/>
  <c r="G1381" i="3"/>
  <c r="D1381" i="3"/>
  <c r="B1381" i="3" s="1"/>
  <c r="G1380" i="3"/>
  <c r="D1380" i="3"/>
  <c r="B1380" i="3" s="1"/>
  <c r="G1379" i="3"/>
  <c r="D1379" i="3"/>
  <c r="B1379" i="3" s="1"/>
  <c r="G1378" i="3"/>
  <c r="D1378" i="3"/>
  <c r="B1378" i="3" s="1"/>
  <c r="G1377" i="3"/>
  <c r="D1377" i="3"/>
  <c r="B1377" i="3" s="1"/>
  <c r="G1376" i="3"/>
  <c r="D1376" i="3"/>
  <c r="B1376" i="3" s="1"/>
  <c r="G1375" i="3"/>
  <c r="D1375" i="3"/>
  <c r="B1375" i="3" s="1"/>
  <c r="G1374" i="3"/>
  <c r="D1374" i="3"/>
  <c r="B1374" i="3" s="1"/>
  <c r="G1373" i="3"/>
  <c r="D1373" i="3"/>
  <c r="B1373" i="3" s="1"/>
  <c r="G1372" i="3"/>
  <c r="D1372" i="3"/>
  <c r="B1372" i="3" s="1"/>
  <c r="G1371" i="3"/>
  <c r="D1371" i="3"/>
  <c r="B1371" i="3" s="1"/>
  <c r="G1370" i="3"/>
  <c r="D1370" i="3"/>
  <c r="B1370" i="3" s="1"/>
  <c r="G1369" i="3"/>
  <c r="D1369" i="3"/>
  <c r="B1369" i="3" s="1"/>
  <c r="G1368" i="3"/>
  <c r="D1368" i="3"/>
  <c r="B1368" i="3" s="1"/>
  <c r="G1367" i="3"/>
  <c r="D1367" i="3"/>
  <c r="B1367" i="3" s="1"/>
  <c r="G1366" i="3"/>
  <c r="D1366" i="3"/>
  <c r="B1366" i="3" s="1"/>
  <c r="G1365" i="3"/>
  <c r="D1365" i="3"/>
  <c r="B1365" i="3" s="1"/>
  <c r="G1364" i="3"/>
  <c r="D1364" i="3"/>
  <c r="B1364" i="3" s="1"/>
  <c r="G1363" i="3"/>
  <c r="D1363" i="3"/>
  <c r="B1363" i="3" s="1"/>
  <c r="G1362" i="3"/>
  <c r="D1362" i="3"/>
  <c r="B1362" i="3" s="1"/>
  <c r="G1361" i="3"/>
  <c r="D1361" i="3"/>
  <c r="B1361" i="3"/>
  <c r="G1360" i="3"/>
  <c r="D1360" i="3"/>
  <c r="B1360" i="3" s="1"/>
  <c r="G1359" i="3"/>
  <c r="D1359" i="3"/>
  <c r="B1359" i="3" s="1"/>
  <c r="G1358" i="3"/>
  <c r="D1358" i="3"/>
  <c r="B1358" i="3" s="1"/>
  <c r="G1357" i="3"/>
  <c r="D1357" i="3"/>
  <c r="B1357" i="3" s="1"/>
  <c r="G1356" i="3"/>
  <c r="D1356" i="3"/>
  <c r="B1356" i="3" s="1"/>
  <c r="G1355" i="3"/>
  <c r="D1355" i="3"/>
  <c r="B1355" i="3" s="1"/>
  <c r="G1354" i="3"/>
  <c r="D1354" i="3"/>
  <c r="B1354" i="3" s="1"/>
  <c r="G1353" i="3"/>
  <c r="D1353" i="3"/>
  <c r="B1353" i="3" s="1"/>
  <c r="G1352" i="3"/>
  <c r="D1352" i="3"/>
  <c r="B1352" i="3" s="1"/>
  <c r="G1351" i="3"/>
  <c r="D1351" i="3"/>
  <c r="B1351" i="3" s="1"/>
  <c r="G1350" i="3"/>
  <c r="D1350" i="3"/>
  <c r="B1350" i="3" s="1"/>
  <c r="G1349" i="3"/>
  <c r="D1349" i="3"/>
  <c r="B1349" i="3" s="1"/>
  <c r="G1348" i="3"/>
  <c r="D1348" i="3"/>
  <c r="B1348" i="3" s="1"/>
  <c r="G1347" i="3"/>
  <c r="D1347" i="3"/>
  <c r="B1347" i="3" s="1"/>
  <c r="G1346" i="3"/>
  <c r="D1346" i="3"/>
  <c r="B1346" i="3" s="1"/>
  <c r="G1345" i="3"/>
  <c r="D1345" i="3"/>
  <c r="B1345" i="3" s="1"/>
  <c r="G1344" i="3"/>
  <c r="D1344" i="3"/>
  <c r="B1344" i="3" s="1"/>
  <c r="G1343" i="3"/>
  <c r="D1343" i="3"/>
  <c r="B1343" i="3" s="1"/>
  <c r="G1342" i="3"/>
  <c r="D1342" i="3"/>
  <c r="B1342" i="3" s="1"/>
  <c r="G1341" i="3"/>
  <c r="D1341" i="3"/>
  <c r="B1341" i="3" s="1"/>
  <c r="G1340" i="3"/>
  <c r="D1340" i="3"/>
  <c r="B1340" i="3" s="1"/>
  <c r="G1339" i="3"/>
  <c r="D1339" i="3"/>
  <c r="B1339" i="3" s="1"/>
  <c r="G1338" i="3"/>
  <c r="D1338" i="3"/>
  <c r="B1338" i="3" s="1"/>
  <c r="G1337" i="3"/>
  <c r="D1337" i="3"/>
  <c r="B1337" i="3" s="1"/>
  <c r="G1336" i="3"/>
  <c r="D1336" i="3"/>
  <c r="B1336" i="3" s="1"/>
  <c r="G1335" i="3"/>
  <c r="D1335" i="3"/>
  <c r="B1335" i="3" s="1"/>
  <c r="G1334" i="3"/>
  <c r="D1334" i="3"/>
  <c r="B1334" i="3" s="1"/>
  <c r="G1333" i="3"/>
  <c r="D1333" i="3"/>
  <c r="B1333" i="3" s="1"/>
  <c r="G1332" i="3"/>
  <c r="D1332" i="3"/>
  <c r="B1332" i="3" s="1"/>
  <c r="G1331" i="3"/>
  <c r="D1331" i="3"/>
  <c r="B1331" i="3" s="1"/>
  <c r="G1330" i="3"/>
  <c r="D1330" i="3"/>
  <c r="B1330" i="3" s="1"/>
  <c r="G1329" i="3"/>
  <c r="D1329" i="3"/>
  <c r="B1329" i="3" s="1"/>
  <c r="G1328" i="3"/>
  <c r="D1328" i="3"/>
  <c r="B1328" i="3" s="1"/>
  <c r="G1327" i="3"/>
  <c r="D1327" i="3"/>
  <c r="B1327" i="3" s="1"/>
  <c r="G1326" i="3"/>
  <c r="D1326" i="3"/>
  <c r="B1326" i="3" s="1"/>
  <c r="G1325" i="3"/>
  <c r="D1325" i="3"/>
  <c r="B1325" i="3" s="1"/>
  <c r="G1324" i="3"/>
  <c r="D1324" i="3"/>
  <c r="B1324" i="3" s="1"/>
  <c r="G1323" i="3"/>
  <c r="D1323" i="3"/>
  <c r="B1323" i="3" s="1"/>
  <c r="G1322" i="3"/>
  <c r="D1322" i="3"/>
  <c r="B1322" i="3" s="1"/>
  <c r="G1321" i="3"/>
  <c r="D1321" i="3"/>
  <c r="B1321" i="3" s="1"/>
  <c r="G1320" i="3"/>
  <c r="D1320" i="3"/>
  <c r="B1320" i="3" s="1"/>
  <c r="G1319" i="3"/>
  <c r="D1319" i="3"/>
  <c r="B1319" i="3"/>
  <c r="G1318" i="3"/>
  <c r="D1318" i="3"/>
  <c r="B1318" i="3" s="1"/>
  <c r="G1317" i="3"/>
  <c r="D1317" i="3"/>
  <c r="B1317" i="3" s="1"/>
  <c r="G1316" i="3"/>
  <c r="D1316" i="3"/>
  <c r="B1316" i="3" s="1"/>
  <c r="G1315" i="3"/>
  <c r="D1315" i="3"/>
  <c r="B1315" i="3" s="1"/>
  <c r="G1314" i="3"/>
  <c r="D1314" i="3"/>
  <c r="B1314" i="3" s="1"/>
  <c r="G1313" i="3"/>
  <c r="D1313" i="3"/>
  <c r="B1313" i="3" s="1"/>
  <c r="G1312" i="3"/>
  <c r="D1312" i="3"/>
  <c r="B1312" i="3" s="1"/>
  <c r="G1311" i="3"/>
  <c r="D1311" i="3"/>
  <c r="B1311" i="3" s="1"/>
  <c r="G1310" i="3"/>
  <c r="D1310" i="3"/>
  <c r="B1310" i="3" s="1"/>
  <c r="G1309" i="3"/>
  <c r="D1309" i="3"/>
  <c r="B1309" i="3" s="1"/>
  <c r="G1308" i="3"/>
  <c r="D1308" i="3"/>
  <c r="B1308" i="3" s="1"/>
  <c r="G1307" i="3"/>
  <c r="D1307" i="3"/>
  <c r="B1307" i="3" s="1"/>
  <c r="G1306" i="3"/>
  <c r="D1306" i="3"/>
  <c r="B1306" i="3" s="1"/>
  <c r="G1305" i="3"/>
  <c r="D1305" i="3"/>
  <c r="B1305" i="3" s="1"/>
  <c r="G1304" i="3"/>
  <c r="D1304" i="3"/>
  <c r="B1304" i="3" s="1"/>
  <c r="G1303" i="3"/>
  <c r="D1303" i="3"/>
  <c r="B1303" i="3" s="1"/>
  <c r="G1302" i="3"/>
  <c r="D1302" i="3"/>
  <c r="B1302" i="3" s="1"/>
  <c r="G1301" i="3"/>
  <c r="D1301" i="3"/>
  <c r="B1301" i="3" s="1"/>
  <c r="G1300" i="3"/>
  <c r="D1300" i="3"/>
  <c r="B1300" i="3" s="1"/>
  <c r="G1299" i="3"/>
  <c r="D1299" i="3"/>
  <c r="B1299" i="3" s="1"/>
  <c r="G1298" i="3"/>
  <c r="D1298" i="3"/>
  <c r="B1298" i="3"/>
  <c r="G1297" i="3"/>
  <c r="D1297" i="3"/>
  <c r="B1297" i="3" s="1"/>
  <c r="G1296" i="3"/>
  <c r="D1296" i="3"/>
  <c r="B1296" i="3" s="1"/>
  <c r="G1295" i="3"/>
  <c r="D1295" i="3"/>
  <c r="B1295" i="3" s="1"/>
  <c r="G1294" i="3"/>
  <c r="D1294" i="3"/>
  <c r="B1294" i="3" s="1"/>
  <c r="G1293" i="3"/>
  <c r="D1293" i="3"/>
  <c r="B1293" i="3" s="1"/>
  <c r="G1292" i="3"/>
  <c r="D1292" i="3"/>
  <c r="B1292" i="3" s="1"/>
  <c r="G1291" i="3"/>
  <c r="D1291" i="3"/>
  <c r="B1291" i="3" s="1"/>
  <c r="G1290" i="3"/>
  <c r="D1290" i="3"/>
  <c r="B1290" i="3" s="1"/>
  <c r="G1289" i="3"/>
  <c r="D1289" i="3"/>
  <c r="B1289" i="3" s="1"/>
  <c r="G1288" i="3"/>
  <c r="D1288" i="3"/>
  <c r="B1288" i="3" s="1"/>
  <c r="G1287" i="3"/>
  <c r="D1287" i="3"/>
  <c r="B1287" i="3"/>
  <c r="G1286" i="3"/>
  <c r="D1286" i="3"/>
  <c r="B1286" i="3" s="1"/>
  <c r="G1285" i="3"/>
  <c r="D1285" i="3"/>
  <c r="B1285" i="3" s="1"/>
  <c r="G1284" i="3"/>
  <c r="D1284" i="3"/>
  <c r="B1284" i="3" s="1"/>
  <c r="G1283" i="3"/>
  <c r="D1283" i="3"/>
  <c r="B1283" i="3" s="1"/>
  <c r="G1282" i="3"/>
  <c r="D1282" i="3"/>
  <c r="B1282" i="3" s="1"/>
  <c r="G1281" i="3"/>
  <c r="D1281" i="3"/>
  <c r="B1281" i="3" s="1"/>
  <c r="G1280" i="3"/>
  <c r="D1280" i="3"/>
  <c r="B1280" i="3" s="1"/>
  <c r="G1279" i="3"/>
  <c r="D1279" i="3"/>
  <c r="B1279" i="3" s="1"/>
  <c r="G1278" i="3"/>
  <c r="D1278" i="3"/>
  <c r="B1278" i="3" s="1"/>
  <c r="G1277" i="3"/>
  <c r="D1277" i="3"/>
  <c r="B1277" i="3" s="1"/>
  <c r="G1276" i="3"/>
  <c r="D1276" i="3"/>
  <c r="B1276" i="3" s="1"/>
  <c r="G1275" i="3"/>
  <c r="D1275" i="3"/>
  <c r="B1275" i="3" s="1"/>
  <c r="G1274" i="3"/>
  <c r="D1274" i="3"/>
  <c r="B1274" i="3" s="1"/>
  <c r="G1273" i="3"/>
  <c r="D1273" i="3"/>
  <c r="B1273" i="3" s="1"/>
  <c r="G1272" i="3"/>
  <c r="D1272" i="3"/>
  <c r="B1272" i="3" s="1"/>
  <c r="G1271" i="3"/>
  <c r="D1271" i="3"/>
  <c r="B1271" i="3" s="1"/>
  <c r="G1270" i="3"/>
  <c r="D1270" i="3"/>
  <c r="B1270" i="3" s="1"/>
  <c r="G1269" i="3"/>
  <c r="D1269" i="3"/>
  <c r="B1269" i="3" s="1"/>
  <c r="G1268" i="3"/>
  <c r="D1268" i="3"/>
  <c r="B1268" i="3" s="1"/>
  <c r="G1267" i="3"/>
  <c r="D1267" i="3"/>
  <c r="B1267" i="3" s="1"/>
  <c r="G1266" i="3"/>
  <c r="D1266" i="3"/>
  <c r="B1266" i="3" s="1"/>
  <c r="G1265" i="3"/>
  <c r="D1265" i="3"/>
  <c r="B1265" i="3" s="1"/>
  <c r="G1264" i="3"/>
  <c r="D1264" i="3"/>
  <c r="B1264" i="3" s="1"/>
  <c r="G1263" i="3"/>
  <c r="D1263" i="3"/>
  <c r="B1263" i="3" s="1"/>
  <c r="G1262" i="3"/>
  <c r="D1262" i="3"/>
  <c r="B1262" i="3" s="1"/>
  <c r="G1261" i="3"/>
  <c r="D1261" i="3"/>
  <c r="B1261" i="3" s="1"/>
  <c r="G1260" i="3"/>
  <c r="D1260" i="3"/>
  <c r="B1260" i="3" s="1"/>
  <c r="G1259" i="3"/>
  <c r="D1259" i="3"/>
  <c r="B1259" i="3" s="1"/>
  <c r="G1258" i="3"/>
  <c r="D1258" i="3"/>
  <c r="B1258" i="3" s="1"/>
  <c r="G1257" i="3"/>
  <c r="D1257" i="3"/>
  <c r="B1257" i="3" s="1"/>
  <c r="G1256" i="3"/>
  <c r="D1256" i="3"/>
  <c r="B1256" i="3" s="1"/>
  <c r="G1255" i="3"/>
  <c r="D1255" i="3"/>
  <c r="B1255" i="3" s="1"/>
  <c r="G1254" i="3"/>
  <c r="D1254" i="3"/>
  <c r="B1254" i="3" s="1"/>
  <c r="G1253" i="3"/>
  <c r="D1253" i="3"/>
  <c r="B1253" i="3" s="1"/>
  <c r="G1252" i="3"/>
  <c r="D1252" i="3"/>
  <c r="B1252" i="3" s="1"/>
  <c r="G1251" i="3"/>
  <c r="D1251" i="3"/>
  <c r="B1251" i="3" s="1"/>
  <c r="G1250" i="3"/>
  <c r="D1250" i="3"/>
  <c r="B1250" i="3" s="1"/>
  <c r="G1249" i="3"/>
  <c r="D1249" i="3"/>
  <c r="B1249" i="3" s="1"/>
  <c r="G1248" i="3"/>
  <c r="D1248" i="3"/>
  <c r="B1248" i="3" s="1"/>
  <c r="G1247" i="3"/>
  <c r="D1247" i="3"/>
  <c r="B1247" i="3" s="1"/>
  <c r="G1246" i="3"/>
  <c r="D1246" i="3"/>
  <c r="B1246" i="3"/>
  <c r="G1245" i="3"/>
  <c r="D1245" i="3"/>
  <c r="B1245" i="3" s="1"/>
  <c r="G1244" i="3"/>
  <c r="D1244" i="3"/>
  <c r="B1244" i="3" s="1"/>
  <c r="G1243" i="3"/>
  <c r="D1243" i="3"/>
  <c r="B1243" i="3" s="1"/>
  <c r="G1242" i="3"/>
  <c r="D1242" i="3"/>
  <c r="B1242" i="3" s="1"/>
  <c r="G1241" i="3"/>
  <c r="D1241" i="3"/>
  <c r="B1241" i="3" s="1"/>
  <c r="G1240" i="3"/>
  <c r="D1240" i="3"/>
  <c r="B1240" i="3" s="1"/>
  <c r="G1239" i="3"/>
  <c r="D1239" i="3"/>
  <c r="B1239" i="3" s="1"/>
  <c r="G1238" i="3"/>
  <c r="D1238" i="3"/>
  <c r="B1238" i="3" s="1"/>
  <c r="G1237" i="3"/>
  <c r="D1237" i="3"/>
  <c r="B1237" i="3" s="1"/>
  <c r="G1236" i="3"/>
  <c r="D1236" i="3"/>
  <c r="B1236" i="3" s="1"/>
  <c r="G1235" i="3"/>
  <c r="D1235" i="3"/>
  <c r="B1235" i="3" s="1"/>
  <c r="G1234" i="3"/>
  <c r="D1234" i="3"/>
  <c r="B1234" i="3" s="1"/>
  <c r="G1233" i="3"/>
  <c r="D1233" i="3"/>
  <c r="B1233" i="3" s="1"/>
  <c r="G1232" i="3"/>
  <c r="D1232" i="3"/>
  <c r="B1232" i="3" s="1"/>
  <c r="G1231" i="3"/>
  <c r="D1231" i="3"/>
  <c r="B1231" i="3" s="1"/>
  <c r="G1230" i="3"/>
  <c r="D1230" i="3"/>
  <c r="B1230" i="3"/>
  <c r="G1229" i="3"/>
  <c r="D1229" i="3"/>
  <c r="B1229" i="3" s="1"/>
  <c r="G1228" i="3"/>
  <c r="D1228" i="3"/>
  <c r="B1228" i="3" s="1"/>
  <c r="G1227" i="3"/>
  <c r="D1227" i="3"/>
  <c r="B1227" i="3" s="1"/>
  <c r="G1226" i="3"/>
  <c r="D1226" i="3"/>
  <c r="B1226" i="3" s="1"/>
  <c r="G1225" i="3"/>
  <c r="D1225" i="3"/>
  <c r="B1225" i="3" s="1"/>
  <c r="G1224" i="3"/>
  <c r="D1224" i="3"/>
  <c r="B1224" i="3" s="1"/>
  <c r="G1223" i="3"/>
  <c r="D1223" i="3"/>
  <c r="B1223" i="3" s="1"/>
  <c r="G1222" i="3"/>
  <c r="D1222" i="3"/>
  <c r="B1222" i="3" s="1"/>
  <c r="G1221" i="3"/>
  <c r="D1221" i="3"/>
  <c r="B1221" i="3" s="1"/>
  <c r="G1220" i="3"/>
  <c r="D1220" i="3"/>
  <c r="B1220" i="3" s="1"/>
  <c r="G1219" i="3"/>
  <c r="D1219" i="3"/>
  <c r="B1219" i="3" s="1"/>
  <c r="G1218" i="3"/>
  <c r="D1218" i="3"/>
  <c r="B1218" i="3" s="1"/>
  <c r="G1217" i="3"/>
  <c r="D1217" i="3"/>
  <c r="B1217" i="3" s="1"/>
  <c r="G1216" i="3"/>
  <c r="D1216" i="3"/>
  <c r="B1216" i="3" s="1"/>
  <c r="G1215" i="3"/>
  <c r="D1215" i="3"/>
  <c r="B1215" i="3" s="1"/>
  <c r="G1214" i="3"/>
  <c r="D1214" i="3"/>
  <c r="B1214" i="3"/>
  <c r="G1213" i="3"/>
  <c r="D1213" i="3"/>
  <c r="B1213" i="3" s="1"/>
  <c r="G1212" i="3"/>
  <c r="D1212" i="3"/>
  <c r="B1212" i="3" s="1"/>
  <c r="G1211" i="3"/>
  <c r="D1211" i="3"/>
  <c r="B1211" i="3" s="1"/>
  <c r="G1210" i="3"/>
  <c r="D1210" i="3"/>
  <c r="B1210" i="3" s="1"/>
  <c r="G1209" i="3"/>
  <c r="D1209" i="3"/>
  <c r="B1209" i="3" s="1"/>
  <c r="G1208" i="3"/>
  <c r="D1208" i="3"/>
  <c r="B1208" i="3" s="1"/>
  <c r="G1207" i="3"/>
  <c r="D1207" i="3"/>
  <c r="B1207" i="3" s="1"/>
  <c r="G1206" i="3"/>
  <c r="D1206" i="3"/>
  <c r="B1206" i="3" s="1"/>
  <c r="G1205" i="3"/>
  <c r="D1205" i="3"/>
  <c r="B1205" i="3" s="1"/>
  <c r="G1204" i="3"/>
  <c r="D1204" i="3"/>
  <c r="B1204" i="3" s="1"/>
  <c r="G1203" i="3"/>
  <c r="D1203" i="3"/>
  <c r="B1203" i="3" s="1"/>
  <c r="G1202" i="3"/>
  <c r="D1202" i="3"/>
  <c r="B1202" i="3" s="1"/>
  <c r="G1201" i="3"/>
  <c r="D1201" i="3"/>
  <c r="B1201" i="3" s="1"/>
  <c r="G1200" i="3"/>
  <c r="D1200" i="3"/>
  <c r="B1200" i="3" s="1"/>
  <c r="G1199" i="3"/>
  <c r="D1199" i="3"/>
  <c r="B1199" i="3" s="1"/>
  <c r="G1198" i="3"/>
  <c r="D1198" i="3"/>
  <c r="B1198" i="3"/>
  <c r="G1197" i="3"/>
  <c r="D1197" i="3"/>
  <c r="B1197" i="3" s="1"/>
  <c r="G1196" i="3"/>
  <c r="D1196" i="3"/>
  <c r="B1196" i="3" s="1"/>
  <c r="G1195" i="3"/>
  <c r="D1195" i="3"/>
  <c r="B1195" i="3" s="1"/>
  <c r="G1194" i="3"/>
  <c r="D1194" i="3"/>
  <c r="B1194" i="3" s="1"/>
  <c r="G1193" i="3"/>
  <c r="D1193" i="3"/>
  <c r="B1193" i="3" s="1"/>
  <c r="G1192" i="3"/>
  <c r="D1192" i="3"/>
  <c r="B1192" i="3" s="1"/>
  <c r="G1191" i="3"/>
  <c r="D1191" i="3"/>
  <c r="B1191" i="3" s="1"/>
  <c r="G1190" i="3"/>
  <c r="D1190" i="3"/>
  <c r="B1190" i="3" s="1"/>
  <c r="G1189" i="3"/>
  <c r="D1189" i="3"/>
  <c r="B1189" i="3" s="1"/>
  <c r="G1188" i="3"/>
  <c r="D1188" i="3"/>
  <c r="B1188" i="3" s="1"/>
  <c r="G1187" i="3"/>
  <c r="D1187" i="3"/>
  <c r="B1187" i="3" s="1"/>
  <c r="G1186" i="3"/>
  <c r="D1186" i="3"/>
  <c r="B1186" i="3" s="1"/>
  <c r="G1185" i="3"/>
  <c r="D1185" i="3"/>
  <c r="B1185" i="3" s="1"/>
  <c r="G1184" i="3"/>
  <c r="D1184" i="3"/>
  <c r="B1184" i="3" s="1"/>
  <c r="G1183" i="3"/>
  <c r="D1183" i="3"/>
  <c r="B1183" i="3" s="1"/>
  <c r="G1182" i="3"/>
  <c r="D1182" i="3"/>
  <c r="B1182" i="3"/>
  <c r="G1181" i="3"/>
  <c r="D1181" i="3"/>
  <c r="B1181" i="3" s="1"/>
  <c r="G1180" i="3"/>
  <c r="D1180" i="3"/>
  <c r="B1180" i="3" s="1"/>
  <c r="G1179" i="3"/>
  <c r="D1179" i="3"/>
  <c r="B1179" i="3" s="1"/>
  <c r="G1178" i="3"/>
  <c r="D1178" i="3"/>
  <c r="B1178" i="3" s="1"/>
  <c r="G1177" i="3"/>
  <c r="D1177" i="3"/>
  <c r="B1177" i="3" s="1"/>
  <c r="G1176" i="3"/>
  <c r="D1176" i="3"/>
  <c r="B1176" i="3" s="1"/>
  <c r="G1175" i="3"/>
  <c r="D1175" i="3"/>
  <c r="B1175" i="3" s="1"/>
  <c r="G1174" i="3"/>
  <c r="D1174" i="3"/>
  <c r="B1174" i="3" s="1"/>
  <c r="G1173" i="3"/>
  <c r="D1173" i="3"/>
  <c r="B1173" i="3" s="1"/>
  <c r="G1172" i="3"/>
  <c r="D1172" i="3"/>
  <c r="B1172" i="3" s="1"/>
  <c r="G1171" i="3"/>
  <c r="D1171" i="3"/>
  <c r="B1171" i="3" s="1"/>
  <c r="G1170" i="3"/>
  <c r="D1170" i="3"/>
  <c r="B1170" i="3" s="1"/>
  <c r="G1169" i="3"/>
  <c r="D1169" i="3"/>
  <c r="B1169" i="3" s="1"/>
  <c r="G1168" i="3"/>
  <c r="D1168" i="3"/>
  <c r="B1168" i="3" s="1"/>
  <c r="G1167" i="3"/>
  <c r="D1167" i="3"/>
  <c r="B1167" i="3" s="1"/>
  <c r="G1166" i="3"/>
  <c r="D1166" i="3"/>
  <c r="B1166" i="3"/>
  <c r="G1165" i="3"/>
  <c r="D1165" i="3"/>
  <c r="B1165" i="3" s="1"/>
  <c r="G1164" i="3"/>
  <c r="D1164" i="3"/>
  <c r="B1164" i="3" s="1"/>
  <c r="G1163" i="3"/>
  <c r="D1163" i="3"/>
  <c r="B1163" i="3" s="1"/>
  <c r="G1162" i="3"/>
  <c r="D1162" i="3"/>
  <c r="B1162" i="3" s="1"/>
  <c r="G1161" i="3"/>
  <c r="D1161" i="3"/>
  <c r="B1161" i="3" s="1"/>
  <c r="G1160" i="3"/>
  <c r="D1160" i="3"/>
  <c r="B1160" i="3" s="1"/>
  <c r="G1159" i="3"/>
  <c r="D1159" i="3"/>
  <c r="B1159" i="3" s="1"/>
  <c r="G1158" i="3"/>
  <c r="D1158" i="3"/>
  <c r="B1158" i="3" s="1"/>
  <c r="G1157" i="3"/>
  <c r="D1157" i="3"/>
  <c r="B1157" i="3" s="1"/>
  <c r="G1156" i="3"/>
  <c r="D1156" i="3"/>
  <c r="B1156" i="3" s="1"/>
  <c r="G1155" i="3"/>
  <c r="D1155" i="3"/>
  <c r="B1155" i="3" s="1"/>
  <c r="G1154" i="3"/>
  <c r="D1154" i="3"/>
  <c r="B1154" i="3" s="1"/>
  <c r="G1153" i="3"/>
  <c r="D1153" i="3"/>
  <c r="B1153" i="3" s="1"/>
  <c r="G1152" i="3"/>
  <c r="D1152" i="3"/>
  <c r="B1152" i="3" s="1"/>
  <c r="G1151" i="3"/>
  <c r="D1151" i="3"/>
  <c r="B1151" i="3" s="1"/>
  <c r="G1150" i="3"/>
  <c r="D1150" i="3"/>
  <c r="B1150" i="3"/>
  <c r="G1149" i="3"/>
  <c r="D1149" i="3"/>
  <c r="B1149" i="3" s="1"/>
  <c r="G1148" i="3"/>
  <c r="D1148" i="3"/>
  <c r="B1148" i="3" s="1"/>
  <c r="G1147" i="3"/>
  <c r="D1147" i="3"/>
  <c r="B1147" i="3" s="1"/>
  <c r="G1146" i="3"/>
  <c r="D1146" i="3"/>
  <c r="B1146" i="3" s="1"/>
  <c r="G1145" i="3"/>
  <c r="D1145" i="3"/>
  <c r="B1145" i="3" s="1"/>
  <c r="G1144" i="3"/>
  <c r="D1144" i="3"/>
  <c r="B1144" i="3" s="1"/>
  <c r="G1143" i="3"/>
  <c r="D1143" i="3"/>
  <c r="B1143" i="3" s="1"/>
  <c r="G1142" i="3"/>
  <c r="D1142" i="3"/>
  <c r="B1142" i="3" s="1"/>
  <c r="G1141" i="3"/>
  <c r="D1141" i="3"/>
  <c r="B1141" i="3" s="1"/>
  <c r="G1140" i="3"/>
  <c r="D1140" i="3"/>
  <c r="B1140" i="3" s="1"/>
  <c r="G1139" i="3"/>
  <c r="D1139" i="3"/>
  <c r="B1139" i="3" s="1"/>
  <c r="G1138" i="3"/>
  <c r="D1138" i="3"/>
  <c r="B1138" i="3" s="1"/>
  <c r="G1137" i="3"/>
  <c r="D1137" i="3"/>
  <c r="B1137" i="3" s="1"/>
  <c r="G1136" i="3"/>
  <c r="D1136" i="3"/>
  <c r="B1136" i="3" s="1"/>
  <c r="G1135" i="3"/>
  <c r="D1135" i="3"/>
  <c r="B1135" i="3" s="1"/>
  <c r="G1134" i="3"/>
  <c r="D1134" i="3"/>
  <c r="B1134" i="3"/>
  <c r="G1133" i="3"/>
  <c r="D1133" i="3"/>
  <c r="B1133" i="3" s="1"/>
  <c r="G1132" i="3"/>
  <c r="D1132" i="3"/>
  <c r="B1132" i="3" s="1"/>
  <c r="G1131" i="3"/>
  <c r="D1131" i="3"/>
  <c r="B1131" i="3" s="1"/>
  <c r="G1130" i="3"/>
  <c r="D1130" i="3"/>
  <c r="B1130" i="3" s="1"/>
  <c r="G1129" i="3"/>
  <c r="D1129" i="3"/>
  <c r="B1129" i="3" s="1"/>
  <c r="G1128" i="3"/>
  <c r="D1128" i="3"/>
  <c r="B1128" i="3" s="1"/>
  <c r="G1127" i="3"/>
  <c r="D1127" i="3"/>
  <c r="B1127" i="3" s="1"/>
  <c r="G1126" i="3"/>
  <c r="D1126" i="3"/>
  <c r="B1126" i="3" s="1"/>
  <c r="G1125" i="3"/>
  <c r="D1125" i="3"/>
  <c r="B1125" i="3" s="1"/>
  <c r="G1124" i="3"/>
  <c r="D1124" i="3"/>
  <c r="B1124" i="3" s="1"/>
  <c r="G1123" i="3"/>
  <c r="D1123" i="3"/>
  <c r="B1123" i="3" s="1"/>
  <c r="G1122" i="3"/>
  <c r="D1122" i="3"/>
  <c r="B1122" i="3"/>
  <c r="G1121" i="3"/>
  <c r="D1121" i="3"/>
  <c r="B1121" i="3" s="1"/>
  <c r="G1120" i="3"/>
  <c r="D1120" i="3"/>
  <c r="B1120" i="3" s="1"/>
  <c r="G1119" i="3"/>
  <c r="D1119" i="3"/>
  <c r="B1119" i="3" s="1"/>
  <c r="G1118" i="3"/>
  <c r="D1118" i="3"/>
  <c r="B1118" i="3" s="1"/>
  <c r="G1117" i="3"/>
  <c r="D1117" i="3"/>
  <c r="B1117" i="3" s="1"/>
  <c r="G1116" i="3"/>
  <c r="D1116" i="3"/>
  <c r="B1116" i="3" s="1"/>
  <c r="G1115" i="3"/>
  <c r="D1115" i="3"/>
  <c r="B1115" i="3" s="1"/>
  <c r="G1114" i="3"/>
  <c r="D1114" i="3"/>
  <c r="B1114" i="3" s="1"/>
  <c r="G1113" i="3"/>
  <c r="D1113" i="3"/>
  <c r="B1113" i="3" s="1"/>
  <c r="G1112" i="3"/>
  <c r="D1112" i="3"/>
  <c r="B1112" i="3" s="1"/>
  <c r="G1111" i="3"/>
  <c r="D1111" i="3"/>
  <c r="B1111" i="3" s="1"/>
  <c r="G1110" i="3"/>
  <c r="D1110" i="3"/>
  <c r="B1110" i="3" s="1"/>
  <c r="G1109" i="3"/>
  <c r="D1109" i="3"/>
  <c r="B1109" i="3" s="1"/>
  <c r="G1108" i="3"/>
  <c r="D1108" i="3"/>
  <c r="B1108" i="3"/>
  <c r="G1107" i="3"/>
  <c r="D1107" i="3"/>
  <c r="B1107" i="3" s="1"/>
  <c r="G1106" i="3"/>
  <c r="D1106" i="3"/>
  <c r="B1106" i="3" s="1"/>
  <c r="G1105" i="3"/>
  <c r="D1105" i="3"/>
  <c r="B1105" i="3" s="1"/>
  <c r="G1104" i="3"/>
  <c r="D1104" i="3"/>
  <c r="B1104" i="3" s="1"/>
  <c r="G1103" i="3"/>
  <c r="D1103" i="3"/>
  <c r="B1103" i="3" s="1"/>
  <c r="G1102" i="3"/>
  <c r="D1102" i="3"/>
  <c r="B1102" i="3" s="1"/>
  <c r="G1101" i="3"/>
  <c r="D1101" i="3"/>
  <c r="B1101" i="3" s="1"/>
  <c r="G1100" i="3"/>
  <c r="D1100" i="3"/>
  <c r="B1100" i="3" s="1"/>
  <c r="G1099" i="3"/>
  <c r="D1099" i="3"/>
  <c r="B1099" i="3" s="1"/>
  <c r="G1098" i="3"/>
  <c r="D1098" i="3"/>
  <c r="B1098" i="3" s="1"/>
  <c r="G1097" i="3"/>
  <c r="D1097" i="3"/>
  <c r="B1097" i="3" s="1"/>
  <c r="G1096" i="3"/>
  <c r="D1096" i="3"/>
  <c r="B1096" i="3" s="1"/>
  <c r="G1095" i="3"/>
  <c r="D1095" i="3"/>
  <c r="B1095" i="3" s="1"/>
  <c r="G1094" i="3"/>
  <c r="D1094" i="3"/>
  <c r="B1094" i="3" s="1"/>
  <c r="G1093" i="3"/>
  <c r="D1093" i="3"/>
  <c r="B1093" i="3" s="1"/>
  <c r="G1092" i="3"/>
  <c r="D1092" i="3"/>
  <c r="B1092" i="3"/>
  <c r="G1091" i="3"/>
  <c r="D1091" i="3"/>
  <c r="B1091" i="3" s="1"/>
  <c r="G1090" i="3"/>
  <c r="D1090" i="3"/>
  <c r="B1090" i="3" s="1"/>
  <c r="G1089" i="3"/>
  <c r="D1089" i="3"/>
  <c r="B1089" i="3" s="1"/>
  <c r="G1088" i="3"/>
  <c r="D1088" i="3"/>
  <c r="B1088" i="3" s="1"/>
  <c r="G1087" i="3"/>
  <c r="D1087" i="3"/>
  <c r="B1087" i="3" s="1"/>
  <c r="G1086" i="3"/>
  <c r="D1086" i="3"/>
  <c r="B1086" i="3" s="1"/>
  <c r="G1085" i="3"/>
  <c r="D1085" i="3"/>
  <c r="B1085" i="3" s="1"/>
  <c r="G1084" i="3"/>
  <c r="D1084" i="3"/>
  <c r="B1084" i="3" s="1"/>
  <c r="G1083" i="3"/>
  <c r="D1083" i="3"/>
  <c r="B1083" i="3" s="1"/>
  <c r="G1082" i="3"/>
  <c r="D1082" i="3"/>
  <c r="B1082" i="3" s="1"/>
  <c r="G1081" i="3"/>
  <c r="D1081" i="3"/>
  <c r="B1081" i="3" s="1"/>
  <c r="G1080" i="3"/>
  <c r="D1080" i="3"/>
  <c r="B1080" i="3" s="1"/>
  <c r="G1079" i="3"/>
  <c r="D1079" i="3"/>
  <c r="B1079" i="3" s="1"/>
  <c r="G1078" i="3"/>
  <c r="D1078" i="3"/>
  <c r="B1078" i="3"/>
  <c r="G1077" i="3"/>
  <c r="D1077" i="3"/>
  <c r="B1077" i="3" s="1"/>
  <c r="G1076" i="3"/>
  <c r="D1076" i="3"/>
  <c r="B1076" i="3" s="1"/>
  <c r="G1075" i="3"/>
  <c r="D1075" i="3"/>
  <c r="B1075" i="3" s="1"/>
  <c r="G1074" i="3"/>
  <c r="D1074" i="3"/>
  <c r="B1074" i="3" s="1"/>
  <c r="G1073" i="3"/>
  <c r="D1073" i="3"/>
  <c r="B1073" i="3" s="1"/>
  <c r="G1072" i="3"/>
  <c r="D1072" i="3"/>
  <c r="B1072" i="3" s="1"/>
  <c r="G1071" i="3"/>
  <c r="D1071" i="3"/>
  <c r="B1071" i="3" s="1"/>
  <c r="G1070" i="3"/>
  <c r="D1070" i="3"/>
  <c r="B1070" i="3" s="1"/>
  <c r="G1069" i="3"/>
  <c r="D1069" i="3"/>
  <c r="B1069" i="3" s="1"/>
  <c r="G1068" i="3"/>
  <c r="D1068" i="3"/>
  <c r="B1068" i="3" s="1"/>
  <c r="G1067" i="3"/>
  <c r="D1067" i="3"/>
  <c r="B1067" i="3" s="1"/>
  <c r="G1066" i="3"/>
  <c r="D1066" i="3"/>
  <c r="B1066" i="3" s="1"/>
  <c r="G1065" i="3"/>
  <c r="D1065" i="3"/>
  <c r="B1065" i="3" s="1"/>
  <c r="G1064" i="3"/>
  <c r="D1064" i="3"/>
  <c r="B1064" i="3" s="1"/>
  <c r="G1063" i="3"/>
  <c r="D1063" i="3"/>
  <c r="B1063" i="3" s="1"/>
  <c r="G1062" i="3"/>
  <c r="D1062" i="3"/>
  <c r="B1062" i="3" s="1"/>
  <c r="G1061" i="3"/>
  <c r="D1061" i="3"/>
  <c r="B1061" i="3" s="1"/>
  <c r="G1060" i="3"/>
  <c r="D1060" i="3"/>
  <c r="B1060" i="3"/>
  <c r="G1059" i="3"/>
  <c r="D1059" i="3"/>
  <c r="B1059" i="3" s="1"/>
  <c r="G1058" i="3"/>
  <c r="D1058" i="3"/>
  <c r="B1058" i="3" s="1"/>
  <c r="G1057" i="3"/>
  <c r="D1057" i="3"/>
  <c r="B1057" i="3" s="1"/>
  <c r="G1056" i="3"/>
  <c r="D1056" i="3"/>
  <c r="B1056" i="3" s="1"/>
  <c r="G1055" i="3"/>
  <c r="D1055" i="3"/>
  <c r="B1055" i="3" s="1"/>
  <c r="G1054" i="3"/>
  <c r="D1054" i="3"/>
  <c r="B1054" i="3" s="1"/>
  <c r="G1053" i="3"/>
  <c r="D1053" i="3"/>
  <c r="B1053" i="3" s="1"/>
  <c r="G1052" i="3"/>
  <c r="D1052" i="3"/>
  <c r="B1052" i="3" s="1"/>
  <c r="G1051" i="3"/>
  <c r="D1051" i="3"/>
  <c r="B1051" i="3" s="1"/>
  <c r="G1050" i="3"/>
  <c r="D1050" i="3"/>
  <c r="B1050" i="3"/>
  <c r="G1049" i="3"/>
  <c r="D1049" i="3"/>
  <c r="B1049" i="3" s="1"/>
  <c r="G1048" i="3"/>
  <c r="D1048" i="3"/>
  <c r="B1048" i="3" s="1"/>
  <c r="G1047" i="3"/>
  <c r="D1047" i="3"/>
  <c r="B1047" i="3" s="1"/>
  <c r="G1046" i="3"/>
  <c r="D1046" i="3"/>
  <c r="B1046" i="3" s="1"/>
  <c r="G1045" i="3"/>
  <c r="D1045" i="3"/>
  <c r="B1045" i="3" s="1"/>
  <c r="G1044" i="3"/>
  <c r="D1044" i="3"/>
  <c r="B1044" i="3" s="1"/>
  <c r="G1043" i="3"/>
  <c r="D1043" i="3"/>
  <c r="B1043" i="3" s="1"/>
  <c r="G1042" i="3"/>
  <c r="D1042" i="3"/>
  <c r="B1042" i="3" s="1"/>
  <c r="G1041" i="3"/>
  <c r="D1041" i="3"/>
  <c r="B1041" i="3" s="1"/>
  <c r="G1040" i="3"/>
  <c r="D1040" i="3"/>
  <c r="B1040" i="3" s="1"/>
  <c r="G1039" i="3"/>
  <c r="D1039" i="3"/>
  <c r="B1039" i="3" s="1"/>
  <c r="G1038" i="3"/>
  <c r="D1038" i="3"/>
  <c r="B1038" i="3"/>
  <c r="G1037" i="3"/>
  <c r="D1037" i="3"/>
  <c r="B1037" i="3" s="1"/>
  <c r="G1036" i="3"/>
  <c r="D1036" i="3"/>
  <c r="B1036" i="3" s="1"/>
  <c r="G1035" i="3"/>
  <c r="D1035" i="3"/>
  <c r="B1035" i="3" s="1"/>
  <c r="G1034" i="3"/>
  <c r="D1034" i="3"/>
  <c r="B1034" i="3" s="1"/>
  <c r="G1033" i="3"/>
  <c r="D1033" i="3"/>
  <c r="B1033" i="3" s="1"/>
  <c r="G1032" i="3"/>
  <c r="D1032" i="3"/>
  <c r="B1032" i="3" s="1"/>
  <c r="G1031" i="3"/>
  <c r="D1031" i="3"/>
  <c r="B1031" i="3" s="1"/>
  <c r="G1030" i="3"/>
  <c r="D1030" i="3"/>
  <c r="B1030" i="3" s="1"/>
  <c r="G1029" i="3"/>
  <c r="D1029" i="3"/>
  <c r="B1029" i="3" s="1"/>
  <c r="G1028" i="3"/>
  <c r="D1028" i="3"/>
  <c r="B1028" i="3" s="1"/>
  <c r="G1027" i="3"/>
  <c r="D1027" i="3"/>
  <c r="B1027" i="3" s="1"/>
  <c r="G1026" i="3"/>
  <c r="D1026" i="3"/>
  <c r="B1026" i="3" s="1"/>
  <c r="G1025" i="3"/>
  <c r="D1025" i="3"/>
  <c r="B1025" i="3" s="1"/>
  <c r="G1024" i="3"/>
  <c r="D1024" i="3"/>
  <c r="B1024" i="3" s="1"/>
  <c r="G1023" i="3"/>
  <c r="D1023" i="3"/>
  <c r="B1023" i="3" s="1"/>
  <c r="G1022" i="3"/>
  <c r="D1022" i="3"/>
  <c r="B1022" i="3"/>
  <c r="G1021" i="3"/>
  <c r="D1021" i="3"/>
  <c r="B1021" i="3" s="1"/>
  <c r="G1020" i="3"/>
  <c r="D1020" i="3"/>
  <c r="B1020" i="3" s="1"/>
  <c r="G1019" i="3"/>
  <c r="D1019" i="3"/>
  <c r="B1019" i="3" s="1"/>
  <c r="G1018" i="3"/>
  <c r="D1018" i="3"/>
  <c r="B1018" i="3" s="1"/>
  <c r="G1017" i="3"/>
  <c r="D1017" i="3"/>
  <c r="B1017" i="3" s="1"/>
  <c r="G1016" i="3"/>
  <c r="D1016" i="3"/>
  <c r="B1016" i="3" s="1"/>
  <c r="G1015" i="3"/>
  <c r="D1015" i="3"/>
  <c r="B1015" i="3" s="1"/>
  <c r="G1014" i="3"/>
  <c r="D1014" i="3"/>
  <c r="B1014" i="3" s="1"/>
  <c r="G1013" i="3"/>
  <c r="D1013" i="3"/>
  <c r="B1013" i="3" s="1"/>
  <c r="G1012" i="3"/>
  <c r="D1012" i="3"/>
  <c r="B1012" i="3"/>
  <c r="G1011" i="3"/>
  <c r="D1011" i="3"/>
  <c r="B1011" i="3" s="1"/>
  <c r="G1010" i="3"/>
  <c r="D1010" i="3"/>
  <c r="B1010" i="3" s="1"/>
  <c r="G1009" i="3"/>
  <c r="D1009" i="3"/>
  <c r="B1009" i="3" s="1"/>
  <c r="G1008" i="3"/>
  <c r="D1008" i="3"/>
  <c r="B1008" i="3" s="1"/>
  <c r="G1007" i="3"/>
  <c r="D1007" i="3"/>
  <c r="B1007" i="3" s="1"/>
  <c r="G1006" i="3"/>
  <c r="D1006" i="3"/>
  <c r="B1006" i="3" s="1"/>
  <c r="G1005" i="3"/>
  <c r="D1005" i="3"/>
  <c r="B1005" i="3" s="1"/>
  <c r="G1004" i="3"/>
  <c r="D1004" i="3"/>
  <c r="B1004" i="3" s="1"/>
  <c r="G1003" i="3"/>
  <c r="D1003" i="3"/>
  <c r="B1003" i="3" s="1"/>
  <c r="G1002" i="3"/>
  <c r="D1002" i="3"/>
  <c r="B1002" i="3" s="1"/>
  <c r="G1001" i="3"/>
  <c r="D1001" i="3"/>
  <c r="B1001" i="3" s="1"/>
  <c r="G1000" i="3"/>
  <c r="D1000" i="3"/>
  <c r="B1000" i="3" s="1"/>
  <c r="G999" i="3"/>
  <c r="D999" i="3"/>
  <c r="B999" i="3" s="1"/>
  <c r="G998" i="3"/>
  <c r="D998" i="3"/>
  <c r="B998" i="3" s="1"/>
  <c r="G997" i="3"/>
  <c r="D997" i="3"/>
  <c r="B997" i="3" s="1"/>
  <c r="G996" i="3"/>
  <c r="D996" i="3"/>
  <c r="B996" i="3" s="1"/>
  <c r="G995" i="3"/>
  <c r="D995" i="3"/>
  <c r="B995" i="3" s="1"/>
  <c r="G994" i="3"/>
  <c r="D994" i="3"/>
  <c r="B994" i="3"/>
  <c r="G993" i="3"/>
  <c r="D993" i="3"/>
  <c r="B993" i="3" s="1"/>
  <c r="G992" i="3"/>
  <c r="D992" i="3"/>
  <c r="B992" i="3" s="1"/>
  <c r="G991" i="3"/>
  <c r="D991" i="3"/>
  <c r="B991" i="3" s="1"/>
  <c r="G990" i="3"/>
  <c r="D990" i="3"/>
  <c r="B990" i="3" s="1"/>
  <c r="G989" i="3"/>
  <c r="D989" i="3"/>
  <c r="B989" i="3" s="1"/>
  <c r="G988" i="3"/>
  <c r="D988" i="3"/>
  <c r="B988" i="3" s="1"/>
  <c r="G987" i="3"/>
  <c r="D987" i="3"/>
  <c r="B987" i="3" s="1"/>
  <c r="G986" i="3"/>
  <c r="D986" i="3"/>
  <c r="B986" i="3" s="1"/>
  <c r="G985" i="3"/>
  <c r="D985" i="3"/>
  <c r="B985" i="3" s="1"/>
  <c r="G984" i="3"/>
  <c r="D984" i="3"/>
  <c r="B984" i="3" s="1"/>
  <c r="G983" i="3"/>
  <c r="D983" i="3"/>
  <c r="B983" i="3" s="1"/>
  <c r="G982" i="3"/>
  <c r="D982" i="3"/>
  <c r="B982" i="3" s="1"/>
  <c r="G981" i="3"/>
  <c r="D981" i="3"/>
  <c r="B981" i="3" s="1"/>
  <c r="G980" i="3"/>
  <c r="D980" i="3"/>
  <c r="B980" i="3"/>
  <c r="G979" i="3"/>
  <c r="D979" i="3"/>
  <c r="B979" i="3" s="1"/>
  <c r="G978" i="3"/>
  <c r="D978" i="3"/>
  <c r="B978" i="3" s="1"/>
  <c r="G977" i="3"/>
  <c r="D977" i="3"/>
  <c r="B977" i="3" s="1"/>
  <c r="G976" i="3"/>
  <c r="D976" i="3"/>
  <c r="B976" i="3" s="1"/>
  <c r="G975" i="3"/>
  <c r="D975" i="3"/>
  <c r="B975" i="3" s="1"/>
  <c r="G974" i="3"/>
  <c r="D974" i="3"/>
  <c r="B974" i="3" s="1"/>
  <c r="G973" i="3"/>
  <c r="D973" i="3"/>
  <c r="B973" i="3" s="1"/>
  <c r="G972" i="3"/>
  <c r="D972" i="3"/>
  <c r="B972" i="3" s="1"/>
  <c r="G971" i="3"/>
  <c r="D971" i="3"/>
  <c r="B971" i="3" s="1"/>
  <c r="G970" i="3"/>
  <c r="D970" i="3"/>
  <c r="B970" i="3" s="1"/>
  <c r="G969" i="3"/>
  <c r="D969" i="3"/>
  <c r="B969" i="3" s="1"/>
  <c r="G968" i="3"/>
  <c r="D968" i="3"/>
  <c r="B968" i="3" s="1"/>
  <c r="G967" i="3"/>
  <c r="D967" i="3"/>
  <c r="B967" i="3" s="1"/>
  <c r="G966" i="3"/>
  <c r="D966" i="3"/>
  <c r="B966" i="3" s="1"/>
  <c r="G965" i="3"/>
  <c r="D965" i="3"/>
  <c r="B965" i="3" s="1"/>
  <c r="G964" i="3"/>
  <c r="D964" i="3"/>
  <c r="B964" i="3"/>
  <c r="G963" i="3"/>
  <c r="D963" i="3"/>
  <c r="B963" i="3" s="1"/>
  <c r="G962" i="3"/>
  <c r="D962" i="3"/>
  <c r="B962" i="3" s="1"/>
  <c r="G961" i="3"/>
  <c r="D961" i="3"/>
  <c r="B961" i="3" s="1"/>
  <c r="G960" i="3"/>
  <c r="D960" i="3"/>
  <c r="B960" i="3" s="1"/>
  <c r="G959" i="3"/>
  <c r="D959" i="3"/>
  <c r="B959" i="3" s="1"/>
  <c r="G958" i="3"/>
  <c r="D958" i="3"/>
  <c r="B958" i="3" s="1"/>
  <c r="G957" i="3"/>
  <c r="D957" i="3"/>
  <c r="B957" i="3" s="1"/>
  <c r="G956" i="3"/>
  <c r="D956" i="3"/>
  <c r="B956" i="3" s="1"/>
  <c r="G955" i="3"/>
  <c r="D955" i="3"/>
  <c r="B955" i="3" s="1"/>
  <c r="G954" i="3"/>
  <c r="D954" i="3"/>
  <c r="B954" i="3" s="1"/>
  <c r="G953" i="3"/>
  <c r="D953" i="3"/>
  <c r="B953" i="3" s="1"/>
  <c r="G952" i="3"/>
  <c r="D952" i="3"/>
  <c r="B952" i="3" s="1"/>
  <c r="G951" i="3"/>
  <c r="D951" i="3"/>
  <c r="B951" i="3" s="1"/>
  <c r="G950" i="3"/>
  <c r="D950" i="3"/>
  <c r="B950" i="3"/>
  <c r="G949" i="3"/>
  <c r="D949" i="3"/>
  <c r="B949" i="3" s="1"/>
  <c r="G948" i="3"/>
  <c r="D948" i="3"/>
  <c r="B948" i="3" s="1"/>
  <c r="G947" i="3"/>
  <c r="D947" i="3"/>
  <c r="B947" i="3" s="1"/>
  <c r="G946" i="3"/>
  <c r="D946" i="3"/>
  <c r="B946" i="3" s="1"/>
  <c r="G945" i="3"/>
  <c r="D945" i="3"/>
  <c r="B945" i="3" s="1"/>
  <c r="G944" i="3"/>
  <c r="D944" i="3"/>
  <c r="B944" i="3" s="1"/>
  <c r="G943" i="3"/>
  <c r="D943" i="3"/>
  <c r="B943" i="3" s="1"/>
  <c r="G942" i="3"/>
  <c r="D942" i="3"/>
  <c r="B942" i="3"/>
  <c r="G941" i="3"/>
  <c r="D941" i="3"/>
  <c r="B941" i="3" s="1"/>
  <c r="G940" i="3"/>
  <c r="D940" i="3"/>
  <c r="B940" i="3" s="1"/>
  <c r="G939" i="3"/>
  <c r="D939" i="3"/>
  <c r="B939" i="3" s="1"/>
  <c r="G938" i="3"/>
  <c r="D938" i="3"/>
  <c r="B938" i="3" s="1"/>
  <c r="G937" i="3"/>
  <c r="D937" i="3"/>
  <c r="B937" i="3" s="1"/>
  <c r="G936" i="3"/>
  <c r="D936" i="3"/>
  <c r="B936" i="3" s="1"/>
  <c r="G935" i="3"/>
  <c r="D935" i="3"/>
  <c r="B935" i="3" s="1"/>
  <c r="G934" i="3"/>
  <c r="D934" i="3"/>
  <c r="B934" i="3" s="1"/>
  <c r="G933" i="3"/>
  <c r="D933" i="3"/>
  <c r="B933" i="3" s="1"/>
  <c r="G932" i="3"/>
  <c r="D932" i="3"/>
  <c r="B932" i="3" s="1"/>
  <c r="G931" i="3"/>
  <c r="D931" i="3"/>
  <c r="B931" i="3" s="1"/>
  <c r="G930" i="3"/>
  <c r="D930" i="3"/>
  <c r="B930" i="3" s="1"/>
  <c r="G929" i="3"/>
  <c r="D929" i="3"/>
  <c r="B929" i="3" s="1"/>
  <c r="G928" i="3"/>
  <c r="D928" i="3"/>
  <c r="B928" i="3" s="1"/>
  <c r="G927" i="3"/>
  <c r="D927" i="3"/>
  <c r="B927" i="3" s="1"/>
  <c r="G926" i="3"/>
  <c r="D926" i="3"/>
  <c r="B926" i="3" s="1"/>
  <c r="G925" i="3"/>
  <c r="D925" i="3"/>
  <c r="B925" i="3" s="1"/>
  <c r="G924" i="3"/>
  <c r="D924" i="3"/>
  <c r="B924" i="3" s="1"/>
  <c r="G923" i="3"/>
  <c r="D923" i="3"/>
  <c r="B923" i="3" s="1"/>
  <c r="G922" i="3"/>
  <c r="D922" i="3"/>
  <c r="B922" i="3"/>
  <c r="G921" i="3"/>
  <c r="D921" i="3"/>
  <c r="B921" i="3" s="1"/>
  <c r="G920" i="3"/>
  <c r="D920" i="3"/>
  <c r="B920" i="3" s="1"/>
  <c r="G919" i="3"/>
  <c r="D919" i="3"/>
  <c r="B919" i="3" s="1"/>
  <c r="G918" i="3"/>
  <c r="D918" i="3"/>
  <c r="B918" i="3" s="1"/>
  <c r="G917" i="3"/>
  <c r="D917" i="3"/>
  <c r="B917" i="3" s="1"/>
  <c r="G916" i="3"/>
  <c r="D916" i="3"/>
  <c r="B916" i="3" s="1"/>
  <c r="G915" i="3"/>
  <c r="D915" i="3"/>
  <c r="B915" i="3" s="1"/>
  <c r="G914" i="3"/>
  <c r="D914" i="3"/>
  <c r="B914" i="3" s="1"/>
  <c r="G913" i="3"/>
  <c r="D913" i="3"/>
  <c r="B913" i="3" s="1"/>
  <c r="G912" i="3"/>
  <c r="D912" i="3"/>
  <c r="B912" i="3" s="1"/>
  <c r="G911" i="3"/>
  <c r="D911" i="3"/>
  <c r="B911" i="3" s="1"/>
  <c r="G910" i="3"/>
  <c r="D910" i="3"/>
  <c r="B910" i="3"/>
  <c r="G909" i="3"/>
  <c r="D909" i="3"/>
  <c r="B909" i="3" s="1"/>
  <c r="G908" i="3"/>
  <c r="D908" i="3"/>
  <c r="B908" i="3" s="1"/>
  <c r="G907" i="3"/>
  <c r="D907" i="3"/>
  <c r="B907" i="3" s="1"/>
  <c r="G906" i="3"/>
  <c r="D906" i="3"/>
  <c r="B906" i="3" s="1"/>
  <c r="G905" i="3"/>
  <c r="D905" i="3"/>
  <c r="B905" i="3" s="1"/>
  <c r="G904" i="3"/>
  <c r="D904" i="3"/>
  <c r="B904" i="3" s="1"/>
  <c r="G903" i="3"/>
  <c r="D903" i="3"/>
  <c r="B903" i="3" s="1"/>
  <c r="G902" i="3"/>
  <c r="D902" i="3"/>
  <c r="B902" i="3" s="1"/>
  <c r="G901" i="3"/>
  <c r="D901" i="3"/>
  <c r="B901" i="3" s="1"/>
  <c r="G900" i="3"/>
  <c r="D900" i="3"/>
  <c r="B900" i="3" s="1"/>
  <c r="G899" i="3"/>
  <c r="D899" i="3"/>
  <c r="B899" i="3" s="1"/>
  <c r="G898" i="3"/>
  <c r="D898" i="3"/>
  <c r="B898" i="3" s="1"/>
  <c r="G897" i="3"/>
  <c r="D897" i="3"/>
  <c r="B897" i="3" s="1"/>
  <c r="G896" i="3"/>
  <c r="D896" i="3"/>
  <c r="B896" i="3" s="1"/>
  <c r="G895" i="3"/>
  <c r="D895" i="3"/>
  <c r="B895" i="3" s="1"/>
  <c r="G894" i="3"/>
  <c r="D894" i="3"/>
  <c r="B894" i="3"/>
  <c r="G893" i="3"/>
  <c r="D893" i="3"/>
  <c r="B893" i="3" s="1"/>
  <c r="G892" i="3"/>
  <c r="D892" i="3"/>
  <c r="B892" i="3" s="1"/>
  <c r="G891" i="3"/>
  <c r="D891" i="3"/>
  <c r="B891" i="3" s="1"/>
  <c r="G890" i="3"/>
  <c r="D890" i="3"/>
  <c r="B890" i="3" s="1"/>
  <c r="G889" i="3"/>
  <c r="D889" i="3"/>
  <c r="B889" i="3" s="1"/>
  <c r="G888" i="3"/>
  <c r="D888" i="3"/>
  <c r="B888" i="3" s="1"/>
  <c r="G887" i="3"/>
  <c r="D887" i="3"/>
  <c r="B887" i="3" s="1"/>
  <c r="G886" i="3"/>
  <c r="D886" i="3"/>
  <c r="B886" i="3" s="1"/>
  <c r="G885" i="3"/>
  <c r="D885" i="3"/>
  <c r="B885" i="3" s="1"/>
  <c r="G884" i="3"/>
  <c r="D884" i="3"/>
  <c r="B884" i="3" s="1"/>
  <c r="G883" i="3"/>
  <c r="D883" i="3"/>
  <c r="B883" i="3" s="1"/>
  <c r="G882" i="3"/>
  <c r="D882" i="3"/>
  <c r="B882" i="3" s="1"/>
  <c r="G881" i="3"/>
  <c r="D881" i="3"/>
  <c r="B881" i="3" s="1"/>
  <c r="G880" i="3"/>
  <c r="D880" i="3"/>
  <c r="B880" i="3" s="1"/>
  <c r="G879" i="3"/>
  <c r="D879" i="3"/>
  <c r="B879" i="3" s="1"/>
  <c r="G878" i="3"/>
  <c r="D878" i="3"/>
  <c r="B878" i="3"/>
  <c r="G877" i="3"/>
  <c r="D877" i="3"/>
  <c r="B877" i="3" s="1"/>
  <c r="G876" i="3"/>
  <c r="D876" i="3"/>
  <c r="B876" i="3" s="1"/>
  <c r="G875" i="3"/>
  <c r="D875" i="3"/>
  <c r="B875" i="3" s="1"/>
  <c r="G874" i="3"/>
  <c r="D874" i="3"/>
  <c r="B874" i="3" s="1"/>
  <c r="G873" i="3"/>
  <c r="D873" i="3"/>
  <c r="B873" i="3" s="1"/>
  <c r="G872" i="3"/>
  <c r="D872" i="3"/>
  <c r="B872" i="3" s="1"/>
  <c r="G871" i="3"/>
  <c r="D871" i="3"/>
  <c r="B871" i="3" s="1"/>
  <c r="G870" i="3"/>
  <c r="D870" i="3"/>
  <c r="B870" i="3" s="1"/>
  <c r="G869" i="3"/>
  <c r="D869" i="3"/>
  <c r="B869" i="3" s="1"/>
  <c r="G868" i="3"/>
  <c r="D868" i="3"/>
  <c r="B868" i="3" s="1"/>
  <c r="G867" i="3"/>
  <c r="D867" i="3"/>
  <c r="B867" i="3" s="1"/>
  <c r="G866" i="3"/>
  <c r="D866" i="3"/>
  <c r="B866" i="3"/>
  <c r="G865" i="3"/>
  <c r="D865" i="3"/>
  <c r="B865" i="3" s="1"/>
  <c r="G864" i="3"/>
  <c r="D864" i="3"/>
  <c r="B864" i="3" s="1"/>
  <c r="G863" i="3"/>
  <c r="D863" i="3"/>
  <c r="B863" i="3" s="1"/>
  <c r="G862" i="3"/>
  <c r="D862" i="3"/>
  <c r="B862" i="3" s="1"/>
  <c r="G861" i="3"/>
  <c r="D861" i="3"/>
  <c r="B861" i="3" s="1"/>
  <c r="G860" i="3"/>
  <c r="D860" i="3"/>
  <c r="B860" i="3" s="1"/>
  <c r="G859" i="3"/>
  <c r="D859" i="3"/>
  <c r="B859" i="3" s="1"/>
  <c r="G858" i="3"/>
  <c r="D858" i="3"/>
  <c r="B858" i="3" s="1"/>
  <c r="G857" i="3"/>
  <c r="D857" i="3"/>
  <c r="B857" i="3" s="1"/>
  <c r="G856" i="3"/>
  <c r="D856" i="3"/>
  <c r="B856" i="3" s="1"/>
  <c r="G855" i="3"/>
  <c r="D855" i="3"/>
  <c r="B855" i="3" s="1"/>
  <c r="G854" i="3"/>
  <c r="D854" i="3"/>
  <c r="B854" i="3" s="1"/>
  <c r="G853" i="3"/>
  <c r="D853" i="3"/>
  <c r="B853" i="3" s="1"/>
  <c r="G852" i="3"/>
  <c r="D852" i="3"/>
  <c r="B852" i="3"/>
  <c r="G851" i="3"/>
  <c r="D851" i="3"/>
  <c r="B851" i="3" s="1"/>
  <c r="G850" i="3"/>
  <c r="D850" i="3"/>
  <c r="B850" i="3" s="1"/>
  <c r="G849" i="3"/>
  <c r="D849" i="3"/>
  <c r="B849" i="3" s="1"/>
  <c r="G848" i="3"/>
  <c r="D848" i="3"/>
  <c r="B848" i="3" s="1"/>
  <c r="G847" i="3"/>
  <c r="D847" i="3"/>
  <c r="B847" i="3" s="1"/>
  <c r="G846" i="3"/>
  <c r="D846" i="3"/>
  <c r="B846" i="3" s="1"/>
  <c r="G845" i="3"/>
  <c r="D845" i="3"/>
  <c r="B845" i="3" s="1"/>
  <c r="G844" i="3"/>
  <c r="D844" i="3"/>
  <c r="B844" i="3" s="1"/>
  <c r="G843" i="3"/>
  <c r="D843" i="3"/>
  <c r="B843" i="3" s="1"/>
  <c r="G842" i="3"/>
  <c r="D842" i="3"/>
  <c r="B842" i="3" s="1"/>
  <c r="G841" i="3"/>
  <c r="D841" i="3"/>
  <c r="B841" i="3" s="1"/>
  <c r="G840" i="3"/>
  <c r="D840" i="3"/>
  <c r="B840" i="3" s="1"/>
  <c r="G839" i="3"/>
  <c r="D839" i="3"/>
  <c r="B839" i="3" s="1"/>
  <c r="G838" i="3"/>
  <c r="D838" i="3"/>
  <c r="B838" i="3" s="1"/>
  <c r="G837" i="3"/>
  <c r="D837" i="3"/>
  <c r="B837" i="3" s="1"/>
  <c r="G836" i="3"/>
  <c r="D836" i="3"/>
  <c r="B836" i="3"/>
  <c r="G835" i="3"/>
  <c r="D835" i="3"/>
  <c r="B835" i="3" s="1"/>
  <c r="G834" i="3"/>
  <c r="D834" i="3"/>
  <c r="B834" i="3" s="1"/>
  <c r="G833" i="3"/>
  <c r="D833" i="3"/>
  <c r="B833" i="3" s="1"/>
  <c r="G832" i="3"/>
  <c r="D832" i="3"/>
  <c r="B832" i="3" s="1"/>
  <c r="G831" i="3"/>
  <c r="D831" i="3"/>
  <c r="B831" i="3" s="1"/>
  <c r="G830" i="3"/>
  <c r="D830" i="3"/>
  <c r="B830" i="3" s="1"/>
  <c r="G829" i="3"/>
  <c r="D829" i="3"/>
  <c r="B829" i="3" s="1"/>
  <c r="G828" i="3"/>
  <c r="D828" i="3"/>
  <c r="B828" i="3" s="1"/>
  <c r="G827" i="3"/>
  <c r="D827" i="3"/>
  <c r="B827" i="3" s="1"/>
  <c r="G826" i="3"/>
  <c r="D826" i="3"/>
  <c r="B826" i="3" s="1"/>
  <c r="G825" i="3"/>
  <c r="D825" i="3"/>
  <c r="B825" i="3" s="1"/>
  <c r="G824" i="3"/>
  <c r="D824" i="3"/>
  <c r="B824" i="3" s="1"/>
  <c r="G823" i="3"/>
  <c r="D823" i="3"/>
  <c r="B823" i="3" s="1"/>
  <c r="G822" i="3"/>
  <c r="D822" i="3"/>
  <c r="B822" i="3"/>
  <c r="G821" i="3"/>
  <c r="D821" i="3"/>
  <c r="B821" i="3" s="1"/>
  <c r="G820" i="3"/>
  <c r="D820" i="3"/>
  <c r="B820" i="3" s="1"/>
  <c r="G819" i="3"/>
  <c r="D819" i="3"/>
  <c r="B819" i="3" s="1"/>
  <c r="G818" i="3"/>
  <c r="D818" i="3"/>
  <c r="B818" i="3" s="1"/>
  <c r="G817" i="3"/>
  <c r="D817" i="3"/>
  <c r="B817" i="3" s="1"/>
  <c r="G816" i="3"/>
  <c r="D816" i="3"/>
  <c r="B816" i="3" s="1"/>
  <c r="G815" i="3"/>
  <c r="D815" i="3"/>
  <c r="B815" i="3" s="1"/>
  <c r="G814" i="3"/>
  <c r="D814" i="3"/>
  <c r="B814" i="3" s="1"/>
  <c r="G813" i="3"/>
  <c r="D813" i="3"/>
  <c r="B813" i="3" s="1"/>
  <c r="G812" i="3"/>
  <c r="D812" i="3"/>
  <c r="B812" i="3" s="1"/>
  <c r="G811" i="3"/>
  <c r="D811" i="3"/>
  <c r="B811" i="3" s="1"/>
  <c r="G810" i="3"/>
  <c r="D810" i="3"/>
  <c r="B810" i="3" s="1"/>
  <c r="G809" i="3"/>
  <c r="D809" i="3"/>
  <c r="B809" i="3" s="1"/>
  <c r="G808" i="3"/>
  <c r="D808" i="3"/>
  <c r="B808" i="3" s="1"/>
  <c r="G807" i="3"/>
  <c r="D807" i="3"/>
  <c r="B807" i="3" s="1"/>
  <c r="G806" i="3"/>
  <c r="D806" i="3"/>
  <c r="B806" i="3" s="1"/>
  <c r="G805" i="3"/>
  <c r="D805" i="3"/>
  <c r="B805" i="3" s="1"/>
  <c r="G804" i="3"/>
  <c r="D804" i="3"/>
  <c r="B804" i="3"/>
  <c r="G803" i="3"/>
  <c r="D803" i="3"/>
  <c r="B803" i="3" s="1"/>
  <c r="G802" i="3"/>
  <c r="D802" i="3"/>
  <c r="B802" i="3" s="1"/>
  <c r="G801" i="3"/>
  <c r="D801" i="3"/>
  <c r="B801" i="3" s="1"/>
  <c r="G800" i="3"/>
  <c r="D800" i="3"/>
  <c r="B800" i="3" s="1"/>
  <c r="G799" i="3"/>
  <c r="D799" i="3"/>
  <c r="B799" i="3" s="1"/>
  <c r="G798" i="3"/>
  <c r="D798" i="3"/>
  <c r="B798" i="3" s="1"/>
  <c r="G797" i="3"/>
  <c r="D797" i="3"/>
  <c r="B797" i="3" s="1"/>
  <c r="G796" i="3"/>
  <c r="D796" i="3"/>
  <c r="B796" i="3" s="1"/>
  <c r="G795" i="3"/>
  <c r="D795" i="3"/>
  <c r="B795" i="3" s="1"/>
  <c r="G794" i="3"/>
  <c r="D794" i="3"/>
  <c r="B794" i="3"/>
  <c r="G793" i="3"/>
  <c r="D793" i="3"/>
  <c r="B793" i="3" s="1"/>
  <c r="G792" i="3"/>
  <c r="D792" i="3"/>
  <c r="B792" i="3" s="1"/>
  <c r="G791" i="3"/>
  <c r="D791" i="3"/>
  <c r="B791" i="3" s="1"/>
  <c r="G790" i="3"/>
  <c r="D790" i="3"/>
  <c r="B790" i="3" s="1"/>
  <c r="G789" i="3"/>
  <c r="D789" i="3"/>
  <c r="B789" i="3" s="1"/>
  <c r="G788" i="3"/>
  <c r="D788" i="3"/>
  <c r="B788" i="3" s="1"/>
  <c r="G787" i="3"/>
  <c r="D787" i="3"/>
  <c r="B787" i="3" s="1"/>
  <c r="G786" i="3"/>
  <c r="D786" i="3"/>
  <c r="B786" i="3" s="1"/>
  <c r="G785" i="3"/>
  <c r="D785" i="3"/>
  <c r="B785" i="3" s="1"/>
  <c r="G784" i="3"/>
  <c r="D784" i="3"/>
  <c r="B784" i="3"/>
  <c r="G783" i="3"/>
  <c r="D783" i="3"/>
  <c r="B783" i="3" s="1"/>
  <c r="G782" i="3"/>
  <c r="D782" i="3"/>
  <c r="B782" i="3" s="1"/>
  <c r="G781" i="3"/>
  <c r="D781" i="3"/>
  <c r="B781" i="3" s="1"/>
  <c r="G780" i="3"/>
  <c r="D780" i="3"/>
  <c r="B780" i="3" s="1"/>
  <c r="G779" i="3"/>
  <c r="D779" i="3"/>
  <c r="B779" i="3" s="1"/>
  <c r="G778" i="3"/>
  <c r="D778" i="3"/>
  <c r="B778" i="3" s="1"/>
  <c r="G777" i="3"/>
  <c r="D777" i="3"/>
  <c r="B777" i="3" s="1"/>
  <c r="G776" i="3"/>
  <c r="D776" i="3"/>
  <c r="B776" i="3" s="1"/>
  <c r="G775" i="3"/>
  <c r="D775" i="3"/>
  <c r="B775" i="3" s="1"/>
  <c r="G774" i="3"/>
  <c r="D774" i="3"/>
  <c r="B774" i="3" s="1"/>
  <c r="G773" i="3"/>
  <c r="D773" i="3"/>
  <c r="B773" i="3" s="1"/>
  <c r="G772" i="3"/>
  <c r="D772" i="3"/>
  <c r="B772" i="3"/>
  <c r="G771" i="3"/>
  <c r="D771" i="3"/>
  <c r="B771" i="3" s="1"/>
  <c r="G770" i="3"/>
  <c r="D770" i="3"/>
  <c r="B770" i="3" s="1"/>
  <c r="G769" i="3"/>
  <c r="D769" i="3"/>
  <c r="B769" i="3" s="1"/>
  <c r="G768" i="3"/>
  <c r="D768" i="3"/>
  <c r="B768" i="3" s="1"/>
  <c r="G767" i="3"/>
  <c r="D767" i="3"/>
  <c r="B767" i="3" s="1"/>
  <c r="G766" i="3"/>
  <c r="D766" i="3"/>
  <c r="B766" i="3"/>
  <c r="G765" i="3"/>
  <c r="D765" i="3"/>
  <c r="B765" i="3" s="1"/>
  <c r="G764" i="3"/>
  <c r="D764" i="3"/>
  <c r="B764" i="3" s="1"/>
  <c r="G763" i="3"/>
  <c r="D763" i="3"/>
  <c r="B763" i="3" s="1"/>
  <c r="G762" i="3"/>
  <c r="D762" i="3"/>
  <c r="B762" i="3" s="1"/>
  <c r="G761" i="3"/>
  <c r="D761" i="3"/>
  <c r="B761" i="3" s="1"/>
  <c r="G760" i="3"/>
  <c r="D760" i="3"/>
  <c r="B760" i="3" s="1"/>
  <c r="G759" i="3"/>
  <c r="D759" i="3"/>
  <c r="B759" i="3" s="1"/>
  <c r="G758" i="3"/>
  <c r="D758" i="3"/>
  <c r="B758" i="3" s="1"/>
  <c r="G757" i="3"/>
  <c r="D757" i="3"/>
  <c r="B757" i="3" s="1"/>
  <c r="G756" i="3"/>
  <c r="D756" i="3"/>
  <c r="B756" i="3"/>
  <c r="G755" i="3"/>
  <c r="D755" i="3"/>
  <c r="B755" i="3" s="1"/>
  <c r="G754" i="3"/>
  <c r="D754" i="3"/>
  <c r="B754" i="3" s="1"/>
  <c r="G753" i="3"/>
  <c r="D753" i="3"/>
  <c r="B753" i="3" s="1"/>
  <c r="G752" i="3"/>
  <c r="D752" i="3"/>
  <c r="B752" i="3" s="1"/>
  <c r="G751" i="3"/>
  <c r="D751" i="3"/>
  <c r="B751" i="3" s="1"/>
  <c r="G750" i="3"/>
  <c r="D750" i="3"/>
  <c r="B750" i="3" s="1"/>
  <c r="G749" i="3"/>
  <c r="D749" i="3"/>
  <c r="B749" i="3" s="1"/>
  <c r="G748" i="3"/>
  <c r="D748" i="3"/>
  <c r="B748" i="3" s="1"/>
  <c r="G747" i="3"/>
  <c r="D747" i="3"/>
  <c r="B747" i="3" s="1"/>
  <c r="G746" i="3"/>
  <c r="D746" i="3"/>
  <c r="B746" i="3" s="1"/>
  <c r="G745" i="3"/>
  <c r="D745" i="3"/>
  <c r="B745" i="3"/>
  <c r="G744" i="3"/>
  <c r="D744" i="3"/>
  <c r="B744" i="3" s="1"/>
  <c r="G743" i="3"/>
  <c r="D743" i="3"/>
  <c r="B743" i="3" s="1"/>
  <c r="G742" i="3"/>
  <c r="D742" i="3"/>
  <c r="B742" i="3" s="1"/>
  <c r="G741" i="3"/>
  <c r="D741" i="3"/>
  <c r="B741" i="3" s="1"/>
  <c r="G740" i="3"/>
  <c r="D740" i="3"/>
  <c r="B740" i="3" s="1"/>
  <c r="G739" i="3"/>
  <c r="D739" i="3"/>
  <c r="B739" i="3" s="1"/>
  <c r="G738" i="3"/>
  <c r="D738" i="3"/>
  <c r="B738" i="3" s="1"/>
  <c r="G737" i="3"/>
  <c r="D737" i="3"/>
  <c r="B737" i="3" s="1"/>
  <c r="G736" i="3"/>
  <c r="D736" i="3"/>
  <c r="B736" i="3" s="1"/>
  <c r="G735" i="3"/>
  <c r="D735" i="3"/>
  <c r="B735" i="3" s="1"/>
  <c r="G734" i="3"/>
  <c r="D734" i="3"/>
  <c r="B734" i="3" s="1"/>
  <c r="G733" i="3"/>
  <c r="D733" i="3"/>
  <c r="B733" i="3" s="1"/>
  <c r="G732" i="3"/>
  <c r="D732" i="3"/>
  <c r="B732" i="3" s="1"/>
  <c r="G731" i="3"/>
  <c r="D731" i="3"/>
  <c r="B731" i="3" s="1"/>
  <c r="G730" i="3"/>
  <c r="D730" i="3"/>
  <c r="B730" i="3" s="1"/>
  <c r="G729" i="3"/>
  <c r="D729" i="3"/>
  <c r="B729" i="3" s="1"/>
  <c r="G728" i="3"/>
  <c r="D728" i="3"/>
  <c r="B728" i="3" s="1"/>
  <c r="G727" i="3"/>
  <c r="D727" i="3"/>
  <c r="B727" i="3" s="1"/>
  <c r="G726" i="3"/>
  <c r="D726" i="3"/>
  <c r="B726" i="3"/>
  <c r="G725" i="3"/>
  <c r="D725" i="3"/>
  <c r="B725" i="3" s="1"/>
  <c r="G724" i="3"/>
  <c r="D724" i="3"/>
  <c r="B724" i="3" s="1"/>
  <c r="G723" i="3"/>
  <c r="D723" i="3"/>
  <c r="B723" i="3" s="1"/>
  <c r="G722" i="3"/>
  <c r="D722" i="3"/>
  <c r="B722" i="3" s="1"/>
  <c r="G721" i="3"/>
  <c r="D721" i="3"/>
  <c r="B721" i="3" s="1"/>
  <c r="G720" i="3"/>
  <c r="D720" i="3"/>
  <c r="B720" i="3" s="1"/>
  <c r="G719" i="3"/>
  <c r="D719" i="3"/>
  <c r="B719" i="3" s="1"/>
  <c r="G718" i="3"/>
  <c r="D718" i="3"/>
  <c r="B718" i="3" s="1"/>
  <c r="G717" i="3"/>
  <c r="D717" i="3"/>
  <c r="B717" i="3" s="1"/>
  <c r="G716" i="3"/>
  <c r="D716" i="3"/>
  <c r="B716" i="3" s="1"/>
  <c r="G715" i="3"/>
  <c r="D715" i="3"/>
  <c r="B715" i="3" s="1"/>
  <c r="G714" i="3"/>
  <c r="D714" i="3"/>
  <c r="B714" i="3" s="1"/>
  <c r="G713" i="3"/>
  <c r="D713" i="3"/>
  <c r="B713" i="3"/>
  <c r="G712" i="3"/>
  <c r="D712" i="3"/>
  <c r="B712" i="3" s="1"/>
  <c r="G711" i="3"/>
  <c r="D711" i="3"/>
  <c r="B711" i="3" s="1"/>
  <c r="G710" i="3"/>
  <c r="D710" i="3"/>
  <c r="B710" i="3" s="1"/>
  <c r="G709" i="3"/>
  <c r="D709" i="3"/>
  <c r="B709" i="3" s="1"/>
  <c r="G708" i="3"/>
  <c r="D708" i="3"/>
  <c r="B708" i="3" s="1"/>
  <c r="G707" i="3"/>
  <c r="D707" i="3"/>
  <c r="B707" i="3" s="1"/>
  <c r="G706" i="3"/>
  <c r="D706" i="3"/>
  <c r="B706" i="3" s="1"/>
  <c r="G705" i="3"/>
  <c r="D705" i="3"/>
  <c r="B705" i="3" s="1"/>
  <c r="G704" i="3"/>
  <c r="D704" i="3"/>
  <c r="B704" i="3" s="1"/>
  <c r="G703" i="3"/>
  <c r="D703" i="3"/>
  <c r="B703" i="3" s="1"/>
  <c r="G702" i="3"/>
  <c r="D702" i="3"/>
  <c r="B702" i="3" s="1"/>
  <c r="G701" i="3"/>
  <c r="D701" i="3"/>
  <c r="B701" i="3" s="1"/>
  <c r="G700" i="3"/>
  <c r="D700" i="3"/>
  <c r="B700" i="3" s="1"/>
  <c r="G699" i="3"/>
  <c r="D699" i="3"/>
  <c r="B699" i="3" s="1"/>
  <c r="G698" i="3"/>
  <c r="D698" i="3"/>
  <c r="B698" i="3" s="1"/>
  <c r="G697" i="3"/>
  <c r="D697" i="3"/>
  <c r="B697" i="3"/>
  <c r="G696" i="3"/>
  <c r="D696" i="3"/>
  <c r="B696" i="3" s="1"/>
  <c r="G695" i="3"/>
  <c r="D695" i="3"/>
  <c r="B695" i="3" s="1"/>
  <c r="G694" i="3"/>
  <c r="D694" i="3"/>
  <c r="B694" i="3" s="1"/>
  <c r="G693" i="3"/>
  <c r="D693" i="3"/>
  <c r="B693" i="3" s="1"/>
  <c r="G692" i="3"/>
  <c r="D692" i="3"/>
  <c r="B692" i="3" s="1"/>
  <c r="G691" i="3"/>
  <c r="D691" i="3"/>
  <c r="B691" i="3" s="1"/>
  <c r="G690" i="3"/>
  <c r="D690" i="3"/>
  <c r="B690" i="3" s="1"/>
  <c r="G689" i="3"/>
  <c r="D689" i="3"/>
  <c r="B689" i="3"/>
  <c r="G688" i="3"/>
  <c r="D688" i="3"/>
  <c r="B688" i="3" s="1"/>
  <c r="G687" i="3"/>
  <c r="D687" i="3"/>
  <c r="B687" i="3" s="1"/>
  <c r="G686" i="3"/>
  <c r="D686" i="3"/>
  <c r="B686" i="3"/>
  <c r="G685" i="3"/>
  <c r="D685" i="3"/>
  <c r="B685" i="3" s="1"/>
  <c r="G684" i="3"/>
  <c r="D684" i="3"/>
  <c r="B684" i="3" s="1"/>
  <c r="G683" i="3"/>
  <c r="D683" i="3"/>
  <c r="B683" i="3" s="1"/>
  <c r="G682" i="3"/>
  <c r="D682" i="3"/>
  <c r="B682" i="3" s="1"/>
  <c r="G681" i="3"/>
  <c r="D681" i="3"/>
  <c r="B681" i="3" s="1"/>
  <c r="G680" i="3"/>
  <c r="D680" i="3"/>
  <c r="B680" i="3" s="1"/>
  <c r="G679" i="3"/>
  <c r="D679" i="3"/>
  <c r="B679" i="3" s="1"/>
  <c r="G678" i="3"/>
  <c r="D678" i="3"/>
  <c r="B678" i="3" s="1"/>
  <c r="G677" i="3"/>
  <c r="D677" i="3"/>
  <c r="B677" i="3" s="1"/>
  <c r="G676" i="3"/>
  <c r="D676" i="3"/>
  <c r="B676" i="3" s="1"/>
  <c r="G675" i="3"/>
  <c r="D675" i="3"/>
  <c r="B675" i="3"/>
  <c r="G674" i="3"/>
  <c r="D674" i="3"/>
  <c r="B674" i="3" s="1"/>
  <c r="G673" i="3"/>
  <c r="D673" i="3"/>
  <c r="B673" i="3" s="1"/>
  <c r="G672" i="3"/>
  <c r="D672" i="3"/>
  <c r="B672" i="3" s="1"/>
  <c r="G671" i="3"/>
  <c r="D671" i="3"/>
  <c r="B671" i="3" s="1"/>
  <c r="G670" i="3"/>
  <c r="D670" i="3"/>
  <c r="B670" i="3" s="1"/>
  <c r="G669" i="3"/>
  <c r="D669" i="3"/>
  <c r="B669" i="3" s="1"/>
  <c r="G668" i="3"/>
  <c r="D668" i="3"/>
  <c r="B668" i="3" s="1"/>
  <c r="G667" i="3"/>
  <c r="D667" i="3"/>
  <c r="B667" i="3" s="1"/>
  <c r="G666" i="3"/>
  <c r="D666" i="3"/>
  <c r="B666" i="3" s="1"/>
  <c r="G665" i="3"/>
  <c r="D665" i="3"/>
  <c r="B665" i="3" s="1"/>
  <c r="G664" i="3"/>
  <c r="D664" i="3"/>
  <c r="B664" i="3" s="1"/>
  <c r="G663" i="3"/>
  <c r="D663" i="3"/>
  <c r="B663" i="3" s="1"/>
  <c r="G662" i="3"/>
  <c r="D662" i="3"/>
  <c r="B662" i="3" s="1"/>
  <c r="G661" i="3"/>
  <c r="D661" i="3"/>
  <c r="B661" i="3" s="1"/>
  <c r="G660" i="3"/>
  <c r="D660" i="3"/>
  <c r="B660" i="3" s="1"/>
  <c r="G659" i="3"/>
  <c r="D659" i="3"/>
  <c r="B659" i="3" s="1"/>
  <c r="G658" i="3"/>
  <c r="D658" i="3"/>
  <c r="B658" i="3" s="1"/>
  <c r="G657" i="3"/>
  <c r="D657" i="3"/>
  <c r="B657" i="3" s="1"/>
  <c r="G656" i="3"/>
  <c r="D656" i="3"/>
  <c r="B656" i="3"/>
  <c r="G655" i="3"/>
  <c r="D655" i="3"/>
  <c r="B655" i="3" s="1"/>
  <c r="G654" i="3"/>
  <c r="D654" i="3"/>
  <c r="B654" i="3" s="1"/>
  <c r="G653" i="3"/>
  <c r="D653" i="3"/>
  <c r="B653" i="3" s="1"/>
  <c r="G652" i="3"/>
  <c r="D652" i="3"/>
  <c r="B652" i="3" s="1"/>
  <c r="G651" i="3"/>
  <c r="D651" i="3"/>
  <c r="B651" i="3"/>
  <c r="G650" i="3"/>
  <c r="D650" i="3"/>
  <c r="B650" i="3" s="1"/>
  <c r="G649" i="3"/>
  <c r="D649" i="3"/>
  <c r="B649" i="3" s="1"/>
  <c r="G648" i="3"/>
  <c r="D648" i="3"/>
  <c r="B648" i="3" s="1"/>
  <c r="G647" i="3"/>
  <c r="D647" i="3"/>
  <c r="B647" i="3" s="1"/>
  <c r="G646" i="3"/>
  <c r="D646" i="3"/>
  <c r="B646" i="3" s="1"/>
  <c r="G645" i="3"/>
  <c r="D645" i="3"/>
  <c r="B645" i="3" s="1"/>
  <c r="G644" i="3"/>
  <c r="D644" i="3"/>
  <c r="B644" i="3" s="1"/>
  <c r="G643" i="3"/>
  <c r="D643" i="3"/>
  <c r="B643" i="3" s="1"/>
  <c r="G642" i="3"/>
  <c r="D642" i="3"/>
  <c r="B642" i="3" s="1"/>
  <c r="G641" i="3"/>
  <c r="D641" i="3"/>
  <c r="B641" i="3" s="1"/>
  <c r="G640" i="3"/>
  <c r="D640" i="3"/>
  <c r="B640" i="3" s="1"/>
  <c r="G639" i="3"/>
  <c r="D639" i="3"/>
  <c r="B639" i="3" s="1"/>
  <c r="G638" i="3"/>
  <c r="D638" i="3"/>
  <c r="B638" i="3" s="1"/>
  <c r="G637" i="3"/>
  <c r="D637" i="3"/>
  <c r="B637" i="3" s="1"/>
  <c r="G636" i="3"/>
  <c r="D636" i="3"/>
  <c r="B636" i="3" s="1"/>
  <c r="G635" i="3"/>
  <c r="D635" i="3"/>
  <c r="B635" i="3" s="1"/>
  <c r="G634" i="3"/>
  <c r="D634" i="3"/>
  <c r="B634" i="3" s="1"/>
  <c r="G633" i="3"/>
  <c r="D633" i="3"/>
  <c r="B633" i="3" s="1"/>
  <c r="G632" i="3"/>
  <c r="D632" i="3"/>
  <c r="B632" i="3"/>
  <c r="G631" i="3"/>
  <c r="D631" i="3"/>
  <c r="B631" i="3" s="1"/>
  <c r="G630" i="3"/>
  <c r="D630" i="3"/>
  <c r="B630" i="3" s="1"/>
  <c r="G629" i="3"/>
  <c r="D629" i="3"/>
  <c r="B629" i="3" s="1"/>
  <c r="G628" i="3"/>
  <c r="D628" i="3"/>
  <c r="B628" i="3" s="1"/>
  <c r="G627" i="3"/>
  <c r="D627" i="3"/>
  <c r="B627" i="3" s="1"/>
  <c r="G626" i="3"/>
  <c r="D626" i="3"/>
  <c r="B626" i="3" s="1"/>
  <c r="G625" i="3"/>
  <c r="D625" i="3"/>
  <c r="B625" i="3" s="1"/>
  <c r="G624" i="3"/>
  <c r="D624" i="3"/>
  <c r="B624" i="3"/>
  <c r="G623" i="3"/>
  <c r="D623" i="3"/>
  <c r="B623" i="3" s="1"/>
  <c r="G622" i="3"/>
  <c r="D622" i="3"/>
  <c r="B622" i="3" s="1"/>
  <c r="G621" i="3"/>
  <c r="D621" i="3"/>
  <c r="B621" i="3" s="1"/>
  <c r="G620" i="3"/>
  <c r="D620" i="3"/>
  <c r="B620" i="3" s="1"/>
  <c r="G619" i="3"/>
  <c r="D619" i="3"/>
  <c r="B619" i="3" s="1"/>
  <c r="G618" i="3"/>
  <c r="D618" i="3"/>
  <c r="B618" i="3" s="1"/>
  <c r="G617" i="3"/>
  <c r="D617" i="3"/>
  <c r="B617" i="3" s="1"/>
  <c r="G616" i="3"/>
  <c r="D616" i="3"/>
  <c r="B616" i="3"/>
  <c r="G615" i="3"/>
  <c r="D615" i="3"/>
  <c r="B615" i="3"/>
  <c r="G614" i="3"/>
  <c r="D614" i="3"/>
  <c r="B614" i="3" s="1"/>
</calcChain>
</file>

<file path=xl/sharedStrings.xml><?xml version="1.0" encoding="utf-8"?>
<sst xmlns="http://schemas.openxmlformats.org/spreadsheetml/2006/main" count="10029" uniqueCount="1347">
  <si>
    <t>Read the parameters into your program so you an refer to them by state, famsize, ownorrent</t>
  </si>
  <si>
    <t>Eligibility Parameters</t>
  </si>
  <si>
    <t>Value of Benefit Parameters</t>
  </si>
  <si>
    <t>Alabama</t>
  </si>
  <si>
    <t>Connecticut</t>
  </si>
  <si>
    <t>Florida</t>
  </si>
  <si>
    <t>Georgia</t>
  </si>
  <si>
    <t>Louisiana</t>
  </si>
  <si>
    <t>Tennessee</t>
  </si>
  <si>
    <r>
      <rPr>
        <b/>
        <u/>
        <sz val="11"/>
        <color theme="1"/>
        <rFont val="Calibri"/>
        <family val="2"/>
        <scheme val="minor"/>
      </rPr>
      <t>Source:</t>
    </r>
    <r>
      <rPr>
        <sz val="11"/>
        <color theme="1"/>
        <rFont val="Calibri"/>
        <family val="2"/>
        <scheme val="minor"/>
      </rPr>
      <t xml:space="preserve"> https://aspe.hhs.gov/prior-hhs-poverty-guidelines-and-federal-register-references</t>
    </r>
  </si>
  <si>
    <t>https://www.acf.hhs.gov/sites/default/files/documents/ocs/comm_liheap_im2002smiattachment_fy2021.pdf</t>
  </si>
  <si>
    <t>both links are not working atm</t>
  </si>
  <si>
    <t>https://www.acf.hhs.gov/sites/default/files/ocs/comm_liheap_smiimattachment_1_fy2019.pdf</t>
  </si>
  <si>
    <t>https://www.acf.hhs.gov/ocs/resource/liheap-im-2019-02-state-median-income-estimates-fy-2019</t>
  </si>
  <si>
    <t>https://www.acf.hhs.gov/ocs/resource/state-median-income-estimates-for-optional-use-in-fy-2018-and-mandatory-use-in-fy-2019</t>
  </si>
  <si>
    <t>https://www.acf.hhs.gov/ocs/policy-guidance/liheap-im-2017-3-state-median-income-estimates-optional-use-fy-2017-liheap</t>
  </si>
  <si>
    <t>https://www.federalregister.gov/documents/2016/08/23/2016-19922/the-low-income-home-energy-assistance-program-announces-the-state-median-income-estimates-for</t>
  </si>
  <si>
    <t>https://www.federalregister.gov/documents/2015/06/10/2015-14187/the-low-income-home-energy-assistance-program-announces-the-state-median-income-estimates-for</t>
  </si>
  <si>
    <t>https://www.federalregister.gov/documents/2014/07/21/2014-17063/notice-of-liheap-state-median-income-estimates-for-ffy-2015</t>
  </si>
  <si>
    <t>https://www.federalregister.gov/documents/2013/05/15/2013-11575/state-median-income-estimates-for-a-four-person-household-notice-of-the-federal-fiscal-year-ffy-2014</t>
  </si>
  <si>
    <t>https://www.federalregister.gov/documents/2012/03/15/2012-6220/state-median-income-estimates-for-a-four-person-household-notice-of-the-federal-fiscal-year-ffy-2013</t>
  </si>
  <si>
    <t>Alaska</t>
  </si>
  <si>
    <t>https://www.federalregister.gov/documents/2011/04/18/2011-8993/state-median-income-estimate-for-a-four-person-family-notice-of-the-federal-fiscal-year-ffy-2012</t>
  </si>
  <si>
    <t>https://www.federalregister.gov/documents/2010/05/12/2010-11287/state-median-income-estimate-for-a-four-person-family-notice-of-the-federal-fiscal-year-ffy-2011</t>
  </si>
  <si>
    <t>https://www.federalregister.gov/documents/2009/03/13/E9-5412/state-median-income-estimate-for-a-four-person-family-notice-of-the-federal-fiscal-year-ffy-2010</t>
  </si>
  <si>
    <t>Arizona</t>
  </si>
  <si>
    <t>Arkansas</t>
  </si>
  <si>
    <t>California</t>
  </si>
  <si>
    <t>Colorado</t>
  </si>
  <si>
    <t>Delaware</t>
  </si>
  <si>
    <t>District of Columbia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</si>
  <si>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</si>
  <si>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</si>
  <si>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</si>
  <si>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</si>
  <si>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</si>
  <si>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</si>
  <si>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</si>
  <si>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</si>
  <si>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</si>
  <si>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</si>
  <si>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</si>
  <si>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</si>
  <si>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</si>
  <si>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</si>
  <si>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</si>
  <si>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</si>
  <si>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</si>
  <si>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</si>
  <si>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</si>
  <si>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</si>
  <si>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</si>
  <si>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</si>
  <si>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</si>
  <si>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</si>
  <si>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</si>
  <si>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</si>
  <si>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</si>
  <si>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</si>
  <si>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</si>
  <si>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</si>
  <si>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</si>
  <si>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</si>
  <si>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</si>
  <si>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</si>
  <si>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Washington</t>
  </si>
  <si>
    <t>West Virginia</t>
  </si>
  <si>
    <t>Wisconsin</t>
  </si>
  <si>
    <t>Wyoming</t>
  </si>
  <si>
    <t>x</t>
  </si>
  <si>
    <t>ProgramName</t>
  </si>
  <si>
    <t>TANF</t>
  </si>
  <si>
    <t>stateName</t>
  </si>
  <si>
    <t>Alabama</t>
  </si>
  <si>
    <t>Washington</t>
  </si>
  <si>
    <t>stateFIPS</t>
  </si>
  <si>
    <t>AKorHI</t>
  </si>
  <si>
    <t>0</t>
  </si>
  <si>
    <t>famsize</t>
  </si>
  <si>
    <t>ownorrent</t>
  </si>
  <si>
    <t>rent</t>
  </si>
  <si>
    <t>ruleYear</t>
  </si>
  <si>
    <t>AssetTest</t>
  </si>
  <si>
    <t>ListofCountableAssets</t>
  </si>
  <si>
    <t>NA</t>
  </si>
  <si>
    <t>Checking and savings account; stocks, bonds, or mutual funds, vehicle equity over $10,000</t>
  </si>
  <si>
    <t>Checking and savings account; stocks, bonds, or mutual funds, vehicle equity over $8,500</t>
  </si>
  <si>
    <t>Checking and savings account; stocks, bonds, or mutual funds</t>
  </si>
  <si>
    <t>Checking and savings account; stocks, bonds, or mutual funds, vehicle equity over $4,650</t>
  </si>
  <si>
    <t>Checking and savings account; stocks, bonds, or mutual funds, vehicle equity over $10,000</t>
  </si>
  <si>
    <t>ListofDeductions</t>
  </si>
  <si>
    <t>NA</t>
  </si>
  <si>
    <t>$175 per child care deduction; additional $25 child care deduction for children &lt;2</t>
  </si>
  <si>
    <t>$175 per child care deduction; additional $25 child care deduction for children &lt;3</t>
  </si>
  <si>
    <t>$175 per child care deduction; additional $25 child care deduction for children &lt;4</t>
  </si>
  <si>
    <t>$175 per child care deduction; additional $25 child care deduction for children &lt;5</t>
  </si>
  <si>
    <t>$175 per child care deduction; additional $25 child care deduction for children &lt;6</t>
  </si>
  <si>
    <t>$175 per child care deduction; additional $25 child care deduction for children &lt;7</t>
  </si>
  <si>
    <t>$175 per child care deduction; additional $25 child care deduction for children &lt;8</t>
  </si>
  <si>
    <t>earned income deduction</t>
  </si>
  <si>
    <t/>
  </si>
  <si>
    <t>earned income deduction, time limit deduction</t>
  </si>
  <si>
    <t>earned income deduction, time limit deduction, child care deduction based on hours worked per month</t>
  </si>
  <si>
    <t>NA</t>
  </si>
  <si>
    <t>childless_tanf_policy</t>
  </si>
  <si>
    <t>No</t>
  </si>
  <si>
    <t>twoParents_tanf_policy</t>
  </si>
  <si>
    <t>Yes</t>
  </si>
  <si>
    <t>Yes</t>
  </si>
  <si>
    <t>timeLimit</t>
  </si>
  <si>
    <t>InitialEligibilityTest</t>
  </si>
  <si>
    <t>grossIncomeTestDescription</t>
  </si>
  <si>
    <t>NA</t>
  </si>
  <si>
    <t>Dollar Amount</t>
  </si>
  <si>
    <t>185% of FPL</t>
  </si>
  <si>
    <t>(Maine) Standard of Need</t>
  </si>
  <si>
    <t>TAFDC (TANF) Amount</t>
  </si>
  <si>
    <t>100% of FPL</t>
  </si>
  <si>
    <t>TN Consolidated Need Standard (CNS)</t>
  </si>
  <si>
    <t>(Washington State) Need Standard</t>
  </si>
  <si>
    <t>grossIncomeTest</t>
  </si>
  <si>
    <t>IncomeDisregardDescription</t>
  </si>
  <si>
    <t>Dollar Value</t>
  </si>
  <si>
    <t xml:space="preserve">$90 per working family member + $550 + 50% of remaining earned income </t>
  </si>
  <si>
    <t>$160 (work expense deduction) + 2/3 of remaining earnings</t>
  </si>
  <si>
    <t xml:space="preserve">$90 (standard deduction) + $200 + 50% of remaining income + $10 (cash benefits require at least a $10 deficit) </t>
  </si>
  <si>
    <t>$108 +50% of remaining earnings</t>
  </si>
  <si>
    <t>20% of gross earned income deducted to determine eligiblity; if eligibile, then it's 40% of gross earned income deducted + 200 per child (if working 100 hours or more per month) OR 100 per child (if working less than 100 hours per month)</t>
  </si>
  <si>
    <t>$200 +50% of remaining earnings</t>
  </si>
  <si>
    <t>$90 + 42% of remaining earnings</t>
  </si>
  <si>
    <t>None</t>
  </si>
  <si>
    <t>120 + 33.3% of remaining earnings to determine eligibility; if eligible, then it's $120 + 90% of remaining earnings (max 1400)</t>
  </si>
  <si>
    <t>50% of earned and unearned income</t>
  </si>
  <si>
    <t>EarnedIncomeDisregard</t>
  </si>
  <si>
    <t>Value</t>
  </si>
  <si>
    <t>Value2</t>
  </si>
  <si>
    <t>V</t>
  </si>
  <si>
    <t>dupindicator</t>
  </si>
  <si>
    <t>Original observation</t>
  </si>
  <si>
    <t>Duplicated observation</t>
  </si>
  <si>
    <t>Original observation</t>
  </si>
  <si>
    <t>Duplicated observation</t>
  </si>
  <si>
    <t>Original observation</t>
  </si>
  <si>
    <t>Duplicated observation</t>
  </si>
  <si>
    <t>dupindicator2</t>
  </si>
  <si>
    <t>0</t>
  </si>
  <si>
    <t>1</t>
  </si>
  <si>
    <t>0</t>
  </si>
  <si>
    <t>1</t>
  </si>
  <si>
    <t>0</t>
  </si>
  <si>
    <t>1</t>
  </si>
  <si>
    <t>count</t>
  </si>
  <si>
    <t>ruleYear</t>
  </si>
  <si>
    <t>Year_famsize_AKorHI</t>
  </si>
  <si>
    <t>2022.1.0</t>
  </si>
  <si>
    <t>2022.2.0</t>
  </si>
  <si>
    <t>2022.3.0</t>
  </si>
  <si>
    <t>2022.4.0</t>
  </si>
  <si>
    <t>2022.5.0</t>
  </si>
  <si>
    <t>2022.6.0</t>
  </si>
  <si>
    <t>2022.7.0</t>
  </si>
  <si>
    <t>2022.8.0</t>
  </si>
  <si>
    <t>2022.9.0</t>
  </si>
  <si>
    <t>2022.10.0</t>
  </si>
  <si>
    <t>2022.11.0</t>
  </si>
  <si>
    <t>2022.12.0</t>
  </si>
  <si>
    <t>2022.1.AK</t>
  </si>
  <si>
    <t>2022.2.AK</t>
  </si>
  <si>
    <t>2022.3.AK</t>
  </si>
  <si>
    <t>2022.4.AK</t>
  </si>
  <si>
    <t>2022.5.AK</t>
  </si>
  <si>
    <t>2022.6.AK</t>
  </si>
  <si>
    <t>2022.7.AK</t>
  </si>
  <si>
    <t>2022.8.AK</t>
  </si>
  <si>
    <t>2022.9.AK</t>
  </si>
  <si>
    <t>2022.10.AK</t>
  </si>
  <si>
    <t>2022.11.AK</t>
  </si>
  <si>
    <t>2022.12.AK</t>
  </si>
  <si>
    <t>2022.1.HI</t>
  </si>
  <si>
    <t>2022.2.HI</t>
  </si>
  <si>
    <t>2022.3.HI</t>
  </si>
  <si>
    <t>2022.4.HI</t>
  </si>
  <si>
    <t>2022.5.HI</t>
  </si>
  <si>
    <t>2022.6.HI</t>
  </si>
  <si>
    <t>2022.7.HI</t>
  </si>
  <si>
    <t>2022.8.HI</t>
  </si>
  <si>
    <t>2022.9.HI</t>
  </si>
  <si>
    <t>2022.10.HI</t>
  </si>
  <si>
    <t>2022.11.HI</t>
  </si>
  <si>
    <t>2022.12.HI</t>
  </si>
  <si>
    <t>2021.1.0</t>
  </si>
  <si>
    <t>2021.2.0</t>
  </si>
  <si>
    <t>2021.3.0</t>
  </si>
  <si>
    <t>2021.4.0</t>
  </si>
  <si>
    <t>2021.5.0</t>
  </si>
  <si>
    <t>2021.6.0</t>
  </si>
  <si>
    <t>2021.7.0</t>
  </si>
  <si>
    <t>2021.8.0</t>
  </si>
  <si>
    <t>2021.9.0</t>
  </si>
  <si>
    <t>2021.10.0</t>
  </si>
  <si>
    <t>2021.11.0</t>
  </si>
  <si>
    <t>2021.12.0</t>
  </si>
  <si>
    <t>2021.1.AK</t>
  </si>
  <si>
    <t>2021.2.AK</t>
  </si>
  <si>
    <t>2021.3.AK</t>
  </si>
  <si>
    <t>2021.4.AK</t>
  </si>
  <si>
    <t>2021.5.AK</t>
  </si>
  <si>
    <t>2021.6.AK</t>
  </si>
  <si>
    <t>2021.7.AK</t>
  </si>
  <si>
    <t>2021.8.AK</t>
  </si>
  <si>
    <t>2021.9.AK</t>
  </si>
  <si>
    <t>2021.10.AK</t>
  </si>
  <si>
    <t>2021.11.AK</t>
  </si>
  <si>
    <t>2021.12.AK</t>
  </si>
  <si>
    <t>2021.1.HI</t>
  </si>
  <si>
    <t>2021.2.HI</t>
  </si>
  <si>
    <t>2021.3.HI</t>
  </si>
  <si>
    <t>2021.4.HI</t>
  </si>
  <si>
    <t>2021.5.HI</t>
  </si>
  <si>
    <t>2021.6.HI</t>
  </si>
  <si>
    <t>2021.7.HI</t>
  </si>
  <si>
    <t>2021.8.HI</t>
  </si>
  <si>
    <t>2021.9.HI</t>
  </si>
  <si>
    <t>2021.10.HI</t>
  </si>
  <si>
    <t>2021.11.HI</t>
  </si>
  <si>
    <t>2021.12.HI</t>
  </si>
  <si>
    <t>2020.1.0</t>
  </si>
  <si>
    <t>2020.2.0</t>
  </si>
  <si>
    <t>2020.3.0</t>
  </si>
  <si>
    <t>2020.4.0</t>
  </si>
  <si>
    <t>2020.5.0</t>
  </si>
  <si>
    <t>2020.6.0</t>
  </si>
  <si>
    <t>2020.7.0</t>
  </si>
  <si>
    <t>2020.8.0</t>
  </si>
  <si>
    <t>2020.9.0</t>
  </si>
  <si>
    <t>2020.10.0</t>
  </si>
  <si>
    <t>2020.11.0</t>
  </si>
  <si>
    <t>2020.12.0</t>
  </si>
  <si>
    <t>2020.1.AK</t>
  </si>
  <si>
    <t>2020.2.AK</t>
  </si>
  <si>
    <t>2020.3.AK</t>
  </si>
  <si>
    <t>2020.4.AK</t>
  </si>
  <si>
    <t>2020.5.AK</t>
  </si>
  <si>
    <t>2020.6.AK</t>
  </si>
  <si>
    <t>2020.7.AK</t>
  </si>
  <si>
    <t>2020.8.AK</t>
  </si>
  <si>
    <t>2020.9.AK</t>
  </si>
  <si>
    <t>2020.10.AK</t>
  </si>
  <si>
    <t>2020.11.AK</t>
  </si>
  <si>
    <t>2020.12.AK</t>
  </si>
  <si>
    <t>2020.1.HI</t>
  </si>
  <si>
    <t>2020.2.HI</t>
  </si>
  <si>
    <t>2020.3.HI</t>
  </si>
  <si>
    <t>2020.4.HI</t>
  </si>
  <si>
    <t>2020.5.HI</t>
  </si>
  <si>
    <t>2020.6.HI</t>
  </si>
  <si>
    <t>2020.7.HI</t>
  </si>
  <si>
    <t>2020.8.HI</t>
  </si>
  <si>
    <t>2020.9.HI</t>
  </si>
  <si>
    <t>2020.10.HI</t>
  </si>
  <si>
    <t>2020.11.HI</t>
  </si>
  <si>
    <t>2020.12.HI</t>
  </si>
  <si>
    <t>2019.1.0</t>
  </si>
  <si>
    <t>2019.2.0</t>
  </si>
  <si>
    <t>2019.3.0</t>
  </si>
  <si>
    <t>2019.4.0</t>
  </si>
  <si>
    <t>2019.5.0</t>
  </si>
  <si>
    <t>2019.6.0</t>
  </si>
  <si>
    <t>2019.7.0</t>
  </si>
  <si>
    <t>2019.8.0</t>
  </si>
  <si>
    <t>2019.9.0</t>
  </si>
  <si>
    <t>2019.10.0</t>
  </si>
  <si>
    <t>2019.11.0</t>
  </si>
  <si>
    <t>2019.12.0</t>
  </si>
  <si>
    <t>2019.1.AK</t>
  </si>
  <si>
    <t>2019.2.AK</t>
  </si>
  <si>
    <t>2019.3.AK</t>
  </si>
  <si>
    <t>2019.4.AK</t>
  </si>
  <si>
    <t>2019.5.AK</t>
  </si>
  <si>
    <t>2019.6.AK</t>
  </si>
  <si>
    <t>2019.7.AK</t>
  </si>
  <si>
    <t>2019.8.AK</t>
  </si>
  <si>
    <t>2019.9.AK</t>
  </si>
  <si>
    <t>2019.10.AK</t>
  </si>
  <si>
    <t>2019.11.AK</t>
  </si>
  <si>
    <t>2019.12.AK</t>
  </si>
  <si>
    <t>2019.1.HI</t>
  </si>
  <si>
    <t>2019.2.HI</t>
  </si>
  <si>
    <t>2019.3.HI</t>
  </si>
  <si>
    <t>2019.4.HI</t>
  </si>
  <si>
    <t>2019.5.HI</t>
  </si>
  <si>
    <t>2019.6.HI</t>
  </si>
  <si>
    <t>2019.7.HI</t>
  </si>
  <si>
    <t>2019.8.HI</t>
  </si>
  <si>
    <t>2019.9.HI</t>
  </si>
  <si>
    <t>2019.10.HI</t>
  </si>
  <si>
    <t>2019.11.HI</t>
  </si>
  <si>
    <t>2019.12.HI</t>
  </si>
  <si>
    <t>2018.1.0</t>
  </si>
  <si>
    <t>2018.2.0</t>
  </si>
  <si>
    <t>2018.3.0</t>
  </si>
  <si>
    <t>2018.4.0</t>
  </si>
  <si>
    <t>2018.5.0</t>
  </si>
  <si>
    <t>2018.6.0</t>
  </si>
  <si>
    <t>2018.7.0</t>
  </si>
  <si>
    <t>2018.8.0</t>
  </si>
  <si>
    <t>2018.9.0</t>
  </si>
  <si>
    <t>2018.10.0</t>
  </si>
  <si>
    <t>2018.11.0</t>
  </si>
  <si>
    <t>2018.12.0</t>
  </si>
  <si>
    <t>2018.1.AK</t>
  </si>
  <si>
    <t>2018.2.AK</t>
  </si>
  <si>
    <t>2018.3.AK</t>
  </si>
  <si>
    <t>2018.4.AK</t>
  </si>
  <si>
    <t>2018.5.AK</t>
  </si>
  <si>
    <t>2018.6.AK</t>
  </si>
  <si>
    <t>2018.7.AK</t>
  </si>
  <si>
    <t>2018.8.AK</t>
  </si>
  <si>
    <t>2018.9.AK</t>
  </si>
  <si>
    <t>2018.10.AK</t>
  </si>
  <si>
    <t>2018.11.AK</t>
  </si>
  <si>
    <t>2018.12.AK</t>
  </si>
  <si>
    <t>2018.1.HI</t>
  </si>
  <si>
    <t>2018.2.HI</t>
  </si>
  <si>
    <t>2018.3.HI</t>
  </si>
  <si>
    <t>2018.4.HI</t>
  </si>
  <si>
    <t>2018.5.HI</t>
  </si>
  <si>
    <t>2018.6.HI</t>
  </si>
  <si>
    <t>2018.7.HI</t>
  </si>
  <si>
    <t>2018.8.HI</t>
  </si>
  <si>
    <t>2018.9.HI</t>
  </si>
  <si>
    <t>2018.10.HI</t>
  </si>
  <si>
    <t>2018.11.HI</t>
  </si>
  <si>
    <t>2018.12.HI</t>
  </si>
  <si>
    <t>2017.1.0</t>
  </si>
  <si>
    <t>2017.2.0</t>
  </si>
  <si>
    <t>2017.3.0</t>
  </si>
  <si>
    <t>2017.4.0</t>
  </si>
  <si>
    <t>2017.5.0</t>
  </si>
  <si>
    <t>2017.6.0</t>
  </si>
  <si>
    <t>2017.7.0</t>
  </si>
  <si>
    <t>2017.8.0</t>
  </si>
  <si>
    <t>2017.9.0</t>
  </si>
  <si>
    <t>2017.10.0</t>
  </si>
  <si>
    <t>2017.11.0</t>
  </si>
  <si>
    <t>2017.12.0</t>
  </si>
  <si>
    <t>2017.1.AK</t>
  </si>
  <si>
    <t>2017.2.AK</t>
  </si>
  <si>
    <t>2017.3.AK</t>
  </si>
  <si>
    <t>2017.4.AK</t>
  </si>
  <si>
    <t>2017.5.AK</t>
  </si>
  <si>
    <t>2017.6.AK</t>
  </si>
  <si>
    <t>2017.7.AK</t>
  </si>
  <si>
    <t>2017.8.AK</t>
  </si>
  <si>
    <t>2017.9.AK</t>
  </si>
  <si>
    <t>2017.10.AK</t>
  </si>
  <si>
    <t>2017.11.AK</t>
  </si>
  <si>
    <t>2017.12.AK</t>
  </si>
  <si>
    <t>2017.1.HI</t>
  </si>
  <si>
    <t>2017.2.HI</t>
  </si>
  <si>
    <t>2017.3.HI</t>
  </si>
  <si>
    <t>2017.4.HI</t>
  </si>
  <si>
    <t>2017.5.HI</t>
  </si>
  <si>
    <t>2017.6.HI</t>
  </si>
  <si>
    <t>2017.7.HI</t>
  </si>
  <si>
    <t>2017.8.HI</t>
  </si>
  <si>
    <t>2017.9.HI</t>
  </si>
  <si>
    <t>2017.10.HI</t>
  </si>
  <si>
    <t>2017.11.HI</t>
  </si>
  <si>
    <t>2017.12.HI</t>
  </si>
  <si>
    <t>2016.1.0</t>
  </si>
  <si>
    <t>2016.2.0</t>
  </si>
  <si>
    <t>2016.3.0</t>
  </si>
  <si>
    <t>2016.4.0</t>
  </si>
  <si>
    <t>2016.5.0</t>
  </si>
  <si>
    <t>2016.6.0</t>
  </si>
  <si>
    <t>2016.7.0</t>
  </si>
  <si>
    <t>2016.8.0</t>
  </si>
  <si>
    <t>2016.9.0</t>
  </si>
  <si>
    <t>2016.10.0</t>
  </si>
  <si>
    <t>2016.11.0</t>
  </si>
  <si>
    <t>2016.12.0</t>
  </si>
  <si>
    <t>2016.1.AK</t>
  </si>
  <si>
    <t>2016.2.AK</t>
  </si>
  <si>
    <t>2016.3.AK</t>
  </si>
  <si>
    <t>2016.4.AK</t>
  </si>
  <si>
    <t>2016.5.AK</t>
  </si>
  <si>
    <t>2016.6.AK</t>
  </si>
  <si>
    <t>2016.7.AK</t>
  </si>
  <si>
    <t>2016.8.AK</t>
  </si>
  <si>
    <t>2016.9.AK</t>
  </si>
  <si>
    <t>2016.10.AK</t>
  </si>
  <si>
    <t>2016.11.AK</t>
  </si>
  <si>
    <t>2016.12.AK</t>
  </si>
  <si>
    <t>2016.1.HI</t>
  </si>
  <si>
    <t>2016.2.HI</t>
  </si>
  <si>
    <t>2016.3.HI</t>
  </si>
  <si>
    <t>2016.4.HI</t>
  </si>
  <si>
    <t>2016.5.HI</t>
  </si>
  <si>
    <t>2016.6.HI</t>
  </si>
  <si>
    <t>2016.7.HI</t>
  </si>
  <si>
    <t>2016.8.HI</t>
  </si>
  <si>
    <t>2016.9.HI</t>
  </si>
  <si>
    <t>2016.10.HI</t>
  </si>
  <si>
    <t>2016.11.HI</t>
  </si>
  <si>
    <t>2016.12.HI</t>
  </si>
  <si>
    <t>2015.1.0</t>
  </si>
  <si>
    <t>2015.2.0</t>
  </si>
  <si>
    <t>2015.3.0</t>
  </si>
  <si>
    <t>2015.4.0</t>
  </si>
  <si>
    <t>2015.5.0</t>
  </si>
  <si>
    <t>2015.6.0</t>
  </si>
  <si>
    <t>2015.7.0</t>
  </si>
  <si>
    <t>2015.8.0</t>
  </si>
  <si>
    <t>2015.9.0</t>
  </si>
  <si>
    <t>2015.10.0</t>
  </si>
  <si>
    <t>2015.11.0</t>
  </si>
  <si>
    <t>2015.12.0</t>
  </si>
  <si>
    <t>2015.1.AK</t>
  </si>
  <si>
    <t>2015.2.AK</t>
  </si>
  <si>
    <t>2015.3.AK</t>
  </si>
  <si>
    <t>2015.4.AK</t>
  </si>
  <si>
    <t>2015.5.AK</t>
  </si>
  <si>
    <t>2015.6.AK</t>
  </si>
  <si>
    <t>2015.7.AK</t>
  </si>
  <si>
    <t>2015.8.AK</t>
  </si>
  <si>
    <t>2015.9.AK</t>
  </si>
  <si>
    <t>2015.10.AK</t>
  </si>
  <si>
    <t>2015.11.AK</t>
  </si>
  <si>
    <t>2015.12.AK</t>
  </si>
  <si>
    <t>2015.1.HI</t>
  </si>
  <si>
    <t>2015.2.HI</t>
  </si>
  <si>
    <t>2015.3.HI</t>
  </si>
  <si>
    <t>2015.4.HI</t>
  </si>
  <si>
    <t>2015.5.HI</t>
  </si>
  <si>
    <t>2015.6.HI</t>
  </si>
  <si>
    <t>2015.7.HI</t>
  </si>
  <si>
    <t>2015.8.HI</t>
  </si>
  <si>
    <t>2015.9.HI</t>
  </si>
  <si>
    <t>2015.10.HI</t>
  </si>
  <si>
    <t>2015.11.HI</t>
  </si>
  <si>
    <t>2015.12.HI</t>
  </si>
  <si>
    <t>2014.1.0</t>
  </si>
  <si>
    <t>2014.2.0</t>
  </si>
  <si>
    <t>2014.3.0</t>
  </si>
  <si>
    <t>2014.4.0</t>
  </si>
  <si>
    <t>2014.5.0</t>
  </si>
  <si>
    <t>2014.6.0</t>
  </si>
  <si>
    <t>2014.7.0</t>
  </si>
  <si>
    <t>2014.8.0</t>
  </si>
  <si>
    <t>2014.9.0</t>
  </si>
  <si>
    <t>2014.10.0</t>
  </si>
  <si>
    <t>2014.11.0</t>
  </si>
  <si>
    <t>2014.12.0</t>
  </si>
  <si>
    <t>2014.1.AK</t>
  </si>
  <si>
    <t>2014.2.AK</t>
  </si>
  <si>
    <t>2014.3.AK</t>
  </si>
  <si>
    <t>2014.4.AK</t>
  </si>
  <si>
    <t>2014.5.AK</t>
  </si>
  <si>
    <t>2014.6.AK</t>
  </si>
  <si>
    <t>2014.7.AK</t>
  </si>
  <si>
    <t>2014.8.AK</t>
  </si>
  <si>
    <t>2014.9.AK</t>
  </si>
  <si>
    <t>2014.10.AK</t>
  </si>
  <si>
    <t>2014.11.AK</t>
  </si>
  <si>
    <t>2014.12.AK</t>
  </si>
  <si>
    <t>2014.1.HI</t>
  </si>
  <si>
    <t>2014.2.HI</t>
  </si>
  <si>
    <t>2014.3.HI</t>
  </si>
  <si>
    <t>2014.4.HI</t>
  </si>
  <si>
    <t>2014.5.HI</t>
  </si>
  <si>
    <t>2014.6.HI</t>
  </si>
  <si>
    <t>2014.7.HI</t>
  </si>
  <si>
    <t>2014.8.HI</t>
  </si>
  <si>
    <t>2014.9.HI</t>
  </si>
  <si>
    <t>2014.10.HI</t>
  </si>
  <si>
    <t>2014.11.HI</t>
  </si>
  <si>
    <t>2014.12.HI</t>
  </si>
  <si>
    <t>2013.1.0</t>
  </si>
  <si>
    <t>2013.2.0</t>
  </si>
  <si>
    <t>2013.3.0</t>
  </si>
  <si>
    <t>2013.4.0</t>
  </si>
  <si>
    <t>2013.5.0</t>
  </si>
  <si>
    <t>2013.6.0</t>
  </si>
  <si>
    <t>2013.7.0</t>
  </si>
  <si>
    <t>2013.8.0</t>
  </si>
  <si>
    <t>2013.9.0</t>
  </si>
  <si>
    <t>2013.10.0</t>
  </si>
  <si>
    <t>2013.11.0</t>
  </si>
  <si>
    <t>2013.12.0</t>
  </si>
  <si>
    <t>2013.1.AK</t>
  </si>
  <si>
    <t>2013.2.AK</t>
  </si>
  <si>
    <t>2013.3.AK</t>
  </si>
  <si>
    <t>2013.4.AK</t>
  </si>
  <si>
    <t>2013.5.AK</t>
  </si>
  <si>
    <t>2013.6.AK</t>
  </si>
  <si>
    <t>2013.7.AK</t>
  </si>
  <si>
    <t>2013.8.AK</t>
  </si>
  <si>
    <t>2013.9.AK</t>
  </si>
  <si>
    <t>2013.10.AK</t>
  </si>
  <si>
    <t>2013.11.AK</t>
  </si>
  <si>
    <t>2013.12.AK</t>
  </si>
  <si>
    <t>2013.1.HI</t>
  </si>
  <si>
    <t>2013.2.HI</t>
  </si>
  <si>
    <t>2013.3.HI</t>
  </si>
  <si>
    <t>2013.4.HI</t>
  </si>
  <si>
    <t>2013.5.HI</t>
  </si>
  <si>
    <t>2013.6.HI</t>
  </si>
  <si>
    <t>2013.7.HI</t>
  </si>
  <si>
    <t>2013.8.HI</t>
  </si>
  <si>
    <t>2013.9.HI</t>
  </si>
  <si>
    <t>2013.10.HI</t>
  </si>
  <si>
    <t>2013.11.HI</t>
  </si>
  <si>
    <t>2013.12.HI</t>
  </si>
  <si>
    <t>2012.1.0</t>
  </si>
  <si>
    <t>2012.2.0</t>
  </si>
  <si>
    <t>2012.3.0</t>
  </si>
  <si>
    <t>2012.4.0</t>
  </si>
  <si>
    <t>2012.5.0</t>
  </si>
  <si>
    <t>2012.6.0</t>
  </si>
  <si>
    <t>2012.7.0</t>
  </si>
  <si>
    <t>2012.8.0</t>
  </si>
  <si>
    <t>2012.9.0</t>
  </si>
  <si>
    <t>2012.10.0</t>
  </si>
  <si>
    <t>2012.11.0</t>
  </si>
  <si>
    <t>2012.12.0</t>
  </si>
  <si>
    <t>2012.1.AK</t>
  </si>
  <si>
    <t>2012.2.AK</t>
  </si>
  <si>
    <t>2012.3.AK</t>
  </si>
  <si>
    <t>2012.4.AK</t>
  </si>
  <si>
    <t>2012.5.AK</t>
  </si>
  <si>
    <t>2012.6.AK</t>
  </si>
  <si>
    <t>2012.7.AK</t>
  </si>
  <si>
    <t>2012.8.AK</t>
  </si>
  <si>
    <t>2012.9.AK</t>
  </si>
  <si>
    <t>2012.10.AK</t>
  </si>
  <si>
    <t>2012.11.AK</t>
  </si>
  <si>
    <t>2012.12.AK</t>
  </si>
  <si>
    <t>2012.1.HI</t>
  </si>
  <si>
    <t>2012.2.HI</t>
  </si>
  <si>
    <t>2012.3.HI</t>
  </si>
  <si>
    <t>2012.4.HI</t>
  </si>
  <si>
    <t>2012.5.HI</t>
  </si>
  <si>
    <t>2012.6.HI</t>
  </si>
  <si>
    <t>2012.7.HI</t>
  </si>
  <si>
    <t>2012.8.HI</t>
  </si>
  <si>
    <t>2012.9.HI</t>
  </si>
  <si>
    <t>2012.10.HI</t>
  </si>
  <si>
    <t>2012.11.HI</t>
  </si>
  <si>
    <t>2012.12.HI</t>
  </si>
  <si>
    <t>2011.1.0</t>
  </si>
  <si>
    <t>2011.2.0</t>
  </si>
  <si>
    <t>2011.3.0</t>
  </si>
  <si>
    <t>2011.4.0</t>
  </si>
  <si>
    <t>2011.5.0</t>
  </si>
  <si>
    <t>2011.6.0</t>
  </si>
  <si>
    <t>2011.7.0</t>
  </si>
  <si>
    <t>2011.8.0</t>
  </si>
  <si>
    <t>2011.9.0</t>
  </si>
  <si>
    <t>2011.10.0</t>
  </si>
  <si>
    <t>2011.11.0</t>
  </si>
  <si>
    <t>2011.12.0</t>
  </si>
  <si>
    <t>2011.1.AK</t>
  </si>
  <si>
    <t>2011.2.AK</t>
  </si>
  <si>
    <t>2011.3.AK</t>
  </si>
  <si>
    <t>2011.4.AK</t>
  </si>
  <si>
    <t>2011.5.AK</t>
  </si>
  <si>
    <t>2011.6.AK</t>
  </si>
  <si>
    <t>2011.7.AK</t>
  </si>
  <si>
    <t>2011.8.AK</t>
  </si>
  <si>
    <t>2011.9.AK</t>
  </si>
  <si>
    <t>2011.10.AK</t>
  </si>
  <si>
    <t>2011.11.AK</t>
  </si>
  <si>
    <t>2011.12.AK</t>
  </si>
  <si>
    <t>2011.1.HI</t>
  </si>
  <si>
    <t>2011.2.HI</t>
  </si>
  <si>
    <t>2011.3.HI</t>
  </si>
  <si>
    <t>2011.4.HI</t>
  </si>
  <si>
    <t>2011.5.HI</t>
  </si>
  <si>
    <t>2011.6.HI</t>
  </si>
  <si>
    <t>2011.7.HI</t>
  </si>
  <si>
    <t>2011.8.HI</t>
  </si>
  <si>
    <t>2011.9.HI</t>
  </si>
  <si>
    <t>2011.10.HI</t>
  </si>
  <si>
    <t>2011.11.HI</t>
  </si>
  <si>
    <t>2011.12.HI</t>
  </si>
  <si>
    <t>2010.1.0</t>
  </si>
  <si>
    <t>2010.2.0</t>
  </si>
  <si>
    <t>2010.3.0</t>
  </si>
  <si>
    <t>2010.4.0</t>
  </si>
  <si>
    <t>2010.5.0</t>
  </si>
  <si>
    <t>2010.6.0</t>
  </si>
  <si>
    <t>2010.7.0</t>
  </si>
  <si>
    <t>2010.8.0</t>
  </si>
  <si>
    <t>2010.9.0</t>
  </si>
  <si>
    <t>2010.10.0</t>
  </si>
  <si>
    <t>2010.11.0</t>
  </si>
  <si>
    <t>2010.12.0</t>
  </si>
  <si>
    <t>2010.1.AK</t>
  </si>
  <si>
    <t>2010.2.AK</t>
  </si>
  <si>
    <t>2010.3.AK</t>
  </si>
  <si>
    <t>2010.4.AK</t>
  </si>
  <si>
    <t>2010.5.AK</t>
  </si>
  <si>
    <t>2010.6.AK</t>
  </si>
  <si>
    <t>2010.7.AK</t>
  </si>
  <si>
    <t>2010.8.AK</t>
  </si>
  <si>
    <t>2010.9.AK</t>
  </si>
  <si>
    <t>2010.10.AK</t>
  </si>
  <si>
    <t>2010.11.AK</t>
  </si>
  <si>
    <t>2010.12.AK</t>
  </si>
  <si>
    <t>2010.1.HI</t>
  </si>
  <si>
    <t>2010.2.HI</t>
  </si>
  <si>
    <t>2010.3.HI</t>
  </si>
  <si>
    <t>2010.4.HI</t>
  </si>
  <si>
    <t>2010.5.HI</t>
  </si>
  <si>
    <t>2010.6.HI</t>
  </si>
  <si>
    <t>2010.7.HI</t>
  </si>
  <si>
    <t>2010.8.HI</t>
  </si>
  <si>
    <t>2010.9.HI</t>
  </si>
  <si>
    <t>2010.10.HI</t>
  </si>
  <si>
    <t>2010.11.HI</t>
  </si>
  <si>
    <t>2010.12.HI</t>
  </si>
  <si>
    <t>famsize</t>
  </si>
  <si>
    <t>AKorHI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</si>
  <si>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</si>
  <si>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</si>
  <si>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</si>
  <si>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</si>
  <si>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</si>
  <si>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</si>
  <si>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</si>
  <si>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</si>
  <si>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</si>
  <si>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</si>
  <si>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</si>
  <si>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</si>
  <si>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</si>
  <si>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</si>
  <si>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</si>
  <si>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</si>
  <si>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</si>
  <si>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</si>
  <si>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</si>
  <si>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</si>
  <si>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</si>
  <si>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</si>
  <si>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</si>
  <si>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</si>
  <si>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</si>
  <si>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</si>
  <si>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</si>
  <si>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</si>
  <si>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</si>
  <si>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</si>
  <si>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</si>
  <si>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</si>
  <si>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</si>
  <si>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</si>
  <si>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</si>
  <si>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</si>
  <si>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</si>
  <si>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</si>
  <si>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</si>
  <si>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FPL</t>
  </si>
  <si>
    <t>ruleYear</t>
  </si>
  <si>
    <t>rule_famsize_state</t>
  </si>
  <si>
    <t>2021.1.1</t>
  </si>
  <si>
    <t>2021.2.1</t>
  </si>
  <si>
    <t>2021.3.1</t>
  </si>
  <si>
    <t>2021.4.1</t>
  </si>
  <si>
    <t>2021.5.1</t>
  </si>
  <si>
    <t>2021.6.1</t>
  </si>
  <si>
    <t>2021.7.1</t>
  </si>
  <si>
    <t>2021.8.1</t>
  </si>
  <si>
    <t>2021.9.1</t>
  </si>
  <si>
    <t>2021.10.1</t>
  </si>
  <si>
    <t>2021.11.1</t>
  </si>
  <si>
    <t>2021.12.1</t>
  </si>
  <si>
    <t>2021.1.2</t>
  </si>
  <si>
    <t>2021.2.2</t>
  </si>
  <si>
    <t>2021.3.2</t>
  </si>
  <si>
    <t>2021.4.2</t>
  </si>
  <si>
    <t>2021.5.2</t>
  </si>
  <si>
    <t>2021.6.2</t>
  </si>
  <si>
    <t>2021.7.2</t>
  </si>
  <si>
    <t>2021.8.2</t>
  </si>
  <si>
    <t>2021.9.2</t>
  </si>
  <si>
    <t>2021.10.2</t>
  </si>
  <si>
    <t>2021.11.2</t>
  </si>
  <si>
    <t>2021.12.2</t>
  </si>
  <si>
    <t>2021.1.4</t>
  </si>
  <si>
    <t>2021.2.4</t>
  </si>
  <si>
    <t>2021.3.4</t>
  </si>
  <si>
    <t>2021.4.4</t>
  </si>
  <si>
    <t>2021.5.4</t>
  </si>
  <si>
    <t>2021.6.4</t>
  </si>
  <si>
    <t>2021.7.4</t>
  </si>
  <si>
    <t>2021.8.4</t>
  </si>
  <si>
    <t>2021.9.4</t>
  </si>
  <si>
    <t>2021.10.4</t>
  </si>
  <si>
    <t>2021.11.4</t>
  </si>
  <si>
    <t>2021.12.4</t>
  </si>
  <si>
    <t>2021.1.5</t>
  </si>
  <si>
    <t>2021.2.5</t>
  </si>
  <si>
    <t>2021.3.5</t>
  </si>
  <si>
    <t>2021.4.5</t>
  </si>
  <si>
    <t>2021.5.5</t>
  </si>
  <si>
    <t>2021.6.5</t>
  </si>
  <si>
    <t>2021.7.5</t>
  </si>
  <si>
    <t>2021.8.5</t>
  </si>
  <si>
    <t>2021.9.5</t>
  </si>
  <si>
    <t>2021.10.5</t>
  </si>
  <si>
    <t>2021.11.5</t>
  </si>
  <si>
    <t>2021.12.5</t>
  </si>
  <si>
    <t>2021.1.6</t>
  </si>
  <si>
    <t>2021.2.6</t>
  </si>
  <si>
    <t>2021.3.6</t>
  </si>
  <si>
    <t>2021.4.6</t>
  </si>
  <si>
    <t>2021.5.6</t>
  </si>
  <si>
    <t>2021.6.6</t>
  </si>
  <si>
    <t>2021.7.6</t>
  </si>
  <si>
    <t>2021.8.6</t>
  </si>
  <si>
    <t>2021.9.6</t>
  </si>
  <si>
    <t>2021.10.6</t>
  </si>
  <si>
    <t>2021.11.6</t>
  </si>
  <si>
    <t>2021.12.6</t>
  </si>
  <si>
    <t>2021.1.8</t>
  </si>
  <si>
    <t>2021.2.8</t>
  </si>
  <si>
    <t>2021.3.8</t>
  </si>
  <si>
    <t>2021.4.8</t>
  </si>
  <si>
    <t>2021.5.8</t>
  </si>
  <si>
    <t>2021.6.8</t>
  </si>
  <si>
    <t>2021.7.8</t>
  </si>
  <si>
    <t>2021.8.8</t>
  </si>
  <si>
    <t>2021.9.8</t>
  </si>
  <si>
    <t>2021.10.8</t>
  </si>
  <si>
    <t>2021.11.8</t>
  </si>
  <si>
    <t>2021.12.8</t>
  </si>
  <si>
    <t>2021.1.9</t>
  </si>
  <si>
    <t>2021.2.9</t>
  </si>
  <si>
    <t>2021.3.9</t>
  </si>
  <si>
    <t>2021.4.9</t>
  </si>
  <si>
    <t>2021.5.9</t>
  </si>
  <si>
    <t>2021.6.9</t>
  </si>
  <si>
    <t>2021.7.9</t>
  </si>
  <si>
    <t>2021.8.9</t>
  </si>
  <si>
    <t>2021.9.9</t>
  </si>
  <si>
    <t>2021.10.9</t>
  </si>
  <si>
    <t>2021.11.9</t>
  </si>
  <si>
    <t>2021.12.9</t>
  </si>
  <si>
    <t>2021.1.10</t>
  </si>
  <si>
    <t>2021.2.10</t>
  </si>
  <si>
    <t>2021.3.10</t>
  </si>
  <si>
    <t>2021.4.10</t>
  </si>
  <si>
    <t>2021.5.10</t>
  </si>
  <si>
    <t>2021.6.10</t>
  </si>
  <si>
    <t>2021.7.10</t>
  </si>
  <si>
    <t>2021.8.10</t>
  </si>
  <si>
    <t>2021.9.10</t>
  </si>
  <si>
    <t>2021.10.10</t>
  </si>
  <si>
    <t>2021.11.10</t>
  </si>
  <si>
    <t>2021.12.10</t>
  </si>
  <si>
    <t>2021.1.11</t>
  </si>
  <si>
    <t>2021.2.11</t>
  </si>
  <si>
    <t>2021.3.11</t>
  </si>
  <si>
    <t>2021.4.11</t>
  </si>
  <si>
    <t>2021.5.11</t>
  </si>
  <si>
    <t>2021.6.11</t>
  </si>
  <si>
    <t>2021.7.11</t>
  </si>
  <si>
    <t>2021.8.11</t>
  </si>
  <si>
    <t>2021.9.11</t>
  </si>
  <si>
    <t>2021.10.11</t>
  </si>
  <si>
    <t>2021.11.11</t>
  </si>
  <si>
    <t>2021.12.11</t>
  </si>
  <si>
    <t>2021.1.12</t>
  </si>
  <si>
    <t>2021.2.12</t>
  </si>
  <si>
    <t>2021.3.12</t>
  </si>
  <si>
    <t>2021.4.12</t>
  </si>
  <si>
    <t>2021.5.12</t>
  </si>
  <si>
    <t>2021.6.12</t>
  </si>
  <si>
    <t>2021.7.12</t>
  </si>
  <si>
    <t>2021.8.12</t>
  </si>
  <si>
    <t>2021.9.12</t>
  </si>
  <si>
    <t>2021.10.12</t>
  </si>
  <si>
    <t>2021.11.12</t>
  </si>
  <si>
    <t>2021.12.12</t>
  </si>
  <si>
    <t>2021.1.13</t>
  </si>
  <si>
    <t>2021.2.13</t>
  </si>
  <si>
    <t>2021.3.13</t>
  </si>
  <si>
    <t>2021.4.13</t>
  </si>
  <si>
    <t>2021.5.13</t>
  </si>
  <si>
    <t>2021.6.13</t>
  </si>
  <si>
    <t>2021.7.13</t>
  </si>
  <si>
    <t>2021.8.13</t>
  </si>
  <si>
    <t>2021.9.13</t>
  </si>
  <si>
    <t>2021.10.13</t>
  </si>
  <si>
    <t>2021.11.13</t>
  </si>
  <si>
    <t>2021.12.13</t>
  </si>
  <si>
    <t>2021.1.15</t>
  </si>
  <si>
    <t>2021.2.15</t>
  </si>
  <si>
    <t>2021.3.15</t>
  </si>
  <si>
    <t>2021.4.15</t>
  </si>
  <si>
    <t>2021.5.15</t>
  </si>
  <si>
    <t>2021.6.15</t>
  </si>
  <si>
    <t>2021.7.15</t>
  </si>
  <si>
    <t>2021.8.15</t>
  </si>
  <si>
    <t>2021.9.15</t>
  </si>
  <si>
    <t>2021.10.15</t>
  </si>
  <si>
    <t>2021.11.15</t>
  </si>
  <si>
    <t>2021.12.15</t>
  </si>
  <si>
    <t>2021.1.16</t>
  </si>
  <si>
    <t>2021.2.16</t>
  </si>
  <si>
    <t>2021.3.16</t>
  </si>
  <si>
    <t>2021.4.16</t>
  </si>
  <si>
    <t>2021.5.16</t>
  </si>
  <si>
    <t>2021.6.16</t>
  </si>
  <si>
    <t>2021.7.16</t>
  </si>
  <si>
    <t>2021.8.16</t>
  </si>
  <si>
    <t>2021.9.16</t>
  </si>
  <si>
    <t>2021.10.16</t>
  </si>
  <si>
    <t>2021.11.16</t>
  </si>
  <si>
    <t>2021.12.16</t>
  </si>
  <si>
    <t>2021.1.17</t>
  </si>
  <si>
    <t>2021.2.17</t>
  </si>
  <si>
    <t>2021.3.17</t>
  </si>
  <si>
    <t>2021.4.17</t>
  </si>
  <si>
    <t>2021.5.17</t>
  </si>
  <si>
    <t>2021.6.17</t>
  </si>
  <si>
    <t>2021.7.17</t>
  </si>
  <si>
    <t>2021.8.17</t>
  </si>
  <si>
    <t>2021.9.17</t>
  </si>
  <si>
    <t>2021.10.17</t>
  </si>
  <si>
    <t>2021.11.17</t>
  </si>
  <si>
    <t>2021.12.17</t>
  </si>
  <si>
    <t>2021.1.18</t>
  </si>
  <si>
    <t>2021.2.18</t>
  </si>
  <si>
    <t>2021.3.18</t>
  </si>
  <si>
    <t>2021.4.18</t>
  </si>
  <si>
    <t>2021.5.18</t>
  </si>
  <si>
    <t>2021.6.18</t>
  </si>
  <si>
    <t>2021.7.18</t>
  </si>
  <si>
    <t>2021.8.18</t>
  </si>
  <si>
    <t>2021.9.18</t>
  </si>
  <si>
    <t>2021.10.18</t>
  </si>
  <si>
    <t>2021.11.18</t>
  </si>
  <si>
    <t>2021.12.18</t>
  </si>
  <si>
    <t>2021.1.19</t>
  </si>
  <si>
    <t>2021.2.19</t>
  </si>
  <si>
    <t>2021.3.19</t>
  </si>
  <si>
    <t>2021.4.19</t>
  </si>
  <si>
    <t>2021.5.19</t>
  </si>
  <si>
    <t>2021.6.19</t>
  </si>
  <si>
    <t>2021.7.19</t>
  </si>
  <si>
    <t>2021.8.19</t>
  </si>
  <si>
    <t>2021.9.19</t>
  </si>
  <si>
    <t>2021.10.19</t>
  </si>
  <si>
    <t>2021.11.19</t>
  </si>
  <si>
    <t>2021.12.19</t>
  </si>
  <si>
    <t>2021.1.20</t>
  </si>
  <si>
    <t>2021.2.20</t>
  </si>
  <si>
    <t>2021.3.20</t>
  </si>
  <si>
    <t>2021.4.20</t>
  </si>
  <si>
    <t>2021.5.20</t>
  </si>
  <si>
    <t>2021.6.20</t>
  </si>
  <si>
    <t>2021.7.20</t>
  </si>
  <si>
    <t>2021.8.20</t>
  </si>
  <si>
    <t>2021.9.20</t>
  </si>
  <si>
    <t>2021.10.20</t>
  </si>
  <si>
    <t>2021.11.20</t>
  </si>
  <si>
    <t>2021.12.20</t>
  </si>
  <si>
    <t>2021.1.21</t>
  </si>
  <si>
    <t>2021.2.21</t>
  </si>
  <si>
    <t>2021.3.21</t>
  </si>
  <si>
    <t>2021.4.21</t>
  </si>
  <si>
    <t>2021.5.21</t>
  </si>
  <si>
    <t>2021.6.21</t>
  </si>
  <si>
    <t>2021.7.21</t>
  </si>
  <si>
    <t>2021.8.21</t>
  </si>
  <si>
    <t>2021.9.21</t>
  </si>
  <si>
    <t>2021.10.21</t>
  </si>
  <si>
    <t>2021.11.21</t>
  </si>
  <si>
    <t>2021.12.21</t>
  </si>
  <si>
    <t>2021.1.22</t>
  </si>
  <si>
    <t>2021.2.22</t>
  </si>
  <si>
    <t>2021.3.22</t>
  </si>
  <si>
    <t>2021.4.22</t>
  </si>
  <si>
    <t>2021.5.22</t>
  </si>
  <si>
    <t>2021.6.22</t>
  </si>
  <si>
    <t>2021.7.22</t>
  </si>
  <si>
    <t>2021.8.22</t>
  </si>
  <si>
    <t>2021.9.22</t>
  </si>
  <si>
    <t>2021.10.22</t>
  </si>
  <si>
    <t>2021.11.22</t>
  </si>
  <si>
    <t>2021.12.22</t>
  </si>
  <si>
    <t>2021.1.23</t>
  </si>
  <si>
    <t>2021.2.23</t>
  </si>
  <si>
    <t>2021.3.23</t>
  </si>
  <si>
    <t>2021.4.23</t>
  </si>
  <si>
    <t>2021.5.23</t>
  </si>
  <si>
    <t>2021.6.23</t>
  </si>
  <si>
    <t>2021.7.23</t>
  </si>
  <si>
    <t>2021.8.23</t>
  </si>
  <si>
    <t>2021.9.23</t>
  </si>
  <si>
    <t>2021.10.23</t>
  </si>
  <si>
    <t>2021.11.23</t>
  </si>
  <si>
    <t>2021.12.23</t>
  </si>
  <si>
    <t>2021.1.24</t>
  </si>
  <si>
    <t>2021.2.24</t>
  </si>
  <si>
    <t>2021.3.24</t>
  </si>
  <si>
    <t>2021.4.24</t>
  </si>
  <si>
    <t>2021.5.24</t>
  </si>
  <si>
    <t>2021.6.24</t>
  </si>
  <si>
    <t>2021.7.24</t>
  </si>
  <si>
    <t>2021.8.24</t>
  </si>
  <si>
    <t>2021.9.24</t>
  </si>
  <si>
    <t>2021.10.24</t>
  </si>
  <si>
    <t>2021.11.24</t>
  </si>
  <si>
    <t>2021.12.24</t>
  </si>
  <si>
    <t>2021.1.25</t>
  </si>
  <si>
    <t>2021.2.25</t>
  </si>
  <si>
    <t>2021.3.25</t>
  </si>
  <si>
    <t>2021.4.25</t>
  </si>
  <si>
    <t>2021.5.25</t>
  </si>
  <si>
    <t>2021.6.25</t>
  </si>
  <si>
    <t>2021.7.25</t>
  </si>
  <si>
    <t>2021.8.25</t>
  </si>
  <si>
    <t>2021.9.25</t>
  </si>
  <si>
    <t>2021.10.25</t>
  </si>
  <si>
    <t>2021.11.25</t>
  </si>
  <si>
    <t>2021.12.25</t>
  </si>
  <si>
    <t>2021.1.26</t>
  </si>
  <si>
    <t>2021.2.26</t>
  </si>
  <si>
    <t>2021.3.26</t>
  </si>
  <si>
    <t>2021.4.26</t>
  </si>
  <si>
    <t>2021.5.26</t>
  </si>
  <si>
    <t>2021.6.26</t>
  </si>
  <si>
    <t>2021.7.26</t>
  </si>
  <si>
    <t>2021.8.26</t>
  </si>
  <si>
    <t>2021.9.26</t>
  </si>
  <si>
    <t>2021.10.26</t>
  </si>
  <si>
    <t>2021.11.26</t>
  </si>
  <si>
    <t>2021.12.26</t>
  </si>
  <si>
    <t>2021.1.27</t>
  </si>
  <si>
    <t>2021.2.27</t>
  </si>
  <si>
    <t>2021.3.27</t>
  </si>
  <si>
    <t>2021.4.27</t>
  </si>
  <si>
    <t>2021.5.27</t>
  </si>
  <si>
    <t>2021.6.27</t>
  </si>
  <si>
    <t>2021.7.27</t>
  </si>
  <si>
    <t>2021.8.27</t>
  </si>
  <si>
    <t>2021.9.27</t>
  </si>
  <si>
    <t>2021.10.27</t>
  </si>
  <si>
    <t>2021.11.27</t>
  </si>
  <si>
    <t>2021.12.27</t>
  </si>
  <si>
    <t>2021.1.28</t>
  </si>
  <si>
    <t>2021.2.28</t>
  </si>
  <si>
    <t>2021.3.28</t>
  </si>
  <si>
    <t>2021.4.28</t>
  </si>
  <si>
    <t>2021.5.28</t>
  </si>
  <si>
    <t>2021.6.28</t>
  </si>
  <si>
    <t>2021.7.28</t>
  </si>
  <si>
    <t>2021.8.28</t>
  </si>
  <si>
    <t>2021.9.28</t>
  </si>
  <si>
    <t>2021.10.28</t>
  </si>
  <si>
    <t>2021.11.28</t>
  </si>
  <si>
    <t>2021.12.28</t>
  </si>
  <si>
    <t>2021.1.29</t>
  </si>
  <si>
    <t>2021.2.29</t>
  </si>
  <si>
    <t>2021.3.29</t>
  </si>
  <si>
    <t>2021.4.29</t>
  </si>
  <si>
    <t>2021.5.29</t>
  </si>
  <si>
    <t>2021.6.29</t>
  </si>
  <si>
    <t>2021.7.29</t>
  </si>
  <si>
    <t>2021.8.29</t>
  </si>
  <si>
    <t>2021.9.29</t>
  </si>
  <si>
    <t>2021.10.29</t>
  </si>
  <si>
    <t>2021.11.29</t>
  </si>
  <si>
    <t>2021.12.29</t>
  </si>
  <si>
    <t>2021.1.30</t>
  </si>
  <si>
    <t>2021.2.30</t>
  </si>
  <si>
    <t>2021.3.30</t>
  </si>
  <si>
    <t>2021.4.30</t>
  </si>
  <si>
    <t>2021.5.30</t>
  </si>
  <si>
    <t>2021.6.30</t>
  </si>
  <si>
    <t>2021.7.30</t>
  </si>
  <si>
    <t>2021.8.30</t>
  </si>
  <si>
    <t>2021.9.30</t>
  </si>
  <si>
    <t>2021.10.30</t>
  </si>
  <si>
    <t>2021.11.30</t>
  </si>
  <si>
    <t>2021.12.30</t>
  </si>
  <si>
    <t>2021.1.31</t>
  </si>
  <si>
    <t>2021.2.31</t>
  </si>
  <si>
    <t>2021.3.31</t>
  </si>
  <si>
    <t>2021.4.31</t>
  </si>
  <si>
    <t>2021.5.31</t>
  </si>
  <si>
    <t>2021.6.31</t>
  </si>
  <si>
    <t>2021.7.31</t>
  </si>
  <si>
    <t>2021.8.31</t>
  </si>
  <si>
    <t>2021.9.31</t>
  </si>
  <si>
    <t>2021.10.31</t>
  </si>
  <si>
    <t>2021.11.31</t>
  </si>
  <si>
    <t>2021.12.31</t>
  </si>
  <si>
    <t>2021.1.32</t>
  </si>
  <si>
    <t>2021.2.32</t>
  </si>
  <si>
    <t>2021.3.32</t>
  </si>
  <si>
    <t>2021.4.32</t>
  </si>
  <si>
    <t>2021.5.32</t>
  </si>
  <si>
    <t>2021.6.32</t>
  </si>
  <si>
    <t>2021.7.32</t>
  </si>
  <si>
    <t>2021.8.32</t>
  </si>
  <si>
    <t>2021.9.32</t>
  </si>
  <si>
    <t>2021.10.32</t>
  </si>
  <si>
    <t>2021.11.32</t>
  </si>
  <si>
    <t>2021.12.32</t>
  </si>
  <si>
    <t>2021.1.33</t>
  </si>
  <si>
    <t>2021.2.33</t>
  </si>
  <si>
    <t>2021.3.33</t>
  </si>
  <si>
    <t>2021.4.33</t>
  </si>
  <si>
    <t>2021.5.33</t>
  </si>
  <si>
    <t>2021.6.33</t>
  </si>
  <si>
    <t>2021.7.33</t>
  </si>
  <si>
    <t>2021.8.33</t>
  </si>
  <si>
    <t>2021.9.33</t>
  </si>
  <si>
    <t>2021.10.33</t>
  </si>
  <si>
    <t>2021.11.33</t>
  </si>
  <si>
    <t>2021.12.33</t>
  </si>
  <si>
    <t>2021.1.34</t>
  </si>
  <si>
    <t>2021.2.34</t>
  </si>
  <si>
    <t>2021.3.34</t>
  </si>
  <si>
    <t>2021.4.34</t>
  </si>
  <si>
    <t>2021.5.34</t>
  </si>
  <si>
    <t>2021.6.34</t>
  </si>
  <si>
    <t>2021.7.34</t>
  </si>
  <si>
    <t>2021.8.34</t>
  </si>
  <si>
    <t>2021.9.34</t>
  </si>
  <si>
    <t>2021.10.34</t>
  </si>
  <si>
    <t>2021.11.34</t>
  </si>
  <si>
    <t>2021.12.34</t>
  </si>
  <si>
    <t>2021.1.35</t>
  </si>
  <si>
    <t>2021.2.35</t>
  </si>
  <si>
    <t>2021.3.35</t>
  </si>
  <si>
    <t>2021.4.35</t>
  </si>
  <si>
    <t>2021.5.35</t>
  </si>
  <si>
    <t>2021.6.35</t>
  </si>
  <si>
    <t>2021.7.35</t>
  </si>
  <si>
    <t>2021.8.35</t>
  </si>
  <si>
    <t>2021.9.35</t>
  </si>
  <si>
    <t>2021.10.35</t>
  </si>
  <si>
    <t>2021.11.35</t>
  </si>
  <si>
    <t>2021.12.35</t>
  </si>
  <si>
    <t>2021.1.36</t>
  </si>
  <si>
    <t>2021.2.36</t>
  </si>
  <si>
    <t>2021.3.36</t>
  </si>
  <si>
    <t>2021.4.36</t>
  </si>
  <si>
    <t>2021.5.36</t>
  </si>
  <si>
    <t>2021.6.36</t>
  </si>
  <si>
    <t>2021.7.36</t>
  </si>
  <si>
    <t>2021.8.36</t>
  </si>
  <si>
    <t>2021.9.36</t>
  </si>
  <si>
    <t>2021.10.36</t>
  </si>
  <si>
    <t>2021.11.36</t>
  </si>
  <si>
    <t>2021.12.36</t>
  </si>
  <si>
    <t>2021.1.37</t>
  </si>
  <si>
    <t>2021.2.37</t>
  </si>
  <si>
    <t>2021.3.37</t>
  </si>
  <si>
    <t>2021.4.37</t>
  </si>
  <si>
    <t>2021.5.37</t>
  </si>
  <si>
    <t>2021.6.37</t>
  </si>
  <si>
    <t>2021.7.37</t>
  </si>
  <si>
    <t>2021.8.37</t>
  </si>
  <si>
    <t>2021.9.37</t>
  </si>
  <si>
    <t>2021.10.37</t>
  </si>
  <si>
    <t>2021.11.37</t>
  </si>
  <si>
    <t>2021.12.37</t>
  </si>
  <si>
    <t>2021.1.38</t>
  </si>
  <si>
    <t>2021.2.38</t>
  </si>
  <si>
    <t>2021.3.38</t>
  </si>
  <si>
    <t>2021.4.38</t>
  </si>
  <si>
    <t>2021.5.38</t>
  </si>
  <si>
    <t>2021.6.38</t>
  </si>
  <si>
    <t>2021.7.38</t>
  </si>
  <si>
    <t>2021.8.38</t>
  </si>
  <si>
    <t>2021.9.38</t>
  </si>
  <si>
    <t>2021.10.38</t>
  </si>
  <si>
    <t>2021.11.38</t>
  </si>
  <si>
    <t>2021.12.38</t>
  </si>
  <si>
    <t>2021.1.39</t>
  </si>
  <si>
    <t>2021.2.39</t>
  </si>
  <si>
    <t>2021.3.39</t>
  </si>
  <si>
    <t>2021.4.39</t>
  </si>
  <si>
    <t>2021.5.39</t>
  </si>
  <si>
    <t>2021.6.39</t>
  </si>
  <si>
    <t>2021.7.39</t>
  </si>
  <si>
    <t>2021.8.39</t>
  </si>
  <si>
    <t>2021.9.39</t>
  </si>
  <si>
    <t>2021.10.39</t>
  </si>
  <si>
    <t>2021.11.39</t>
  </si>
  <si>
    <t>2021.12.39</t>
  </si>
  <si>
    <t>2021.1.40</t>
  </si>
  <si>
    <t>2021.2.40</t>
  </si>
  <si>
    <t>2021.3.40</t>
  </si>
  <si>
    <t>2021.4.40</t>
  </si>
  <si>
    <t>2021.5.40</t>
  </si>
  <si>
    <t>2021.6.40</t>
  </si>
  <si>
    <t>2021.7.40</t>
  </si>
  <si>
    <t>2021.8.40</t>
  </si>
  <si>
    <t>2021.9.40</t>
  </si>
  <si>
    <t>2021.10.40</t>
  </si>
  <si>
    <t>2021.11.40</t>
  </si>
  <si>
    <t>2021.12.40</t>
  </si>
  <si>
    <t>2021.1.41</t>
  </si>
  <si>
    <t>2021.2.41</t>
  </si>
  <si>
    <t>2021.3.41</t>
  </si>
  <si>
    <t>2021.4.41</t>
  </si>
  <si>
    <t>2021.5.41</t>
  </si>
  <si>
    <t>2021.6.41</t>
  </si>
  <si>
    <t>2021.7.41</t>
  </si>
  <si>
    <t>2021.8.41</t>
  </si>
  <si>
    <t>2021.9.41</t>
  </si>
  <si>
    <t>2021.10.41</t>
  </si>
  <si>
    <t>2021.11.41</t>
  </si>
  <si>
    <t>2021.12.41</t>
  </si>
  <si>
    <t>2021.1.42</t>
  </si>
  <si>
    <t>2021.2.42</t>
  </si>
  <si>
    <t>2021.3.42</t>
  </si>
  <si>
    <t>2021.4.42</t>
  </si>
  <si>
    <t>2021.5.42</t>
  </si>
  <si>
    <t>2021.6.42</t>
  </si>
  <si>
    <t>2021.7.42</t>
  </si>
  <si>
    <t>2021.8.42</t>
  </si>
  <si>
    <t>2021.9.42</t>
  </si>
  <si>
    <t>2021.10.42</t>
  </si>
  <si>
    <t>2021.11.42</t>
  </si>
  <si>
    <t>2021.12.42</t>
  </si>
  <si>
    <t>2021.1.44</t>
  </si>
  <si>
    <t>2021.2.44</t>
  </si>
  <si>
    <t>2021.3.44</t>
  </si>
  <si>
    <t>2021.4.44</t>
  </si>
  <si>
    <t>2021.5.44</t>
  </si>
  <si>
    <t>2021.6.44</t>
  </si>
  <si>
    <t>2021.7.44</t>
  </si>
  <si>
    <t>2021.8.44</t>
  </si>
  <si>
    <t>2021.9.44</t>
  </si>
  <si>
    <t>2021.10.44</t>
  </si>
  <si>
    <t>2021.11.44</t>
  </si>
  <si>
    <t>2021.12.44</t>
  </si>
  <si>
    <t>2021.1.45</t>
  </si>
  <si>
    <t>2021.2.45</t>
  </si>
  <si>
    <t>2021.3.45</t>
  </si>
  <si>
    <t>2021.4.45</t>
  </si>
  <si>
    <t>2021.5.45</t>
  </si>
  <si>
    <t>2021.6.45</t>
  </si>
  <si>
    <t>2021.7.45</t>
  </si>
  <si>
    <t>2021.8.45</t>
  </si>
  <si>
    <t>2021.9.45</t>
  </si>
  <si>
    <t>2021.10.45</t>
  </si>
  <si>
    <t>2021.11.45</t>
  </si>
  <si>
    <t>2021.12.45</t>
  </si>
  <si>
    <t>2021.1.46</t>
  </si>
  <si>
    <t>2021.2.46</t>
  </si>
  <si>
    <t>2021.3.46</t>
  </si>
  <si>
    <t>2021.4.46</t>
  </si>
  <si>
    <t>2021.5.46</t>
  </si>
  <si>
    <t>2021.6.46</t>
  </si>
  <si>
    <t>2021.7.46</t>
  </si>
  <si>
    <t>2021.8.46</t>
  </si>
  <si>
    <t>2021.9.46</t>
  </si>
  <si>
    <t>2021.10.46</t>
  </si>
  <si>
    <t>2021.11.46</t>
  </si>
  <si>
    <t>2021.12.46</t>
  </si>
  <si>
    <t>2021.1.47</t>
  </si>
  <si>
    <t>2021.2.47</t>
  </si>
  <si>
    <t>2021.3.47</t>
  </si>
  <si>
    <t>2021.4.47</t>
  </si>
  <si>
    <t>2021.5.47</t>
  </si>
  <si>
    <t>2021.6.47</t>
  </si>
  <si>
    <t>2021.7.47</t>
  </si>
  <si>
    <t>2021.8.47</t>
  </si>
  <si>
    <t>2021.9.47</t>
  </si>
  <si>
    <t>2021.10.47</t>
  </si>
  <si>
    <t>2021.11.47</t>
  </si>
  <si>
    <t>2021.12.47</t>
  </si>
  <si>
    <t>2021.1.48</t>
  </si>
  <si>
    <t>2021.2.48</t>
  </si>
  <si>
    <t>2021.3.48</t>
  </si>
  <si>
    <t>2021.4.48</t>
  </si>
  <si>
    <t>2021.5.48</t>
  </si>
  <si>
    <t>2021.6.48</t>
  </si>
  <si>
    <t>2021.7.48</t>
  </si>
  <si>
    <t>2021.8.48</t>
  </si>
  <si>
    <t>2021.9.48</t>
  </si>
  <si>
    <t>2021.10.48</t>
  </si>
  <si>
    <t>2021.11.48</t>
  </si>
  <si>
    <t>2021.12.48</t>
  </si>
  <si>
    <t>2021.1.49</t>
  </si>
  <si>
    <t>2021.2.49</t>
  </si>
  <si>
    <t>2021.3.49</t>
  </si>
  <si>
    <t>2021.4.49</t>
  </si>
  <si>
    <t>2021.5.49</t>
  </si>
  <si>
    <t>2021.6.49</t>
  </si>
  <si>
    <t>2021.7.49</t>
  </si>
  <si>
    <t>2021.8.49</t>
  </si>
  <si>
    <t>2021.9.49</t>
  </si>
  <si>
    <t>2021.10.49</t>
  </si>
  <si>
    <t>2021.11.49</t>
  </si>
  <si>
    <t>2021.12.49</t>
  </si>
  <si>
    <t>2021.1.50</t>
  </si>
  <si>
    <t>2021.2.50</t>
  </si>
  <si>
    <t>2021.3.50</t>
  </si>
  <si>
    <t>2021.4.50</t>
  </si>
  <si>
    <t>2021.5.50</t>
  </si>
  <si>
    <t>2021.6.50</t>
  </si>
  <si>
    <t>2021.7.50</t>
  </si>
  <si>
    <t>2021.8.50</t>
  </si>
  <si>
    <t>2021.9.50</t>
  </si>
  <si>
    <t>2021.10.50</t>
  </si>
  <si>
    <t>2021.11.50</t>
  </si>
  <si>
    <t>2021.12.50</t>
  </si>
  <si>
    <t>2021.1.51</t>
  </si>
  <si>
    <t>2021.2.51</t>
  </si>
  <si>
    <t>2021.3.51</t>
  </si>
  <si>
    <t>2021.4.51</t>
  </si>
  <si>
    <t>2021.5.51</t>
  </si>
  <si>
    <t>2021.6.51</t>
  </si>
  <si>
    <t>2021.7.51</t>
  </si>
  <si>
    <t>2021.8.51</t>
  </si>
  <si>
    <t>2021.9.51</t>
  </si>
  <si>
    <t>2021.10.51</t>
  </si>
  <si>
    <t>2021.11.51</t>
  </si>
  <si>
    <t>2021.12.51</t>
  </si>
  <si>
    <t>2021.1.53</t>
  </si>
  <si>
    <t>2021.2.53</t>
  </si>
  <si>
    <t>2021.3.53</t>
  </si>
  <si>
    <t>2021.4.53</t>
  </si>
  <si>
    <t>2021.5.53</t>
  </si>
  <si>
    <t>2021.6.53</t>
  </si>
  <si>
    <t>2021.7.53</t>
  </si>
  <si>
    <t>2021.8.53</t>
  </si>
  <si>
    <t>2021.9.53</t>
  </si>
  <si>
    <t>2021.10.53</t>
  </si>
  <si>
    <t>2021.11.53</t>
  </si>
  <si>
    <t>2021.12.53</t>
  </si>
  <si>
    <t>2021.1.54</t>
  </si>
  <si>
    <t>2021.2.54</t>
  </si>
  <si>
    <t>2021.3.54</t>
  </si>
  <si>
    <t>2021.4.54</t>
  </si>
  <si>
    <t>2021.5.54</t>
  </si>
  <si>
    <t>2021.6.54</t>
  </si>
  <si>
    <t>2021.7.54</t>
  </si>
  <si>
    <t>2021.8.54</t>
  </si>
  <si>
    <t>2021.9.54</t>
  </si>
  <si>
    <t>2021.10.54</t>
  </si>
  <si>
    <t>2021.11.54</t>
  </si>
  <si>
    <t>2021.12.54</t>
  </si>
  <si>
    <t>2021.1.55</t>
  </si>
  <si>
    <t>2021.2.55</t>
  </si>
  <si>
    <t>2021.3.55</t>
  </si>
  <si>
    <t>2021.4.55</t>
  </si>
  <si>
    <t>2021.5.55</t>
  </si>
  <si>
    <t>2021.6.55</t>
  </si>
  <si>
    <t>2021.7.55</t>
  </si>
  <si>
    <t>2021.8.55</t>
  </si>
  <si>
    <t>2021.9.55</t>
  </si>
  <si>
    <t>2021.10.55</t>
  </si>
  <si>
    <t>2021.11.55</t>
  </si>
  <si>
    <t>2021.12.55</t>
  </si>
  <si>
    <t>2021.1.56</t>
  </si>
  <si>
    <t>2021.2.56</t>
  </si>
  <si>
    <t>2021.3.56</t>
  </si>
  <si>
    <t>2021.4.56</t>
  </si>
  <si>
    <t>2021.5.56</t>
  </si>
  <si>
    <t>2021.6.56</t>
  </si>
  <si>
    <t>2021.7.56</t>
  </si>
  <si>
    <t>2021.8.56</t>
  </si>
  <si>
    <t>2021.9.56</t>
  </si>
  <si>
    <t>2021.10.56</t>
  </si>
  <si>
    <t>2021.11.56</t>
  </si>
  <si>
    <t>2021.12.56</t>
  </si>
  <si>
    <t>stateName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</si>
  <si>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</si>
  <si>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</si>
  <si>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</si>
  <si>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</si>
  <si>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</si>
  <si>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</si>
  <si>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</si>
  <si>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</si>
  <si>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</si>
  <si>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</si>
  <si>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</si>
  <si>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</si>
  <si>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</si>
  <si>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</si>
  <si>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</si>
  <si>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</si>
  <si>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</si>
  <si>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</si>
  <si>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</si>
  <si>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</si>
  <si>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</si>
  <si>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</si>
  <si>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</si>
  <si>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</si>
  <si>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</si>
  <si>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</si>
  <si>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</si>
  <si>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</si>
  <si>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</si>
  <si>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</si>
  <si>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</si>
  <si>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</si>
  <si>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</si>
  <si>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</si>
  <si>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</si>
  <si>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</si>
  <si>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</si>
  <si>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</si>
  <si>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</si>
  <si>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</si>
  <si>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</si>
  <si>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</si>
  <si>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</si>
  <si>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</si>
  <si>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</si>
  <si>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</si>
  <si>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</si>
  <si>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</si>
  <si>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</si>
  <si>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</si>
  <si>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</si>
  <si>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stateFIPS</t>
  </si>
  <si>
    <t>SMI_4</t>
  </si>
  <si>
    <t>famsize</t>
  </si>
  <si>
    <t>SMI</t>
  </si>
  <si>
    <t>33% of eligible earnings</t>
  </si>
  <si>
    <t>Checking and savings account; stocks, bonds, or mutual funds, vehicle equity over $4,600</t>
  </si>
  <si>
    <t>Percentage</t>
  </si>
  <si>
    <t>Comments/questions</t>
  </si>
  <si>
    <t>The state imposes a 60-month time limit for all families and time limited families cannot receive more than two extensions to the 21-month time limit except when all adults meet one or more of the following criteria:
 the adult is precluded from obtaining or maintaining employment due to domestic violence or another circumstance beyond his or her control; or
 despite working thirty-five or more hours per week, earning at least the minimum wage, the adult earns less than the family’s TFA payment standard; or
 the adult is employed and working less than thirty-five hours per week due to (1) a documented medical impairment that limits his/her hours of work, or (2) the need to care for a disabled member of the household; or
 the adult has two or more substantiated barriers to employment such as the lack of available child care, substance abuse or addiction, severe mental or physical health problems, one or more severe learning disabilities, domestic violence, or a child who has a serious physical or behavioral health problem.
A person is exempt if he or she is: incapacitated; age 60 or older; responsible for the care of an incapacitated family member; a non-parent caretaker relative who does not receive assistance; caring for a child under the age of one who is not subject to the family cap; pregnant, if a physician has certified that she is unable to work; or unemployable.</t>
  </si>
  <si>
    <t>AssetTestReceipient</t>
  </si>
  <si>
    <t>$120 per each employed family member; Time limited deduction of $900 ofor six months for each employed family member</t>
  </si>
  <si>
    <t>A portion of the earned income of every employed family member is disregarded when
determining income eligibility and the same disregards apply to the earned income of
employed assistance unit members when determining a cash benefit amount. The
following deductions are allowed:
● $90 from the total countable income;
● 30 percent of the remaining income; and
● Allowable dependent care expenses from the remaining income..
For families and assistance units that include a child who is ineligible for TANF CA
because of the Family Benefit Cap, an amount equal to the amount of cash benefits that
the ineligible child would have received if included in the TANF CA benefit is deducted
after all other earned income disregards have been computed. The earned income of
minor family members and dependent children in an assistance unit is disregarded in full</t>
  </si>
  <si>
    <t>The self-employment standard deduction is 50% of gross monthly self-employment income or a deduction for allowable business expenses.</t>
  </si>
  <si>
    <t xml:space="preserve">An earnings disregard will be applied at application in the amount of the difference 
between the Assistance Payment Level and 50% of the Federal Poverty Level (FPL) for the 
applicable family size. </t>
  </si>
  <si>
    <t>Checking and savings account; stocks, bonds, or mutual funds, vehicle equity over $5,000</t>
  </si>
  <si>
    <t>75% earned income disregard for benefit computation; $90 work expense disregard, then $30 and 33% earned income disregard for gross income test for four months; $30 instead of $30 + 1/3rd for the next 8 months</t>
  </si>
  <si>
    <t>For determining eligibility, subtract a $90 work expense disregard, then $30 for a work incentive disregard, then 33% of income after that for the first four months. Then for the next 8 months, disregard only $30, not $30 and 1/3. For benefit computation, you ONLY take away 75% of earned income, not including the prior disregards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</si>
</sst>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0"/>
    <numFmt numFmtId="165" formatCode="0.0"/>
  </numFmts>
  <fonts count="11"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u/>
      <sz val="11"/>
      <color theme="1"/>
      <name val="Calibri"/>
      <family val="2"/>
      <scheme val="minor"/>
    </font>
    <font>
      <u/>
      <sz val="11"/>
      <color theme="10"/>
      <name val="Calibri"/>
      <family val="2"/>
      <scheme val="minor"/>
    </font>
    <font>
      <sz val="12"/>
      <color rgb="FF333333"/>
      <name val="Georgia"/>
      <family val="1"/>
    </font>
    <font>
      <sz val="11"/>
      <color rgb="FF000000"/>
      <name val="Source Sans Pro"/>
      <family val="2"/>
    </font>
    <font>
      <sz val="8"/>
      <name val="Calibri"/>
      <family val="2"/>
      <scheme val="minor"/>
    </font>
    <font>
      <sz val="6"/>
      <color theme="1"/>
      <name val="Arial"/>
      <family val="2"/>
    </font>
    <font>
      <sz val="10"/>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rgb="FFF1F1F1"/>
        <bgColor indexed="64"/>
      </patternFill>
    </fill>
    <fill>
      <patternFill patternType="solid">
        <fgColor rgb="FFEAE5D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s>
  <borders count="11">
    <border>
      <left/>
      <right/>
      <top/>
      <bottom/>
      <diagonal/>
    </border>
    <border>
      <left/>
      <right/>
      <top style="thin">
        <color indexed="64"/>
      </top>
      <bottom style="thin">
        <color indexed="64"/>
      </bottom>
      <diagonal/>
    </border>
    <border>
      <left/>
      <right style="medium">
        <color rgb="FF333333"/>
      </right>
      <top/>
      <bottom/>
      <diagonal/>
    </border>
    <border>
      <left/>
      <right style="dotted">
        <color rgb="FFC6C0B6"/>
      </right>
      <top style="medium">
        <color rgb="FFDAD1C0"/>
      </top>
      <bottom/>
      <diagonal/>
    </border>
    <border>
      <left/>
      <right style="medium">
        <color rgb="FFDAD1C0"/>
      </right>
      <top style="medium">
        <color rgb="FFDAD1C0"/>
      </top>
      <bottom/>
      <diagonal/>
    </border>
    <border>
      <left/>
      <right style="dotted">
        <color rgb="FFC6C0B6"/>
      </right>
      <top/>
      <bottom/>
      <diagonal/>
    </border>
    <border>
      <left/>
      <right style="medium">
        <color rgb="FFDAD1C0"/>
      </right>
      <top/>
      <bottom/>
      <diagonal/>
    </border>
    <border>
      <left/>
      <right style="medium">
        <color rgb="FF333333"/>
      </right>
      <top/>
      <bottom style="medium">
        <color rgb="FF333333"/>
      </bottom>
      <diagonal/>
    </border>
    <border>
      <left/>
      <right/>
      <top/>
      <bottom style="medium">
        <color rgb="FF333333"/>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3" fillId="0" borderId="0" xfId="0" applyFont="1" applyAlignment="1">
      <alignment horizontal="center"/>
    </xf>
    <xf numFmtId="49" fontId="3" fillId="0" borderId="0" xfId="0" applyNumberFormat="1" applyFont="1" applyAlignment="1">
      <alignment horizontal="center"/>
    </xf>
    <xf numFmtId="1" fontId="2" fillId="0" borderId="0" xfId="0" applyNumberFormat="1" applyFont="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0" fontId="1" fillId="0" borderId="0" xfId="0" applyFont="1"/>
    <xf numFmtId="0" fontId="5" fillId="0" borderId="0" xfId="1"/>
    <xf numFmtId="0" fontId="0" fillId="2" borderId="0" xfId="0" applyFill="1"/>
    <xf numFmtId="0" fontId="5" fillId="2" borderId="0" xfId="1" applyFill="1"/>
    <xf numFmtId="0" fontId="6" fillId="3" borderId="2" xfId="0" applyFont="1" applyFill="1" applyBorder="1" applyAlignment="1">
      <alignment horizontal="left" vertical="center" wrapText="1"/>
    </xf>
    <xf numFmtId="6" fontId="6" fillId="3" borderId="2" xfId="0" applyNumberFormat="1" applyFont="1" applyFill="1" applyBorder="1" applyAlignment="1">
      <alignment horizontal="right" vertical="center" wrapText="1"/>
    </xf>
    <xf numFmtId="6" fontId="6" fillId="3" borderId="0" xfId="0" applyNumberFormat="1" applyFont="1" applyFill="1" applyAlignment="1">
      <alignment horizontal="right" vertical="center" wrapText="1"/>
    </xf>
    <xf numFmtId="6" fontId="7" fillId="0" borderId="3" xfId="0" applyNumberFormat="1" applyFont="1" applyBorder="1" applyAlignment="1">
      <alignment horizontal="left" vertical="center" wrapText="1" indent="2"/>
    </xf>
    <xf numFmtId="6" fontId="7" fillId="0" borderId="4" xfId="0" applyNumberFormat="1" applyFont="1" applyBorder="1" applyAlignment="1">
      <alignment horizontal="left" vertical="center" wrapText="1" indent="2"/>
    </xf>
    <xf numFmtId="3" fontId="6" fillId="3" borderId="2" xfId="0" applyNumberFormat="1" applyFont="1" applyFill="1" applyBorder="1" applyAlignment="1">
      <alignment horizontal="right" vertical="center" wrapText="1"/>
    </xf>
    <xf numFmtId="3" fontId="6" fillId="3" borderId="0" xfId="0" applyNumberFormat="1" applyFont="1" applyFill="1" applyAlignment="1">
      <alignment horizontal="right" vertical="center" wrapText="1"/>
    </xf>
    <xf numFmtId="3" fontId="7" fillId="4" borderId="5" xfId="0" applyNumberFormat="1" applyFont="1" applyFill="1" applyBorder="1" applyAlignment="1">
      <alignment horizontal="left" vertical="center" wrapText="1" indent="2"/>
    </xf>
    <xf numFmtId="3" fontId="7" fillId="4" borderId="6" xfId="0" applyNumberFormat="1" applyFont="1" applyFill="1" applyBorder="1" applyAlignment="1">
      <alignment horizontal="left" vertical="center" wrapText="1" indent="2"/>
    </xf>
    <xf numFmtId="3" fontId="7" fillId="0" borderId="5" xfId="0" applyNumberFormat="1" applyFont="1" applyBorder="1" applyAlignment="1">
      <alignment horizontal="left" vertical="center" wrapText="1" indent="2"/>
    </xf>
    <xf numFmtId="3" fontId="7" fillId="0" borderId="6" xfId="0" applyNumberFormat="1" applyFont="1" applyBorder="1" applyAlignment="1">
      <alignment horizontal="left" vertical="center" wrapText="1" indent="2"/>
    </xf>
    <xf numFmtId="0" fontId="6" fillId="3" borderId="7" xfId="0" applyFont="1" applyFill="1" applyBorder="1" applyAlignment="1">
      <alignment horizontal="left" vertical="center" wrapText="1"/>
    </xf>
    <xf numFmtId="3" fontId="6" fillId="3" borderId="7" xfId="0" applyNumberFormat="1" applyFont="1" applyFill="1" applyBorder="1" applyAlignment="1">
      <alignment horizontal="right" vertical="center" wrapText="1"/>
    </xf>
    <xf numFmtId="3" fontId="6" fillId="3" borderId="8" xfId="0" applyNumberFormat="1" applyFont="1" applyFill="1" applyBorder="1" applyAlignment="1">
      <alignment horizontal="right" vertical="center" wrapText="1"/>
    </xf>
    <xf numFmtId="3" fontId="0" fillId="0" borderId="0" xfId="0" applyNumberFormat="1"/>
    <xf numFmtId="6"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5" borderId="0" xfId="0" applyFill="1" applyAlignment="1">
      <alignment horizontal="center"/>
    </xf>
    <xf numFmtId="0" fontId="0" fillId="0" borderId="0" xfId="0" applyFill="1" applyAlignment="1">
      <alignment horizontal="center"/>
    </xf>
    <xf numFmtId="165" fontId="0" fillId="0" borderId="0" xfId="0" applyNumberFormat="1"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6" fontId="0" fillId="0" borderId="0" xfId="0" applyNumberFormat="1" applyFill="1" applyAlignment="1">
      <alignment horizontal="center"/>
    </xf>
    <xf numFmtId="1" fontId="0" fillId="0" borderId="0" xfId="0" applyNumberFormat="1" applyFill="1" applyAlignment="1">
      <alignment horizontal="center"/>
    </xf>
    <xf numFmtId="0" fontId="9" fillId="0" borderId="0" xfId="0" applyFont="1" applyFill="1" applyAlignment="1">
      <alignment horizontal="center"/>
    </xf>
    <xf numFmtId="0" fontId="2" fillId="0" borderId="0" xfId="0" applyFont="1" applyFill="1" applyAlignment="1">
      <alignment horizontal="center"/>
    </xf>
    <xf numFmtId="0" fontId="1" fillId="0" borderId="1" xfId="0" applyFont="1" applyFill="1" applyBorder="1" applyAlignment="1">
      <alignment horizontal="center"/>
    </xf>
    <xf numFmtId="0" fontId="0" fillId="6" borderId="0" xfId="0" applyFill="1" applyAlignment="1">
      <alignment horizontal="center"/>
    </xf>
    <xf numFmtId="0" fontId="0" fillId="0" borderId="0" xfId="0" applyFill="1" applyAlignment="1">
      <alignment horizontal="center" wrapText="1"/>
    </xf>
    <xf numFmtId="164" fontId="0" fillId="6" borderId="0" xfId="0" applyNumberFormat="1" applyFill="1" applyAlignment="1">
      <alignment horizontal="center"/>
    </xf>
    <xf numFmtId="165" fontId="0" fillId="6" borderId="0" xfId="0" applyNumberFormat="1" applyFill="1" applyAlignment="1">
      <alignment horizontal="center"/>
    </xf>
    <xf numFmtId="0" fontId="0" fillId="6" borderId="0" xfId="0" applyNumberFormat="1" applyFill="1" applyAlignment="1">
      <alignment horizontal="center"/>
    </xf>
    <xf numFmtId="6" fontId="10" fillId="6" borderId="9" xfId="0" applyNumberFormat="1" applyFont="1" applyFill="1" applyBorder="1" applyAlignment="1">
      <alignment horizontal="center" vertical="center" wrapText="1"/>
    </xf>
    <xf numFmtId="6" fontId="10" fillId="6" borderId="10" xfId="0" applyNumberFormat="1" applyFont="1" applyFill="1" applyBorder="1" applyAlignment="1">
      <alignment horizontal="center" vertical="center" wrapText="1"/>
    </xf>
    <xf numFmtId="2" fontId="0" fillId="6" borderId="0" xfId="0" applyNumberFormat="1" applyFill="1" applyAlignment="1">
      <alignment horizontal="center"/>
    </xf>
    <xf numFmtId="0" fontId="0" fillId="6" borderId="0" xfId="0" applyFont="1" applyFill="1" applyAlignment="1">
      <alignment horizontal="center"/>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0" fillId="7" borderId="0" xfId="0" applyFill="1" applyAlignment="1">
      <alignment horizontal="center"/>
    </xf>
    <xf numFmtId="165" fontId="0" fillId="7" borderId="0" xfId="0" applyNumberFormat="1" applyFill="1" applyAlignment="1">
      <alignment horizontal="center"/>
    </xf>
    <xf numFmtId="164" fontId="0" fillId="7" borderId="0" xfId="0" applyNumberFormat="1" applyFill="1" applyAlignment="1">
      <alignment horizontal="center"/>
    </xf>
    <xf numFmtId="0" fontId="0" fillId="7" borderId="0" xfId="0" applyNumberFormat="1" applyFill="1" applyAlignment="1">
      <alignment horizontal="center"/>
    </xf>
    <xf numFmtId="6" fontId="10" fillId="7" borderId="9" xfId="0" applyNumberFormat="1" applyFont="1" applyFill="1" applyBorder="1" applyAlignment="1">
      <alignment horizontal="center" vertical="center" wrapText="1"/>
    </xf>
    <xf numFmtId="6" fontId="10" fillId="7" borderId="10" xfId="0" applyNumberFormat="1" applyFont="1" applyFill="1" applyBorder="1" applyAlignment="1">
      <alignment horizontal="center" vertical="center" wrapText="1"/>
    </xf>
    <xf numFmtId="2" fontId="0" fillId="7" borderId="0" xfId="0" applyNumberFormat="1" applyFill="1" applyAlignment="1">
      <alignment horizontal="center"/>
    </xf>
    <xf numFmtId="0" fontId="0" fillId="7" borderId="0" xfId="0" applyFont="1" applyFill="1" applyAlignment="1">
      <alignment horizontal="center"/>
    </xf>
    <xf numFmtId="0" fontId="0" fillId="0" borderId="0" xfId="0" applyAlignment="1">
      <alignment horizontal="center"/>
    </xf>
    <xf numFmtId="0" fontId="0" fillId="8" borderId="0" xfId="0" applyFill="1" applyAlignment="1">
      <alignment horizontal="center"/>
    </xf>
    <xf numFmtId="0" fontId="0" fillId="7" borderId="0" xfId="0" applyFill="1"/>
    <xf numFmtId="0" fontId="0" fillId="8" borderId="0" xfId="0" applyFill="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2" fillId="0" borderId="0" xfId="0" applyFont="1" applyFill="1" applyAlignment="1">
      <alignment horizontal="center"/>
    </xf>
    <xf numFmtId="0" fontId="0" fillId="6" borderId="0" xfId="0" applyFill="1" applyAlignment="1">
      <alignment horizontal="left" wrapText="1"/>
    </xf>
    <xf numFmtId="0" fontId="0" fillId="6"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e/Dropbox/WorkForceDevProj/Documentation/Benefits%20&amp;%20Expenses%20Database/Database/PolicyRules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deral Income Tax"/>
      <sheetName val="Health Exchange Subsidy"/>
      <sheetName val="SNAP"/>
      <sheetName val="Medicaid"/>
      <sheetName val="Employer Sponsored Healthcare"/>
      <sheetName val="State Income Tax"/>
      <sheetName val="State Sales Tax"/>
      <sheetName val="FICA Tax"/>
      <sheetName val="Federal EITC"/>
      <sheetName val="State EITC"/>
      <sheetName val="Federal CTC"/>
      <sheetName val="State CTC"/>
      <sheetName val="Federal CDCTC"/>
      <sheetName val="State CDCTC"/>
      <sheetName val="Section 8"/>
      <sheetName val="School Meals"/>
      <sheetName val="SMI"/>
      <sheetName val="FPL"/>
      <sheetName val="CountyNametoFIPSMapping"/>
      <sheetName val="StateCodeMapping"/>
      <sheetName val="Section8 Calculations"/>
      <sheetName val="CCDF_AL"/>
      <sheetName val="CCDF_AL_copays"/>
      <sheetName val="CCDF_CT"/>
      <sheetName val="CCDF_FL"/>
      <sheetName val="CCDF_GA"/>
      <sheetName val="CCDF_LA"/>
      <sheetName val="CCDF_NY"/>
      <sheetName val="CCDF_OK"/>
      <sheetName val="CCDF_OK_copays"/>
      <sheetName val="CCDF_TN"/>
      <sheetName val="CCDF_TX"/>
      <sheetName val="CCDF_VA"/>
      <sheetName val="CCDF_stateParameters"/>
      <sheetName val="SPR_allStates"/>
      <sheetName val="CCDF_VA_group"/>
      <sheetName val="VA_CCDF_geographicMapping"/>
      <sheetName val="FederalIncomeTax_rules"/>
      <sheetName val="Childcare_FL_copays"/>
      <sheetName val="SNAP_fedrules"/>
      <sheetName val="SNAP_bbce"/>
      <sheetName val="SNAP_heatandeat"/>
      <sheetName val="LIHEAP"/>
      <sheetName val="ACA Subsidy"/>
      <sheetName val="VPK"/>
      <sheetName val="LIHEAP_maxmin"/>
      <sheetName val="LIHEAP_assetTest"/>
      <sheetName val="SNAP_sua"/>
      <sheetName val="CCDF_AR"/>
      <sheetName val="CCDF_CA"/>
      <sheetName val="CCDF_IL"/>
      <sheetName val="CCDF_KY"/>
      <sheetName val="CCDF_MT"/>
      <sheetName val="CCDF_UT"/>
      <sheetName val="CCDF_W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A1" t="str">
            <v>stateName</v>
          </cell>
        </row>
        <row r="2">
          <cell r="A2" t="str">
            <v>Alabama</v>
          </cell>
          <cell r="B2">
            <v>1</v>
          </cell>
        </row>
        <row r="3">
          <cell r="A3" t="str">
            <v>Alaska</v>
          </cell>
          <cell r="B3">
            <v>2</v>
          </cell>
        </row>
        <row r="4">
          <cell r="A4" t="str">
            <v>Arizona</v>
          </cell>
          <cell r="B4">
            <v>4</v>
          </cell>
        </row>
        <row r="5">
          <cell r="A5" t="str">
            <v>Arkansas</v>
          </cell>
          <cell r="B5">
            <v>5</v>
          </cell>
        </row>
        <row r="6">
          <cell r="A6" t="str">
            <v>California</v>
          </cell>
          <cell r="B6">
            <v>6</v>
          </cell>
        </row>
        <row r="7">
          <cell r="A7" t="str">
            <v>Colorado</v>
          </cell>
          <cell r="B7">
            <v>8</v>
          </cell>
        </row>
        <row r="8">
          <cell r="A8" t="str">
            <v>Connecticut</v>
          </cell>
          <cell r="B8">
            <v>9</v>
          </cell>
        </row>
        <row r="9">
          <cell r="A9" t="str">
            <v>Delaware</v>
          </cell>
          <cell r="B9">
            <v>10</v>
          </cell>
        </row>
        <row r="10">
          <cell r="A10" t="str">
            <v>District of Columbia</v>
          </cell>
          <cell r="B10">
            <v>11</v>
          </cell>
        </row>
        <row r="11">
          <cell r="A11" t="str">
            <v>Florida</v>
          </cell>
          <cell r="B11">
            <v>12</v>
          </cell>
        </row>
        <row r="12">
          <cell r="A12" t="str">
            <v>Georgia</v>
          </cell>
          <cell r="B12">
            <v>13</v>
          </cell>
        </row>
        <row r="13">
          <cell r="A13" t="str">
            <v>Hawaii</v>
          </cell>
          <cell r="B13">
            <v>15</v>
          </cell>
        </row>
        <row r="14">
          <cell r="A14" t="str">
            <v>Idaho</v>
          </cell>
          <cell r="B14">
            <v>16</v>
          </cell>
        </row>
        <row r="15">
          <cell r="A15" t="str">
            <v>Illinois</v>
          </cell>
          <cell r="B15">
            <v>17</v>
          </cell>
        </row>
        <row r="16">
          <cell r="A16" t="str">
            <v>Indiana</v>
          </cell>
          <cell r="B16">
            <v>18</v>
          </cell>
        </row>
        <row r="17">
          <cell r="A17" t="str">
            <v>Iowa</v>
          </cell>
          <cell r="B17">
            <v>19</v>
          </cell>
        </row>
        <row r="18">
          <cell r="A18" t="str">
            <v>Kansas</v>
          </cell>
          <cell r="B18">
            <v>20</v>
          </cell>
        </row>
        <row r="19">
          <cell r="A19" t="str">
            <v>Kentucky</v>
          </cell>
          <cell r="B19">
            <v>21</v>
          </cell>
        </row>
        <row r="20">
          <cell r="A20" t="str">
            <v>Louisiana</v>
          </cell>
          <cell r="B20">
            <v>22</v>
          </cell>
        </row>
        <row r="21">
          <cell r="A21" t="str">
            <v>Maine</v>
          </cell>
          <cell r="B21">
            <v>23</v>
          </cell>
        </row>
        <row r="22">
          <cell r="A22" t="str">
            <v>Maryland</v>
          </cell>
          <cell r="B22">
            <v>24</v>
          </cell>
        </row>
        <row r="23">
          <cell r="A23" t="str">
            <v>Massachusetts</v>
          </cell>
          <cell r="B23">
            <v>25</v>
          </cell>
        </row>
        <row r="24">
          <cell r="A24" t="str">
            <v>Michigan</v>
          </cell>
          <cell r="B24">
            <v>26</v>
          </cell>
        </row>
        <row r="25">
          <cell r="A25" t="str">
            <v>Minnesota</v>
          </cell>
          <cell r="B25">
            <v>27</v>
          </cell>
        </row>
        <row r="26">
          <cell r="A26" t="str">
            <v>Mississippi</v>
          </cell>
          <cell r="B26">
            <v>28</v>
          </cell>
        </row>
        <row r="27">
          <cell r="A27" t="str">
            <v>Missouri</v>
          </cell>
          <cell r="B27">
            <v>29</v>
          </cell>
        </row>
        <row r="28">
          <cell r="A28" t="str">
            <v>Montana</v>
          </cell>
          <cell r="B28">
            <v>30</v>
          </cell>
        </row>
        <row r="29">
          <cell r="A29" t="str">
            <v>Nebraska</v>
          </cell>
          <cell r="B29">
            <v>31</v>
          </cell>
        </row>
        <row r="30">
          <cell r="A30" t="str">
            <v>Nevada</v>
          </cell>
          <cell r="B30">
            <v>32</v>
          </cell>
        </row>
        <row r="31">
          <cell r="A31" t="str">
            <v>New Hampshire</v>
          </cell>
          <cell r="B31">
            <v>33</v>
          </cell>
        </row>
        <row r="32">
          <cell r="A32" t="str">
            <v>New Jersey</v>
          </cell>
          <cell r="B32">
            <v>34</v>
          </cell>
        </row>
        <row r="33">
          <cell r="A33" t="str">
            <v>New Mexico</v>
          </cell>
          <cell r="B33">
            <v>35</v>
          </cell>
        </row>
        <row r="34">
          <cell r="A34" t="str">
            <v>New York</v>
          </cell>
          <cell r="B34">
            <v>36</v>
          </cell>
        </row>
        <row r="35">
          <cell r="A35" t="str">
            <v>North Carolina</v>
          </cell>
          <cell r="B35">
            <v>37</v>
          </cell>
        </row>
        <row r="36">
          <cell r="A36" t="str">
            <v>North Dakota</v>
          </cell>
          <cell r="B36">
            <v>38</v>
          </cell>
        </row>
        <row r="37">
          <cell r="A37" t="str">
            <v>Ohio</v>
          </cell>
          <cell r="B37">
            <v>39</v>
          </cell>
        </row>
        <row r="38">
          <cell r="A38" t="str">
            <v>Oklahoma</v>
          </cell>
          <cell r="B38">
            <v>40</v>
          </cell>
        </row>
        <row r="39">
          <cell r="A39" t="str">
            <v>Oregon</v>
          </cell>
          <cell r="B39">
            <v>41</v>
          </cell>
        </row>
        <row r="40">
          <cell r="A40" t="str">
            <v>Pennsylvania</v>
          </cell>
          <cell r="B40">
            <v>42</v>
          </cell>
        </row>
        <row r="41">
          <cell r="A41" t="str">
            <v>Rhode Island</v>
          </cell>
          <cell r="B41">
            <v>44</v>
          </cell>
        </row>
        <row r="42">
          <cell r="A42" t="str">
            <v>South Carolina</v>
          </cell>
          <cell r="B42">
            <v>45</v>
          </cell>
        </row>
        <row r="43">
          <cell r="A43" t="str">
            <v>South Dakota</v>
          </cell>
          <cell r="B43">
            <v>46</v>
          </cell>
        </row>
        <row r="44">
          <cell r="A44" t="str">
            <v>Tennessee</v>
          </cell>
          <cell r="B44">
            <v>47</v>
          </cell>
        </row>
        <row r="45">
          <cell r="A45" t="str">
            <v>Texas</v>
          </cell>
          <cell r="B45">
            <v>48</v>
          </cell>
        </row>
        <row r="46">
          <cell r="A46" t="str">
            <v>Utah</v>
          </cell>
          <cell r="B46">
            <v>49</v>
          </cell>
        </row>
        <row r="47">
          <cell r="A47" t="str">
            <v>Vermont</v>
          </cell>
          <cell r="B47">
            <v>50</v>
          </cell>
        </row>
        <row r="48">
          <cell r="A48" t="str">
            <v>Virginia</v>
          </cell>
          <cell r="B48">
            <v>51</v>
          </cell>
        </row>
        <row r="49">
          <cell r="A49" t="str">
            <v>Washington</v>
          </cell>
          <cell r="B49">
            <v>53</v>
          </cell>
        </row>
        <row r="50">
          <cell r="A50" t="str">
            <v>West Virginia</v>
          </cell>
          <cell r="B50">
            <v>54</v>
          </cell>
        </row>
        <row r="51">
          <cell r="A51" t="str">
            <v>Wisconsin</v>
          </cell>
          <cell r="B51">
            <v>55</v>
          </cell>
        </row>
        <row r="52">
          <cell r="A52" t="str">
            <v>Wyoming</v>
          </cell>
          <cell r="B52">
            <v>56</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acf.hhs.gov/sites/default/files/documents/ocs/comm_liheap_im2002smiattachment_fy2021.pdf" TargetMode="External"/><Relationship Id="rId2" Type="http://schemas.openxmlformats.org/officeDocument/2006/relationships/hyperlink" Target="https://www.acf.hhs.gov/sites/default/files/ocs/comm_liheap_smiimattachment_1_fy2019.pdf" TargetMode="External"/><Relationship Id="rId1" Type="http://schemas.openxmlformats.org/officeDocument/2006/relationships/hyperlink" Target="https://www.acf.hhs.gov/ocs/policy-guidance/liheap-im-2017-3-state-median-income-estimates-optional-use-fy-2017-liheap" TargetMode="External"/><Relationship Id="rId6" Type="http://schemas.openxmlformats.org/officeDocument/2006/relationships/printerSettings" Target="../printerSettings/printerSettings5.bin"/><Relationship Id="rId5" Type="http://schemas.openxmlformats.org/officeDocument/2006/relationships/hyperlink" Target="https://www.acf.hhs.gov/ocs/resource/liheap-im-2019-02-state-median-income-estimates-fy-2019" TargetMode="External"/><Relationship Id="rId4" Type="http://schemas.openxmlformats.org/officeDocument/2006/relationships/hyperlink" Target="https://www.acf.hhs.gov/ocs/resource/liheap-im-2019-02-state-median-income-estimates-fy-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D20F-7C9D-4187-8F7F-65E54D3D2DEA}">
  <dimension ref="A1:U157"/>
  <sheetViews>
    <sheetView tabSelected="1" zoomScale="70" zoomScaleNormal="70" workbookViewId="0">
      <pane ySplit="1" topLeftCell="A140" activePane="bottomLeft" state="frozen"/>
      <selection activeCell="F1" sqref="F1"/>
      <selection pane="bottomLeft" activeCell="G156" sqref="G156"/>
    </sheetView>
  </sheetViews>
  <sheetFormatPr defaultRowHeight="14.4" x14ac:dyDescent="0.3"/>
  <cols>
    <col min="1" max="1" width="13.33203125" bestFit="1" customWidth="1"/>
    <col min="2" max="2" width="18.21875" bestFit="1" customWidth="1"/>
    <col min="3" max="3" width="8.6640625" bestFit="1" customWidth="1"/>
    <col min="4" max="4" width="6.88671875" bestFit="1" customWidth="1"/>
    <col min="5" max="5" width="7.33203125" bestFit="1" customWidth="1"/>
    <col min="6" max="6" width="9.88671875" bestFit="1" customWidth="1"/>
    <col min="7" max="7" width="7.88671875" bestFit="1" customWidth="1"/>
    <col min="8" max="8" width="10" bestFit="1" customWidth="1"/>
    <col min="9" max="9" width="17.88671875" bestFit="1" customWidth="1"/>
    <col min="10" max="10" width="19.6640625" bestFit="1" customWidth="1"/>
    <col min="11" max="11" width="15.109375" bestFit="1" customWidth="1"/>
    <col min="12" max="12" width="18.6640625" bestFit="1" customWidth="1"/>
    <col min="13" max="13" width="21.33203125" bestFit="1" customWidth="1"/>
    <col min="15" max="15" width="16.6640625" bestFit="1" customWidth="1"/>
    <col min="16" max="16" width="24.88671875" bestFit="1" customWidth="1"/>
    <col min="17" max="17" width="15.21875" style="26" bestFit="1" customWidth="1"/>
    <col min="18" max="18" width="96.88671875" bestFit="1" customWidth="1"/>
    <col min="19" max="19" width="21.44140625" bestFit="1" customWidth="1"/>
    <col min="20" max="20" width="7" bestFit="1" customWidth="1"/>
    <col min="21" max="21" width="6.77734375" bestFit="1" customWidth="1"/>
  </cols>
  <sheetData>
    <row r="1" spans="1:21" s="48" customFormat="1" ht="14.4" customHeight="1" x14ac:dyDescent="0.3">
      <c r="A1" s="47" t="s">
        <v>70</v>
      </c>
      <c r="B1" s="47" t="s">
        <v>72</v>
      </c>
      <c r="C1" s="47" t="s">
        <v>75</v>
      </c>
      <c r="D1" s="47" t="s">
        <v>76</v>
      </c>
      <c r="E1" s="47" t="s">
        <v>78</v>
      </c>
      <c r="F1" s="47" t="s">
        <v>79</v>
      </c>
      <c r="G1" s="47" t="s">
        <v>81</v>
      </c>
      <c r="H1" s="47" t="s">
        <v>82</v>
      </c>
      <c r="I1" s="47" t="s">
        <v>1339</v>
      </c>
      <c r="J1" s="47" t="s">
        <v>83</v>
      </c>
      <c r="K1" s="47" t="s">
        <v>90</v>
      </c>
      <c r="L1" s="47" t="s">
        <v>104</v>
      </c>
      <c r="M1" s="47" t="s">
        <v>106</v>
      </c>
      <c r="N1" s="47" t="s">
        <v>109</v>
      </c>
      <c r="O1" s="47" t="s">
        <v>110</v>
      </c>
      <c r="P1" s="47" t="s">
        <v>111</v>
      </c>
      <c r="Q1" s="47" t="s">
        <v>120</v>
      </c>
      <c r="R1" s="47" t="s">
        <v>121</v>
      </c>
      <c r="S1" s="47" t="s">
        <v>133</v>
      </c>
      <c r="T1" s="47" t="s">
        <v>134</v>
      </c>
      <c r="U1" s="47" t="s">
        <v>135</v>
      </c>
    </row>
    <row r="2" spans="1:21" s="49" customFormat="1" ht="14.4" customHeight="1" x14ac:dyDescent="0.3">
      <c r="A2" s="49" t="s">
        <v>71</v>
      </c>
      <c r="B2" s="49" t="s">
        <v>3</v>
      </c>
      <c r="C2" s="49">
        <v>1</v>
      </c>
      <c r="D2" s="49" t="s">
        <v>77</v>
      </c>
      <c r="E2" s="49">
        <v>1</v>
      </c>
      <c r="F2" s="49" t="s">
        <v>80</v>
      </c>
      <c r="G2" s="49">
        <v>2022</v>
      </c>
      <c r="H2" s="49">
        <v>999999999</v>
      </c>
      <c r="I2" s="49">
        <v>999999999</v>
      </c>
      <c r="J2" s="49" t="s">
        <v>84</v>
      </c>
      <c r="K2" s="49" t="s">
        <v>84</v>
      </c>
      <c r="L2" s="49" t="s">
        <v>105</v>
      </c>
      <c r="M2" s="49" t="s">
        <v>107</v>
      </c>
      <c r="N2" s="49">
        <v>60</v>
      </c>
      <c r="O2" s="49">
        <v>999999999</v>
      </c>
      <c r="P2" s="49" t="s">
        <v>84</v>
      </c>
      <c r="Q2" s="49">
        <v>999999999</v>
      </c>
      <c r="R2" s="49" t="s">
        <v>122</v>
      </c>
      <c r="S2" s="50">
        <v>0.3</v>
      </c>
      <c r="T2" s="49">
        <v>165</v>
      </c>
      <c r="U2" s="49">
        <v>0</v>
      </c>
    </row>
    <row r="3" spans="1:21" s="49" customFormat="1" ht="18.75" customHeight="1" x14ac:dyDescent="0.3">
      <c r="A3" s="49" t="s">
        <v>71</v>
      </c>
      <c r="B3" s="49" t="s">
        <v>3</v>
      </c>
      <c r="C3" s="49">
        <v>1</v>
      </c>
      <c r="D3" s="49" t="s">
        <v>77</v>
      </c>
      <c r="E3" s="49">
        <v>2</v>
      </c>
      <c r="F3" s="49" t="s">
        <v>80</v>
      </c>
      <c r="G3" s="49">
        <v>2022</v>
      </c>
      <c r="H3" s="49">
        <v>999999999</v>
      </c>
      <c r="I3" s="49">
        <v>999999999</v>
      </c>
      <c r="J3" s="49" t="s">
        <v>84</v>
      </c>
      <c r="K3" s="49" t="s">
        <v>84</v>
      </c>
      <c r="L3" s="49" t="s">
        <v>105</v>
      </c>
      <c r="M3" s="49" t="s">
        <v>107</v>
      </c>
      <c r="N3" s="49">
        <v>60</v>
      </c>
      <c r="O3" s="49">
        <v>999999999</v>
      </c>
      <c r="P3" s="49" t="s">
        <v>84</v>
      </c>
      <c r="Q3" s="49">
        <v>999999999</v>
      </c>
      <c r="R3" s="49" t="s">
        <v>122</v>
      </c>
      <c r="S3" s="50">
        <v>0.3</v>
      </c>
      <c r="T3" s="49">
        <v>190</v>
      </c>
      <c r="U3" s="49">
        <v>0</v>
      </c>
    </row>
    <row r="4" spans="1:21" s="49" customFormat="1" ht="14.4" customHeight="1" x14ac:dyDescent="0.3">
      <c r="A4" s="49" t="s">
        <v>71</v>
      </c>
      <c r="B4" s="49" t="s">
        <v>3</v>
      </c>
      <c r="C4" s="49">
        <v>1</v>
      </c>
      <c r="D4" s="49" t="s">
        <v>77</v>
      </c>
      <c r="E4" s="49">
        <v>3</v>
      </c>
      <c r="F4" s="49" t="s">
        <v>80</v>
      </c>
      <c r="G4" s="49">
        <v>2022</v>
      </c>
      <c r="H4" s="49">
        <v>999999999</v>
      </c>
      <c r="I4" s="49">
        <v>999999999</v>
      </c>
      <c r="J4" s="49" t="s">
        <v>84</v>
      </c>
      <c r="K4" s="49" t="s">
        <v>84</v>
      </c>
      <c r="L4" s="49" t="s">
        <v>105</v>
      </c>
      <c r="M4" s="49" t="s">
        <v>107</v>
      </c>
      <c r="N4" s="49">
        <v>60</v>
      </c>
      <c r="O4" s="49">
        <v>999999999</v>
      </c>
      <c r="P4" s="49" t="s">
        <v>84</v>
      </c>
      <c r="Q4" s="49">
        <v>999999999</v>
      </c>
      <c r="R4" s="49" t="s">
        <v>122</v>
      </c>
      <c r="S4" s="50">
        <v>0.3</v>
      </c>
      <c r="T4" s="49">
        <v>215</v>
      </c>
      <c r="U4" s="49">
        <v>0</v>
      </c>
    </row>
    <row r="5" spans="1:21" s="49" customFormat="1" ht="14.4" customHeight="1" x14ac:dyDescent="0.3">
      <c r="A5" s="49" t="s">
        <v>71</v>
      </c>
      <c r="B5" s="49" t="s">
        <v>3</v>
      </c>
      <c r="C5" s="49">
        <v>1</v>
      </c>
      <c r="D5" s="49" t="s">
        <v>77</v>
      </c>
      <c r="E5" s="49">
        <v>4</v>
      </c>
      <c r="F5" s="49" t="s">
        <v>80</v>
      </c>
      <c r="G5" s="49">
        <v>2022</v>
      </c>
      <c r="H5" s="49">
        <v>999999999</v>
      </c>
      <c r="I5" s="49">
        <v>999999999</v>
      </c>
      <c r="J5" s="49" t="s">
        <v>84</v>
      </c>
      <c r="K5" s="49" t="s">
        <v>84</v>
      </c>
      <c r="L5" s="49" t="s">
        <v>105</v>
      </c>
      <c r="M5" s="49" t="s">
        <v>107</v>
      </c>
      <c r="N5" s="49">
        <v>60</v>
      </c>
      <c r="O5" s="49">
        <v>999999999</v>
      </c>
      <c r="P5" s="49" t="s">
        <v>84</v>
      </c>
      <c r="Q5" s="49">
        <v>999999999</v>
      </c>
      <c r="R5" s="49" t="s">
        <v>122</v>
      </c>
      <c r="S5" s="50">
        <v>0.3</v>
      </c>
      <c r="T5" s="49">
        <v>245</v>
      </c>
      <c r="U5" s="49">
        <v>0</v>
      </c>
    </row>
    <row r="6" spans="1:21" s="49" customFormat="1" ht="18.75" customHeight="1" x14ac:dyDescent="0.3">
      <c r="A6" s="49" t="s">
        <v>71</v>
      </c>
      <c r="B6" s="49" t="s">
        <v>3</v>
      </c>
      <c r="C6" s="49">
        <v>1</v>
      </c>
      <c r="D6" s="49" t="s">
        <v>77</v>
      </c>
      <c r="E6" s="49">
        <v>5</v>
      </c>
      <c r="F6" s="49" t="s">
        <v>80</v>
      </c>
      <c r="G6" s="49">
        <v>2022</v>
      </c>
      <c r="H6" s="49">
        <v>999999999</v>
      </c>
      <c r="I6" s="49">
        <v>999999999</v>
      </c>
      <c r="J6" s="49" t="s">
        <v>84</v>
      </c>
      <c r="K6" s="49" t="s">
        <v>84</v>
      </c>
      <c r="L6" s="49" t="s">
        <v>105</v>
      </c>
      <c r="M6" s="49" t="s">
        <v>107</v>
      </c>
      <c r="N6" s="49">
        <v>60</v>
      </c>
      <c r="O6" s="49">
        <v>999999999</v>
      </c>
      <c r="P6" s="49" t="s">
        <v>84</v>
      </c>
      <c r="Q6" s="49">
        <v>999999999</v>
      </c>
      <c r="R6" s="49" t="s">
        <v>122</v>
      </c>
      <c r="S6" s="50">
        <v>0.3</v>
      </c>
      <c r="T6" s="49">
        <v>275</v>
      </c>
      <c r="U6" s="49">
        <v>0</v>
      </c>
    </row>
    <row r="7" spans="1:21" s="49" customFormat="1" x14ac:dyDescent="0.3">
      <c r="A7" s="49" t="s">
        <v>71</v>
      </c>
      <c r="B7" s="49" t="s">
        <v>3</v>
      </c>
      <c r="C7" s="49">
        <v>1</v>
      </c>
      <c r="D7" s="49" t="s">
        <v>77</v>
      </c>
      <c r="E7" s="49">
        <v>6</v>
      </c>
      <c r="F7" s="49" t="s">
        <v>80</v>
      </c>
      <c r="G7" s="49">
        <v>2022</v>
      </c>
      <c r="H7" s="49">
        <v>999999999</v>
      </c>
      <c r="I7" s="49">
        <v>999999999</v>
      </c>
      <c r="J7" s="49" t="s">
        <v>84</v>
      </c>
      <c r="K7" s="49" t="s">
        <v>84</v>
      </c>
      <c r="L7" s="49" t="s">
        <v>105</v>
      </c>
      <c r="M7" s="49" t="s">
        <v>107</v>
      </c>
      <c r="N7" s="49">
        <v>60</v>
      </c>
      <c r="O7" s="49">
        <v>999999999</v>
      </c>
      <c r="P7" s="49" t="s">
        <v>84</v>
      </c>
      <c r="Q7" s="49">
        <v>999999999</v>
      </c>
      <c r="R7" s="49" t="s">
        <v>122</v>
      </c>
      <c r="S7" s="50">
        <v>0.3</v>
      </c>
      <c r="T7" s="49">
        <v>305</v>
      </c>
      <c r="U7" s="49">
        <v>0</v>
      </c>
    </row>
    <row r="8" spans="1:21" s="49" customFormat="1" x14ac:dyDescent="0.3">
      <c r="A8" s="49" t="s">
        <v>71</v>
      </c>
      <c r="B8" s="49" t="s">
        <v>3</v>
      </c>
      <c r="C8" s="49">
        <v>1</v>
      </c>
      <c r="D8" s="49" t="s">
        <v>77</v>
      </c>
      <c r="E8" s="49">
        <v>7</v>
      </c>
      <c r="F8" s="49" t="s">
        <v>80</v>
      </c>
      <c r="G8" s="49">
        <v>2022</v>
      </c>
      <c r="H8" s="49">
        <v>999999999</v>
      </c>
      <c r="I8" s="49">
        <v>999999999</v>
      </c>
      <c r="J8" s="49" t="s">
        <v>84</v>
      </c>
      <c r="K8" s="49" t="s">
        <v>84</v>
      </c>
      <c r="L8" s="49" t="s">
        <v>105</v>
      </c>
      <c r="M8" s="49" t="s">
        <v>107</v>
      </c>
      <c r="N8" s="49">
        <v>60</v>
      </c>
      <c r="O8" s="49">
        <v>999999999</v>
      </c>
      <c r="P8" s="49" t="s">
        <v>84</v>
      </c>
      <c r="Q8" s="49">
        <v>999999999</v>
      </c>
      <c r="R8" s="49" t="s">
        <v>122</v>
      </c>
      <c r="S8" s="50">
        <v>0.3</v>
      </c>
      <c r="T8" s="49">
        <v>335</v>
      </c>
      <c r="U8" s="49">
        <v>0</v>
      </c>
    </row>
    <row r="9" spans="1:21" s="49" customFormat="1" x14ac:dyDescent="0.3">
      <c r="A9" s="49" t="s">
        <v>71</v>
      </c>
      <c r="B9" s="49" t="s">
        <v>3</v>
      </c>
      <c r="C9" s="49">
        <v>1</v>
      </c>
      <c r="D9" s="49" t="s">
        <v>77</v>
      </c>
      <c r="E9" s="49">
        <v>8</v>
      </c>
      <c r="F9" s="49" t="s">
        <v>80</v>
      </c>
      <c r="G9" s="49">
        <v>2022</v>
      </c>
      <c r="H9" s="49">
        <v>999999999</v>
      </c>
      <c r="I9" s="49">
        <v>999999999</v>
      </c>
      <c r="J9" s="49" t="s">
        <v>84</v>
      </c>
      <c r="K9" s="49" t="s">
        <v>84</v>
      </c>
      <c r="L9" s="49" t="s">
        <v>105</v>
      </c>
      <c r="M9" s="49" t="s">
        <v>107</v>
      </c>
      <c r="N9" s="49">
        <v>60</v>
      </c>
      <c r="O9" s="49">
        <v>999999999</v>
      </c>
      <c r="P9" s="49" t="s">
        <v>84</v>
      </c>
      <c r="Q9" s="49">
        <v>999999999</v>
      </c>
      <c r="R9" s="49" t="s">
        <v>122</v>
      </c>
      <c r="S9" s="50">
        <v>0.3</v>
      </c>
      <c r="T9" s="49">
        <f>T8+T8-T7</f>
        <v>365</v>
      </c>
      <c r="U9" s="49">
        <v>0</v>
      </c>
    </row>
    <row r="10" spans="1:21" s="49" customFormat="1" x14ac:dyDescent="0.3">
      <c r="A10" s="49" t="s">
        <v>71</v>
      </c>
      <c r="B10" s="49" t="s">
        <v>3</v>
      </c>
      <c r="C10" s="49">
        <v>1</v>
      </c>
      <c r="D10" s="49" t="s">
        <v>77</v>
      </c>
      <c r="E10" s="49">
        <v>9</v>
      </c>
      <c r="F10" s="49" t="s">
        <v>80</v>
      </c>
      <c r="G10" s="49">
        <v>2022</v>
      </c>
      <c r="H10" s="49">
        <v>999999999</v>
      </c>
      <c r="I10" s="49">
        <v>999999999</v>
      </c>
      <c r="J10" s="49" t="s">
        <v>84</v>
      </c>
      <c r="K10" s="49" t="s">
        <v>84</v>
      </c>
      <c r="L10" s="49" t="s">
        <v>105</v>
      </c>
      <c r="M10" s="49" t="s">
        <v>107</v>
      </c>
      <c r="N10" s="49">
        <v>60</v>
      </c>
      <c r="O10" s="49">
        <v>999999999</v>
      </c>
      <c r="P10" s="49" t="s">
        <v>84</v>
      </c>
      <c r="Q10" s="49">
        <v>999999999</v>
      </c>
      <c r="R10" s="49" t="s">
        <v>122</v>
      </c>
      <c r="S10" s="50">
        <v>0.3</v>
      </c>
      <c r="T10" s="49">
        <f t="shared" ref="T10:T13" si="0">T9+T9-T8</f>
        <v>395</v>
      </c>
      <c r="U10" s="49">
        <v>0</v>
      </c>
    </row>
    <row r="11" spans="1:21" s="49" customFormat="1" x14ac:dyDescent="0.3">
      <c r="A11" s="49" t="s">
        <v>71</v>
      </c>
      <c r="B11" s="49" t="s">
        <v>3</v>
      </c>
      <c r="C11" s="49">
        <v>1</v>
      </c>
      <c r="D11" s="49" t="s">
        <v>77</v>
      </c>
      <c r="E11" s="49">
        <v>10</v>
      </c>
      <c r="F11" s="49" t="s">
        <v>80</v>
      </c>
      <c r="G11" s="49">
        <v>2022</v>
      </c>
      <c r="H11" s="49">
        <v>999999999</v>
      </c>
      <c r="I11" s="49">
        <v>999999999</v>
      </c>
      <c r="J11" s="49" t="s">
        <v>84</v>
      </c>
      <c r="K11" s="49" t="s">
        <v>84</v>
      </c>
      <c r="L11" s="49" t="s">
        <v>105</v>
      </c>
      <c r="M11" s="49" t="s">
        <v>107</v>
      </c>
      <c r="N11" s="49">
        <v>60</v>
      </c>
      <c r="O11" s="49">
        <v>999999999</v>
      </c>
      <c r="P11" s="49" t="s">
        <v>84</v>
      </c>
      <c r="Q11" s="49">
        <v>999999999</v>
      </c>
      <c r="R11" s="49" t="s">
        <v>122</v>
      </c>
      <c r="S11" s="50">
        <v>0.3</v>
      </c>
      <c r="T11" s="49">
        <f t="shared" si="0"/>
        <v>425</v>
      </c>
      <c r="U11" s="49">
        <v>0</v>
      </c>
    </row>
    <row r="12" spans="1:21" s="49" customFormat="1" x14ac:dyDescent="0.3">
      <c r="A12" s="49" t="s">
        <v>71</v>
      </c>
      <c r="B12" s="49" t="s">
        <v>3</v>
      </c>
      <c r="C12" s="49">
        <v>1</v>
      </c>
      <c r="D12" s="49" t="s">
        <v>77</v>
      </c>
      <c r="E12" s="49">
        <v>11</v>
      </c>
      <c r="F12" s="49" t="s">
        <v>80</v>
      </c>
      <c r="G12" s="49">
        <v>2022</v>
      </c>
      <c r="H12" s="49">
        <v>999999999</v>
      </c>
      <c r="I12" s="49">
        <v>999999999</v>
      </c>
      <c r="J12" s="49" t="s">
        <v>84</v>
      </c>
      <c r="K12" s="49" t="s">
        <v>84</v>
      </c>
      <c r="L12" s="49" t="s">
        <v>105</v>
      </c>
      <c r="M12" s="49" t="s">
        <v>107</v>
      </c>
      <c r="N12" s="49">
        <v>60</v>
      </c>
      <c r="O12" s="49">
        <v>999999999</v>
      </c>
      <c r="P12" s="49" t="s">
        <v>84</v>
      </c>
      <c r="Q12" s="49">
        <v>999999999</v>
      </c>
      <c r="R12" s="49" t="s">
        <v>122</v>
      </c>
      <c r="S12" s="50">
        <v>0.3</v>
      </c>
      <c r="T12" s="49">
        <f t="shared" si="0"/>
        <v>455</v>
      </c>
      <c r="U12" s="49">
        <v>0</v>
      </c>
    </row>
    <row r="13" spans="1:21" s="49" customFormat="1" x14ac:dyDescent="0.3">
      <c r="A13" s="49" t="s">
        <v>71</v>
      </c>
      <c r="B13" s="49" t="s">
        <v>3</v>
      </c>
      <c r="C13" s="49">
        <v>1</v>
      </c>
      <c r="D13" s="49" t="s">
        <v>77</v>
      </c>
      <c r="E13" s="49">
        <v>12</v>
      </c>
      <c r="F13" s="49" t="s">
        <v>80</v>
      </c>
      <c r="G13" s="49">
        <v>2022</v>
      </c>
      <c r="H13" s="49">
        <v>999999999</v>
      </c>
      <c r="I13" s="49">
        <v>999999999</v>
      </c>
      <c r="J13" s="49" t="s">
        <v>84</v>
      </c>
      <c r="K13" s="49" t="s">
        <v>84</v>
      </c>
      <c r="L13" s="49" t="s">
        <v>105</v>
      </c>
      <c r="M13" s="49" t="s">
        <v>107</v>
      </c>
      <c r="N13" s="49">
        <v>60</v>
      </c>
      <c r="O13" s="49">
        <v>999999999</v>
      </c>
      <c r="P13" s="49" t="s">
        <v>84</v>
      </c>
      <c r="Q13" s="49">
        <v>999999999</v>
      </c>
      <c r="R13" s="49" t="s">
        <v>122</v>
      </c>
      <c r="S13" s="50">
        <v>0.3</v>
      </c>
      <c r="T13" s="49">
        <f t="shared" si="0"/>
        <v>485</v>
      </c>
      <c r="U13" s="49">
        <v>0</v>
      </c>
    </row>
    <row r="14" spans="1:21" x14ac:dyDescent="0.3">
      <c r="A14" s="49" t="s">
        <v>71</v>
      </c>
      <c r="B14" s="49" t="s">
        <v>25</v>
      </c>
      <c r="C14" s="49">
        <v>4</v>
      </c>
      <c r="D14" s="49" t="s">
        <v>77</v>
      </c>
      <c r="E14" s="49">
        <v>1</v>
      </c>
      <c r="F14" s="49" t="s">
        <v>80</v>
      </c>
      <c r="G14" s="49">
        <v>2022</v>
      </c>
      <c r="H14" s="49">
        <v>2000</v>
      </c>
      <c r="I14" s="49">
        <v>2000</v>
      </c>
      <c r="J14" s="49" t="s">
        <v>84</v>
      </c>
      <c r="K14" s="49" t="s">
        <v>84</v>
      </c>
      <c r="L14" s="49" t="s">
        <v>105</v>
      </c>
      <c r="M14" s="49" t="s">
        <v>107</v>
      </c>
      <c r="N14" s="49">
        <v>12</v>
      </c>
      <c r="O14" s="49">
        <v>999999999</v>
      </c>
      <c r="P14" s="49" t="s">
        <v>84</v>
      </c>
      <c r="Q14" s="49">
        <v>1133</v>
      </c>
      <c r="R14" s="49" t="s">
        <v>122</v>
      </c>
      <c r="S14" s="62" t="s">
        <v>1341</v>
      </c>
      <c r="T14" s="63"/>
      <c r="U14" s="63"/>
    </row>
    <row r="15" spans="1:21" x14ac:dyDescent="0.3">
      <c r="A15" s="49" t="s">
        <v>71</v>
      </c>
      <c r="B15" s="49" t="s">
        <v>25</v>
      </c>
      <c r="C15" s="49">
        <v>4</v>
      </c>
      <c r="D15" s="49" t="s">
        <v>77</v>
      </c>
      <c r="E15" s="49">
        <v>2</v>
      </c>
      <c r="F15" s="49" t="s">
        <v>80</v>
      </c>
      <c r="G15" s="49">
        <v>2022</v>
      </c>
      <c r="H15" s="49">
        <v>2000</v>
      </c>
      <c r="I15" s="49">
        <v>2000</v>
      </c>
      <c r="J15" s="49" t="s">
        <v>84</v>
      </c>
      <c r="K15" s="49" t="s">
        <v>84</v>
      </c>
      <c r="L15" s="49" t="s">
        <v>105</v>
      </c>
      <c r="M15" s="49" t="s">
        <v>107</v>
      </c>
      <c r="N15" s="49">
        <v>12</v>
      </c>
      <c r="O15" s="49">
        <v>999999999</v>
      </c>
      <c r="P15" s="49" t="s">
        <v>84</v>
      </c>
      <c r="Q15" s="49">
        <v>1526</v>
      </c>
      <c r="R15" s="49" t="s">
        <v>122</v>
      </c>
      <c r="S15" s="63"/>
      <c r="T15" s="63"/>
      <c r="U15" s="63"/>
    </row>
    <row r="16" spans="1:21" x14ac:dyDescent="0.3">
      <c r="A16" s="49" t="s">
        <v>71</v>
      </c>
      <c r="B16" s="49" t="s">
        <v>25</v>
      </c>
      <c r="C16" s="49">
        <v>4</v>
      </c>
      <c r="D16" s="49" t="s">
        <v>77</v>
      </c>
      <c r="E16" s="49">
        <v>3</v>
      </c>
      <c r="F16" s="49" t="s">
        <v>80</v>
      </c>
      <c r="G16" s="49">
        <v>2022</v>
      </c>
      <c r="H16" s="49">
        <v>2000</v>
      </c>
      <c r="I16" s="49">
        <v>2000</v>
      </c>
      <c r="J16" s="49" t="s">
        <v>84</v>
      </c>
      <c r="K16" s="49" t="s">
        <v>84</v>
      </c>
      <c r="L16" s="49" t="s">
        <v>105</v>
      </c>
      <c r="M16" s="49" t="s">
        <v>107</v>
      </c>
      <c r="N16" s="49">
        <v>12</v>
      </c>
      <c r="O16" s="49">
        <v>999999999</v>
      </c>
      <c r="P16" s="49" t="s">
        <v>84</v>
      </c>
      <c r="Q16" s="49">
        <v>1920</v>
      </c>
      <c r="R16" s="49" t="s">
        <v>122</v>
      </c>
      <c r="S16" s="63"/>
      <c r="T16" s="63"/>
      <c r="U16" s="63"/>
    </row>
    <row r="17" spans="1:21" x14ac:dyDescent="0.3">
      <c r="A17" s="49" t="s">
        <v>71</v>
      </c>
      <c r="B17" s="49" t="s">
        <v>25</v>
      </c>
      <c r="C17" s="49">
        <v>4</v>
      </c>
      <c r="D17" s="49" t="s">
        <v>77</v>
      </c>
      <c r="E17" s="49">
        <v>4</v>
      </c>
      <c r="F17" s="49" t="s">
        <v>80</v>
      </c>
      <c r="G17" s="49">
        <v>2022</v>
      </c>
      <c r="H17" s="49">
        <v>2000</v>
      </c>
      <c r="I17" s="49">
        <v>2000</v>
      </c>
      <c r="J17" s="49" t="s">
        <v>84</v>
      </c>
      <c r="K17" s="49" t="s">
        <v>84</v>
      </c>
      <c r="L17" s="49" t="s">
        <v>105</v>
      </c>
      <c r="M17" s="49" t="s">
        <v>107</v>
      </c>
      <c r="N17" s="49">
        <v>12</v>
      </c>
      <c r="O17" s="49">
        <v>999999999</v>
      </c>
      <c r="P17" s="49" t="s">
        <v>84</v>
      </c>
      <c r="Q17" s="49">
        <v>2313</v>
      </c>
      <c r="R17" s="49" t="s">
        <v>122</v>
      </c>
      <c r="S17" s="63"/>
      <c r="T17" s="63"/>
      <c r="U17" s="63"/>
    </row>
    <row r="18" spans="1:21" x14ac:dyDescent="0.3">
      <c r="A18" s="49" t="s">
        <v>71</v>
      </c>
      <c r="B18" s="49" t="s">
        <v>25</v>
      </c>
      <c r="C18" s="49">
        <v>4</v>
      </c>
      <c r="D18" s="49" t="s">
        <v>77</v>
      </c>
      <c r="E18" s="49">
        <v>5</v>
      </c>
      <c r="F18" s="49" t="s">
        <v>80</v>
      </c>
      <c r="G18" s="49">
        <v>2022</v>
      </c>
      <c r="H18" s="49">
        <v>2000</v>
      </c>
      <c r="I18" s="49">
        <v>2000</v>
      </c>
      <c r="J18" s="49" t="s">
        <v>84</v>
      </c>
      <c r="K18" s="49" t="s">
        <v>84</v>
      </c>
      <c r="L18" s="49" t="s">
        <v>105</v>
      </c>
      <c r="M18" s="49" t="s">
        <v>107</v>
      </c>
      <c r="N18" s="49">
        <v>12</v>
      </c>
      <c r="O18" s="49">
        <v>999999999</v>
      </c>
      <c r="P18" s="49" t="s">
        <v>84</v>
      </c>
      <c r="Q18" s="49">
        <v>2796</v>
      </c>
      <c r="R18" s="49" t="s">
        <v>122</v>
      </c>
      <c r="S18" s="63"/>
      <c r="T18" s="63"/>
      <c r="U18" s="63"/>
    </row>
    <row r="19" spans="1:21" x14ac:dyDescent="0.3">
      <c r="A19" s="49" t="s">
        <v>71</v>
      </c>
      <c r="B19" s="49" t="s">
        <v>25</v>
      </c>
      <c r="C19" s="49">
        <v>4</v>
      </c>
      <c r="D19" s="49" t="s">
        <v>77</v>
      </c>
      <c r="E19" s="49">
        <v>6</v>
      </c>
      <c r="F19" s="49" t="s">
        <v>80</v>
      </c>
      <c r="G19" s="49">
        <v>2022</v>
      </c>
      <c r="H19" s="49">
        <v>2000</v>
      </c>
      <c r="I19" s="49">
        <v>2000</v>
      </c>
      <c r="J19" s="49" t="s">
        <v>84</v>
      </c>
      <c r="K19" s="49" t="s">
        <v>84</v>
      </c>
      <c r="L19" s="49" t="s">
        <v>105</v>
      </c>
      <c r="M19" s="49" t="s">
        <v>107</v>
      </c>
      <c r="N19" s="49">
        <v>12</v>
      </c>
      <c r="O19" s="49">
        <v>999999999</v>
      </c>
      <c r="P19" s="49" t="s">
        <v>84</v>
      </c>
      <c r="Q19" s="49">
        <v>3100</v>
      </c>
      <c r="R19" s="49" t="s">
        <v>122</v>
      </c>
      <c r="S19" s="63"/>
      <c r="T19" s="63"/>
      <c r="U19" s="63"/>
    </row>
    <row r="20" spans="1:21" x14ac:dyDescent="0.3">
      <c r="A20" s="49" t="s">
        <v>71</v>
      </c>
      <c r="B20" s="49" t="s">
        <v>25</v>
      </c>
      <c r="C20" s="49">
        <v>4</v>
      </c>
      <c r="D20" s="49" t="s">
        <v>77</v>
      </c>
      <c r="E20" s="49">
        <v>7</v>
      </c>
      <c r="F20" s="49" t="s">
        <v>80</v>
      </c>
      <c r="G20" s="49">
        <v>2022</v>
      </c>
      <c r="H20" s="49">
        <v>2000</v>
      </c>
      <c r="I20" s="49">
        <v>2000</v>
      </c>
      <c r="J20" s="49" t="s">
        <v>84</v>
      </c>
      <c r="K20" s="49" t="s">
        <v>84</v>
      </c>
      <c r="L20" s="49" t="s">
        <v>105</v>
      </c>
      <c r="M20" s="49" t="s">
        <v>107</v>
      </c>
      <c r="N20" s="49">
        <v>12</v>
      </c>
      <c r="O20" s="49">
        <v>999999999</v>
      </c>
      <c r="P20" s="49" t="s">
        <v>84</v>
      </c>
      <c r="Q20" s="49">
        <v>3493</v>
      </c>
      <c r="R20" s="49" t="s">
        <v>122</v>
      </c>
      <c r="S20" s="63"/>
      <c r="T20" s="63"/>
      <c r="U20" s="63"/>
    </row>
    <row r="21" spans="1:21" x14ac:dyDescent="0.3">
      <c r="A21" s="49" t="s">
        <v>71</v>
      </c>
      <c r="B21" s="49" t="s">
        <v>25</v>
      </c>
      <c r="C21" s="49">
        <v>4</v>
      </c>
      <c r="D21" s="49" t="s">
        <v>77</v>
      </c>
      <c r="E21" s="49">
        <v>8</v>
      </c>
      <c r="F21" s="49" t="s">
        <v>80</v>
      </c>
      <c r="G21" s="49">
        <v>2022</v>
      </c>
      <c r="H21" s="49">
        <v>2000</v>
      </c>
      <c r="I21" s="49">
        <v>2000</v>
      </c>
      <c r="J21" s="49" t="s">
        <v>84</v>
      </c>
      <c r="K21" s="49" t="s">
        <v>84</v>
      </c>
      <c r="L21" s="49" t="s">
        <v>105</v>
      </c>
      <c r="M21" s="49" t="s">
        <v>107</v>
      </c>
      <c r="N21" s="49">
        <v>12</v>
      </c>
      <c r="O21" s="49">
        <v>999999999</v>
      </c>
      <c r="P21" s="49" t="s">
        <v>84</v>
      </c>
      <c r="Q21" s="49">
        <v>3886</v>
      </c>
      <c r="R21" s="49" t="s">
        <v>122</v>
      </c>
      <c r="S21" s="63"/>
      <c r="T21" s="63"/>
      <c r="U21" s="63"/>
    </row>
    <row r="22" spans="1:21" x14ac:dyDescent="0.3">
      <c r="A22" s="49" t="s">
        <v>71</v>
      </c>
      <c r="B22" s="49" t="s">
        <v>25</v>
      </c>
      <c r="C22" s="49">
        <v>4</v>
      </c>
      <c r="D22" s="49" t="s">
        <v>77</v>
      </c>
      <c r="E22" s="49">
        <v>9</v>
      </c>
      <c r="F22" s="49" t="s">
        <v>80</v>
      </c>
      <c r="G22" s="49">
        <v>2022</v>
      </c>
      <c r="H22" s="49">
        <v>2000</v>
      </c>
      <c r="I22" s="49">
        <v>2000</v>
      </c>
      <c r="J22" s="49" t="s">
        <v>84</v>
      </c>
      <c r="K22" s="49" t="s">
        <v>84</v>
      </c>
      <c r="L22" s="49" t="s">
        <v>105</v>
      </c>
      <c r="M22" s="49" t="s">
        <v>107</v>
      </c>
      <c r="N22" s="49">
        <v>12</v>
      </c>
      <c r="O22" s="49">
        <v>999999999</v>
      </c>
      <c r="P22" s="49" t="s">
        <v>84</v>
      </c>
      <c r="Q22" s="49">
        <f>Q21+394</f>
        <v>4280</v>
      </c>
      <c r="R22" s="49" t="s">
        <v>122</v>
      </c>
      <c r="S22" s="63"/>
      <c r="T22" s="63"/>
      <c r="U22" s="63"/>
    </row>
    <row r="23" spans="1:21" x14ac:dyDescent="0.3">
      <c r="A23" s="49" t="s">
        <v>71</v>
      </c>
      <c r="B23" s="49" t="s">
        <v>25</v>
      </c>
      <c r="C23" s="49">
        <v>4</v>
      </c>
      <c r="D23" s="49" t="s">
        <v>77</v>
      </c>
      <c r="E23" s="49">
        <v>10</v>
      </c>
      <c r="F23" s="49" t="s">
        <v>80</v>
      </c>
      <c r="G23" s="49">
        <v>2022</v>
      </c>
      <c r="H23" s="49">
        <v>2000</v>
      </c>
      <c r="I23" s="49">
        <v>2000</v>
      </c>
      <c r="J23" s="49" t="s">
        <v>84</v>
      </c>
      <c r="K23" s="49" t="s">
        <v>84</v>
      </c>
      <c r="L23" s="49" t="s">
        <v>105</v>
      </c>
      <c r="M23" s="49" t="s">
        <v>107</v>
      </c>
      <c r="N23" s="49">
        <v>12</v>
      </c>
      <c r="O23" s="49">
        <v>999999999</v>
      </c>
      <c r="P23" s="49" t="s">
        <v>84</v>
      </c>
      <c r="Q23" s="49">
        <f t="shared" ref="Q23:Q25" si="1">Q22+394</f>
        <v>4674</v>
      </c>
      <c r="R23" s="49" t="s">
        <v>122</v>
      </c>
      <c r="S23" s="63"/>
      <c r="T23" s="63"/>
      <c r="U23" s="63"/>
    </row>
    <row r="24" spans="1:21" x14ac:dyDescent="0.3">
      <c r="A24" s="49" t="s">
        <v>71</v>
      </c>
      <c r="B24" s="49" t="s">
        <v>25</v>
      </c>
      <c r="C24" s="49">
        <v>4</v>
      </c>
      <c r="D24" s="49" t="s">
        <v>77</v>
      </c>
      <c r="E24" s="49">
        <v>11</v>
      </c>
      <c r="F24" s="49" t="s">
        <v>80</v>
      </c>
      <c r="G24" s="49">
        <v>2022</v>
      </c>
      <c r="H24" s="49">
        <v>2000</v>
      </c>
      <c r="I24" s="49">
        <v>2000</v>
      </c>
      <c r="J24" s="49" t="s">
        <v>84</v>
      </c>
      <c r="K24" s="49" t="s">
        <v>84</v>
      </c>
      <c r="L24" s="49" t="s">
        <v>105</v>
      </c>
      <c r="M24" s="49" t="s">
        <v>107</v>
      </c>
      <c r="N24" s="49">
        <v>12</v>
      </c>
      <c r="O24" s="49">
        <v>999999999</v>
      </c>
      <c r="P24" s="49" t="s">
        <v>84</v>
      </c>
      <c r="Q24" s="49">
        <f t="shared" si="1"/>
        <v>5068</v>
      </c>
      <c r="R24" s="49" t="s">
        <v>122</v>
      </c>
      <c r="S24" s="63"/>
      <c r="T24" s="63"/>
      <c r="U24" s="63"/>
    </row>
    <row r="25" spans="1:21" x14ac:dyDescent="0.3">
      <c r="A25" s="49" t="s">
        <v>71</v>
      </c>
      <c r="B25" s="49" t="s">
        <v>25</v>
      </c>
      <c r="C25" s="49">
        <v>4</v>
      </c>
      <c r="D25" s="49" t="s">
        <v>77</v>
      </c>
      <c r="E25" s="49">
        <v>12</v>
      </c>
      <c r="F25" s="49" t="s">
        <v>80</v>
      </c>
      <c r="G25" s="49">
        <v>2022</v>
      </c>
      <c r="H25" s="49">
        <v>2000</v>
      </c>
      <c r="I25" s="49">
        <v>2000</v>
      </c>
      <c r="J25" s="49" t="s">
        <v>84</v>
      </c>
      <c r="K25" s="49" t="s">
        <v>84</v>
      </c>
      <c r="L25" s="49" t="s">
        <v>105</v>
      </c>
      <c r="M25" s="49" t="s">
        <v>107</v>
      </c>
      <c r="N25" s="49">
        <v>12</v>
      </c>
      <c r="O25" s="49">
        <v>999999999</v>
      </c>
      <c r="P25" s="49" t="s">
        <v>84</v>
      </c>
      <c r="Q25" s="49">
        <f t="shared" si="1"/>
        <v>5462</v>
      </c>
      <c r="R25" s="49" t="s">
        <v>122</v>
      </c>
      <c r="S25" s="63"/>
      <c r="T25" s="63"/>
      <c r="U25" s="63"/>
    </row>
    <row r="26" spans="1:21" s="29" customFormat="1" x14ac:dyDescent="0.3">
      <c r="A26" s="29" t="s">
        <v>71</v>
      </c>
      <c r="B26" s="29" t="s">
        <v>26</v>
      </c>
      <c r="C26" s="29">
        <v>5</v>
      </c>
      <c r="D26" s="29" t="s">
        <v>77</v>
      </c>
      <c r="E26" s="29">
        <v>1</v>
      </c>
      <c r="F26" s="29" t="s">
        <v>80</v>
      </c>
      <c r="G26" s="29">
        <v>2020</v>
      </c>
      <c r="H26" s="29">
        <v>3000</v>
      </c>
      <c r="I26" s="29">
        <v>2000</v>
      </c>
      <c r="J26" s="29" t="s">
        <v>84</v>
      </c>
      <c r="K26" s="29" t="s">
        <v>84</v>
      </c>
      <c r="L26" s="29" t="s">
        <v>105</v>
      </c>
      <c r="M26" s="29" t="s">
        <v>107</v>
      </c>
      <c r="N26" s="29">
        <v>24</v>
      </c>
      <c r="O26" s="29">
        <v>999999999</v>
      </c>
      <c r="P26" s="29" t="s">
        <v>113</v>
      </c>
      <c r="Q26" s="29">
        <v>446</v>
      </c>
      <c r="R26" s="29" t="s">
        <v>1336</v>
      </c>
      <c r="S26" s="30">
        <v>0.2</v>
      </c>
      <c r="T26" s="29">
        <v>81</v>
      </c>
      <c r="U26" s="29">
        <v>0</v>
      </c>
    </row>
    <row r="27" spans="1:21" s="29" customFormat="1" x14ac:dyDescent="0.3">
      <c r="A27" s="29" t="s">
        <v>71</v>
      </c>
      <c r="B27" s="29" t="s">
        <v>26</v>
      </c>
      <c r="C27" s="29">
        <v>5</v>
      </c>
      <c r="D27" s="29" t="s">
        <v>77</v>
      </c>
      <c r="E27" s="29">
        <v>2</v>
      </c>
      <c r="F27" s="29" t="s">
        <v>80</v>
      </c>
      <c r="G27" s="29">
        <v>2020</v>
      </c>
      <c r="H27" s="29">
        <v>3000</v>
      </c>
      <c r="I27" s="29">
        <v>2000</v>
      </c>
      <c r="J27" s="29" t="s">
        <v>84</v>
      </c>
      <c r="K27" s="29" t="s">
        <v>84</v>
      </c>
      <c r="L27" s="29" t="s">
        <v>105</v>
      </c>
      <c r="M27" s="29" t="s">
        <v>107</v>
      </c>
      <c r="N27" s="29">
        <v>24</v>
      </c>
      <c r="O27" s="29">
        <v>999999999</v>
      </c>
      <c r="P27" s="29" t="s">
        <v>113</v>
      </c>
      <c r="Q27" s="29">
        <v>446</v>
      </c>
      <c r="R27" s="29" t="s">
        <v>1336</v>
      </c>
      <c r="S27" s="30">
        <v>0.2</v>
      </c>
      <c r="T27" s="29">
        <v>162</v>
      </c>
      <c r="U27" s="29">
        <v>0</v>
      </c>
    </row>
    <row r="28" spans="1:21" s="29" customFormat="1" ht="14.4" customHeight="1" x14ac:dyDescent="0.3">
      <c r="A28" s="29" t="s">
        <v>71</v>
      </c>
      <c r="B28" s="29" t="s">
        <v>26</v>
      </c>
      <c r="C28" s="29">
        <v>5</v>
      </c>
      <c r="D28" s="29" t="s">
        <v>77</v>
      </c>
      <c r="E28" s="29">
        <v>3</v>
      </c>
      <c r="F28" s="29" t="s">
        <v>80</v>
      </c>
      <c r="G28" s="29">
        <v>2020</v>
      </c>
      <c r="H28" s="29">
        <v>3000</v>
      </c>
      <c r="I28" s="29">
        <v>2000</v>
      </c>
      <c r="J28" s="29" t="s">
        <v>84</v>
      </c>
      <c r="K28" s="29" t="s">
        <v>84</v>
      </c>
      <c r="L28" s="29" t="s">
        <v>105</v>
      </c>
      <c r="M28" s="29" t="s">
        <v>107</v>
      </c>
      <c r="N28" s="29">
        <v>24</v>
      </c>
      <c r="O28" s="29">
        <v>999999999</v>
      </c>
      <c r="P28" s="29" t="s">
        <v>113</v>
      </c>
      <c r="Q28" s="29">
        <v>446</v>
      </c>
      <c r="R28" s="29" t="s">
        <v>1336</v>
      </c>
      <c r="S28" s="30">
        <v>0.2</v>
      </c>
      <c r="T28" s="29">
        <v>204</v>
      </c>
      <c r="U28" s="29">
        <v>0</v>
      </c>
    </row>
    <row r="29" spans="1:21" s="29" customFormat="1" ht="14.4" customHeight="1" x14ac:dyDescent="0.3">
      <c r="A29" s="29" t="s">
        <v>71</v>
      </c>
      <c r="B29" s="29" t="s">
        <v>26</v>
      </c>
      <c r="C29" s="29">
        <v>5</v>
      </c>
      <c r="D29" s="29" t="s">
        <v>77</v>
      </c>
      <c r="E29" s="29">
        <v>4</v>
      </c>
      <c r="F29" s="29" t="s">
        <v>80</v>
      </c>
      <c r="G29" s="29">
        <v>2020</v>
      </c>
      <c r="H29" s="29">
        <v>3000</v>
      </c>
      <c r="I29" s="29">
        <v>2000</v>
      </c>
      <c r="J29" s="29" t="s">
        <v>84</v>
      </c>
      <c r="K29" s="29" t="s">
        <v>84</v>
      </c>
      <c r="L29" s="29" t="s">
        <v>105</v>
      </c>
      <c r="M29" s="29" t="s">
        <v>107</v>
      </c>
      <c r="N29" s="29">
        <v>24</v>
      </c>
      <c r="O29" s="29">
        <v>999999999</v>
      </c>
      <c r="P29" s="29" t="s">
        <v>113</v>
      </c>
      <c r="Q29" s="29">
        <v>446</v>
      </c>
      <c r="R29" s="29" t="s">
        <v>1336</v>
      </c>
      <c r="S29" s="30">
        <v>0.2</v>
      </c>
      <c r="T29" s="29">
        <v>247</v>
      </c>
      <c r="U29" s="29">
        <v>0</v>
      </c>
    </row>
    <row r="30" spans="1:21" s="29" customFormat="1" ht="14.4" customHeight="1" x14ac:dyDescent="0.3">
      <c r="A30" s="29" t="s">
        <v>71</v>
      </c>
      <c r="B30" s="29" t="s">
        <v>26</v>
      </c>
      <c r="C30" s="29">
        <v>5</v>
      </c>
      <c r="D30" s="29" t="s">
        <v>77</v>
      </c>
      <c r="E30" s="29">
        <v>5</v>
      </c>
      <c r="F30" s="29" t="s">
        <v>80</v>
      </c>
      <c r="G30" s="29">
        <v>2020</v>
      </c>
      <c r="H30" s="29">
        <v>3000</v>
      </c>
      <c r="I30" s="29">
        <v>2000</v>
      </c>
      <c r="J30" s="29" t="s">
        <v>84</v>
      </c>
      <c r="K30" s="29" t="s">
        <v>84</v>
      </c>
      <c r="L30" s="29" t="s">
        <v>105</v>
      </c>
      <c r="M30" s="29" t="s">
        <v>107</v>
      </c>
      <c r="N30" s="29">
        <v>24</v>
      </c>
      <c r="O30" s="29">
        <v>999999999</v>
      </c>
      <c r="P30" s="29" t="s">
        <v>113</v>
      </c>
      <c r="Q30" s="29">
        <v>446</v>
      </c>
      <c r="R30" s="29" t="s">
        <v>1336</v>
      </c>
      <c r="S30" s="30">
        <v>0.2</v>
      </c>
      <c r="T30" s="29">
        <v>286</v>
      </c>
      <c r="U30" s="29">
        <v>0</v>
      </c>
    </row>
    <row r="31" spans="1:21" s="29" customFormat="1" ht="14.4" customHeight="1" x14ac:dyDescent="0.3">
      <c r="A31" s="29" t="s">
        <v>71</v>
      </c>
      <c r="B31" s="29" t="s">
        <v>26</v>
      </c>
      <c r="C31" s="29">
        <v>5</v>
      </c>
      <c r="D31" s="29" t="s">
        <v>77</v>
      </c>
      <c r="E31" s="29">
        <v>6</v>
      </c>
      <c r="F31" s="29" t="s">
        <v>80</v>
      </c>
      <c r="G31" s="29">
        <v>2020</v>
      </c>
      <c r="H31" s="29">
        <v>3000</v>
      </c>
      <c r="I31" s="29">
        <v>2000</v>
      </c>
      <c r="J31" s="29" t="s">
        <v>84</v>
      </c>
      <c r="K31" s="29" t="s">
        <v>84</v>
      </c>
      <c r="L31" s="29" t="s">
        <v>105</v>
      </c>
      <c r="M31" s="29" t="s">
        <v>107</v>
      </c>
      <c r="N31" s="29">
        <v>24</v>
      </c>
      <c r="O31" s="29">
        <v>999999999</v>
      </c>
      <c r="P31" s="29" t="s">
        <v>113</v>
      </c>
      <c r="Q31" s="29">
        <v>446</v>
      </c>
      <c r="R31" s="29" t="s">
        <v>1336</v>
      </c>
      <c r="S31" s="30">
        <v>0.2</v>
      </c>
      <c r="T31" s="29">
        <v>331</v>
      </c>
      <c r="U31" s="29">
        <v>0</v>
      </c>
    </row>
    <row r="32" spans="1:21" s="29" customFormat="1" ht="14.4" customHeight="1" x14ac:dyDescent="0.3">
      <c r="A32" s="29" t="s">
        <v>71</v>
      </c>
      <c r="B32" s="29" t="s">
        <v>26</v>
      </c>
      <c r="C32" s="29">
        <v>5</v>
      </c>
      <c r="D32" s="29" t="s">
        <v>77</v>
      </c>
      <c r="E32" s="29">
        <v>7</v>
      </c>
      <c r="F32" s="29" t="s">
        <v>80</v>
      </c>
      <c r="G32" s="29">
        <v>2020</v>
      </c>
      <c r="H32" s="29">
        <v>3000</v>
      </c>
      <c r="I32" s="29">
        <v>2000</v>
      </c>
      <c r="J32" s="29" t="s">
        <v>84</v>
      </c>
      <c r="K32" s="29" t="s">
        <v>84</v>
      </c>
      <c r="L32" s="29" t="s">
        <v>105</v>
      </c>
      <c r="M32" s="29" t="s">
        <v>107</v>
      </c>
      <c r="N32" s="29">
        <v>24</v>
      </c>
      <c r="O32" s="29">
        <v>999999999</v>
      </c>
      <c r="P32" s="29" t="s">
        <v>113</v>
      </c>
      <c r="Q32" s="29">
        <v>446</v>
      </c>
      <c r="R32" s="29" t="s">
        <v>1336</v>
      </c>
      <c r="S32" s="30">
        <v>0.2</v>
      </c>
      <c r="T32" s="29">
        <v>373</v>
      </c>
      <c r="U32" s="29">
        <v>0</v>
      </c>
    </row>
    <row r="33" spans="1:21" s="29" customFormat="1" x14ac:dyDescent="0.3">
      <c r="A33" s="29" t="s">
        <v>71</v>
      </c>
      <c r="B33" s="29" t="s">
        <v>26</v>
      </c>
      <c r="C33" s="29">
        <v>5</v>
      </c>
      <c r="D33" s="29" t="s">
        <v>77</v>
      </c>
      <c r="E33" s="29">
        <v>8</v>
      </c>
      <c r="F33" s="29" t="s">
        <v>80</v>
      </c>
      <c r="G33" s="29">
        <v>2020</v>
      </c>
      <c r="H33" s="29">
        <v>3000</v>
      </c>
      <c r="I33" s="29">
        <v>2000</v>
      </c>
      <c r="J33" s="29" t="s">
        <v>84</v>
      </c>
      <c r="K33" s="29" t="s">
        <v>84</v>
      </c>
      <c r="L33" s="29" t="s">
        <v>105</v>
      </c>
      <c r="M33" s="29" t="s">
        <v>107</v>
      </c>
      <c r="N33" s="29">
        <v>24</v>
      </c>
      <c r="O33" s="29">
        <v>999999999</v>
      </c>
      <c r="P33" s="29" t="s">
        <v>113</v>
      </c>
      <c r="Q33" s="29">
        <v>446</v>
      </c>
      <c r="R33" s="29" t="s">
        <v>1336</v>
      </c>
      <c r="S33" s="30">
        <v>0.2</v>
      </c>
      <c r="T33" s="29">
        <v>415</v>
      </c>
      <c r="U33" s="29">
        <v>0</v>
      </c>
    </row>
    <row r="34" spans="1:21" s="29" customFormat="1" x14ac:dyDescent="0.3">
      <c r="A34" s="29" t="s">
        <v>71</v>
      </c>
      <c r="B34" s="29" t="s">
        <v>26</v>
      </c>
      <c r="C34" s="29">
        <v>5</v>
      </c>
      <c r="D34" s="29" t="s">
        <v>77</v>
      </c>
      <c r="E34" s="29">
        <v>9</v>
      </c>
      <c r="F34" s="29" t="s">
        <v>80</v>
      </c>
      <c r="G34" s="29">
        <v>2020</v>
      </c>
      <c r="H34" s="29">
        <v>3000</v>
      </c>
      <c r="I34" s="29">
        <v>2000</v>
      </c>
      <c r="J34" s="29" t="s">
        <v>84</v>
      </c>
      <c r="K34" s="29" t="s">
        <v>84</v>
      </c>
      <c r="L34" s="29" t="s">
        <v>105</v>
      </c>
      <c r="M34" s="29" t="s">
        <v>107</v>
      </c>
      <c r="N34" s="29">
        <v>24</v>
      </c>
      <c r="O34" s="29">
        <v>999999999</v>
      </c>
      <c r="P34" s="29" t="s">
        <v>113</v>
      </c>
      <c r="Q34" s="29">
        <v>446</v>
      </c>
      <c r="R34" s="29" t="s">
        <v>1336</v>
      </c>
      <c r="S34" s="30">
        <v>0.2</v>
      </c>
      <c r="T34" s="29">
        <v>457</v>
      </c>
      <c r="U34" s="29">
        <v>0</v>
      </c>
    </row>
    <row r="35" spans="1:21" s="29" customFormat="1" ht="14.4" customHeight="1" x14ac:dyDescent="0.3">
      <c r="A35" s="29" t="s">
        <v>71</v>
      </c>
      <c r="B35" s="29" t="s">
        <v>26</v>
      </c>
      <c r="C35" s="29">
        <v>5</v>
      </c>
      <c r="D35" s="29" t="s">
        <v>77</v>
      </c>
      <c r="E35" s="29">
        <v>10</v>
      </c>
      <c r="F35" s="29" t="s">
        <v>80</v>
      </c>
      <c r="G35" s="29">
        <v>2020</v>
      </c>
      <c r="H35" s="29">
        <v>3000</v>
      </c>
      <c r="I35" s="29">
        <v>2000</v>
      </c>
      <c r="J35" s="29" t="s">
        <v>84</v>
      </c>
      <c r="K35" s="29" t="s">
        <v>84</v>
      </c>
      <c r="L35" s="29" t="s">
        <v>105</v>
      </c>
      <c r="M35" s="29" t="s">
        <v>107</v>
      </c>
      <c r="N35" s="29">
        <v>24</v>
      </c>
      <c r="O35" s="29">
        <v>999999999</v>
      </c>
      <c r="P35" s="29" t="s">
        <v>113</v>
      </c>
      <c r="Q35" s="29">
        <v>446</v>
      </c>
      <c r="R35" s="29" t="s">
        <v>1336</v>
      </c>
      <c r="S35" s="30">
        <v>0.2</v>
      </c>
      <c r="T35" s="29">
        <v>457</v>
      </c>
      <c r="U35" s="29">
        <v>0</v>
      </c>
    </row>
    <row r="36" spans="1:21" s="29" customFormat="1" ht="14.4" customHeight="1" x14ac:dyDescent="0.3">
      <c r="A36" s="29" t="s">
        <v>71</v>
      </c>
      <c r="B36" s="29" t="s">
        <v>26</v>
      </c>
      <c r="C36" s="29">
        <v>5</v>
      </c>
      <c r="D36" s="29" t="s">
        <v>77</v>
      </c>
      <c r="E36" s="29">
        <v>11</v>
      </c>
      <c r="F36" s="29" t="s">
        <v>80</v>
      </c>
      <c r="G36" s="29">
        <v>2020</v>
      </c>
      <c r="H36" s="29">
        <v>3000</v>
      </c>
      <c r="I36" s="29">
        <v>2000</v>
      </c>
      <c r="J36" s="29" t="s">
        <v>84</v>
      </c>
      <c r="K36" s="29" t="s">
        <v>84</v>
      </c>
      <c r="L36" s="29" t="s">
        <v>105</v>
      </c>
      <c r="M36" s="29" t="s">
        <v>107</v>
      </c>
      <c r="N36" s="29">
        <v>24</v>
      </c>
      <c r="O36" s="29">
        <v>999999999</v>
      </c>
      <c r="P36" s="29" t="s">
        <v>113</v>
      </c>
      <c r="Q36" s="29">
        <v>446</v>
      </c>
      <c r="R36" s="29" t="s">
        <v>1336</v>
      </c>
      <c r="S36" s="30">
        <v>0.2</v>
      </c>
      <c r="T36" s="29">
        <v>457</v>
      </c>
      <c r="U36" s="29">
        <v>0</v>
      </c>
    </row>
    <row r="37" spans="1:21" s="29" customFormat="1" ht="14.4" customHeight="1" x14ac:dyDescent="0.3">
      <c r="A37" s="29" t="s">
        <v>71</v>
      </c>
      <c r="B37" s="29" t="s">
        <v>26</v>
      </c>
      <c r="C37" s="29">
        <v>5</v>
      </c>
      <c r="D37" s="29" t="s">
        <v>77</v>
      </c>
      <c r="E37" s="29">
        <v>12</v>
      </c>
      <c r="F37" s="29" t="s">
        <v>80</v>
      </c>
      <c r="G37" s="29">
        <v>2020</v>
      </c>
      <c r="H37" s="29">
        <v>3000</v>
      </c>
      <c r="I37" s="39">
        <v>2000</v>
      </c>
      <c r="J37" s="29" t="s">
        <v>84</v>
      </c>
      <c r="K37" s="29" t="s">
        <v>84</v>
      </c>
      <c r="L37" s="29" t="s">
        <v>105</v>
      </c>
      <c r="M37" s="29" t="s">
        <v>107</v>
      </c>
      <c r="N37" s="29">
        <v>24</v>
      </c>
      <c r="O37" s="29">
        <v>999999999</v>
      </c>
      <c r="P37" s="29" t="s">
        <v>113</v>
      </c>
      <c r="Q37" s="29">
        <v>446</v>
      </c>
      <c r="R37" s="29" t="s">
        <v>1336</v>
      </c>
      <c r="S37" s="30">
        <v>0.2</v>
      </c>
      <c r="T37" s="29">
        <v>457</v>
      </c>
      <c r="U37" s="29">
        <v>0</v>
      </c>
    </row>
    <row r="38" spans="1:21" s="29" customFormat="1" x14ac:dyDescent="0.3">
      <c r="A38" s="29" t="s">
        <v>71</v>
      </c>
      <c r="B38" s="29" t="s">
        <v>27</v>
      </c>
      <c r="C38" s="29">
        <v>6</v>
      </c>
      <c r="D38" s="29" t="s">
        <v>77</v>
      </c>
      <c r="E38" s="29">
        <v>1</v>
      </c>
      <c r="F38" s="29" t="s">
        <v>80</v>
      </c>
      <c r="G38" s="29">
        <v>2019</v>
      </c>
      <c r="H38" s="29">
        <v>10221</v>
      </c>
      <c r="I38" s="29">
        <v>2250</v>
      </c>
      <c r="J38" s="29" t="s">
        <v>84</v>
      </c>
      <c r="K38" s="29" t="s">
        <v>84</v>
      </c>
      <c r="L38" s="29" t="s">
        <v>105</v>
      </c>
      <c r="M38" s="29" t="s">
        <v>107</v>
      </c>
      <c r="N38" s="29">
        <v>48</v>
      </c>
      <c r="O38" s="29">
        <v>999999999</v>
      </c>
      <c r="P38" s="29" t="s">
        <v>113</v>
      </c>
      <c r="Q38" s="29">
        <f>807*12</f>
        <v>9684</v>
      </c>
      <c r="R38" s="29" t="s">
        <v>123</v>
      </c>
      <c r="S38" s="30">
        <v>0.5</v>
      </c>
      <c r="T38" s="29">
        <v>579</v>
      </c>
      <c r="U38" s="29">
        <v>638</v>
      </c>
    </row>
    <row r="39" spans="1:21" s="29" customFormat="1" x14ac:dyDescent="0.3">
      <c r="A39" s="29" t="s">
        <v>71</v>
      </c>
      <c r="B39" s="29" t="s">
        <v>27</v>
      </c>
      <c r="C39" s="29">
        <v>6</v>
      </c>
      <c r="D39" s="29" t="s">
        <v>77</v>
      </c>
      <c r="E39" s="29">
        <v>2</v>
      </c>
      <c r="F39" s="29" t="s">
        <v>80</v>
      </c>
      <c r="G39" s="29">
        <v>2019</v>
      </c>
      <c r="H39" s="29">
        <v>10221</v>
      </c>
      <c r="I39" s="29">
        <v>2250</v>
      </c>
      <c r="J39" s="29" t="s">
        <v>84</v>
      </c>
      <c r="K39" s="29" t="s">
        <v>84</v>
      </c>
      <c r="L39" s="29" t="s">
        <v>105</v>
      </c>
      <c r="M39" s="29" t="s">
        <v>107</v>
      </c>
      <c r="N39" s="29">
        <v>48</v>
      </c>
      <c r="O39" s="29">
        <v>999999999</v>
      </c>
      <c r="P39" s="29" t="s">
        <v>113</v>
      </c>
      <c r="Q39" s="29">
        <f>1324*12</f>
        <v>15888</v>
      </c>
      <c r="R39" s="29" t="s">
        <v>123</v>
      </c>
      <c r="S39" s="30">
        <v>0.5</v>
      </c>
      <c r="T39" s="29">
        <v>733</v>
      </c>
      <c r="U39" s="29">
        <v>819</v>
      </c>
    </row>
    <row r="40" spans="1:21" s="29" customFormat="1" ht="14.4" customHeight="1" x14ac:dyDescent="0.3">
      <c r="A40" s="29" t="s">
        <v>71</v>
      </c>
      <c r="B40" s="29" t="s">
        <v>27</v>
      </c>
      <c r="C40" s="29">
        <v>6</v>
      </c>
      <c r="D40" s="29" t="s">
        <v>77</v>
      </c>
      <c r="E40" s="29">
        <v>3</v>
      </c>
      <c r="F40" s="29" t="s">
        <v>80</v>
      </c>
      <c r="G40" s="29">
        <v>2019</v>
      </c>
      <c r="H40" s="29">
        <v>10221</v>
      </c>
      <c r="I40" s="29">
        <v>2250</v>
      </c>
      <c r="J40" s="29" t="s">
        <v>84</v>
      </c>
      <c r="K40" s="29" t="s">
        <v>84</v>
      </c>
      <c r="L40" s="29" t="s">
        <v>105</v>
      </c>
      <c r="M40" s="29" t="s">
        <v>107</v>
      </c>
      <c r="N40" s="29">
        <v>48</v>
      </c>
      <c r="O40" s="29">
        <v>999999999</v>
      </c>
      <c r="P40" s="29" t="s">
        <v>113</v>
      </c>
      <c r="Q40" s="29">
        <f>1641*12</f>
        <v>19692</v>
      </c>
      <c r="R40" s="29" t="s">
        <v>123</v>
      </c>
      <c r="S40" s="31">
        <v>0.5</v>
      </c>
      <c r="T40" s="29">
        <v>925</v>
      </c>
      <c r="U40" s="29">
        <v>1035</v>
      </c>
    </row>
    <row r="41" spans="1:21" s="29" customFormat="1" ht="14.4" customHeight="1" x14ac:dyDescent="0.3">
      <c r="A41" s="29" t="s">
        <v>71</v>
      </c>
      <c r="B41" s="29" t="s">
        <v>27</v>
      </c>
      <c r="C41" s="29">
        <v>6</v>
      </c>
      <c r="D41" s="29" t="s">
        <v>77</v>
      </c>
      <c r="E41" s="29">
        <v>4</v>
      </c>
      <c r="F41" s="29" t="s">
        <v>80</v>
      </c>
      <c r="G41" s="29">
        <v>2019</v>
      </c>
      <c r="H41" s="29">
        <v>10221</v>
      </c>
      <c r="I41" s="29">
        <v>2250</v>
      </c>
      <c r="J41" s="29" t="s">
        <v>84</v>
      </c>
      <c r="K41" s="29" t="s">
        <v>84</v>
      </c>
      <c r="L41" s="29" t="s">
        <v>105</v>
      </c>
      <c r="M41" s="29" t="s">
        <v>107</v>
      </c>
      <c r="N41" s="29">
        <v>48</v>
      </c>
      <c r="O41" s="29">
        <v>999999999</v>
      </c>
      <c r="P41" s="29" t="s">
        <v>113</v>
      </c>
      <c r="Q41" s="29">
        <f>1947*12</f>
        <v>23364</v>
      </c>
      <c r="R41" s="29" t="s">
        <v>123</v>
      </c>
      <c r="S41" s="31">
        <v>0.5</v>
      </c>
      <c r="T41" s="29">
        <v>1116</v>
      </c>
      <c r="U41" s="29">
        <v>1244</v>
      </c>
    </row>
    <row r="42" spans="1:21" s="29" customFormat="1" ht="14.4" customHeight="1" x14ac:dyDescent="0.3">
      <c r="A42" s="29" t="s">
        <v>71</v>
      </c>
      <c r="B42" s="29" t="s">
        <v>27</v>
      </c>
      <c r="C42" s="29">
        <v>6</v>
      </c>
      <c r="D42" s="29" t="s">
        <v>77</v>
      </c>
      <c r="E42" s="29">
        <v>5</v>
      </c>
      <c r="F42" s="29" t="s">
        <v>80</v>
      </c>
      <c r="G42" s="29">
        <v>2019</v>
      </c>
      <c r="H42" s="29">
        <v>10221</v>
      </c>
      <c r="I42" s="29">
        <v>2250</v>
      </c>
      <c r="J42" s="29" t="s">
        <v>84</v>
      </c>
      <c r="K42" s="29" t="s">
        <v>84</v>
      </c>
      <c r="L42" s="29" t="s">
        <v>105</v>
      </c>
      <c r="M42" s="29" t="s">
        <v>107</v>
      </c>
      <c r="N42" s="29">
        <v>48</v>
      </c>
      <c r="O42" s="29">
        <v>999999999</v>
      </c>
      <c r="P42" s="29" t="s">
        <v>113</v>
      </c>
      <c r="Q42" s="29">
        <f>2221*12</f>
        <v>26652</v>
      </c>
      <c r="R42" s="29" t="s">
        <v>123</v>
      </c>
      <c r="S42" s="31">
        <v>0.5</v>
      </c>
      <c r="T42" s="29">
        <v>1308</v>
      </c>
      <c r="U42" s="29">
        <v>1458</v>
      </c>
    </row>
    <row r="43" spans="1:21" s="29" customFormat="1" ht="14.4" customHeight="1" x14ac:dyDescent="0.3">
      <c r="A43" s="29" t="s">
        <v>71</v>
      </c>
      <c r="B43" s="29" t="s">
        <v>27</v>
      </c>
      <c r="C43" s="29">
        <v>6</v>
      </c>
      <c r="D43" s="29" t="s">
        <v>77</v>
      </c>
      <c r="E43" s="29">
        <v>6</v>
      </c>
      <c r="F43" s="29" t="s">
        <v>80</v>
      </c>
      <c r="G43" s="29">
        <v>2019</v>
      </c>
      <c r="H43" s="29">
        <v>10221</v>
      </c>
      <c r="I43" s="29">
        <v>2250</v>
      </c>
      <c r="J43" s="29" t="s">
        <v>84</v>
      </c>
      <c r="K43" s="29" t="s">
        <v>84</v>
      </c>
      <c r="L43" s="29" t="s">
        <v>105</v>
      </c>
      <c r="M43" s="29" t="s">
        <v>107</v>
      </c>
      <c r="N43" s="29">
        <v>48</v>
      </c>
      <c r="O43" s="29">
        <v>999999999</v>
      </c>
      <c r="P43" s="29" t="s">
        <v>113</v>
      </c>
      <c r="Q43" s="29">
        <f>2499*12</f>
        <v>29988</v>
      </c>
      <c r="R43" s="29" t="s">
        <v>123</v>
      </c>
      <c r="S43" s="31">
        <v>0.5</v>
      </c>
      <c r="T43" s="29">
        <v>1499</v>
      </c>
      <c r="U43" s="29">
        <v>1673</v>
      </c>
    </row>
    <row r="44" spans="1:21" s="29" customFormat="1" ht="14.4" customHeight="1" x14ac:dyDescent="0.3">
      <c r="A44" s="29" t="s">
        <v>71</v>
      </c>
      <c r="B44" s="29" t="s">
        <v>27</v>
      </c>
      <c r="C44" s="29">
        <v>6</v>
      </c>
      <c r="D44" s="29" t="s">
        <v>77</v>
      </c>
      <c r="E44" s="29">
        <v>7</v>
      </c>
      <c r="F44" s="29" t="s">
        <v>80</v>
      </c>
      <c r="G44" s="29">
        <v>2019</v>
      </c>
      <c r="H44" s="29">
        <v>10221</v>
      </c>
      <c r="I44" s="29">
        <v>2250</v>
      </c>
      <c r="J44" s="29" t="s">
        <v>84</v>
      </c>
      <c r="K44" s="29" t="s">
        <v>84</v>
      </c>
      <c r="L44" s="29" t="s">
        <v>105</v>
      </c>
      <c r="M44" s="29" t="s">
        <v>107</v>
      </c>
      <c r="N44" s="29">
        <v>48</v>
      </c>
      <c r="O44" s="29">
        <v>999999999</v>
      </c>
      <c r="P44" s="29" t="s">
        <v>113</v>
      </c>
      <c r="Q44" s="29">
        <f>2746*12</f>
        <v>32952</v>
      </c>
      <c r="R44" s="29" t="s">
        <v>123</v>
      </c>
      <c r="S44" s="31">
        <v>0.5</v>
      </c>
      <c r="T44" s="29">
        <v>1691</v>
      </c>
      <c r="U44" s="29">
        <v>1887</v>
      </c>
    </row>
    <row r="45" spans="1:21" s="29" customFormat="1" x14ac:dyDescent="0.3">
      <c r="A45" s="29" t="s">
        <v>71</v>
      </c>
      <c r="B45" s="29" t="s">
        <v>27</v>
      </c>
      <c r="C45" s="29">
        <v>6</v>
      </c>
      <c r="D45" s="29" t="s">
        <v>77</v>
      </c>
      <c r="E45" s="29">
        <v>8</v>
      </c>
      <c r="F45" s="29" t="s">
        <v>80</v>
      </c>
      <c r="G45" s="29">
        <v>2019</v>
      </c>
      <c r="H45" s="29">
        <v>10221</v>
      </c>
      <c r="I45" s="29">
        <v>2250</v>
      </c>
      <c r="J45" s="29" t="s">
        <v>84</v>
      </c>
      <c r="K45" s="29" t="s">
        <v>84</v>
      </c>
      <c r="L45" s="29" t="s">
        <v>105</v>
      </c>
      <c r="M45" s="29" t="s">
        <v>107</v>
      </c>
      <c r="N45" s="29">
        <v>48</v>
      </c>
      <c r="O45" s="29">
        <v>999999999</v>
      </c>
      <c r="P45" s="29" t="s">
        <v>113</v>
      </c>
      <c r="Q45" s="29">
        <f>2988*12</f>
        <v>35856</v>
      </c>
      <c r="R45" s="29" t="s">
        <v>123</v>
      </c>
      <c r="S45" s="31">
        <v>0.5</v>
      </c>
      <c r="T45" s="29">
        <v>1883</v>
      </c>
      <c r="U45" s="29">
        <v>2104</v>
      </c>
    </row>
    <row r="46" spans="1:21" s="29" customFormat="1" x14ac:dyDescent="0.3">
      <c r="A46" s="29" t="s">
        <v>71</v>
      </c>
      <c r="B46" s="29" t="s">
        <v>27</v>
      </c>
      <c r="C46" s="29">
        <v>6</v>
      </c>
      <c r="D46" s="29" t="s">
        <v>77</v>
      </c>
      <c r="E46" s="29">
        <v>9</v>
      </c>
      <c r="F46" s="29" t="s">
        <v>80</v>
      </c>
      <c r="G46" s="29">
        <v>2019</v>
      </c>
      <c r="H46" s="29">
        <v>10221</v>
      </c>
      <c r="I46" s="29">
        <v>2250</v>
      </c>
      <c r="J46" s="29" t="s">
        <v>84</v>
      </c>
      <c r="K46" s="29" t="s">
        <v>84</v>
      </c>
      <c r="L46" s="29" t="s">
        <v>105</v>
      </c>
      <c r="M46" s="29" t="s">
        <v>107</v>
      </c>
      <c r="N46" s="29">
        <v>48</v>
      </c>
      <c r="O46" s="29">
        <v>999999999</v>
      </c>
      <c r="P46" s="29" t="s">
        <v>113</v>
      </c>
      <c r="Q46" s="29">
        <f>3242*12</f>
        <v>38904</v>
      </c>
      <c r="R46" s="29" t="s">
        <v>123</v>
      </c>
      <c r="S46" s="31">
        <v>0.5</v>
      </c>
      <c r="T46" s="29">
        <v>2074</v>
      </c>
      <c r="U46" s="29">
        <v>2316</v>
      </c>
    </row>
    <row r="47" spans="1:21" s="29" customFormat="1" ht="14.4" customHeight="1" x14ac:dyDescent="0.3">
      <c r="A47" s="29" t="s">
        <v>71</v>
      </c>
      <c r="B47" s="29" t="s">
        <v>27</v>
      </c>
      <c r="C47" s="29">
        <v>6</v>
      </c>
      <c r="D47" s="29" t="s">
        <v>77</v>
      </c>
      <c r="E47" s="29">
        <v>10</v>
      </c>
      <c r="F47" s="29" t="s">
        <v>80</v>
      </c>
      <c r="G47" s="29">
        <v>2019</v>
      </c>
      <c r="H47" s="29">
        <v>10221</v>
      </c>
      <c r="I47" s="29">
        <v>2250</v>
      </c>
      <c r="J47" s="29" t="s">
        <v>84</v>
      </c>
      <c r="K47" s="29" t="s">
        <v>84</v>
      </c>
      <c r="L47" s="29" t="s">
        <v>105</v>
      </c>
      <c r="M47" s="29" t="s">
        <v>107</v>
      </c>
      <c r="N47" s="29">
        <v>48</v>
      </c>
      <c r="O47" s="29">
        <v>999999999</v>
      </c>
      <c r="P47" s="29" t="s">
        <v>113</v>
      </c>
      <c r="Q47" s="29">
        <f>3519*12</f>
        <v>42228</v>
      </c>
      <c r="R47" s="29" t="s">
        <v>123</v>
      </c>
      <c r="S47" s="31">
        <v>0.5</v>
      </c>
      <c r="T47" s="29">
        <v>2266</v>
      </c>
      <c r="U47" s="29">
        <v>2534</v>
      </c>
    </row>
    <row r="48" spans="1:21" s="29" customFormat="1" ht="14.4" customHeight="1" x14ac:dyDescent="0.3">
      <c r="A48" s="29" t="s">
        <v>71</v>
      </c>
      <c r="B48" s="29" t="s">
        <v>27</v>
      </c>
      <c r="C48" s="29">
        <v>6</v>
      </c>
      <c r="D48" s="29" t="s">
        <v>77</v>
      </c>
      <c r="E48" s="29">
        <v>11</v>
      </c>
      <c r="F48" s="29" t="s">
        <v>80</v>
      </c>
      <c r="G48" s="29">
        <v>2019</v>
      </c>
      <c r="H48" s="29">
        <v>10221</v>
      </c>
      <c r="I48" s="29">
        <v>2250</v>
      </c>
      <c r="J48" s="29" t="s">
        <v>84</v>
      </c>
      <c r="K48" s="29" t="s">
        <v>84</v>
      </c>
      <c r="L48" s="29" t="s">
        <v>105</v>
      </c>
      <c r="M48" s="29" t="s">
        <v>107</v>
      </c>
      <c r="N48" s="29">
        <v>48</v>
      </c>
      <c r="O48" s="29">
        <v>999999999</v>
      </c>
      <c r="P48" s="29" t="s">
        <v>113</v>
      </c>
      <c r="Q48" s="29">
        <f>(3519+32)*12</f>
        <v>42612</v>
      </c>
      <c r="R48" s="29" t="s">
        <v>123</v>
      </c>
      <c r="S48" s="31">
        <v>0.5</v>
      </c>
      <c r="T48" s="29">
        <f>T47+T47-T46</f>
        <v>2458</v>
      </c>
      <c r="U48" s="29">
        <f>U47+U47-U46</f>
        <v>2752</v>
      </c>
    </row>
    <row r="49" spans="1:21" s="29" customFormat="1" ht="14.4" customHeight="1" x14ac:dyDescent="0.3">
      <c r="A49" s="29" t="s">
        <v>71</v>
      </c>
      <c r="B49" s="29" t="s">
        <v>27</v>
      </c>
      <c r="C49" s="29">
        <v>6</v>
      </c>
      <c r="D49" s="29" t="s">
        <v>77</v>
      </c>
      <c r="E49" s="29">
        <v>12</v>
      </c>
      <c r="F49" s="29" t="s">
        <v>80</v>
      </c>
      <c r="G49" s="29">
        <v>2019</v>
      </c>
      <c r="H49" s="29">
        <v>10221</v>
      </c>
      <c r="I49" s="29">
        <v>2250</v>
      </c>
      <c r="J49" s="29" t="s">
        <v>84</v>
      </c>
      <c r="K49" s="29" t="s">
        <v>84</v>
      </c>
      <c r="L49" s="29" t="s">
        <v>105</v>
      </c>
      <c r="M49" s="29" t="s">
        <v>107</v>
      </c>
      <c r="N49" s="29">
        <v>48</v>
      </c>
      <c r="O49" s="29">
        <v>999999999</v>
      </c>
      <c r="P49" s="29" t="s">
        <v>113</v>
      </c>
      <c r="Q49" s="29">
        <f>(3519+64)*12</f>
        <v>42996</v>
      </c>
      <c r="R49" s="29" t="s">
        <v>123</v>
      </c>
      <c r="S49" s="31">
        <v>0.5</v>
      </c>
      <c r="T49" s="29">
        <f>T48+T48-T47</f>
        <v>2650</v>
      </c>
      <c r="U49" s="29">
        <f>U48+U48-U47</f>
        <v>2970</v>
      </c>
    </row>
    <row r="50" spans="1:21" s="49" customFormat="1" ht="14.4" customHeight="1" x14ac:dyDescent="0.3">
      <c r="A50" s="49" t="s">
        <v>71</v>
      </c>
      <c r="B50" s="49" t="s">
        <v>28</v>
      </c>
      <c r="C50" s="49">
        <v>8</v>
      </c>
      <c r="D50" s="49" t="s">
        <v>77</v>
      </c>
      <c r="E50" s="49">
        <v>1</v>
      </c>
      <c r="F50" s="49" t="s">
        <v>80</v>
      </c>
      <c r="G50" s="49">
        <v>2021</v>
      </c>
      <c r="H50" s="49">
        <v>9999999</v>
      </c>
      <c r="I50" s="49">
        <v>9999999</v>
      </c>
      <c r="J50" s="49" t="s">
        <v>84</v>
      </c>
      <c r="K50" s="49" t="s">
        <v>84</v>
      </c>
      <c r="L50" s="49" t="s">
        <v>105</v>
      </c>
      <c r="M50" s="49" t="s">
        <v>107</v>
      </c>
      <c r="N50" s="49">
        <v>60</v>
      </c>
      <c r="O50" s="49">
        <v>999999999</v>
      </c>
      <c r="P50" s="49" t="s">
        <v>113</v>
      </c>
      <c r="Q50" s="49">
        <f>253*12</f>
        <v>3036</v>
      </c>
      <c r="R50" s="49" t="s">
        <v>1334</v>
      </c>
      <c r="S50" s="51">
        <v>0.67</v>
      </c>
      <c r="T50" s="49">
        <v>278</v>
      </c>
      <c r="U50" s="49">
        <v>0</v>
      </c>
    </row>
    <row r="51" spans="1:21" s="49" customFormat="1" ht="14.4" customHeight="1" x14ac:dyDescent="0.3">
      <c r="A51" s="49" t="s">
        <v>71</v>
      </c>
      <c r="B51" s="49" t="s">
        <v>28</v>
      </c>
      <c r="C51" s="49">
        <v>8</v>
      </c>
      <c r="D51" s="49" t="s">
        <v>77</v>
      </c>
      <c r="E51" s="49">
        <v>2</v>
      </c>
      <c r="F51" s="49" t="s">
        <v>80</v>
      </c>
      <c r="G51" s="49">
        <v>2021</v>
      </c>
      <c r="H51" s="49">
        <v>9999999</v>
      </c>
      <c r="I51" s="49">
        <v>9999999</v>
      </c>
      <c r="J51" s="49" t="s">
        <v>84</v>
      </c>
      <c r="K51" s="49" t="s">
        <v>84</v>
      </c>
      <c r="L51" s="49" t="s">
        <v>105</v>
      </c>
      <c r="M51" s="49" t="s">
        <v>107</v>
      </c>
      <c r="N51" s="49">
        <v>60</v>
      </c>
      <c r="O51" s="49">
        <v>999999999</v>
      </c>
      <c r="P51" s="49" t="s">
        <v>113</v>
      </c>
      <c r="Q51" s="49">
        <f>357*12</f>
        <v>4284</v>
      </c>
      <c r="R51" s="49" t="s">
        <v>1334</v>
      </c>
      <c r="S51" s="51">
        <v>0.67</v>
      </c>
      <c r="T51" s="49">
        <v>392</v>
      </c>
      <c r="U51" s="49">
        <v>0</v>
      </c>
    </row>
    <row r="52" spans="1:21" s="49" customFormat="1" x14ac:dyDescent="0.3">
      <c r="A52" s="49" t="s">
        <v>71</v>
      </c>
      <c r="B52" s="49" t="s">
        <v>28</v>
      </c>
      <c r="C52" s="49">
        <v>8</v>
      </c>
      <c r="D52" s="49" t="s">
        <v>77</v>
      </c>
      <c r="E52" s="49">
        <v>3</v>
      </c>
      <c r="F52" s="49" t="s">
        <v>80</v>
      </c>
      <c r="G52" s="49">
        <v>2021</v>
      </c>
      <c r="H52" s="49">
        <v>9999999</v>
      </c>
      <c r="I52" s="49">
        <v>9999999</v>
      </c>
      <c r="J52" s="49" t="s">
        <v>84</v>
      </c>
      <c r="K52" s="49" t="s">
        <v>84</v>
      </c>
      <c r="L52" s="49" t="s">
        <v>105</v>
      </c>
      <c r="M52" s="49" t="s">
        <v>107</v>
      </c>
      <c r="N52" s="49">
        <v>60</v>
      </c>
      <c r="O52" s="49">
        <v>999999999</v>
      </c>
      <c r="P52" s="49" t="s">
        <v>113</v>
      </c>
      <c r="Q52" s="49">
        <f>439*12</f>
        <v>5268</v>
      </c>
      <c r="R52" s="49" t="s">
        <v>1334</v>
      </c>
      <c r="S52" s="51">
        <v>0.67</v>
      </c>
      <c r="T52" s="49">
        <v>483</v>
      </c>
      <c r="U52" s="49">
        <v>0</v>
      </c>
    </row>
    <row r="53" spans="1:21" s="49" customFormat="1" x14ac:dyDescent="0.3">
      <c r="A53" s="49" t="s">
        <v>71</v>
      </c>
      <c r="B53" s="49" t="s">
        <v>28</v>
      </c>
      <c r="C53" s="49">
        <v>8</v>
      </c>
      <c r="D53" s="49" t="s">
        <v>77</v>
      </c>
      <c r="E53" s="49">
        <v>4</v>
      </c>
      <c r="F53" s="49" t="s">
        <v>80</v>
      </c>
      <c r="G53" s="49">
        <v>2021</v>
      </c>
      <c r="H53" s="49">
        <v>9999999</v>
      </c>
      <c r="I53" s="49">
        <v>9999999</v>
      </c>
      <c r="J53" s="49" t="s">
        <v>84</v>
      </c>
      <c r="K53" s="49" t="s">
        <v>84</v>
      </c>
      <c r="L53" s="49" t="s">
        <v>105</v>
      </c>
      <c r="M53" s="49" t="s">
        <v>107</v>
      </c>
      <c r="N53" s="49">
        <v>60</v>
      </c>
      <c r="O53" s="49">
        <v>999999999</v>
      </c>
      <c r="P53" s="49" t="s">
        <v>113</v>
      </c>
      <c r="Q53" s="49">
        <f>533*12</f>
        <v>6396</v>
      </c>
      <c r="R53" s="49" t="s">
        <v>1334</v>
      </c>
      <c r="S53" s="51">
        <v>0.67</v>
      </c>
      <c r="T53" s="49">
        <v>586</v>
      </c>
      <c r="U53" s="49">
        <v>0</v>
      </c>
    </row>
    <row r="54" spans="1:21" s="49" customFormat="1" ht="14.4" customHeight="1" x14ac:dyDescent="0.3">
      <c r="A54" s="49" t="s">
        <v>71</v>
      </c>
      <c r="B54" s="49" t="s">
        <v>28</v>
      </c>
      <c r="C54" s="49">
        <v>8</v>
      </c>
      <c r="D54" s="49" t="s">
        <v>77</v>
      </c>
      <c r="E54" s="49">
        <v>5</v>
      </c>
      <c r="F54" s="49" t="s">
        <v>80</v>
      </c>
      <c r="G54" s="49">
        <v>2021</v>
      </c>
      <c r="H54" s="49">
        <v>9999999</v>
      </c>
      <c r="I54" s="49">
        <v>9999999</v>
      </c>
      <c r="J54" s="49" t="s">
        <v>84</v>
      </c>
      <c r="K54" s="49" t="s">
        <v>84</v>
      </c>
      <c r="L54" s="49" t="s">
        <v>105</v>
      </c>
      <c r="M54" s="49" t="s">
        <v>107</v>
      </c>
      <c r="N54" s="49">
        <v>60</v>
      </c>
      <c r="O54" s="49">
        <v>999999999</v>
      </c>
      <c r="P54" s="49" t="s">
        <v>113</v>
      </c>
      <c r="Q54" s="49">
        <f>628*12</f>
        <v>7536</v>
      </c>
      <c r="R54" s="49" t="s">
        <v>1334</v>
      </c>
      <c r="S54" s="51">
        <v>0.67</v>
      </c>
      <c r="T54" s="49">
        <v>691</v>
      </c>
      <c r="U54" s="49">
        <v>0</v>
      </c>
    </row>
    <row r="55" spans="1:21" s="49" customFormat="1" ht="14.4" customHeight="1" x14ac:dyDescent="0.3">
      <c r="A55" s="49" t="s">
        <v>71</v>
      </c>
      <c r="B55" s="49" t="s">
        <v>28</v>
      </c>
      <c r="C55" s="49">
        <v>8</v>
      </c>
      <c r="D55" s="49" t="s">
        <v>77</v>
      </c>
      <c r="E55" s="49">
        <v>6</v>
      </c>
      <c r="F55" s="49" t="s">
        <v>80</v>
      </c>
      <c r="G55" s="49">
        <v>2021</v>
      </c>
      <c r="H55" s="49">
        <v>9999999</v>
      </c>
      <c r="I55" s="49">
        <v>9999999</v>
      </c>
      <c r="J55" s="49" t="s">
        <v>84</v>
      </c>
      <c r="K55" s="49" t="s">
        <v>84</v>
      </c>
      <c r="L55" s="49" t="s">
        <v>105</v>
      </c>
      <c r="M55" s="49" t="s">
        <v>107</v>
      </c>
      <c r="N55" s="49">
        <v>60</v>
      </c>
      <c r="O55" s="49">
        <v>999999999</v>
      </c>
      <c r="P55" s="49" t="s">
        <v>113</v>
      </c>
      <c r="Q55" s="49">
        <f>716*12</f>
        <v>8592</v>
      </c>
      <c r="R55" s="49" t="s">
        <v>1334</v>
      </c>
      <c r="S55" s="51">
        <v>0.67</v>
      </c>
      <c r="T55" s="49">
        <v>787</v>
      </c>
      <c r="U55" s="49">
        <v>0</v>
      </c>
    </row>
    <row r="56" spans="1:21" s="49" customFormat="1" ht="14.25" customHeight="1" x14ac:dyDescent="0.3">
      <c r="A56" s="49" t="s">
        <v>71</v>
      </c>
      <c r="B56" s="49" t="s">
        <v>28</v>
      </c>
      <c r="C56" s="49">
        <v>8</v>
      </c>
      <c r="D56" s="49" t="s">
        <v>77</v>
      </c>
      <c r="E56" s="49">
        <v>7</v>
      </c>
      <c r="F56" s="49" t="s">
        <v>80</v>
      </c>
      <c r="G56" s="49">
        <v>2021</v>
      </c>
      <c r="H56" s="49">
        <v>9999999</v>
      </c>
      <c r="I56" s="49">
        <v>9999999</v>
      </c>
      <c r="J56" s="49" t="s">
        <v>84</v>
      </c>
      <c r="K56" s="49" t="s">
        <v>84</v>
      </c>
      <c r="L56" s="49" t="s">
        <v>105</v>
      </c>
      <c r="M56" s="49" t="s">
        <v>107</v>
      </c>
      <c r="N56" s="49">
        <v>60</v>
      </c>
      <c r="O56" s="49">
        <v>999999999</v>
      </c>
      <c r="P56" s="49" t="s">
        <v>113</v>
      </c>
      <c r="Q56" s="49">
        <f>787*12</f>
        <v>9444</v>
      </c>
      <c r="R56" s="49" t="s">
        <v>1334</v>
      </c>
      <c r="S56" s="51">
        <v>0.67</v>
      </c>
      <c r="T56" s="49">
        <v>865</v>
      </c>
      <c r="U56" s="49">
        <v>0</v>
      </c>
    </row>
    <row r="57" spans="1:21" s="49" customFormat="1" ht="14.4" customHeight="1" x14ac:dyDescent="0.3">
      <c r="A57" s="49" t="s">
        <v>71</v>
      </c>
      <c r="B57" s="49" t="s">
        <v>28</v>
      </c>
      <c r="C57" s="49">
        <v>8</v>
      </c>
      <c r="D57" s="49" t="s">
        <v>77</v>
      </c>
      <c r="E57" s="49">
        <v>8</v>
      </c>
      <c r="F57" s="49" t="s">
        <v>80</v>
      </c>
      <c r="G57" s="49">
        <v>2021</v>
      </c>
      <c r="H57" s="49">
        <v>9999999</v>
      </c>
      <c r="I57" s="49">
        <v>9999999</v>
      </c>
      <c r="J57" s="49" t="s">
        <v>84</v>
      </c>
      <c r="K57" s="49" t="s">
        <v>84</v>
      </c>
      <c r="L57" s="49" t="s">
        <v>105</v>
      </c>
      <c r="M57" s="49" t="s">
        <v>107</v>
      </c>
      <c r="N57" s="49">
        <v>60</v>
      </c>
      <c r="O57" s="49">
        <v>999999999</v>
      </c>
      <c r="P57" s="49" t="s">
        <v>113</v>
      </c>
      <c r="Q57" s="49">
        <f>861*12</f>
        <v>10332</v>
      </c>
      <c r="R57" s="49" t="s">
        <v>1334</v>
      </c>
      <c r="S57" s="51">
        <v>0.67</v>
      </c>
      <c r="T57" s="49">
        <v>947</v>
      </c>
      <c r="U57" s="49">
        <v>0</v>
      </c>
    </row>
    <row r="58" spans="1:21" s="49" customFormat="1" ht="14.4" customHeight="1" x14ac:dyDescent="0.3">
      <c r="A58" s="49" t="s">
        <v>71</v>
      </c>
      <c r="B58" s="49" t="s">
        <v>28</v>
      </c>
      <c r="C58" s="49">
        <v>8</v>
      </c>
      <c r="D58" s="49" t="s">
        <v>77</v>
      </c>
      <c r="E58" s="49">
        <v>9</v>
      </c>
      <c r="F58" s="49" t="s">
        <v>80</v>
      </c>
      <c r="G58" s="49">
        <v>2021</v>
      </c>
      <c r="H58" s="49">
        <v>9999999</v>
      </c>
      <c r="I58" s="49">
        <v>9999999</v>
      </c>
      <c r="J58" s="49" t="s">
        <v>84</v>
      </c>
      <c r="K58" s="49" t="s">
        <v>84</v>
      </c>
      <c r="L58" s="49" t="s">
        <v>105</v>
      </c>
      <c r="M58" s="49" t="s">
        <v>107</v>
      </c>
      <c r="N58" s="49">
        <v>60</v>
      </c>
      <c r="O58" s="49">
        <v>999999999</v>
      </c>
      <c r="P58" s="49" t="s">
        <v>113</v>
      </c>
      <c r="Q58" s="49">
        <f>(861+67)*12</f>
        <v>11136</v>
      </c>
      <c r="R58" s="49" t="s">
        <v>1334</v>
      </c>
      <c r="S58" s="51">
        <v>0.67</v>
      </c>
      <c r="T58" s="49">
        <f>T57+72</f>
        <v>1019</v>
      </c>
      <c r="U58" s="49">
        <v>0</v>
      </c>
    </row>
    <row r="59" spans="1:21" s="49" customFormat="1" x14ac:dyDescent="0.3">
      <c r="A59" s="49" t="s">
        <v>71</v>
      </c>
      <c r="B59" s="49" t="s">
        <v>28</v>
      </c>
      <c r="C59" s="49">
        <v>8</v>
      </c>
      <c r="D59" s="49" t="s">
        <v>77</v>
      </c>
      <c r="E59" s="49">
        <v>10</v>
      </c>
      <c r="F59" s="49" t="s">
        <v>80</v>
      </c>
      <c r="G59" s="49">
        <v>2021</v>
      </c>
      <c r="H59" s="49">
        <v>9999999</v>
      </c>
      <c r="I59" s="49">
        <v>9999999</v>
      </c>
      <c r="J59" s="49" t="s">
        <v>84</v>
      </c>
      <c r="K59" s="49" t="s">
        <v>84</v>
      </c>
      <c r="L59" s="49" t="s">
        <v>105</v>
      </c>
      <c r="M59" s="49" t="s">
        <v>107</v>
      </c>
      <c r="N59" s="49">
        <v>60</v>
      </c>
      <c r="O59" s="49">
        <v>999999999</v>
      </c>
      <c r="P59" s="49" t="s">
        <v>113</v>
      </c>
      <c r="Q59" s="49">
        <f>Q58+(67*12)</f>
        <v>11940</v>
      </c>
      <c r="R59" s="49" t="s">
        <v>1334</v>
      </c>
      <c r="S59" s="51">
        <v>0.67</v>
      </c>
      <c r="T59" s="49">
        <f t="shared" ref="T59:T61" si="2">T58+72</f>
        <v>1091</v>
      </c>
      <c r="U59" s="49">
        <v>0</v>
      </c>
    </row>
    <row r="60" spans="1:21" s="49" customFormat="1" x14ac:dyDescent="0.3">
      <c r="A60" s="49" t="s">
        <v>71</v>
      </c>
      <c r="B60" s="49" t="s">
        <v>28</v>
      </c>
      <c r="C60" s="49">
        <v>8</v>
      </c>
      <c r="D60" s="49" t="s">
        <v>77</v>
      </c>
      <c r="E60" s="49">
        <v>11</v>
      </c>
      <c r="F60" s="49" t="s">
        <v>80</v>
      </c>
      <c r="G60" s="49">
        <v>2021</v>
      </c>
      <c r="H60" s="49">
        <v>9999999</v>
      </c>
      <c r="I60" s="49">
        <v>9999999</v>
      </c>
      <c r="J60" s="49" t="s">
        <v>84</v>
      </c>
      <c r="K60" s="49" t="s">
        <v>84</v>
      </c>
      <c r="L60" s="49" t="s">
        <v>105</v>
      </c>
      <c r="M60" s="49" t="s">
        <v>107</v>
      </c>
      <c r="N60" s="49">
        <v>60</v>
      </c>
      <c r="O60" s="49">
        <v>999999999</v>
      </c>
      <c r="P60" s="49" t="s">
        <v>113</v>
      </c>
      <c r="Q60" s="49">
        <f t="shared" ref="Q60:Q61" si="3">Q59+(67*12)</f>
        <v>12744</v>
      </c>
      <c r="R60" s="49" t="s">
        <v>1334</v>
      </c>
      <c r="S60" s="51">
        <v>0.67</v>
      </c>
      <c r="T60" s="49">
        <f t="shared" si="2"/>
        <v>1163</v>
      </c>
      <c r="U60" s="49">
        <v>0</v>
      </c>
    </row>
    <row r="61" spans="1:21" s="49" customFormat="1" x14ac:dyDescent="0.3">
      <c r="A61" s="49" t="s">
        <v>71</v>
      </c>
      <c r="B61" s="49" t="s">
        <v>28</v>
      </c>
      <c r="C61" s="49">
        <v>8</v>
      </c>
      <c r="D61" s="49" t="s">
        <v>77</v>
      </c>
      <c r="E61" s="49">
        <v>12</v>
      </c>
      <c r="F61" s="49" t="s">
        <v>80</v>
      </c>
      <c r="G61" s="49">
        <v>2021</v>
      </c>
      <c r="H61" s="49">
        <v>9999999</v>
      </c>
      <c r="I61" s="49">
        <v>9999999</v>
      </c>
      <c r="J61" s="49" t="s">
        <v>84</v>
      </c>
      <c r="K61" s="49" t="s">
        <v>84</v>
      </c>
      <c r="L61" s="49" t="s">
        <v>105</v>
      </c>
      <c r="M61" s="49" t="s">
        <v>107</v>
      </c>
      <c r="N61" s="49">
        <v>60</v>
      </c>
      <c r="O61" s="49">
        <v>999999999</v>
      </c>
      <c r="P61" s="49" t="s">
        <v>113</v>
      </c>
      <c r="Q61" s="49">
        <f t="shared" si="3"/>
        <v>13548</v>
      </c>
      <c r="R61" s="49" t="s">
        <v>1334</v>
      </c>
      <c r="S61" s="51">
        <v>0.67</v>
      </c>
      <c r="T61" s="49">
        <f t="shared" si="2"/>
        <v>1235</v>
      </c>
      <c r="U61" s="49">
        <v>0</v>
      </c>
    </row>
    <row r="62" spans="1:21" s="49" customFormat="1" x14ac:dyDescent="0.3">
      <c r="A62" s="49" t="s">
        <v>71</v>
      </c>
      <c r="B62" s="49" t="s">
        <v>4</v>
      </c>
      <c r="C62" s="49">
        <v>9</v>
      </c>
      <c r="D62" s="49" t="s">
        <v>77</v>
      </c>
      <c r="E62" s="49">
        <v>1</v>
      </c>
      <c r="F62" s="49" t="s">
        <v>80</v>
      </c>
      <c r="G62" s="49">
        <v>2021</v>
      </c>
      <c r="H62" s="49">
        <v>3000</v>
      </c>
      <c r="I62" s="49">
        <v>3000</v>
      </c>
      <c r="J62" s="49" t="s">
        <v>84</v>
      </c>
      <c r="K62" s="49" t="s">
        <v>84</v>
      </c>
      <c r="L62" s="49" t="s">
        <v>105</v>
      </c>
      <c r="M62" s="49" t="s">
        <v>107</v>
      </c>
      <c r="N62" s="49">
        <v>60</v>
      </c>
      <c r="O62" s="49">
        <v>999999999</v>
      </c>
      <c r="P62" s="49" t="s">
        <v>84</v>
      </c>
      <c r="Q62" s="49">
        <v>999999999</v>
      </c>
      <c r="R62" s="49" t="s">
        <v>117</v>
      </c>
      <c r="S62" s="50">
        <v>1005</v>
      </c>
      <c r="T62" s="49">
        <v>443</v>
      </c>
      <c r="U62" s="49">
        <v>0</v>
      </c>
    </row>
    <row r="63" spans="1:21" s="49" customFormat="1" x14ac:dyDescent="0.3">
      <c r="A63" s="49" t="s">
        <v>71</v>
      </c>
      <c r="B63" s="49" t="s">
        <v>4</v>
      </c>
      <c r="C63" s="49">
        <v>9</v>
      </c>
      <c r="D63" s="49" t="s">
        <v>77</v>
      </c>
      <c r="E63" s="49">
        <v>2</v>
      </c>
      <c r="F63" s="49" t="s">
        <v>80</v>
      </c>
      <c r="G63" s="49">
        <v>2021</v>
      </c>
      <c r="H63" s="49">
        <v>3000</v>
      </c>
      <c r="I63" s="49">
        <v>3000</v>
      </c>
      <c r="J63" s="49" t="s">
        <v>84</v>
      </c>
      <c r="K63" s="49" t="s">
        <v>84</v>
      </c>
      <c r="L63" s="49" t="s">
        <v>105</v>
      </c>
      <c r="M63" s="49" t="s">
        <v>107</v>
      </c>
      <c r="N63" s="49">
        <v>60</v>
      </c>
      <c r="O63" s="49">
        <v>999999999</v>
      </c>
      <c r="P63" s="49" t="s">
        <v>84</v>
      </c>
      <c r="Q63" s="49">
        <v>999999999</v>
      </c>
      <c r="R63" s="49" t="s">
        <v>117</v>
      </c>
      <c r="S63" s="50">
        <v>1353.3333333333333</v>
      </c>
      <c r="T63" s="49">
        <v>563</v>
      </c>
      <c r="U63" s="49">
        <v>0</v>
      </c>
    </row>
    <row r="64" spans="1:21" s="49" customFormat="1" x14ac:dyDescent="0.3">
      <c r="A64" s="49" t="s">
        <v>71</v>
      </c>
      <c r="B64" s="49" t="s">
        <v>4</v>
      </c>
      <c r="C64" s="49">
        <v>9</v>
      </c>
      <c r="D64" s="49" t="s">
        <v>77</v>
      </c>
      <c r="E64" s="49">
        <v>3</v>
      </c>
      <c r="F64" s="49" t="s">
        <v>80</v>
      </c>
      <c r="G64" s="49">
        <v>2021</v>
      </c>
      <c r="H64" s="49">
        <v>3000</v>
      </c>
      <c r="I64" s="49">
        <v>3000</v>
      </c>
      <c r="J64" s="49" t="s">
        <v>84</v>
      </c>
      <c r="K64" s="49" t="s">
        <v>84</v>
      </c>
      <c r="L64" s="49" t="s">
        <v>105</v>
      </c>
      <c r="M64" s="49" t="s">
        <v>107</v>
      </c>
      <c r="N64" s="49">
        <v>60</v>
      </c>
      <c r="O64" s="49">
        <v>999999999</v>
      </c>
      <c r="P64" s="49" t="s">
        <v>84</v>
      </c>
      <c r="Q64" s="49">
        <v>999999999</v>
      </c>
      <c r="R64" s="49" t="s">
        <v>117</v>
      </c>
      <c r="S64" s="50">
        <v>1701.6666666666667</v>
      </c>
      <c r="T64" s="49">
        <v>698</v>
      </c>
      <c r="U64" s="49">
        <v>0</v>
      </c>
    </row>
    <row r="65" spans="1:21" s="49" customFormat="1" x14ac:dyDescent="0.3">
      <c r="A65" s="49" t="s">
        <v>71</v>
      </c>
      <c r="B65" s="49" t="s">
        <v>4</v>
      </c>
      <c r="C65" s="49">
        <v>9</v>
      </c>
      <c r="D65" s="49" t="s">
        <v>77</v>
      </c>
      <c r="E65" s="49">
        <v>4</v>
      </c>
      <c r="F65" s="49" t="s">
        <v>80</v>
      </c>
      <c r="G65" s="49">
        <v>2021</v>
      </c>
      <c r="H65" s="49">
        <v>3000</v>
      </c>
      <c r="I65" s="49">
        <v>3000</v>
      </c>
      <c r="J65" s="49" t="s">
        <v>84</v>
      </c>
      <c r="K65" s="49" t="s">
        <v>84</v>
      </c>
      <c r="L65" s="49" t="s">
        <v>105</v>
      </c>
      <c r="M65" s="49" t="s">
        <v>107</v>
      </c>
      <c r="N65" s="49">
        <v>60</v>
      </c>
      <c r="O65" s="49">
        <v>999999999</v>
      </c>
      <c r="P65" s="49" t="s">
        <v>84</v>
      </c>
      <c r="Q65" s="49">
        <v>999999999</v>
      </c>
      <c r="R65" s="49" t="s">
        <v>117</v>
      </c>
      <c r="S65" s="50">
        <v>2050</v>
      </c>
      <c r="T65" s="49">
        <v>815</v>
      </c>
      <c r="U65" s="49">
        <v>0</v>
      </c>
    </row>
    <row r="66" spans="1:21" s="49" customFormat="1" x14ac:dyDescent="0.3">
      <c r="A66" s="49" t="s">
        <v>71</v>
      </c>
      <c r="B66" s="49" t="s">
        <v>4</v>
      </c>
      <c r="C66" s="49">
        <v>9</v>
      </c>
      <c r="D66" s="49" t="s">
        <v>77</v>
      </c>
      <c r="E66" s="49">
        <v>5</v>
      </c>
      <c r="F66" s="49" t="s">
        <v>80</v>
      </c>
      <c r="G66" s="49">
        <v>2021</v>
      </c>
      <c r="H66" s="49">
        <v>3000</v>
      </c>
      <c r="I66" s="49">
        <v>3000</v>
      </c>
      <c r="J66" s="49" t="s">
        <v>84</v>
      </c>
      <c r="K66" s="49" t="s">
        <v>84</v>
      </c>
      <c r="L66" s="49" t="s">
        <v>105</v>
      </c>
      <c r="M66" s="49" t="s">
        <v>107</v>
      </c>
      <c r="N66" s="49">
        <v>60</v>
      </c>
      <c r="O66" s="49">
        <v>999999999</v>
      </c>
      <c r="P66" s="49" t="s">
        <v>84</v>
      </c>
      <c r="Q66" s="49">
        <v>999999999</v>
      </c>
      <c r="R66" s="49" t="s">
        <v>117</v>
      </c>
      <c r="S66" s="50">
        <v>2398.3333333333335</v>
      </c>
      <c r="T66" s="49">
        <v>919</v>
      </c>
      <c r="U66" s="49">
        <v>0</v>
      </c>
    </row>
    <row r="67" spans="1:21" s="49" customFormat="1" ht="15" thickBot="1" x14ac:dyDescent="0.35">
      <c r="A67" s="49" t="s">
        <v>71</v>
      </c>
      <c r="B67" s="49" t="s">
        <v>4</v>
      </c>
      <c r="C67" s="49">
        <v>9</v>
      </c>
      <c r="D67" s="49" t="s">
        <v>77</v>
      </c>
      <c r="E67" s="49">
        <v>6</v>
      </c>
      <c r="F67" s="49" t="s">
        <v>80</v>
      </c>
      <c r="G67" s="49">
        <v>2021</v>
      </c>
      <c r="H67" s="49">
        <v>3000</v>
      </c>
      <c r="I67" s="49">
        <v>3000</v>
      </c>
      <c r="J67" s="49" t="s">
        <v>84</v>
      </c>
      <c r="K67" s="49" t="s">
        <v>84</v>
      </c>
      <c r="L67" s="49" t="s">
        <v>105</v>
      </c>
      <c r="M67" s="49" t="s">
        <v>107</v>
      </c>
      <c r="N67" s="49">
        <v>60</v>
      </c>
      <c r="O67" s="49">
        <v>999999999</v>
      </c>
      <c r="P67" s="49" t="s">
        <v>84</v>
      </c>
      <c r="Q67" s="49">
        <v>999999999</v>
      </c>
      <c r="R67" s="49" t="s">
        <v>117</v>
      </c>
      <c r="S67" s="50">
        <v>2746.6666666666665</v>
      </c>
      <c r="T67" s="49">
        <v>1028</v>
      </c>
      <c r="U67" s="49">
        <v>0</v>
      </c>
    </row>
    <row r="68" spans="1:21" s="49" customFormat="1" ht="15.6" thickTop="1" thickBot="1" x14ac:dyDescent="0.35">
      <c r="A68" s="49" t="s">
        <v>71</v>
      </c>
      <c r="B68" s="49" t="s">
        <v>4</v>
      </c>
      <c r="C68" s="49">
        <v>9</v>
      </c>
      <c r="D68" s="49" t="s">
        <v>77</v>
      </c>
      <c r="E68" s="49">
        <v>7</v>
      </c>
      <c r="F68" s="49" t="s">
        <v>80</v>
      </c>
      <c r="G68" s="49">
        <v>2021</v>
      </c>
      <c r="H68" s="49">
        <v>3000</v>
      </c>
      <c r="I68" s="49">
        <v>3000</v>
      </c>
      <c r="J68" s="49" t="s">
        <v>84</v>
      </c>
      <c r="K68" s="49" t="s">
        <v>84</v>
      </c>
      <c r="L68" s="49" t="s">
        <v>105</v>
      </c>
      <c r="M68" s="49" t="s">
        <v>107</v>
      </c>
      <c r="N68" s="49">
        <v>60</v>
      </c>
      <c r="O68" s="49">
        <v>999999999</v>
      </c>
      <c r="P68" s="49" t="s">
        <v>84</v>
      </c>
      <c r="Q68" s="52">
        <v>999999999</v>
      </c>
      <c r="R68" s="49" t="s">
        <v>117</v>
      </c>
      <c r="S68" s="50">
        <v>3095</v>
      </c>
      <c r="T68" s="53">
        <v>1143</v>
      </c>
      <c r="U68" s="49">
        <v>0</v>
      </c>
    </row>
    <row r="69" spans="1:21" s="49" customFormat="1" ht="15.6" thickTop="1" thickBot="1" x14ac:dyDescent="0.35">
      <c r="A69" s="49" t="s">
        <v>71</v>
      </c>
      <c r="B69" s="49" t="s">
        <v>4</v>
      </c>
      <c r="C69" s="49">
        <v>9</v>
      </c>
      <c r="D69" s="49" t="s">
        <v>77</v>
      </c>
      <c r="E69" s="49">
        <v>8</v>
      </c>
      <c r="F69" s="49" t="s">
        <v>80</v>
      </c>
      <c r="G69" s="49">
        <v>2021</v>
      </c>
      <c r="H69" s="49">
        <v>3000</v>
      </c>
      <c r="I69" s="49">
        <v>3000</v>
      </c>
      <c r="J69" s="49" t="s">
        <v>84</v>
      </c>
      <c r="K69" s="49" t="s">
        <v>84</v>
      </c>
      <c r="L69" s="49" t="s">
        <v>105</v>
      </c>
      <c r="M69" s="49" t="s">
        <v>107</v>
      </c>
      <c r="N69" s="49">
        <v>60</v>
      </c>
      <c r="O69" s="49">
        <v>999999999</v>
      </c>
      <c r="P69" s="49" t="s">
        <v>84</v>
      </c>
      <c r="Q69" s="52">
        <v>999999999</v>
      </c>
      <c r="R69" s="49" t="s">
        <v>117</v>
      </c>
      <c r="S69" s="50">
        <f>S68+S68-S67</f>
        <v>3443.3333333333335</v>
      </c>
      <c r="T69" s="54">
        <v>1257</v>
      </c>
      <c r="U69" s="49">
        <v>0</v>
      </c>
    </row>
    <row r="70" spans="1:21" s="49" customFormat="1" ht="15.6" thickTop="1" thickBot="1" x14ac:dyDescent="0.35">
      <c r="A70" s="49" t="s">
        <v>71</v>
      </c>
      <c r="B70" s="49" t="s">
        <v>4</v>
      </c>
      <c r="C70" s="49">
        <v>9</v>
      </c>
      <c r="D70" s="49" t="s">
        <v>77</v>
      </c>
      <c r="E70" s="49">
        <v>9</v>
      </c>
      <c r="F70" s="49" t="s">
        <v>80</v>
      </c>
      <c r="G70" s="49">
        <v>2021</v>
      </c>
      <c r="H70" s="49">
        <v>3000</v>
      </c>
      <c r="I70" s="49">
        <v>3000</v>
      </c>
      <c r="J70" s="49" t="s">
        <v>84</v>
      </c>
      <c r="K70" s="49" t="s">
        <v>84</v>
      </c>
      <c r="L70" s="49" t="s">
        <v>105</v>
      </c>
      <c r="M70" s="49" t="s">
        <v>107</v>
      </c>
      <c r="N70" s="49">
        <v>60</v>
      </c>
      <c r="O70" s="49">
        <v>999999999</v>
      </c>
      <c r="P70" s="49" t="s">
        <v>84</v>
      </c>
      <c r="Q70" s="52">
        <v>999999999</v>
      </c>
      <c r="R70" s="49" t="s">
        <v>117</v>
      </c>
      <c r="S70" s="50">
        <f t="shared" ref="S70:T73" si="4">S69+S69-S68</f>
        <v>3791.666666666667</v>
      </c>
      <c r="T70" s="54">
        <f>T69+T69-T68</f>
        <v>1371</v>
      </c>
      <c r="U70" s="49">
        <v>0</v>
      </c>
    </row>
    <row r="71" spans="1:21" s="49" customFormat="1" ht="15.6" thickTop="1" thickBot="1" x14ac:dyDescent="0.35">
      <c r="A71" s="49" t="s">
        <v>71</v>
      </c>
      <c r="B71" s="49" t="s">
        <v>4</v>
      </c>
      <c r="C71" s="49">
        <v>9</v>
      </c>
      <c r="D71" s="49" t="s">
        <v>77</v>
      </c>
      <c r="E71" s="49">
        <v>10</v>
      </c>
      <c r="F71" s="49" t="s">
        <v>80</v>
      </c>
      <c r="G71" s="49">
        <v>2021</v>
      </c>
      <c r="H71" s="49">
        <v>3000</v>
      </c>
      <c r="I71" s="49">
        <v>3000</v>
      </c>
      <c r="J71" s="49" t="s">
        <v>84</v>
      </c>
      <c r="K71" s="49" t="s">
        <v>84</v>
      </c>
      <c r="L71" s="49" t="s">
        <v>105</v>
      </c>
      <c r="M71" s="49" t="s">
        <v>107</v>
      </c>
      <c r="N71" s="49">
        <v>60</v>
      </c>
      <c r="O71" s="49">
        <v>999999999</v>
      </c>
      <c r="P71" s="49" t="s">
        <v>84</v>
      </c>
      <c r="Q71" s="52">
        <v>999999999</v>
      </c>
      <c r="R71" s="49" t="s">
        <v>117</v>
      </c>
      <c r="S71" s="50">
        <f t="shared" si="4"/>
        <v>4140</v>
      </c>
      <c r="T71" s="54">
        <f t="shared" si="4"/>
        <v>1485</v>
      </c>
      <c r="U71" s="49">
        <v>0</v>
      </c>
    </row>
    <row r="72" spans="1:21" s="49" customFormat="1" ht="15.6" thickTop="1" thickBot="1" x14ac:dyDescent="0.35">
      <c r="A72" s="49" t="s">
        <v>71</v>
      </c>
      <c r="B72" s="49" t="s">
        <v>4</v>
      </c>
      <c r="C72" s="49">
        <v>9</v>
      </c>
      <c r="D72" s="49" t="s">
        <v>77</v>
      </c>
      <c r="E72" s="49">
        <v>11</v>
      </c>
      <c r="F72" s="49" t="s">
        <v>80</v>
      </c>
      <c r="G72" s="49">
        <v>2021</v>
      </c>
      <c r="H72" s="49">
        <v>3000</v>
      </c>
      <c r="I72" s="49">
        <v>3000</v>
      </c>
      <c r="J72" s="49" t="s">
        <v>84</v>
      </c>
      <c r="K72" s="49" t="s">
        <v>84</v>
      </c>
      <c r="L72" s="49" t="s">
        <v>105</v>
      </c>
      <c r="M72" s="49" t="s">
        <v>107</v>
      </c>
      <c r="N72" s="49">
        <v>60</v>
      </c>
      <c r="O72" s="49">
        <v>999999999</v>
      </c>
      <c r="P72" s="49" t="s">
        <v>84</v>
      </c>
      <c r="Q72" s="52">
        <v>999999999</v>
      </c>
      <c r="R72" s="49" t="s">
        <v>117</v>
      </c>
      <c r="S72" s="50">
        <f t="shared" si="4"/>
        <v>4488.333333333333</v>
      </c>
      <c r="T72" s="54">
        <f t="shared" si="4"/>
        <v>1599</v>
      </c>
      <c r="U72" s="49">
        <v>0</v>
      </c>
    </row>
    <row r="73" spans="1:21" s="49" customFormat="1" ht="15.6" thickTop="1" thickBot="1" x14ac:dyDescent="0.35">
      <c r="A73" s="49" t="s">
        <v>71</v>
      </c>
      <c r="B73" s="49" t="s">
        <v>4</v>
      </c>
      <c r="C73" s="49">
        <v>9</v>
      </c>
      <c r="D73" s="49" t="s">
        <v>77</v>
      </c>
      <c r="E73" s="49">
        <v>12</v>
      </c>
      <c r="F73" s="49" t="s">
        <v>80</v>
      </c>
      <c r="G73" s="49">
        <v>2021</v>
      </c>
      <c r="H73" s="49">
        <v>3000</v>
      </c>
      <c r="I73" s="49">
        <v>3000</v>
      </c>
      <c r="J73" s="49" t="s">
        <v>84</v>
      </c>
      <c r="K73" s="49" t="s">
        <v>84</v>
      </c>
      <c r="L73" s="49" t="s">
        <v>105</v>
      </c>
      <c r="M73" s="49" t="s">
        <v>107</v>
      </c>
      <c r="N73" s="49">
        <v>60</v>
      </c>
      <c r="O73" s="49">
        <v>999999999</v>
      </c>
      <c r="P73" s="49" t="s">
        <v>84</v>
      </c>
      <c r="Q73" s="52">
        <v>999999999</v>
      </c>
      <c r="R73" s="49" t="s">
        <v>117</v>
      </c>
      <c r="S73" s="50">
        <f t="shared" si="4"/>
        <v>4836.6666666666661</v>
      </c>
      <c r="T73" s="54">
        <f t="shared" si="4"/>
        <v>1713</v>
      </c>
      <c r="U73" s="49">
        <v>0</v>
      </c>
    </row>
    <row r="74" spans="1:21" s="49" customFormat="1" ht="15.6" thickTop="1" thickBot="1" x14ac:dyDescent="0.35">
      <c r="A74" s="49" t="s">
        <v>71</v>
      </c>
      <c r="B74" s="49" t="s">
        <v>30</v>
      </c>
      <c r="C74" s="49">
        <v>11</v>
      </c>
      <c r="D74" s="49" t="s">
        <v>77</v>
      </c>
      <c r="E74" s="49">
        <v>1</v>
      </c>
      <c r="F74" s="49" t="s">
        <v>80</v>
      </c>
      <c r="G74" s="49">
        <v>2021</v>
      </c>
      <c r="H74" s="49">
        <v>2000</v>
      </c>
      <c r="I74" s="49">
        <v>2000</v>
      </c>
      <c r="J74" s="49" t="s">
        <v>85</v>
      </c>
      <c r="K74" s="49" t="s">
        <v>92</v>
      </c>
      <c r="L74" s="49" t="s">
        <v>105</v>
      </c>
      <c r="M74" s="49" t="s">
        <v>107</v>
      </c>
      <c r="N74" s="49">
        <v>9999999</v>
      </c>
      <c r="O74" s="49">
        <f>450*12</f>
        <v>5400</v>
      </c>
      <c r="P74" s="49" t="s">
        <v>84</v>
      </c>
      <c r="Q74" s="52">
        <v>999999999</v>
      </c>
      <c r="R74" s="49" t="s">
        <v>124</v>
      </c>
      <c r="S74" s="55">
        <v>0.66666666666666663</v>
      </c>
      <c r="T74" s="54">
        <v>418</v>
      </c>
      <c r="U74" s="49">
        <v>0</v>
      </c>
    </row>
    <row r="75" spans="1:21" s="49" customFormat="1" ht="14.4" customHeight="1" thickTop="1" x14ac:dyDescent="0.3">
      <c r="A75" s="49" t="s">
        <v>71</v>
      </c>
      <c r="B75" s="49" t="s">
        <v>30</v>
      </c>
      <c r="C75" s="49">
        <v>11</v>
      </c>
      <c r="D75" s="49" t="s">
        <v>77</v>
      </c>
      <c r="E75" s="49">
        <v>2</v>
      </c>
      <c r="F75" s="49" t="s">
        <v>80</v>
      </c>
      <c r="G75" s="49">
        <v>2021</v>
      </c>
      <c r="H75" s="49">
        <v>2000</v>
      </c>
      <c r="I75" s="49">
        <v>2000</v>
      </c>
      <c r="J75" s="49" t="s">
        <v>85</v>
      </c>
      <c r="K75" s="49" t="s">
        <v>93</v>
      </c>
      <c r="L75" s="49" t="s">
        <v>105</v>
      </c>
      <c r="M75" s="49" t="s">
        <v>107</v>
      </c>
      <c r="N75" s="49">
        <v>9999999</v>
      </c>
      <c r="O75" s="49">
        <v>6720</v>
      </c>
      <c r="P75" s="49" t="s">
        <v>84</v>
      </c>
      <c r="Q75" s="49">
        <v>999999999</v>
      </c>
      <c r="R75" s="49" t="s">
        <v>124</v>
      </c>
      <c r="S75" s="55">
        <v>0.66666666666666663</v>
      </c>
      <c r="T75" s="49">
        <v>521</v>
      </c>
      <c r="U75" s="49">
        <v>0</v>
      </c>
    </row>
    <row r="76" spans="1:21" s="49" customFormat="1" ht="14.4" customHeight="1" x14ac:dyDescent="0.3">
      <c r="A76" s="49" t="s">
        <v>71</v>
      </c>
      <c r="B76" s="49" t="s">
        <v>30</v>
      </c>
      <c r="C76" s="49">
        <v>11</v>
      </c>
      <c r="D76" s="49" t="s">
        <v>77</v>
      </c>
      <c r="E76" s="49">
        <v>3</v>
      </c>
      <c r="F76" s="49" t="s">
        <v>80</v>
      </c>
      <c r="G76" s="49">
        <v>2021</v>
      </c>
      <c r="H76" s="49">
        <v>2000</v>
      </c>
      <c r="I76" s="49">
        <v>2000</v>
      </c>
      <c r="J76" s="49" t="s">
        <v>85</v>
      </c>
      <c r="K76" s="49" t="s">
        <v>94</v>
      </c>
      <c r="L76" s="49" t="s">
        <v>105</v>
      </c>
      <c r="M76" s="49" t="s">
        <v>107</v>
      </c>
      <c r="N76" s="49">
        <v>9999999</v>
      </c>
      <c r="O76" s="49">
        <v>8544</v>
      </c>
      <c r="P76" s="49" t="s">
        <v>84</v>
      </c>
      <c r="Q76" s="49">
        <v>999999999</v>
      </c>
      <c r="R76" s="49" t="s">
        <v>124</v>
      </c>
      <c r="S76" s="55">
        <v>0.66666666666666663</v>
      </c>
      <c r="T76" s="49">
        <v>665</v>
      </c>
      <c r="U76" s="49">
        <v>0</v>
      </c>
    </row>
    <row r="77" spans="1:21" s="49" customFormat="1" ht="14.4" customHeight="1" x14ac:dyDescent="0.3">
      <c r="A77" s="49" t="s">
        <v>71</v>
      </c>
      <c r="B77" s="49" t="s">
        <v>30</v>
      </c>
      <c r="C77" s="49">
        <v>11</v>
      </c>
      <c r="D77" s="49" t="s">
        <v>77</v>
      </c>
      <c r="E77" s="49">
        <v>4</v>
      </c>
      <c r="F77" s="49" t="s">
        <v>80</v>
      </c>
      <c r="G77" s="49">
        <v>2021</v>
      </c>
      <c r="H77" s="49">
        <v>2000</v>
      </c>
      <c r="I77" s="49">
        <v>2000</v>
      </c>
      <c r="J77" s="49" t="s">
        <v>85</v>
      </c>
      <c r="K77" s="49" t="s">
        <v>95</v>
      </c>
      <c r="L77" s="49" t="s">
        <v>105</v>
      </c>
      <c r="M77" s="49" t="s">
        <v>107</v>
      </c>
      <c r="N77" s="49">
        <v>9999999</v>
      </c>
      <c r="O77" s="49">
        <v>10440</v>
      </c>
      <c r="P77" s="49" t="s">
        <v>84</v>
      </c>
      <c r="Q77" s="49">
        <v>999999999</v>
      </c>
      <c r="R77" s="49" t="s">
        <v>124</v>
      </c>
      <c r="S77" s="55">
        <v>0.66666666666666663</v>
      </c>
      <c r="T77" s="49">
        <v>813</v>
      </c>
      <c r="U77" s="49">
        <v>0</v>
      </c>
    </row>
    <row r="78" spans="1:21" s="49" customFormat="1" ht="14.4" customHeight="1" x14ac:dyDescent="0.3">
      <c r="A78" s="49" t="s">
        <v>71</v>
      </c>
      <c r="B78" s="49" t="s">
        <v>30</v>
      </c>
      <c r="C78" s="49">
        <v>11</v>
      </c>
      <c r="D78" s="49" t="s">
        <v>77</v>
      </c>
      <c r="E78" s="49">
        <v>5</v>
      </c>
      <c r="F78" s="49" t="s">
        <v>80</v>
      </c>
      <c r="G78" s="49">
        <v>2021</v>
      </c>
      <c r="H78" s="49">
        <v>2000</v>
      </c>
      <c r="I78" s="49">
        <v>2000</v>
      </c>
      <c r="J78" s="49" t="s">
        <v>85</v>
      </c>
      <c r="K78" s="49" t="s">
        <v>96</v>
      </c>
      <c r="L78" s="49" t="s">
        <v>105</v>
      </c>
      <c r="M78" s="49" t="s">
        <v>107</v>
      </c>
      <c r="N78" s="49">
        <v>9999999</v>
      </c>
      <c r="O78" s="49">
        <v>12024</v>
      </c>
      <c r="P78" s="49" t="s">
        <v>84</v>
      </c>
      <c r="Q78" s="49">
        <v>999999999</v>
      </c>
      <c r="R78" s="49" t="s">
        <v>124</v>
      </c>
      <c r="S78" s="55">
        <v>0.66666666666666663</v>
      </c>
      <c r="T78" s="49">
        <v>939</v>
      </c>
      <c r="U78" s="49">
        <v>0</v>
      </c>
    </row>
    <row r="79" spans="1:21" s="49" customFormat="1" ht="14.4" customHeight="1" x14ac:dyDescent="0.3">
      <c r="A79" s="49" t="s">
        <v>71</v>
      </c>
      <c r="B79" s="49" t="s">
        <v>30</v>
      </c>
      <c r="C79" s="49">
        <v>11</v>
      </c>
      <c r="D79" s="49" t="s">
        <v>77</v>
      </c>
      <c r="E79" s="49">
        <v>6</v>
      </c>
      <c r="F79" s="49" t="s">
        <v>80</v>
      </c>
      <c r="G79" s="49">
        <v>2021</v>
      </c>
      <c r="H79" s="49">
        <v>2000</v>
      </c>
      <c r="I79" s="49">
        <v>2000</v>
      </c>
      <c r="J79" s="49" t="s">
        <v>85</v>
      </c>
      <c r="K79" s="56" t="s">
        <v>97</v>
      </c>
      <c r="L79" s="49" t="s">
        <v>105</v>
      </c>
      <c r="M79" s="49" t="s">
        <v>107</v>
      </c>
      <c r="N79" s="49">
        <v>9999999</v>
      </c>
      <c r="O79" s="49">
        <v>14136</v>
      </c>
      <c r="P79" s="49" t="s">
        <v>84</v>
      </c>
      <c r="Q79" s="49">
        <v>999999999</v>
      </c>
      <c r="R79" s="49" t="s">
        <v>124</v>
      </c>
      <c r="S79" s="55">
        <v>0.66666666666666663</v>
      </c>
      <c r="T79" s="49">
        <v>1104</v>
      </c>
      <c r="U79" s="49">
        <v>0</v>
      </c>
    </row>
    <row r="80" spans="1:21" s="49" customFormat="1" x14ac:dyDescent="0.3">
      <c r="A80" s="49" t="s">
        <v>71</v>
      </c>
      <c r="B80" s="49" t="s">
        <v>30</v>
      </c>
      <c r="C80" s="49">
        <v>11</v>
      </c>
      <c r="D80" s="49" t="s">
        <v>77</v>
      </c>
      <c r="E80" s="49">
        <v>7</v>
      </c>
      <c r="F80" s="49" t="s">
        <v>80</v>
      </c>
      <c r="G80" s="49">
        <v>2021</v>
      </c>
      <c r="H80" s="49">
        <v>2000</v>
      </c>
      <c r="I80" s="49">
        <v>2000</v>
      </c>
      <c r="J80" s="49" t="s">
        <v>86</v>
      </c>
      <c r="K80" s="49" t="s">
        <v>98</v>
      </c>
      <c r="L80" s="49" t="s">
        <v>105</v>
      </c>
      <c r="M80" s="49" t="s">
        <v>107</v>
      </c>
      <c r="N80" s="49">
        <v>9999999</v>
      </c>
      <c r="O80" s="49">
        <v>16224</v>
      </c>
      <c r="P80" s="49" t="s">
        <v>84</v>
      </c>
      <c r="Q80" s="49">
        <v>999999999</v>
      </c>
      <c r="R80" s="49" t="s">
        <v>124</v>
      </c>
      <c r="S80" s="55">
        <v>0.66666666666666663</v>
      </c>
      <c r="T80" s="49">
        <v>1266</v>
      </c>
      <c r="U80" s="49">
        <v>0</v>
      </c>
    </row>
    <row r="81" spans="1:21" s="49" customFormat="1" x14ac:dyDescent="0.3">
      <c r="A81" s="49" t="s">
        <v>71</v>
      </c>
      <c r="B81" s="49" t="s">
        <v>30</v>
      </c>
      <c r="C81" s="49">
        <v>11</v>
      </c>
      <c r="D81" s="49" t="s">
        <v>77</v>
      </c>
      <c r="E81" s="49">
        <v>8</v>
      </c>
      <c r="F81" s="49" t="s">
        <v>80</v>
      </c>
      <c r="G81" s="49">
        <v>2021</v>
      </c>
      <c r="H81" s="49">
        <v>2000</v>
      </c>
      <c r="I81" s="49">
        <v>2000</v>
      </c>
      <c r="J81" s="49" t="s">
        <v>86</v>
      </c>
      <c r="K81" s="49" t="s">
        <v>98</v>
      </c>
      <c r="L81" s="49" t="s">
        <v>105</v>
      </c>
      <c r="M81" s="49" t="s">
        <v>107</v>
      </c>
      <c r="N81" s="49">
        <v>9999999</v>
      </c>
      <c r="O81" s="49">
        <f>1494*12</f>
        <v>17928</v>
      </c>
      <c r="P81" s="49" t="s">
        <v>84</v>
      </c>
      <c r="Q81" s="49">
        <v>999999999</v>
      </c>
      <c r="R81" s="49" t="s">
        <v>124</v>
      </c>
      <c r="S81" s="55">
        <v>0.66666666666666663</v>
      </c>
      <c r="T81" s="49">
        <v>1398</v>
      </c>
      <c r="U81" s="49">
        <v>0</v>
      </c>
    </row>
    <row r="82" spans="1:21" s="49" customFormat="1" ht="14.4" customHeight="1" x14ac:dyDescent="0.3">
      <c r="A82" s="49" t="s">
        <v>71</v>
      </c>
      <c r="B82" s="49" t="s">
        <v>30</v>
      </c>
      <c r="C82" s="49">
        <v>11</v>
      </c>
      <c r="D82" s="49" t="s">
        <v>77</v>
      </c>
      <c r="E82" s="49">
        <v>9</v>
      </c>
      <c r="F82" s="49" t="s">
        <v>80</v>
      </c>
      <c r="G82" s="49">
        <v>2021</v>
      </c>
      <c r="H82" s="49">
        <v>2000</v>
      </c>
      <c r="I82" s="49">
        <v>2000</v>
      </c>
      <c r="J82" s="49" t="s">
        <v>86</v>
      </c>
      <c r="K82" s="49" t="s">
        <v>98</v>
      </c>
      <c r="L82" s="49" t="s">
        <v>105</v>
      </c>
      <c r="M82" s="49" t="s">
        <v>107</v>
      </c>
      <c r="N82" s="49">
        <v>9999999</v>
      </c>
      <c r="O82" s="49">
        <f>1642*12</f>
        <v>19704</v>
      </c>
      <c r="P82" s="49" t="s">
        <v>84</v>
      </c>
      <c r="Q82" s="49">
        <v>999999999</v>
      </c>
      <c r="R82" s="49" t="s">
        <v>124</v>
      </c>
      <c r="S82" s="55">
        <v>0.66666666666666663</v>
      </c>
      <c r="T82" s="49">
        <v>1540</v>
      </c>
      <c r="U82" s="49">
        <v>0</v>
      </c>
    </row>
    <row r="83" spans="1:21" s="49" customFormat="1" ht="14.4" customHeight="1" x14ac:dyDescent="0.3">
      <c r="A83" s="49" t="s">
        <v>71</v>
      </c>
      <c r="B83" s="49" t="s">
        <v>30</v>
      </c>
      <c r="C83" s="49">
        <v>11</v>
      </c>
      <c r="D83" s="49" t="s">
        <v>77</v>
      </c>
      <c r="E83" s="49">
        <v>10</v>
      </c>
      <c r="F83" s="49" t="s">
        <v>80</v>
      </c>
      <c r="G83" s="49">
        <v>2021</v>
      </c>
      <c r="H83" s="49">
        <v>2000</v>
      </c>
      <c r="I83" s="49">
        <v>2000</v>
      </c>
      <c r="J83" s="49" t="s">
        <v>86</v>
      </c>
      <c r="K83" s="49" t="s">
        <v>98</v>
      </c>
      <c r="L83" s="49" t="s">
        <v>105</v>
      </c>
      <c r="M83" s="49" t="s">
        <v>107</v>
      </c>
      <c r="N83" s="49">
        <v>9999999</v>
      </c>
      <c r="O83" s="49">
        <f>1786*12</f>
        <v>21432</v>
      </c>
      <c r="P83" s="49" t="s">
        <v>84</v>
      </c>
      <c r="Q83" s="49">
        <v>999999999</v>
      </c>
      <c r="R83" s="49" t="s">
        <v>124</v>
      </c>
      <c r="S83" s="55">
        <v>0.66666666666666663</v>
      </c>
      <c r="T83" s="49">
        <v>1672</v>
      </c>
      <c r="U83" s="49">
        <v>0</v>
      </c>
    </row>
    <row r="84" spans="1:21" s="49" customFormat="1" ht="14.4" customHeight="1" x14ac:dyDescent="0.3">
      <c r="A84" s="49" t="s">
        <v>71</v>
      </c>
      <c r="B84" s="49" t="s">
        <v>30</v>
      </c>
      <c r="C84" s="49">
        <v>11</v>
      </c>
      <c r="D84" s="49" t="s">
        <v>77</v>
      </c>
      <c r="E84" s="49">
        <v>11</v>
      </c>
      <c r="F84" s="49" t="s">
        <v>80</v>
      </c>
      <c r="G84" s="49">
        <v>2021</v>
      </c>
      <c r="H84" s="49">
        <v>2000</v>
      </c>
      <c r="I84" s="49">
        <v>2000</v>
      </c>
      <c r="J84" s="49" t="s">
        <v>86</v>
      </c>
      <c r="K84" s="49" t="s">
        <v>98</v>
      </c>
      <c r="L84" s="49" t="s">
        <v>105</v>
      </c>
      <c r="M84" s="49" t="s">
        <v>107</v>
      </c>
      <c r="N84" s="49">
        <v>9999999</v>
      </c>
      <c r="O84" s="49">
        <f>O83+O83-O82</f>
        <v>23160</v>
      </c>
      <c r="P84" s="49" t="s">
        <v>84</v>
      </c>
      <c r="Q84" s="49">
        <v>999999999</v>
      </c>
      <c r="R84" s="49" t="s">
        <v>124</v>
      </c>
      <c r="S84" s="55">
        <v>0.66666666666666663</v>
      </c>
      <c r="T84" s="49">
        <f>T83+T83-T82</f>
        <v>1804</v>
      </c>
      <c r="U84" s="49">
        <v>0</v>
      </c>
    </row>
    <row r="85" spans="1:21" s="49" customFormat="1" ht="14.4" customHeight="1" x14ac:dyDescent="0.3">
      <c r="A85" s="49" t="s">
        <v>71</v>
      </c>
      <c r="B85" s="49" t="s">
        <v>30</v>
      </c>
      <c r="C85" s="49">
        <v>11</v>
      </c>
      <c r="D85" s="49" t="s">
        <v>77</v>
      </c>
      <c r="E85" s="49">
        <v>12</v>
      </c>
      <c r="F85" s="49" t="s">
        <v>80</v>
      </c>
      <c r="G85" s="49">
        <v>2021</v>
      </c>
      <c r="H85" s="49">
        <v>2000</v>
      </c>
      <c r="I85" s="49">
        <v>2000</v>
      </c>
      <c r="J85" s="49" t="s">
        <v>86</v>
      </c>
      <c r="K85" s="49" t="s">
        <v>98</v>
      </c>
      <c r="L85" s="49" t="s">
        <v>105</v>
      </c>
      <c r="M85" s="49" t="s">
        <v>107</v>
      </c>
      <c r="N85" s="49">
        <v>9999999</v>
      </c>
      <c r="O85" s="49">
        <f>O84+O84-O83</f>
        <v>24888</v>
      </c>
      <c r="P85" s="49" t="s">
        <v>84</v>
      </c>
      <c r="Q85" s="49">
        <v>999999999</v>
      </c>
      <c r="R85" s="49" t="s">
        <v>124</v>
      </c>
      <c r="S85" s="55">
        <v>0.66666666666666663</v>
      </c>
      <c r="T85" s="49">
        <f>T84+T84-T83</f>
        <v>1936</v>
      </c>
      <c r="U85" s="49">
        <v>0</v>
      </c>
    </row>
    <row r="86" spans="1:21" s="29" customFormat="1" ht="14.4" customHeight="1" x14ac:dyDescent="0.3">
      <c r="A86" s="29" t="s">
        <v>71</v>
      </c>
      <c r="B86" s="29" t="s">
        <v>5</v>
      </c>
      <c r="C86" s="29">
        <v>12</v>
      </c>
      <c r="D86" s="29" t="s">
        <v>77</v>
      </c>
      <c r="E86" s="29">
        <v>1</v>
      </c>
      <c r="F86" s="29" t="s">
        <v>80</v>
      </c>
      <c r="G86" s="29">
        <v>2021</v>
      </c>
      <c r="H86" s="29">
        <v>2000</v>
      </c>
      <c r="I86" s="29">
        <v>2000</v>
      </c>
      <c r="J86" s="29" t="s">
        <v>86</v>
      </c>
      <c r="K86" s="29" t="s">
        <v>99</v>
      </c>
      <c r="L86" s="29" t="s">
        <v>105</v>
      </c>
      <c r="M86" s="29" t="s">
        <v>107</v>
      </c>
      <c r="N86" s="29">
        <v>48</v>
      </c>
      <c r="O86" s="29">
        <v>999999999</v>
      </c>
      <c r="P86" s="29" t="s">
        <v>114</v>
      </c>
      <c r="Q86" s="29">
        <v>23606</v>
      </c>
      <c r="R86" s="29" t="s">
        <v>125</v>
      </c>
      <c r="S86" s="29">
        <v>0.5</v>
      </c>
      <c r="T86" s="29">
        <v>180</v>
      </c>
      <c r="U86" s="29">
        <v>0</v>
      </c>
    </row>
    <row r="87" spans="1:21" s="29" customFormat="1" x14ac:dyDescent="0.3">
      <c r="A87" s="29" t="s">
        <v>71</v>
      </c>
      <c r="B87" s="29" t="s">
        <v>5</v>
      </c>
      <c r="C87" s="29">
        <v>12</v>
      </c>
      <c r="D87" s="29" t="s">
        <v>77</v>
      </c>
      <c r="E87" s="29">
        <v>2</v>
      </c>
      <c r="F87" s="29" t="s">
        <v>80</v>
      </c>
      <c r="G87" s="29">
        <v>2021</v>
      </c>
      <c r="H87" s="29">
        <v>2000</v>
      </c>
      <c r="I87" s="29">
        <v>2000</v>
      </c>
      <c r="J87" s="29" t="s">
        <v>86</v>
      </c>
      <c r="K87" s="29" t="s">
        <v>99</v>
      </c>
      <c r="L87" s="29" t="s">
        <v>105</v>
      </c>
      <c r="M87" s="29" t="s">
        <v>107</v>
      </c>
      <c r="N87" s="29">
        <v>48</v>
      </c>
      <c r="O87" s="29">
        <v>999999999</v>
      </c>
      <c r="P87" s="29" t="s">
        <v>114</v>
      </c>
      <c r="Q87" s="29">
        <v>31894</v>
      </c>
      <c r="R87" s="29" t="s">
        <v>125</v>
      </c>
      <c r="S87" s="29">
        <v>0.5</v>
      </c>
      <c r="T87" s="29">
        <v>241</v>
      </c>
      <c r="U87" s="29">
        <v>0</v>
      </c>
    </row>
    <row r="88" spans="1:21" s="29" customFormat="1" x14ac:dyDescent="0.3">
      <c r="A88" s="29" t="s">
        <v>71</v>
      </c>
      <c r="B88" s="29" t="s">
        <v>5</v>
      </c>
      <c r="C88" s="29">
        <v>12</v>
      </c>
      <c r="D88" s="29" t="s">
        <v>77</v>
      </c>
      <c r="E88" s="29">
        <v>3</v>
      </c>
      <c r="F88" s="29" t="s">
        <v>80</v>
      </c>
      <c r="G88" s="29">
        <v>2021</v>
      </c>
      <c r="H88" s="29">
        <v>2000</v>
      </c>
      <c r="I88" s="29">
        <v>2000</v>
      </c>
      <c r="J88" s="29" t="s">
        <v>86</v>
      </c>
      <c r="K88" s="29" t="s">
        <v>99</v>
      </c>
      <c r="L88" s="29" t="s">
        <v>105</v>
      </c>
      <c r="M88" s="29" t="s">
        <v>107</v>
      </c>
      <c r="N88" s="29">
        <v>48</v>
      </c>
      <c r="O88" s="29">
        <v>999999999</v>
      </c>
      <c r="P88" s="29" t="s">
        <v>114</v>
      </c>
      <c r="Q88" s="29">
        <v>40182</v>
      </c>
      <c r="R88" s="29" t="s">
        <v>125</v>
      </c>
      <c r="S88" s="29">
        <v>0.5</v>
      </c>
      <c r="T88" s="29">
        <v>303</v>
      </c>
      <c r="U88" s="29">
        <v>0</v>
      </c>
    </row>
    <row r="89" spans="1:21" s="29" customFormat="1" x14ac:dyDescent="0.3">
      <c r="A89" s="29" t="s">
        <v>71</v>
      </c>
      <c r="B89" s="29" t="s">
        <v>5</v>
      </c>
      <c r="C89" s="29">
        <v>12</v>
      </c>
      <c r="D89" s="29" t="s">
        <v>77</v>
      </c>
      <c r="E89" s="29">
        <v>4</v>
      </c>
      <c r="F89" s="29" t="s">
        <v>80</v>
      </c>
      <c r="G89" s="29">
        <v>2021</v>
      </c>
      <c r="H89" s="29">
        <v>2000</v>
      </c>
      <c r="I89" s="29">
        <v>2000</v>
      </c>
      <c r="J89" s="29" t="s">
        <v>86</v>
      </c>
      <c r="K89" s="29" t="s">
        <v>99</v>
      </c>
      <c r="L89" s="29" t="s">
        <v>105</v>
      </c>
      <c r="M89" s="29" t="s">
        <v>107</v>
      </c>
      <c r="N89" s="29">
        <v>48</v>
      </c>
      <c r="O89" s="29">
        <v>999999999</v>
      </c>
      <c r="P89" s="29" t="s">
        <v>114</v>
      </c>
      <c r="Q89" s="29">
        <v>48470</v>
      </c>
      <c r="R89" s="29" t="s">
        <v>125</v>
      </c>
      <c r="S89" s="29">
        <v>0.5</v>
      </c>
      <c r="T89" s="29">
        <v>364</v>
      </c>
      <c r="U89" s="29">
        <v>0</v>
      </c>
    </row>
    <row r="90" spans="1:21" s="29" customFormat="1" x14ac:dyDescent="0.3">
      <c r="A90" s="29" t="s">
        <v>71</v>
      </c>
      <c r="B90" s="29" t="s">
        <v>5</v>
      </c>
      <c r="C90" s="29">
        <v>12</v>
      </c>
      <c r="D90" s="29" t="s">
        <v>77</v>
      </c>
      <c r="E90" s="29">
        <v>5</v>
      </c>
      <c r="F90" s="29" t="s">
        <v>80</v>
      </c>
      <c r="G90" s="29">
        <v>2021</v>
      </c>
      <c r="H90" s="29">
        <v>2000</v>
      </c>
      <c r="I90" s="29">
        <v>2000</v>
      </c>
      <c r="J90" s="29" t="s">
        <v>86</v>
      </c>
      <c r="K90" s="29" t="s">
        <v>99</v>
      </c>
      <c r="L90" s="29" t="s">
        <v>105</v>
      </c>
      <c r="M90" s="29" t="s">
        <v>107</v>
      </c>
      <c r="N90" s="29">
        <v>48</v>
      </c>
      <c r="O90" s="29">
        <v>999999999</v>
      </c>
      <c r="P90" s="29" t="s">
        <v>114</v>
      </c>
      <c r="Q90" s="29">
        <v>56758</v>
      </c>
      <c r="R90" s="29" t="s">
        <v>125</v>
      </c>
      <c r="S90" s="29">
        <v>0.5</v>
      </c>
      <c r="T90" s="29">
        <v>426</v>
      </c>
      <c r="U90" s="29">
        <v>0</v>
      </c>
    </row>
    <row r="91" spans="1:21" s="29" customFormat="1" x14ac:dyDescent="0.3">
      <c r="A91" s="29" t="s">
        <v>71</v>
      </c>
      <c r="B91" s="29" t="s">
        <v>5</v>
      </c>
      <c r="C91" s="29">
        <v>12</v>
      </c>
      <c r="D91" s="29" t="s">
        <v>77</v>
      </c>
      <c r="E91" s="29">
        <v>6</v>
      </c>
      <c r="F91" s="29" t="s">
        <v>80</v>
      </c>
      <c r="G91" s="29">
        <v>2021</v>
      </c>
      <c r="H91" s="29">
        <v>2000</v>
      </c>
      <c r="I91" s="29">
        <v>2000</v>
      </c>
      <c r="J91" s="29" t="s">
        <v>86</v>
      </c>
      <c r="K91" s="29" t="s">
        <v>99</v>
      </c>
      <c r="L91" s="29" t="s">
        <v>105</v>
      </c>
      <c r="M91" s="29" t="s">
        <v>107</v>
      </c>
      <c r="N91" s="29">
        <v>48</v>
      </c>
      <c r="O91" s="29">
        <v>999999999</v>
      </c>
      <c r="P91" s="29" t="s">
        <v>114</v>
      </c>
      <c r="Q91" s="29">
        <v>65046</v>
      </c>
      <c r="R91" s="29" t="s">
        <v>125</v>
      </c>
      <c r="S91" s="29">
        <v>0.5</v>
      </c>
      <c r="T91" s="29">
        <v>487</v>
      </c>
      <c r="U91" s="29">
        <v>0</v>
      </c>
    </row>
    <row r="92" spans="1:21" s="29" customFormat="1" x14ac:dyDescent="0.3">
      <c r="A92" s="29" t="s">
        <v>71</v>
      </c>
      <c r="B92" s="29" t="s">
        <v>5</v>
      </c>
      <c r="C92" s="29">
        <v>12</v>
      </c>
      <c r="D92" s="29" t="s">
        <v>77</v>
      </c>
      <c r="E92" s="29">
        <v>7</v>
      </c>
      <c r="F92" s="29" t="s">
        <v>80</v>
      </c>
      <c r="G92" s="29">
        <v>2021</v>
      </c>
      <c r="H92" s="29">
        <v>2000</v>
      </c>
      <c r="I92" s="29">
        <v>2000</v>
      </c>
      <c r="J92" s="29" t="s">
        <v>86</v>
      </c>
      <c r="K92" s="29" t="s">
        <v>99</v>
      </c>
      <c r="L92" s="29" t="s">
        <v>105</v>
      </c>
      <c r="M92" s="29" t="s">
        <v>107</v>
      </c>
      <c r="N92" s="29">
        <v>48</v>
      </c>
      <c r="O92" s="29">
        <v>999999999</v>
      </c>
      <c r="P92" s="29" t="s">
        <v>114</v>
      </c>
      <c r="Q92" s="29">
        <v>73334</v>
      </c>
      <c r="R92" s="29" t="s">
        <v>125</v>
      </c>
      <c r="S92" s="29">
        <v>0.5</v>
      </c>
      <c r="T92" s="29">
        <v>549</v>
      </c>
      <c r="U92" s="29">
        <v>0</v>
      </c>
    </row>
    <row r="93" spans="1:21" s="29" customFormat="1" x14ac:dyDescent="0.3">
      <c r="A93" s="29" t="s">
        <v>71</v>
      </c>
      <c r="B93" s="29" t="s">
        <v>5</v>
      </c>
      <c r="C93" s="29">
        <v>12</v>
      </c>
      <c r="D93" s="29" t="s">
        <v>77</v>
      </c>
      <c r="E93" s="29">
        <v>8</v>
      </c>
      <c r="F93" s="29" t="s">
        <v>80</v>
      </c>
      <c r="G93" s="29">
        <v>2021</v>
      </c>
      <c r="H93" s="29">
        <v>2000</v>
      </c>
      <c r="I93" s="29">
        <v>2000</v>
      </c>
      <c r="J93" s="29" t="s">
        <v>86</v>
      </c>
      <c r="K93" s="29" t="s">
        <v>99</v>
      </c>
      <c r="L93" s="29" t="s">
        <v>105</v>
      </c>
      <c r="M93" s="29" t="s">
        <v>107</v>
      </c>
      <c r="N93" s="29">
        <v>48</v>
      </c>
      <c r="O93" s="29">
        <v>999999999</v>
      </c>
      <c r="P93" s="29" t="s">
        <v>114</v>
      </c>
      <c r="Q93" s="29">
        <v>81622</v>
      </c>
      <c r="R93" s="29" t="s">
        <v>125</v>
      </c>
      <c r="S93" s="29">
        <v>0.5</v>
      </c>
      <c r="T93" s="29">
        <f>T92+62</f>
        <v>611</v>
      </c>
      <c r="U93" s="29">
        <v>0</v>
      </c>
    </row>
    <row r="94" spans="1:21" s="29" customFormat="1" x14ac:dyDescent="0.3">
      <c r="A94" s="29" t="s">
        <v>71</v>
      </c>
      <c r="B94" s="29" t="s">
        <v>5</v>
      </c>
      <c r="C94" s="29">
        <v>12</v>
      </c>
      <c r="D94" s="29" t="s">
        <v>77</v>
      </c>
      <c r="E94" s="29">
        <v>9</v>
      </c>
      <c r="F94" s="29" t="s">
        <v>80</v>
      </c>
      <c r="G94" s="29">
        <v>2021</v>
      </c>
      <c r="H94" s="29">
        <v>2000</v>
      </c>
      <c r="I94" s="29">
        <v>2000</v>
      </c>
      <c r="J94" s="29" t="s">
        <v>86</v>
      </c>
      <c r="K94" s="29" t="s">
        <v>99</v>
      </c>
      <c r="L94" s="29" t="s">
        <v>105</v>
      </c>
      <c r="M94" s="29" t="s">
        <v>107</v>
      </c>
      <c r="N94" s="29">
        <v>48</v>
      </c>
      <c r="O94" s="29">
        <v>999999999</v>
      </c>
      <c r="P94" s="29" t="s">
        <v>114</v>
      </c>
      <c r="Q94" s="29">
        <v>89910</v>
      </c>
      <c r="R94" s="29" t="s">
        <v>125</v>
      </c>
      <c r="S94" s="29">
        <v>0.5</v>
      </c>
      <c r="T94" s="29">
        <f t="shared" ref="T94:T97" si="5">T93+62</f>
        <v>673</v>
      </c>
      <c r="U94" s="29">
        <v>0</v>
      </c>
    </row>
    <row r="95" spans="1:21" s="29" customFormat="1" x14ac:dyDescent="0.3">
      <c r="A95" s="29" t="s">
        <v>71</v>
      </c>
      <c r="B95" s="29" t="s">
        <v>5</v>
      </c>
      <c r="C95" s="29">
        <v>12</v>
      </c>
      <c r="D95" s="29" t="s">
        <v>77</v>
      </c>
      <c r="E95" s="29">
        <v>10</v>
      </c>
      <c r="F95" s="29" t="s">
        <v>80</v>
      </c>
      <c r="G95" s="29">
        <v>2021</v>
      </c>
      <c r="H95" s="29">
        <v>2000</v>
      </c>
      <c r="I95" s="29">
        <v>2000</v>
      </c>
      <c r="J95" s="29" t="s">
        <v>86</v>
      </c>
      <c r="K95" s="29" t="s">
        <v>99</v>
      </c>
      <c r="L95" s="29" t="s">
        <v>105</v>
      </c>
      <c r="M95" s="29" t="s">
        <v>107</v>
      </c>
      <c r="N95" s="29">
        <v>48</v>
      </c>
      <c r="O95" s="29">
        <v>999999999</v>
      </c>
      <c r="P95" s="29" t="s">
        <v>114</v>
      </c>
      <c r="Q95" s="29">
        <v>98198</v>
      </c>
      <c r="R95" s="29" t="s">
        <v>125</v>
      </c>
      <c r="S95" s="29">
        <v>0.5</v>
      </c>
      <c r="T95" s="29">
        <f t="shared" si="5"/>
        <v>735</v>
      </c>
      <c r="U95" s="29">
        <v>0</v>
      </c>
    </row>
    <row r="96" spans="1:21" s="29" customFormat="1" ht="14.4" customHeight="1" x14ac:dyDescent="0.3">
      <c r="A96" s="29" t="s">
        <v>71</v>
      </c>
      <c r="B96" s="29" t="s">
        <v>5</v>
      </c>
      <c r="C96" s="29">
        <v>12</v>
      </c>
      <c r="D96" s="29" t="s">
        <v>77</v>
      </c>
      <c r="E96" s="29">
        <v>11</v>
      </c>
      <c r="F96" s="29" t="s">
        <v>80</v>
      </c>
      <c r="G96" s="29">
        <v>2021</v>
      </c>
      <c r="H96" s="29">
        <v>2000</v>
      </c>
      <c r="I96" s="29">
        <v>2000</v>
      </c>
      <c r="J96" s="29" t="s">
        <v>86</v>
      </c>
      <c r="K96" s="29" t="s">
        <v>99</v>
      </c>
      <c r="L96" s="29" t="s">
        <v>105</v>
      </c>
      <c r="M96" s="29" t="s">
        <v>107</v>
      </c>
      <c r="N96" s="29">
        <v>48</v>
      </c>
      <c r="O96" s="29">
        <v>999999999</v>
      </c>
      <c r="P96" s="29" t="s">
        <v>114</v>
      </c>
      <c r="Q96" s="29">
        <v>106486</v>
      </c>
      <c r="R96" s="29" t="s">
        <v>125</v>
      </c>
      <c r="S96" s="32">
        <v>0.5</v>
      </c>
      <c r="T96" s="29">
        <f t="shared" si="5"/>
        <v>797</v>
      </c>
      <c r="U96" s="29">
        <v>0</v>
      </c>
    </row>
    <row r="97" spans="1:21" s="29" customFormat="1" ht="14.4" customHeight="1" x14ac:dyDescent="0.3">
      <c r="A97" s="29" t="s">
        <v>71</v>
      </c>
      <c r="B97" s="29" t="s">
        <v>5</v>
      </c>
      <c r="C97" s="29">
        <v>12</v>
      </c>
      <c r="D97" s="29" t="s">
        <v>77</v>
      </c>
      <c r="E97" s="29">
        <v>12</v>
      </c>
      <c r="F97" s="29" t="s">
        <v>80</v>
      </c>
      <c r="G97" s="29">
        <v>2021</v>
      </c>
      <c r="H97" s="29">
        <v>2000</v>
      </c>
      <c r="I97" s="29">
        <v>2000</v>
      </c>
      <c r="J97" s="29" t="s">
        <v>86</v>
      </c>
      <c r="K97" s="29" t="s">
        <v>99</v>
      </c>
      <c r="L97" s="29" t="s">
        <v>105</v>
      </c>
      <c r="M97" s="29" t="s">
        <v>107</v>
      </c>
      <c r="N97" s="29">
        <v>48</v>
      </c>
      <c r="O97" s="29">
        <v>999999999</v>
      </c>
      <c r="P97" s="29" t="s">
        <v>114</v>
      </c>
      <c r="Q97" s="29">
        <v>114774</v>
      </c>
      <c r="R97" s="29" t="s">
        <v>125</v>
      </c>
      <c r="S97" s="32">
        <v>0.5</v>
      </c>
      <c r="T97" s="29">
        <f t="shared" si="5"/>
        <v>859</v>
      </c>
      <c r="U97" s="29">
        <v>0</v>
      </c>
    </row>
    <row r="98" spans="1:21" s="59" customFormat="1" x14ac:dyDescent="0.3">
      <c r="A98" s="49" t="s">
        <v>71</v>
      </c>
      <c r="B98" s="49" t="s">
        <v>6</v>
      </c>
      <c r="C98" s="49">
        <v>13</v>
      </c>
      <c r="D98" s="49" t="s">
        <v>77</v>
      </c>
      <c r="E98" s="49">
        <v>1</v>
      </c>
      <c r="F98" s="49" t="s">
        <v>80</v>
      </c>
      <c r="G98" s="49">
        <v>2019</v>
      </c>
      <c r="H98" s="49">
        <v>1000</v>
      </c>
      <c r="I98" s="49">
        <v>1000</v>
      </c>
      <c r="J98" s="49" t="s">
        <v>84</v>
      </c>
      <c r="K98" s="49" t="s">
        <v>84</v>
      </c>
      <c r="L98" s="49" t="s">
        <v>105</v>
      </c>
      <c r="M98" s="49" t="s">
        <v>107</v>
      </c>
      <c r="N98" s="49">
        <v>48</v>
      </c>
      <c r="O98" s="49">
        <v>999999999</v>
      </c>
      <c r="P98" s="49" t="s">
        <v>113</v>
      </c>
      <c r="Q98" s="49">
        <v>235</v>
      </c>
      <c r="R98" t="s">
        <v>1342</v>
      </c>
      <c r="S98" s="55">
        <v>0.5</v>
      </c>
      <c r="T98" s="58">
        <v>250</v>
      </c>
      <c r="U98" s="49"/>
    </row>
    <row r="99" spans="1:21" s="59" customFormat="1" x14ac:dyDescent="0.3">
      <c r="A99" s="49" t="s">
        <v>71</v>
      </c>
      <c r="B99" s="49" t="s">
        <v>6</v>
      </c>
      <c r="C99" s="49">
        <v>13</v>
      </c>
      <c r="D99" s="49" t="s">
        <v>77</v>
      </c>
      <c r="E99" s="49">
        <v>2</v>
      </c>
      <c r="F99" s="49" t="s">
        <v>80</v>
      </c>
      <c r="G99" s="49">
        <v>2019</v>
      </c>
      <c r="H99" s="49">
        <v>1000</v>
      </c>
      <c r="I99" s="49">
        <v>1000</v>
      </c>
      <c r="J99" s="49" t="s">
        <v>84</v>
      </c>
      <c r="K99" s="49" t="s">
        <v>84</v>
      </c>
      <c r="L99" s="49" t="s">
        <v>105</v>
      </c>
      <c r="M99" s="49" t="s">
        <v>107</v>
      </c>
      <c r="N99" s="49">
        <v>48</v>
      </c>
      <c r="O99" s="49">
        <v>999999999</v>
      </c>
      <c r="P99" s="49" t="s">
        <v>113</v>
      </c>
      <c r="Q99" s="49">
        <v>356</v>
      </c>
      <c r="R99" t="s">
        <v>1342</v>
      </c>
      <c r="S99" s="55">
        <v>0.5</v>
      </c>
      <c r="T99" s="58">
        <v>250</v>
      </c>
      <c r="U99" s="49"/>
    </row>
    <row r="100" spans="1:21" s="59" customFormat="1" x14ac:dyDescent="0.3">
      <c r="A100" s="49" t="s">
        <v>71</v>
      </c>
      <c r="B100" s="49" t="s">
        <v>6</v>
      </c>
      <c r="C100" s="49">
        <v>13</v>
      </c>
      <c r="D100" s="49" t="s">
        <v>77</v>
      </c>
      <c r="E100" s="49">
        <v>3</v>
      </c>
      <c r="F100" s="49" t="s">
        <v>80</v>
      </c>
      <c r="G100" s="49">
        <v>2019</v>
      </c>
      <c r="H100" s="49">
        <v>1000</v>
      </c>
      <c r="I100" s="49">
        <v>1000</v>
      </c>
      <c r="J100" s="49" t="s">
        <v>84</v>
      </c>
      <c r="K100" s="49" t="s">
        <v>84</v>
      </c>
      <c r="L100" s="49" t="s">
        <v>105</v>
      </c>
      <c r="M100" s="49" t="s">
        <v>107</v>
      </c>
      <c r="N100" s="49">
        <v>48</v>
      </c>
      <c r="O100" s="49">
        <v>999999999</v>
      </c>
      <c r="P100" s="49" t="s">
        <v>113</v>
      </c>
      <c r="Q100" s="49">
        <v>424</v>
      </c>
      <c r="R100" t="s">
        <v>1342</v>
      </c>
      <c r="S100" s="55">
        <v>0.5</v>
      </c>
      <c r="T100" s="58">
        <v>250</v>
      </c>
      <c r="U100" s="49"/>
    </row>
    <row r="101" spans="1:21" s="59" customFormat="1" x14ac:dyDescent="0.3">
      <c r="A101" s="49" t="s">
        <v>71</v>
      </c>
      <c r="B101" s="49" t="s">
        <v>6</v>
      </c>
      <c r="C101" s="49">
        <v>13</v>
      </c>
      <c r="D101" s="49" t="s">
        <v>77</v>
      </c>
      <c r="E101" s="49">
        <v>4</v>
      </c>
      <c r="F101" s="49" t="s">
        <v>80</v>
      </c>
      <c r="G101" s="49">
        <v>2019</v>
      </c>
      <c r="H101" s="49">
        <v>1000</v>
      </c>
      <c r="I101" s="49">
        <v>1000</v>
      </c>
      <c r="J101" s="49" t="s">
        <v>84</v>
      </c>
      <c r="K101" s="49" t="s">
        <v>84</v>
      </c>
      <c r="L101" s="49" t="s">
        <v>105</v>
      </c>
      <c r="M101" s="49" t="s">
        <v>107</v>
      </c>
      <c r="N101" s="49">
        <v>48</v>
      </c>
      <c r="O101" s="49">
        <v>999999999</v>
      </c>
      <c r="P101" s="49" t="s">
        <v>113</v>
      </c>
      <c r="Q101" s="49">
        <v>500</v>
      </c>
      <c r="R101" t="s">
        <v>1342</v>
      </c>
      <c r="S101" s="55">
        <v>0.5</v>
      </c>
      <c r="T101" s="58">
        <v>250</v>
      </c>
      <c r="U101" s="49"/>
    </row>
    <row r="102" spans="1:21" s="59" customFormat="1" x14ac:dyDescent="0.3">
      <c r="A102" s="49" t="s">
        <v>71</v>
      </c>
      <c r="B102" s="49" t="s">
        <v>6</v>
      </c>
      <c r="C102" s="49">
        <v>13</v>
      </c>
      <c r="D102" s="49" t="s">
        <v>77</v>
      </c>
      <c r="E102" s="49">
        <v>5</v>
      </c>
      <c r="F102" s="49" t="s">
        <v>80</v>
      </c>
      <c r="G102" s="49">
        <v>2019</v>
      </c>
      <c r="H102" s="49">
        <v>1000</v>
      </c>
      <c r="I102" s="49">
        <v>1000</v>
      </c>
      <c r="J102" s="49" t="s">
        <v>84</v>
      </c>
      <c r="K102" s="49" t="s">
        <v>84</v>
      </c>
      <c r="L102" s="49" t="s">
        <v>105</v>
      </c>
      <c r="M102" s="49" t="s">
        <v>107</v>
      </c>
      <c r="N102" s="49">
        <v>48</v>
      </c>
      <c r="O102" s="49">
        <v>999999999</v>
      </c>
      <c r="P102" s="49" t="s">
        <v>113</v>
      </c>
      <c r="Q102" s="49">
        <v>573</v>
      </c>
      <c r="R102" t="s">
        <v>1342</v>
      </c>
      <c r="S102" s="55">
        <v>0.5</v>
      </c>
      <c r="T102" s="58">
        <v>250</v>
      </c>
      <c r="U102" s="49"/>
    </row>
    <row r="103" spans="1:21" s="59" customFormat="1" x14ac:dyDescent="0.3">
      <c r="A103" s="49" t="s">
        <v>71</v>
      </c>
      <c r="B103" s="49" t="s">
        <v>6</v>
      </c>
      <c r="C103" s="49">
        <v>13</v>
      </c>
      <c r="D103" s="49" t="s">
        <v>77</v>
      </c>
      <c r="E103" s="49">
        <v>6</v>
      </c>
      <c r="F103" s="49" t="s">
        <v>80</v>
      </c>
      <c r="G103" s="49">
        <v>2019</v>
      </c>
      <c r="H103" s="49">
        <v>1000</v>
      </c>
      <c r="I103" s="49">
        <v>1000</v>
      </c>
      <c r="J103" s="49" t="s">
        <v>84</v>
      </c>
      <c r="K103" s="49" t="s">
        <v>84</v>
      </c>
      <c r="L103" s="49" t="s">
        <v>105</v>
      </c>
      <c r="M103" s="49" t="s">
        <v>107</v>
      </c>
      <c r="N103" s="49">
        <v>48</v>
      </c>
      <c r="O103" s="49">
        <v>999999999</v>
      </c>
      <c r="P103" s="49" t="s">
        <v>113</v>
      </c>
      <c r="Q103" s="49">
        <v>621</v>
      </c>
      <c r="R103" t="s">
        <v>1342</v>
      </c>
      <c r="S103" s="55">
        <v>0.5</v>
      </c>
      <c r="T103" s="58">
        <v>250</v>
      </c>
      <c r="U103" s="49"/>
    </row>
    <row r="104" spans="1:21" s="59" customFormat="1" x14ac:dyDescent="0.3">
      <c r="A104" s="49" t="s">
        <v>71</v>
      </c>
      <c r="B104" s="49" t="s">
        <v>6</v>
      </c>
      <c r="C104" s="49">
        <v>13</v>
      </c>
      <c r="D104" s="49" t="s">
        <v>77</v>
      </c>
      <c r="E104" s="49">
        <v>7</v>
      </c>
      <c r="F104" s="49" t="s">
        <v>80</v>
      </c>
      <c r="G104" s="49">
        <v>2019</v>
      </c>
      <c r="H104" s="49">
        <v>1000</v>
      </c>
      <c r="I104" s="49">
        <v>1000</v>
      </c>
      <c r="J104" s="49" t="s">
        <v>84</v>
      </c>
      <c r="K104" s="49" t="s">
        <v>84</v>
      </c>
      <c r="L104" s="49" t="s">
        <v>105</v>
      </c>
      <c r="M104" s="49" t="s">
        <v>107</v>
      </c>
      <c r="N104" s="49">
        <v>48</v>
      </c>
      <c r="O104" s="49">
        <v>999999999</v>
      </c>
      <c r="P104" s="49" t="s">
        <v>113</v>
      </c>
      <c r="Q104" s="49">
        <v>672</v>
      </c>
      <c r="R104" t="s">
        <v>1342</v>
      </c>
      <c r="S104" s="55">
        <v>0.5</v>
      </c>
      <c r="T104" s="58">
        <v>250</v>
      </c>
      <c r="U104" s="49"/>
    </row>
    <row r="105" spans="1:21" s="59" customFormat="1" x14ac:dyDescent="0.3">
      <c r="A105" s="49" t="s">
        <v>71</v>
      </c>
      <c r="B105" s="49" t="s">
        <v>6</v>
      </c>
      <c r="C105" s="49">
        <v>13</v>
      </c>
      <c r="D105" s="49" t="s">
        <v>77</v>
      </c>
      <c r="E105" s="49">
        <v>8</v>
      </c>
      <c r="F105" s="49" t="s">
        <v>80</v>
      </c>
      <c r="G105" s="49">
        <v>2019</v>
      </c>
      <c r="H105" s="49">
        <v>1000</v>
      </c>
      <c r="I105" s="49">
        <v>1000</v>
      </c>
      <c r="J105" s="49" t="s">
        <v>84</v>
      </c>
      <c r="K105" s="49" t="s">
        <v>84</v>
      </c>
      <c r="L105" s="49" t="s">
        <v>105</v>
      </c>
      <c r="M105" s="49" t="s">
        <v>107</v>
      </c>
      <c r="N105" s="49">
        <v>48</v>
      </c>
      <c r="O105" s="49">
        <v>999999999</v>
      </c>
      <c r="P105" s="49" t="s">
        <v>113</v>
      </c>
      <c r="Q105" s="49">
        <v>713</v>
      </c>
      <c r="R105" t="s">
        <v>1342</v>
      </c>
      <c r="S105" s="55">
        <v>0.5</v>
      </c>
      <c r="T105" s="58">
        <v>250</v>
      </c>
      <c r="U105" s="49"/>
    </row>
    <row r="106" spans="1:21" s="59" customFormat="1" x14ac:dyDescent="0.3">
      <c r="A106" s="49" t="s">
        <v>71</v>
      </c>
      <c r="B106" s="49" t="s">
        <v>6</v>
      </c>
      <c r="C106" s="49">
        <v>13</v>
      </c>
      <c r="D106" s="49" t="s">
        <v>77</v>
      </c>
      <c r="E106" s="49">
        <v>9</v>
      </c>
      <c r="F106" s="49" t="s">
        <v>80</v>
      </c>
      <c r="G106" s="49">
        <v>2019</v>
      </c>
      <c r="H106" s="49">
        <v>1000</v>
      </c>
      <c r="I106" s="49">
        <v>1000</v>
      </c>
      <c r="J106" s="49" t="s">
        <v>84</v>
      </c>
      <c r="K106" s="49" t="s">
        <v>84</v>
      </c>
      <c r="L106" s="49" t="s">
        <v>105</v>
      </c>
      <c r="M106" s="49" t="s">
        <v>107</v>
      </c>
      <c r="N106" s="49">
        <v>48</v>
      </c>
      <c r="O106" s="49">
        <v>999999999</v>
      </c>
      <c r="P106" s="49" t="s">
        <v>113</v>
      </c>
      <c r="Q106" s="49">
        <v>751</v>
      </c>
      <c r="R106" t="s">
        <v>1342</v>
      </c>
      <c r="S106" s="55">
        <v>0.5</v>
      </c>
      <c r="T106" s="58">
        <v>250</v>
      </c>
      <c r="U106" s="49"/>
    </row>
    <row r="107" spans="1:21" s="59" customFormat="1" x14ac:dyDescent="0.3">
      <c r="A107" s="49" t="s">
        <v>71</v>
      </c>
      <c r="B107" s="49" t="s">
        <v>6</v>
      </c>
      <c r="C107" s="49">
        <v>13</v>
      </c>
      <c r="D107" s="49" t="s">
        <v>77</v>
      </c>
      <c r="E107" s="49">
        <v>10</v>
      </c>
      <c r="F107" s="49" t="s">
        <v>80</v>
      </c>
      <c r="G107" s="49">
        <v>2019</v>
      </c>
      <c r="H107" s="49">
        <v>1000</v>
      </c>
      <c r="I107" s="49">
        <v>1000</v>
      </c>
      <c r="J107" s="49" t="s">
        <v>84</v>
      </c>
      <c r="K107" s="49" t="s">
        <v>84</v>
      </c>
      <c r="L107" s="49" t="s">
        <v>105</v>
      </c>
      <c r="M107" s="49" t="s">
        <v>107</v>
      </c>
      <c r="N107" s="49">
        <v>48</v>
      </c>
      <c r="O107" s="49">
        <v>999999999</v>
      </c>
      <c r="P107" s="49" t="s">
        <v>113</v>
      </c>
      <c r="Q107" s="49">
        <v>804</v>
      </c>
      <c r="R107" t="s">
        <v>1342</v>
      </c>
      <c r="S107" s="55">
        <v>0.5</v>
      </c>
      <c r="T107" s="58">
        <v>250</v>
      </c>
      <c r="U107" s="49"/>
    </row>
    <row r="108" spans="1:21" s="59" customFormat="1" x14ac:dyDescent="0.3">
      <c r="A108" s="49" t="s">
        <v>71</v>
      </c>
      <c r="B108" s="49" t="s">
        <v>6</v>
      </c>
      <c r="C108" s="49">
        <v>13</v>
      </c>
      <c r="D108" s="49" t="s">
        <v>77</v>
      </c>
      <c r="E108" s="49">
        <v>11</v>
      </c>
      <c r="F108" s="49" t="s">
        <v>80</v>
      </c>
      <c r="G108" s="49">
        <v>2019</v>
      </c>
      <c r="H108" s="49">
        <v>1000</v>
      </c>
      <c r="I108" s="49">
        <v>1000</v>
      </c>
      <c r="J108" s="49" t="s">
        <v>84</v>
      </c>
      <c r="K108" s="49" t="s">
        <v>84</v>
      </c>
      <c r="L108" s="49" t="s">
        <v>105</v>
      </c>
      <c r="M108" s="49" t="s">
        <v>107</v>
      </c>
      <c r="N108" s="49">
        <v>48</v>
      </c>
      <c r="O108" s="49">
        <v>999999999</v>
      </c>
      <c r="P108" s="49" t="s">
        <v>113</v>
      </c>
      <c r="Q108" s="49">
        <v>860</v>
      </c>
      <c r="R108" t="s">
        <v>1342</v>
      </c>
      <c r="S108" s="55">
        <v>0.5</v>
      </c>
      <c r="T108" s="58">
        <v>250</v>
      </c>
      <c r="U108" s="49"/>
    </row>
    <row r="109" spans="1:21" s="59" customFormat="1" x14ac:dyDescent="0.3">
      <c r="A109" s="49" t="s">
        <v>71</v>
      </c>
      <c r="B109" s="49" t="s">
        <v>6</v>
      </c>
      <c r="C109" s="49">
        <v>13</v>
      </c>
      <c r="D109" s="49" t="s">
        <v>77</v>
      </c>
      <c r="E109" s="49">
        <v>12</v>
      </c>
      <c r="F109" s="49" t="s">
        <v>80</v>
      </c>
      <c r="G109" s="49">
        <v>2019</v>
      </c>
      <c r="H109" s="49">
        <v>1000</v>
      </c>
      <c r="I109" s="49">
        <v>1000</v>
      </c>
      <c r="J109" s="49" t="s">
        <v>84</v>
      </c>
      <c r="K109" s="49" t="s">
        <v>84</v>
      </c>
      <c r="L109" s="49" t="s">
        <v>105</v>
      </c>
      <c r="M109" s="49" t="s">
        <v>107</v>
      </c>
      <c r="N109" s="49">
        <v>48</v>
      </c>
      <c r="O109" s="49">
        <v>999999999</v>
      </c>
      <c r="P109" s="49" t="s">
        <v>113</v>
      </c>
      <c r="Q109" s="49">
        <v>884</v>
      </c>
      <c r="R109" t="s">
        <v>1342</v>
      </c>
      <c r="S109" s="55">
        <v>0.5</v>
      </c>
      <c r="T109" s="58">
        <v>250</v>
      </c>
      <c r="U109" s="49"/>
    </row>
    <row r="110" spans="1:21" x14ac:dyDescent="0.3">
      <c r="A110" s="29" t="s">
        <v>71</v>
      </c>
      <c r="B110" s="29" t="s">
        <v>32</v>
      </c>
      <c r="C110" s="29">
        <v>16</v>
      </c>
      <c r="D110" s="29" t="s">
        <v>77</v>
      </c>
      <c r="E110" s="29">
        <v>1</v>
      </c>
      <c r="F110" s="49" t="s">
        <v>80</v>
      </c>
      <c r="G110" s="49">
        <v>2021</v>
      </c>
      <c r="H110" s="49">
        <v>5000</v>
      </c>
      <c r="I110" s="49">
        <v>5000</v>
      </c>
      <c r="J110" s="49" t="s">
        <v>84</v>
      </c>
      <c r="K110" s="49" t="s">
        <v>84</v>
      </c>
      <c r="L110" s="49" t="s">
        <v>105</v>
      </c>
      <c r="M110" s="49" t="s">
        <v>107</v>
      </c>
      <c r="N110" s="49">
        <v>24</v>
      </c>
      <c r="O110" s="49">
        <v>999999999</v>
      </c>
      <c r="P110" s="49" t="s">
        <v>113</v>
      </c>
      <c r="Q110" s="26">
        <v>309</v>
      </c>
      <c r="R110" t="s">
        <v>1342</v>
      </c>
      <c r="S110" s="55">
        <v>0.5</v>
      </c>
      <c r="T110" s="58">
        <v>60</v>
      </c>
    </row>
    <row r="111" spans="1:21" x14ac:dyDescent="0.3">
      <c r="A111" s="29" t="s">
        <v>71</v>
      </c>
      <c r="B111" s="29" t="s">
        <v>32</v>
      </c>
      <c r="C111" s="29">
        <v>16</v>
      </c>
      <c r="D111" s="29" t="s">
        <v>77</v>
      </c>
      <c r="E111" s="29">
        <v>2</v>
      </c>
      <c r="F111" s="49" t="s">
        <v>80</v>
      </c>
      <c r="G111" s="49">
        <v>2021</v>
      </c>
      <c r="H111" s="49">
        <v>5000</v>
      </c>
      <c r="I111" s="49">
        <v>5000</v>
      </c>
      <c r="J111" s="49" t="s">
        <v>84</v>
      </c>
      <c r="K111" s="49" t="s">
        <v>84</v>
      </c>
      <c r="L111" s="49" t="s">
        <v>105</v>
      </c>
      <c r="M111" s="49" t="s">
        <v>107</v>
      </c>
      <c r="N111" s="49">
        <v>24</v>
      </c>
      <c r="O111" s="49">
        <v>999999999</v>
      </c>
      <c r="P111" s="49" t="s">
        <v>113</v>
      </c>
      <c r="Q111" s="26">
        <v>309</v>
      </c>
      <c r="R111" t="s">
        <v>1342</v>
      </c>
      <c r="S111" s="55">
        <v>0.5</v>
      </c>
      <c r="T111" s="58">
        <v>60</v>
      </c>
    </row>
    <row r="112" spans="1:21" x14ac:dyDescent="0.3">
      <c r="A112" s="29" t="s">
        <v>71</v>
      </c>
      <c r="B112" s="29" t="s">
        <v>32</v>
      </c>
      <c r="C112" s="29">
        <v>16</v>
      </c>
      <c r="D112" s="29" t="s">
        <v>77</v>
      </c>
      <c r="E112" s="29">
        <v>3</v>
      </c>
      <c r="F112" s="49" t="s">
        <v>80</v>
      </c>
      <c r="G112" s="49">
        <v>2021</v>
      </c>
      <c r="H112" s="49">
        <v>5000</v>
      </c>
      <c r="I112" s="49">
        <v>5000</v>
      </c>
      <c r="J112" s="49" t="s">
        <v>84</v>
      </c>
      <c r="K112" s="49" t="s">
        <v>84</v>
      </c>
      <c r="L112" s="49" t="s">
        <v>105</v>
      </c>
      <c r="M112" s="49" t="s">
        <v>107</v>
      </c>
      <c r="N112" s="49">
        <v>24</v>
      </c>
      <c r="O112" s="49">
        <v>999999999</v>
      </c>
      <c r="P112" s="49" t="s">
        <v>113</v>
      </c>
      <c r="Q112" s="26">
        <v>389</v>
      </c>
      <c r="R112" t="s">
        <v>1342</v>
      </c>
      <c r="S112" s="55">
        <v>0.5</v>
      </c>
      <c r="T112" s="58">
        <v>60</v>
      </c>
    </row>
    <row r="113" spans="1:20" x14ac:dyDescent="0.3">
      <c r="A113" s="29" t="s">
        <v>71</v>
      </c>
      <c r="B113" s="29" t="s">
        <v>32</v>
      </c>
      <c r="C113" s="29">
        <v>16</v>
      </c>
      <c r="D113" s="29" t="s">
        <v>77</v>
      </c>
      <c r="E113" s="29">
        <v>4</v>
      </c>
      <c r="F113" s="49" t="s">
        <v>80</v>
      </c>
      <c r="G113" s="49">
        <v>2021</v>
      </c>
      <c r="H113" s="49">
        <v>5000</v>
      </c>
      <c r="I113" s="49">
        <v>5000</v>
      </c>
      <c r="J113" s="49" t="s">
        <v>84</v>
      </c>
      <c r="K113" s="49" t="s">
        <v>84</v>
      </c>
      <c r="L113" s="49" t="s">
        <v>105</v>
      </c>
      <c r="M113" s="49" t="s">
        <v>107</v>
      </c>
      <c r="N113" s="49">
        <v>24</v>
      </c>
      <c r="O113" s="49">
        <v>999999999</v>
      </c>
      <c r="P113" s="49" t="s">
        <v>113</v>
      </c>
      <c r="Q113" s="26">
        <v>459</v>
      </c>
      <c r="R113" t="s">
        <v>1342</v>
      </c>
      <c r="S113" s="55">
        <v>0.5</v>
      </c>
      <c r="T113" s="58">
        <v>60</v>
      </c>
    </row>
    <row r="114" spans="1:20" x14ac:dyDescent="0.3">
      <c r="A114" s="29" t="s">
        <v>71</v>
      </c>
      <c r="B114" s="29" t="s">
        <v>32</v>
      </c>
      <c r="C114" s="29">
        <v>16</v>
      </c>
      <c r="D114" s="29" t="s">
        <v>77</v>
      </c>
      <c r="E114" s="29">
        <v>5</v>
      </c>
      <c r="F114" s="49" t="s">
        <v>80</v>
      </c>
      <c r="G114" s="49">
        <v>2021</v>
      </c>
      <c r="H114" s="49">
        <v>5000</v>
      </c>
      <c r="I114" s="49">
        <v>5000</v>
      </c>
      <c r="J114" s="49" t="s">
        <v>84</v>
      </c>
      <c r="K114" s="49" t="s">
        <v>84</v>
      </c>
      <c r="L114" s="49" t="s">
        <v>105</v>
      </c>
      <c r="M114" s="49" t="s">
        <v>107</v>
      </c>
      <c r="N114" s="49">
        <v>24</v>
      </c>
      <c r="O114" s="49">
        <v>999999999</v>
      </c>
      <c r="P114" s="49" t="s">
        <v>113</v>
      </c>
      <c r="Q114" s="26">
        <v>547</v>
      </c>
      <c r="R114" t="s">
        <v>1342</v>
      </c>
      <c r="S114" s="55">
        <v>0.5</v>
      </c>
      <c r="T114" s="58">
        <v>60</v>
      </c>
    </row>
    <row r="115" spans="1:20" x14ac:dyDescent="0.3">
      <c r="A115" s="29" t="s">
        <v>71</v>
      </c>
      <c r="B115" s="29" t="s">
        <v>32</v>
      </c>
      <c r="C115" s="29">
        <v>16</v>
      </c>
      <c r="D115" s="29" t="s">
        <v>77</v>
      </c>
      <c r="E115" s="29">
        <v>6</v>
      </c>
      <c r="F115" s="49" t="s">
        <v>80</v>
      </c>
      <c r="G115" s="49">
        <v>2021</v>
      </c>
      <c r="H115" s="49">
        <v>5000</v>
      </c>
      <c r="I115" s="49">
        <v>5000</v>
      </c>
      <c r="J115" s="49" t="s">
        <v>84</v>
      </c>
      <c r="K115" s="49" t="s">
        <v>84</v>
      </c>
      <c r="L115" s="49" t="s">
        <v>105</v>
      </c>
      <c r="M115" s="49" t="s">
        <v>107</v>
      </c>
      <c r="N115" s="49">
        <v>24</v>
      </c>
      <c r="O115" s="49">
        <v>999999999</v>
      </c>
      <c r="P115" s="49" t="s">
        <v>113</v>
      </c>
      <c r="Q115" s="26">
        <v>628</v>
      </c>
      <c r="R115" t="s">
        <v>1342</v>
      </c>
      <c r="S115" s="55">
        <v>0.5</v>
      </c>
      <c r="T115" s="58">
        <v>60</v>
      </c>
    </row>
    <row r="116" spans="1:20" x14ac:dyDescent="0.3">
      <c r="A116" s="29" t="s">
        <v>71</v>
      </c>
      <c r="B116" s="29" t="s">
        <v>32</v>
      </c>
      <c r="C116" s="29">
        <v>16</v>
      </c>
      <c r="D116" s="29" t="s">
        <v>77</v>
      </c>
      <c r="E116" s="29">
        <v>7</v>
      </c>
      <c r="F116" s="49" t="s">
        <v>80</v>
      </c>
      <c r="G116" s="49">
        <v>2021</v>
      </c>
      <c r="H116" s="49">
        <v>5000</v>
      </c>
      <c r="I116" s="49">
        <v>5000</v>
      </c>
      <c r="J116" s="49" t="s">
        <v>84</v>
      </c>
      <c r="K116" s="49" t="s">
        <v>84</v>
      </c>
      <c r="L116" s="49" t="s">
        <v>105</v>
      </c>
      <c r="M116" s="49" t="s">
        <v>107</v>
      </c>
      <c r="N116" s="49">
        <v>24</v>
      </c>
      <c r="O116" s="49">
        <v>999999999</v>
      </c>
      <c r="P116" s="49" t="s">
        <v>113</v>
      </c>
      <c r="Q116" s="26">
        <v>708</v>
      </c>
      <c r="R116" t="s">
        <v>1342</v>
      </c>
      <c r="S116" s="55">
        <v>0.5</v>
      </c>
      <c r="T116" s="58">
        <v>60</v>
      </c>
    </row>
    <row r="117" spans="1:20" x14ac:dyDescent="0.3">
      <c r="A117" s="29" t="s">
        <v>71</v>
      </c>
      <c r="B117" s="29" t="s">
        <v>32</v>
      </c>
      <c r="C117" s="29">
        <v>16</v>
      </c>
      <c r="D117" s="29" t="s">
        <v>77</v>
      </c>
      <c r="E117" s="29">
        <v>8</v>
      </c>
      <c r="F117" s="49" t="s">
        <v>80</v>
      </c>
      <c r="G117" s="49">
        <v>2021</v>
      </c>
      <c r="H117" s="49">
        <v>5000</v>
      </c>
      <c r="I117" s="49">
        <v>5000</v>
      </c>
      <c r="J117" s="49" t="s">
        <v>84</v>
      </c>
      <c r="K117" s="49" t="s">
        <v>84</v>
      </c>
      <c r="L117" s="49" t="s">
        <v>105</v>
      </c>
      <c r="M117" s="49" t="s">
        <v>107</v>
      </c>
      <c r="N117" s="49">
        <v>24</v>
      </c>
      <c r="O117" s="49">
        <v>999999999</v>
      </c>
      <c r="P117" s="49" t="s">
        <v>113</v>
      </c>
      <c r="Q117" s="26">
        <v>787</v>
      </c>
      <c r="R117" t="s">
        <v>1342</v>
      </c>
      <c r="S117" s="55">
        <v>0.5</v>
      </c>
      <c r="T117" s="58">
        <v>60</v>
      </c>
    </row>
    <row r="118" spans="1:20" x14ac:dyDescent="0.3">
      <c r="A118" s="29" t="s">
        <v>71</v>
      </c>
      <c r="B118" s="29" t="s">
        <v>32</v>
      </c>
      <c r="C118" s="29">
        <v>16</v>
      </c>
      <c r="D118" s="29" t="s">
        <v>77</v>
      </c>
      <c r="E118" s="29">
        <v>9</v>
      </c>
      <c r="F118" s="49" t="s">
        <v>80</v>
      </c>
      <c r="G118" s="49">
        <v>2021</v>
      </c>
      <c r="H118" s="49">
        <v>5000</v>
      </c>
      <c r="I118" s="49">
        <v>5000</v>
      </c>
      <c r="J118" s="49" t="s">
        <v>84</v>
      </c>
      <c r="K118" s="49" t="s">
        <v>84</v>
      </c>
      <c r="L118" s="49" t="s">
        <v>105</v>
      </c>
      <c r="M118" s="49" t="s">
        <v>107</v>
      </c>
      <c r="N118" s="49">
        <v>24</v>
      </c>
      <c r="O118" s="49">
        <v>999999999</v>
      </c>
      <c r="P118" s="49" t="s">
        <v>113</v>
      </c>
      <c r="Q118" s="26">
        <v>867</v>
      </c>
      <c r="R118" t="s">
        <v>1342</v>
      </c>
      <c r="S118" s="55">
        <v>0.5</v>
      </c>
      <c r="T118" s="58">
        <v>60</v>
      </c>
    </row>
    <row r="119" spans="1:20" x14ac:dyDescent="0.3">
      <c r="A119" s="29" t="s">
        <v>71</v>
      </c>
      <c r="B119" s="29" t="s">
        <v>32</v>
      </c>
      <c r="C119" s="29">
        <v>16</v>
      </c>
      <c r="D119" s="29" t="s">
        <v>77</v>
      </c>
      <c r="E119" s="29">
        <v>10</v>
      </c>
      <c r="F119" s="49" t="s">
        <v>80</v>
      </c>
      <c r="G119" s="49">
        <v>2021</v>
      </c>
      <c r="H119" s="49">
        <v>5000</v>
      </c>
      <c r="I119" s="49">
        <v>5000</v>
      </c>
      <c r="J119" s="49" t="s">
        <v>84</v>
      </c>
      <c r="K119" s="49" t="s">
        <v>84</v>
      </c>
      <c r="L119" s="49" t="s">
        <v>105</v>
      </c>
      <c r="M119" s="49" t="s">
        <v>107</v>
      </c>
      <c r="N119" s="49">
        <v>24</v>
      </c>
      <c r="O119" s="49">
        <v>999999999</v>
      </c>
      <c r="P119" s="49" t="s">
        <v>113</v>
      </c>
      <c r="Q119" s="26">
        <v>847</v>
      </c>
      <c r="R119" t="s">
        <v>1342</v>
      </c>
      <c r="S119" s="55">
        <v>0.5</v>
      </c>
      <c r="T119" s="58">
        <v>60</v>
      </c>
    </row>
    <row r="120" spans="1:20" x14ac:dyDescent="0.3">
      <c r="A120" s="29" t="s">
        <v>71</v>
      </c>
      <c r="B120" s="29" t="s">
        <v>32</v>
      </c>
      <c r="C120" s="29">
        <v>16</v>
      </c>
      <c r="D120" s="29" t="s">
        <v>77</v>
      </c>
      <c r="E120" s="29">
        <v>11</v>
      </c>
      <c r="F120" s="49" t="s">
        <v>80</v>
      </c>
      <c r="G120" s="49">
        <v>2021</v>
      </c>
      <c r="H120" s="49">
        <v>5000</v>
      </c>
      <c r="I120" s="49">
        <v>5000</v>
      </c>
      <c r="J120" s="49" t="s">
        <v>84</v>
      </c>
      <c r="K120" s="49" t="s">
        <v>84</v>
      </c>
      <c r="L120" s="49" t="s">
        <v>105</v>
      </c>
      <c r="M120" s="49" t="s">
        <v>107</v>
      </c>
      <c r="N120" s="49">
        <v>24</v>
      </c>
      <c r="O120" s="49">
        <v>999999999</v>
      </c>
      <c r="P120" s="49" t="s">
        <v>113</v>
      </c>
      <c r="Q120" s="26">
        <v>1027</v>
      </c>
      <c r="R120" t="s">
        <v>1342</v>
      </c>
      <c r="S120" s="55">
        <v>0.5</v>
      </c>
      <c r="T120" s="58">
        <v>60</v>
      </c>
    </row>
    <row r="121" spans="1:20" x14ac:dyDescent="0.3">
      <c r="A121" s="29" t="s">
        <v>71</v>
      </c>
      <c r="B121" s="29" t="s">
        <v>32</v>
      </c>
      <c r="C121" s="29">
        <v>16</v>
      </c>
      <c r="D121" s="29" t="s">
        <v>77</v>
      </c>
      <c r="E121" s="29">
        <v>12</v>
      </c>
      <c r="F121" s="49" t="s">
        <v>80</v>
      </c>
      <c r="G121" s="49">
        <v>2021</v>
      </c>
      <c r="H121" s="49">
        <v>5000</v>
      </c>
      <c r="I121" s="49">
        <v>5000</v>
      </c>
      <c r="J121" s="49" t="s">
        <v>84</v>
      </c>
      <c r="K121" s="49" t="s">
        <v>84</v>
      </c>
      <c r="L121" s="49" t="s">
        <v>105</v>
      </c>
      <c r="M121" s="49" t="s">
        <v>107</v>
      </c>
      <c r="N121" s="49">
        <v>24</v>
      </c>
      <c r="O121" s="49">
        <v>999999999</v>
      </c>
      <c r="P121" s="49" t="s">
        <v>113</v>
      </c>
      <c r="Q121" s="26">
        <v>1197</v>
      </c>
      <c r="R121" t="s">
        <v>1342</v>
      </c>
      <c r="S121" s="55">
        <v>0.5</v>
      </c>
      <c r="T121" s="58">
        <v>60</v>
      </c>
    </row>
    <row r="122" spans="1:20" ht="43.2" x14ac:dyDescent="0.3">
      <c r="A122" s="29" t="s">
        <v>71</v>
      </c>
      <c r="B122" s="29" t="s">
        <v>33</v>
      </c>
      <c r="C122" s="29">
        <v>17</v>
      </c>
      <c r="D122" s="29" t="s">
        <v>77</v>
      </c>
      <c r="E122" s="29">
        <v>1</v>
      </c>
      <c r="F122" s="49" t="s">
        <v>80</v>
      </c>
      <c r="G122" s="49">
        <v>2020</v>
      </c>
      <c r="H122" s="49">
        <v>9999999</v>
      </c>
      <c r="I122" s="49">
        <v>9999999</v>
      </c>
      <c r="J122" s="49" t="s">
        <v>84</v>
      </c>
      <c r="K122" s="49" t="s">
        <v>84</v>
      </c>
      <c r="L122" s="49" t="s">
        <v>105</v>
      </c>
      <c r="M122" s="49" t="s">
        <v>107</v>
      </c>
      <c r="N122" s="49">
        <v>60</v>
      </c>
      <c r="O122" s="49">
        <v>999999999</v>
      </c>
      <c r="P122" s="49" t="s">
        <v>113</v>
      </c>
      <c r="Q122" s="26">
        <v>304</v>
      </c>
      <c r="R122" s="61" t="s">
        <v>1343</v>
      </c>
      <c r="T122" s="58">
        <v>75</v>
      </c>
    </row>
    <row r="123" spans="1:20" ht="43.2" x14ac:dyDescent="0.3">
      <c r="A123" s="29" t="s">
        <v>71</v>
      </c>
      <c r="B123" s="29" t="s">
        <v>33</v>
      </c>
      <c r="C123" s="29">
        <v>17</v>
      </c>
      <c r="D123" s="29" t="s">
        <v>77</v>
      </c>
      <c r="E123" s="29">
        <v>2</v>
      </c>
      <c r="F123" s="49" t="s">
        <v>80</v>
      </c>
      <c r="G123" s="49">
        <v>2020</v>
      </c>
      <c r="H123" s="49">
        <v>9999999</v>
      </c>
      <c r="I123" s="49">
        <v>9999999</v>
      </c>
      <c r="J123" s="49" t="s">
        <v>84</v>
      </c>
      <c r="K123" s="49" t="s">
        <v>84</v>
      </c>
      <c r="L123" s="49" t="s">
        <v>105</v>
      </c>
      <c r="M123" s="49" t="s">
        <v>107</v>
      </c>
      <c r="N123" s="49">
        <v>60</v>
      </c>
      <c r="O123" s="49">
        <v>999999999</v>
      </c>
      <c r="P123" s="49" t="s">
        <v>113</v>
      </c>
      <c r="Q123" s="26">
        <v>412</v>
      </c>
      <c r="R123" s="61" t="s">
        <v>1343</v>
      </c>
      <c r="T123" s="60">
        <f>T122*2</f>
        <v>150</v>
      </c>
    </row>
    <row r="124" spans="1:20" ht="43.2" x14ac:dyDescent="0.3">
      <c r="A124" s="29" t="s">
        <v>71</v>
      </c>
      <c r="B124" s="29" t="s">
        <v>33</v>
      </c>
      <c r="C124" s="29">
        <v>17</v>
      </c>
      <c r="D124" s="29" t="s">
        <v>77</v>
      </c>
      <c r="E124" s="29">
        <v>3</v>
      </c>
      <c r="F124" s="49" t="s">
        <v>80</v>
      </c>
      <c r="G124" s="49">
        <v>2020</v>
      </c>
      <c r="H124" s="49">
        <v>9999999</v>
      </c>
      <c r="I124" s="49">
        <v>9999999</v>
      </c>
      <c r="J124" s="49" t="s">
        <v>84</v>
      </c>
      <c r="K124" s="49" t="s">
        <v>84</v>
      </c>
      <c r="L124" s="49" t="s">
        <v>105</v>
      </c>
      <c r="M124" s="49" t="s">
        <v>107</v>
      </c>
      <c r="N124" s="49">
        <v>60</v>
      </c>
      <c r="O124" s="49">
        <v>999999999</v>
      </c>
      <c r="P124" s="49" t="s">
        <v>113</v>
      </c>
      <c r="Q124" s="26">
        <v>520</v>
      </c>
      <c r="R124" s="61" t="s">
        <v>1343</v>
      </c>
      <c r="T124" s="60">
        <f>$T$123*3</f>
        <v>450</v>
      </c>
    </row>
    <row r="125" spans="1:20" ht="43.2" x14ac:dyDescent="0.3">
      <c r="A125" s="29" t="s">
        <v>71</v>
      </c>
      <c r="B125" s="29" t="s">
        <v>33</v>
      </c>
      <c r="C125" s="29">
        <v>17</v>
      </c>
      <c r="D125" s="29" t="s">
        <v>77</v>
      </c>
      <c r="E125" s="29">
        <v>4</v>
      </c>
      <c r="F125" s="49" t="s">
        <v>80</v>
      </c>
      <c r="G125" s="49">
        <v>2020</v>
      </c>
      <c r="H125" s="49">
        <v>9999999</v>
      </c>
      <c r="I125" s="49">
        <v>9999999</v>
      </c>
      <c r="J125" s="49" t="s">
        <v>84</v>
      </c>
      <c r="K125" s="49" t="s">
        <v>84</v>
      </c>
      <c r="L125" s="49" t="s">
        <v>105</v>
      </c>
      <c r="M125" s="49" t="s">
        <v>107</v>
      </c>
      <c r="N125" s="49">
        <v>60</v>
      </c>
      <c r="O125" s="49">
        <v>999999999</v>
      </c>
      <c r="P125" s="49" t="s">
        <v>113</v>
      </c>
      <c r="Q125" s="26">
        <v>628</v>
      </c>
      <c r="R125" s="61" t="s">
        <v>1343</v>
      </c>
      <c r="T125" s="60">
        <f>$T$123*4</f>
        <v>600</v>
      </c>
    </row>
    <row r="126" spans="1:20" ht="43.2" x14ac:dyDescent="0.3">
      <c r="A126" s="29" t="s">
        <v>71</v>
      </c>
      <c r="B126" s="29" t="s">
        <v>33</v>
      </c>
      <c r="C126" s="29">
        <v>17</v>
      </c>
      <c r="D126" s="29" t="s">
        <v>77</v>
      </c>
      <c r="E126" s="29">
        <v>5</v>
      </c>
      <c r="F126" s="49" t="s">
        <v>80</v>
      </c>
      <c r="G126" s="49">
        <v>2020</v>
      </c>
      <c r="H126" s="49">
        <v>9999999</v>
      </c>
      <c r="I126" s="49">
        <v>9999999</v>
      </c>
      <c r="J126" s="49" t="s">
        <v>84</v>
      </c>
      <c r="K126" s="49" t="s">
        <v>84</v>
      </c>
      <c r="L126" s="49" t="s">
        <v>105</v>
      </c>
      <c r="M126" s="49" t="s">
        <v>107</v>
      </c>
      <c r="N126" s="49">
        <v>60</v>
      </c>
      <c r="O126" s="49">
        <v>999999999</v>
      </c>
      <c r="P126" s="49" t="s">
        <v>113</v>
      </c>
      <c r="Q126" s="26">
        <v>736</v>
      </c>
      <c r="R126" s="61" t="s">
        <v>1343</v>
      </c>
      <c r="T126" s="60">
        <f>$T$123*5</f>
        <v>750</v>
      </c>
    </row>
    <row r="127" spans="1:20" ht="43.2" x14ac:dyDescent="0.3">
      <c r="A127" s="29" t="s">
        <v>71</v>
      </c>
      <c r="B127" s="29" t="s">
        <v>33</v>
      </c>
      <c r="C127" s="29">
        <v>17</v>
      </c>
      <c r="D127" s="29" t="s">
        <v>77</v>
      </c>
      <c r="E127" s="29">
        <v>6</v>
      </c>
      <c r="F127" s="49" t="s">
        <v>80</v>
      </c>
      <c r="G127" s="49">
        <v>2020</v>
      </c>
      <c r="H127" s="49">
        <v>9999999</v>
      </c>
      <c r="I127" s="49">
        <v>9999999</v>
      </c>
      <c r="J127" s="49" t="s">
        <v>84</v>
      </c>
      <c r="K127" s="49" t="s">
        <v>84</v>
      </c>
      <c r="L127" s="49" t="s">
        <v>105</v>
      </c>
      <c r="M127" s="49" t="s">
        <v>107</v>
      </c>
      <c r="N127" s="49">
        <v>60</v>
      </c>
      <c r="O127" s="49">
        <v>999999999</v>
      </c>
      <c r="P127" s="49" t="s">
        <v>113</v>
      </c>
      <c r="Q127" s="26">
        <v>844</v>
      </c>
      <c r="R127" s="61" t="s">
        <v>1343</v>
      </c>
      <c r="T127" s="60">
        <f>$T$123*6</f>
        <v>900</v>
      </c>
    </row>
    <row r="128" spans="1:20" ht="43.2" x14ac:dyDescent="0.3">
      <c r="A128" s="29" t="s">
        <v>71</v>
      </c>
      <c r="B128" s="29" t="s">
        <v>33</v>
      </c>
      <c r="C128" s="29">
        <v>17</v>
      </c>
      <c r="D128" s="29" t="s">
        <v>77</v>
      </c>
      <c r="E128" s="29">
        <v>7</v>
      </c>
      <c r="F128" s="49" t="s">
        <v>80</v>
      </c>
      <c r="G128" s="49">
        <v>2020</v>
      </c>
      <c r="H128" s="49">
        <v>9999999</v>
      </c>
      <c r="I128" s="49">
        <v>9999999</v>
      </c>
      <c r="J128" s="49" t="s">
        <v>84</v>
      </c>
      <c r="K128" s="49" t="s">
        <v>84</v>
      </c>
      <c r="L128" s="49" t="s">
        <v>105</v>
      </c>
      <c r="M128" s="49" t="s">
        <v>107</v>
      </c>
      <c r="N128" s="49">
        <v>60</v>
      </c>
      <c r="O128" s="49">
        <v>999999999</v>
      </c>
      <c r="P128" s="49" t="s">
        <v>113</v>
      </c>
      <c r="Q128" s="26">
        <v>952</v>
      </c>
      <c r="R128" s="61" t="s">
        <v>1343</v>
      </c>
      <c r="T128" s="60">
        <f>$T$123*7</f>
        <v>1050</v>
      </c>
    </row>
    <row r="129" spans="1:20" ht="43.2" x14ac:dyDescent="0.3">
      <c r="A129" s="29" t="s">
        <v>71</v>
      </c>
      <c r="B129" s="29" t="s">
        <v>33</v>
      </c>
      <c r="C129" s="29">
        <v>17</v>
      </c>
      <c r="D129" s="29" t="s">
        <v>77</v>
      </c>
      <c r="E129" s="29">
        <v>8</v>
      </c>
      <c r="F129" s="49" t="s">
        <v>80</v>
      </c>
      <c r="G129" s="49">
        <v>2020</v>
      </c>
      <c r="H129" s="49">
        <v>9999999</v>
      </c>
      <c r="I129" s="49">
        <v>9999999</v>
      </c>
      <c r="J129" s="49" t="s">
        <v>84</v>
      </c>
      <c r="K129" s="49" t="s">
        <v>84</v>
      </c>
      <c r="L129" s="49" t="s">
        <v>105</v>
      </c>
      <c r="M129" s="49" t="s">
        <v>107</v>
      </c>
      <c r="N129" s="49">
        <v>60</v>
      </c>
      <c r="O129" s="49">
        <v>999999999</v>
      </c>
      <c r="P129" s="49" t="s">
        <v>113</v>
      </c>
      <c r="Q129" s="26">
        <v>1060</v>
      </c>
      <c r="R129" s="61" t="s">
        <v>1343</v>
      </c>
      <c r="T129" s="60">
        <f>$T$123*8</f>
        <v>1200</v>
      </c>
    </row>
    <row r="130" spans="1:20" ht="43.2" x14ac:dyDescent="0.3">
      <c r="A130" s="29" t="s">
        <v>71</v>
      </c>
      <c r="B130" s="29" t="s">
        <v>33</v>
      </c>
      <c r="C130" s="29">
        <v>17</v>
      </c>
      <c r="D130" s="29" t="s">
        <v>77</v>
      </c>
      <c r="E130" s="29">
        <v>9</v>
      </c>
      <c r="F130" s="49" t="s">
        <v>80</v>
      </c>
      <c r="G130" s="49">
        <v>2020</v>
      </c>
      <c r="H130" s="49">
        <v>9999999</v>
      </c>
      <c r="I130" s="49">
        <v>9999999</v>
      </c>
      <c r="J130" s="49" t="s">
        <v>84</v>
      </c>
      <c r="K130" s="49" t="s">
        <v>84</v>
      </c>
      <c r="L130" s="49" t="s">
        <v>105</v>
      </c>
      <c r="M130" s="49" t="s">
        <v>107</v>
      </c>
      <c r="N130" s="49">
        <v>60</v>
      </c>
      <c r="O130" s="49">
        <v>999999999</v>
      </c>
      <c r="P130" s="49" t="s">
        <v>113</v>
      </c>
      <c r="Q130" s="26">
        <v>1168</v>
      </c>
      <c r="R130" s="61" t="s">
        <v>1343</v>
      </c>
      <c r="T130" s="60">
        <f>$T$123*9</f>
        <v>1350</v>
      </c>
    </row>
    <row r="131" spans="1:20" ht="43.2" x14ac:dyDescent="0.3">
      <c r="A131" s="29" t="s">
        <v>71</v>
      </c>
      <c r="B131" s="29" t="s">
        <v>33</v>
      </c>
      <c r="C131" s="29">
        <v>17</v>
      </c>
      <c r="D131" s="29" t="s">
        <v>77</v>
      </c>
      <c r="E131" s="29">
        <v>10</v>
      </c>
      <c r="F131" s="49" t="s">
        <v>80</v>
      </c>
      <c r="G131" s="49">
        <v>2020</v>
      </c>
      <c r="H131" s="49">
        <v>9999999</v>
      </c>
      <c r="I131" s="49">
        <v>9999999</v>
      </c>
      <c r="J131" s="49" t="s">
        <v>84</v>
      </c>
      <c r="K131" s="49" t="s">
        <v>84</v>
      </c>
      <c r="L131" s="49" t="s">
        <v>105</v>
      </c>
      <c r="M131" s="49" t="s">
        <v>107</v>
      </c>
      <c r="N131" s="49">
        <v>60</v>
      </c>
      <c r="O131" s="49">
        <v>999999999</v>
      </c>
      <c r="P131" s="49" t="s">
        <v>113</v>
      </c>
      <c r="Q131" s="26">
        <v>1276</v>
      </c>
      <c r="R131" s="61" t="s">
        <v>1343</v>
      </c>
      <c r="T131" s="60">
        <f>$T$123*10</f>
        <v>1500</v>
      </c>
    </row>
    <row r="132" spans="1:20" ht="43.2" x14ac:dyDescent="0.3">
      <c r="A132" s="29" t="s">
        <v>71</v>
      </c>
      <c r="B132" s="29" t="s">
        <v>33</v>
      </c>
      <c r="C132" s="29">
        <v>17</v>
      </c>
      <c r="D132" s="29" t="s">
        <v>77</v>
      </c>
      <c r="E132" s="29">
        <v>11</v>
      </c>
      <c r="F132" s="49" t="s">
        <v>80</v>
      </c>
      <c r="G132" s="49">
        <v>2020</v>
      </c>
      <c r="H132" s="49">
        <v>9999999</v>
      </c>
      <c r="I132" s="49">
        <v>9999999</v>
      </c>
      <c r="J132" s="49" t="s">
        <v>84</v>
      </c>
      <c r="K132" s="49" t="s">
        <v>84</v>
      </c>
      <c r="L132" s="49" t="s">
        <v>105</v>
      </c>
      <c r="M132" s="49" t="s">
        <v>107</v>
      </c>
      <c r="N132" s="49">
        <v>60</v>
      </c>
      <c r="O132" s="49">
        <v>999999999</v>
      </c>
      <c r="P132" s="49" t="s">
        <v>113</v>
      </c>
      <c r="Q132" s="26">
        <v>1384</v>
      </c>
      <c r="R132" s="61" t="s">
        <v>1343</v>
      </c>
      <c r="T132" s="60">
        <f>$T$123*11</f>
        <v>1650</v>
      </c>
    </row>
    <row r="133" spans="1:20" ht="43.2" x14ac:dyDescent="0.3">
      <c r="A133" s="29" t="s">
        <v>71</v>
      </c>
      <c r="B133" s="29" t="s">
        <v>33</v>
      </c>
      <c r="C133" s="29">
        <v>17</v>
      </c>
      <c r="D133" s="29" t="s">
        <v>77</v>
      </c>
      <c r="E133" s="29">
        <v>12</v>
      </c>
      <c r="F133" s="49" t="s">
        <v>80</v>
      </c>
      <c r="G133" s="49">
        <v>2020</v>
      </c>
      <c r="H133" s="49">
        <v>9999999</v>
      </c>
      <c r="I133" s="49">
        <v>9999999</v>
      </c>
      <c r="J133" s="49" t="s">
        <v>84</v>
      </c>
      <c r="K133" s="49" t="s">
        <v>84</v>
      </c>
      <c r="L133" s="49" t="s">
        <v>105</v>
      </c>
      <c r="M133" s="49" t="s">
        <v>107</v>
      </c>
      <c r="N133" s="49">
        <v>60</v>
      </c>
      <c r="O133" s="49">
        <v>999999999</v>
      </c>
      <c r="P133" s="49" t="s">
        <v>113</v>
      </c>
      <c r="Q133" s="26">
        <v>1492</v>
      </c>
      <c r="R133" s="61" t="s">
        <v>1343</v>
      </c>
      <c r="T133" s="60">
        <f>$T$123*12</f>
        <v>1800</v>
      </c>
    </row>
    <row r="134" spans="1:20" ht="43.2" x14ac:dyDescent="0.3">
      <c r="A134" s="29" t="s">
        <v>71</v>
      </c>
      <c r="B134" s="29" t="s">
        <v>34</v>
      </c>
      <c r="C134" s="29">
        <v>18</v>
      </c>
      <c r="D134" s="29" t="s">
        <v>77</v>
      </c>
      <c r="E134" s="29">
        <v>1</v>
      </c>
      <c r="F134" s="49" t="s">
        <v>80</v>
      </c>
      <c r="G134" s="49">
        <v>2021</v>
      </c>
      <c r="H134" s="49">
        <v>1000</v>
      </c>
      <c r="I134" s="49">
        <v>1500</v>
      </c>
      <c r="J134" t="s">
        <v>1344</v>
      </c>
      <c r="K134" s="49" t="s">
        <v>1345</v>
      </c>
      <c r="L134" s="49" t="s">
        <v>105</v>
      </c>
      <c r="M134" s="49" t="s">
        <v>107</v>
      </c>
      <c r="N134" s="49">
        <v>60</v>
      </c>
      <c r="O134" s="49">
        <v>999999999</v>
      </c>
      <c r="P134" s="49" t="s">
        <v>113</v>
      </c>
      <c r="Q134" s="26">
        <f>286.75*12</f>
        <v>3441</v>
      </c>
      <c r="R134" s="61" t="s">
        <v>1346</v>
      </c>
      <c r="T134">
        <v>139.5</v>
      </c>
    </row>
    <row r="135" spans="1:20" ht="43.2" x14ac:dyDescent="0.3">
      <c r="A135" s="29" t="s">
        <v>71</v>
      </c>
      <c r="B135" s="29" t="s">
        <v>34</v>
      </c>
      <c r="C135" s="29">
        <v>18</v>
      </c>
      <c r="D135" s="29" t="s">
        <v>77</v>
      </c>
      <c r="E135" s="29">
        <v>2</v>
      </c>
      <c r="F135" s="49" t="s">
        <v>80</v>
      </c>
      <c r="G135" s="49">
        <v>2021</v>
      </c>
      <c r="H135" s="49">
        <v>1000</v>
      </c>
      <c r="I135" s="49">
        <v>1500</v>
      </c>
      <c r="J135" t="s">
        <v>1344</v>
      </c>
      <c r="K135" s="49" t="s">
        <v>1345</v>
      </c>
      <c r="L135" s="49" t="s">
        <v>105</v>
      </c>
      <c r="M135" s="49" t="s">
        <v>107</v>
      </c>
      <c r="N135" s="49">
        <v>60</v>
      </c>
      <c r="O135" s="49">
        <v>999999999</v>
      </c>
      <c r="P135" s="49" t="s">
        <v>113</v>
      </c>
      <c r="Q135" s="26">
        <f>471.75*12</f>
        <v>5661</v>
      </c>
      <c r="R135" s="61" t="s">
        <v>1346</v>
      </c>
      <c r="T135">
        <v>229.5</v>
      </c>
    </row>
    <row r="136" spans="1:20" ht="43.2" x14ac:dyDescent="0.3">
      <c r="A136" s="29" t="s">
        <v>71</v>
      </c>
      <c r="B136" s="29" t="s">
        <v>34</v>
      </c>
      <c r="C136" s="29">
        <v>18</v>
      </c>
      <c r="D136" s="29" t="s">
        <v>77</v>
      </c>
      <c r="E136" s="29">
        <v>3</v>
      </c>
      <c r="F136" s="49" t="s">
        <v>80</v>
      </c>
      <c r="G136" s="49">
        <v>2021</v>
      </c>
      <c r="H136" s="49">
        <v>1000</v>
      </c>
      <c r="I136" s="49">
        <v>1500</v>
      </c>
      <c r="J136" t="s">
        <v>1344</v>
      </c>
      <c r="K136" s="49" t="s">
        <v>1345</v>
      </c>
      <c r="L136" s="49" t="s">
        <v>105</v>
      </c>
      <c r="M136" s="49" t="s">
        <v>107</v>
      </c>
      <c r="N136" s="49">
        <v>60</v>
      </c>
      <c r="O136" s="49">
        <v>999999999</v>
      </c>
      <c r="P136" s="49" t="s">
        <v>113</v>
      </c>
      <c r="Q136" s="26">
        <f>592*12</f>
        <v>7104</v>
      </c>
      <c r="R136" s="61" t="s">
        <v>1346</v>
      </c>
      <c r="T136">
        <v>288</v>
      </c>
    </row>
    <row r="137" spans="1:20" ht="43.2" x14ac:dyDescent="0.3">
      <c r="A137" s="29" t="s">
        <v>71</v>
      </c>
      <c r="B137" s="29" t="s">
        <v>34</v>
      </c>
      <c r="C137" s="29">
        <v>18</v>
      </c>
      <c r="D137" s="29" t="s">
        <v>77</v>
      </c>
      <c r="E137" s="29">
        <v>4</v>
      </c>
      <c r="F137" s="49" t="s">
        <v>80</v>
      </c>
      <c r="G137" s="49">
        <v>2021</v>
      </c>
      <c r="H137" s="49">
        <v>1000</v>
      </c>
      <c r="I137" s="49">
        <v>1500</v>
      </c>
      <c r="J137" t="s">
        <v>1344</v>
      </c>
      <c r="K137" s="49" t="s">
        <v>1345</v>
      </c>
      <c r="L137" s="49" t="s">
        <v>105</v>
      </c>
      <c r="M137" s="49" t="s">
        <v>107</v>
      </c>
      <c r="N137" s="49">
        <v>60</v>
      </c>
      <c r="O137" s="49">
        <v>999999999</v>
      </c>
      <c r="P137" s="49" t="s">
        <v>113</v>
      </c>
      <c r="Q137" s="26">
        <f>712.25*12</f>
        <v>8547</v>
      </c>
      <c r="R137" s="61" t="s">
        <v>1346</v>
      </c>
      <c r="T137">
        <v>346.5</v>
      </c>
    </row>
    <row r="138" spans="1:20" ht="43.2" x14ac:dyDescent="0.3">
      <c r="A138" s="29" t="s">
        <v>71</v>
      </c>
      <c r="B138" s="29" t="s">
        <v>34</v>
      </c>
      <c r="C138" s="29">
        <v>18</v>
      </c>
      <c r="D138" s="29" t="s">
        <v>77</v>
      </c>
      <c r="E138" s="29">
        <v>5</v>
      </c>
      <c r="F138" s="49" t="s">
        <v>80</v>
      </c>
      <c r="G138" s="49">
        <v>2021</v>
      </c>
      <c r="H138" s="49">
        <v>1000</v>
      </c>
      <c r="I138" s="49">
        <v>1500</v>
      </c>
      <c r="J138" t="s">
        <v>1344</v>
      </c>
      <c r="K138" s="49" t="s">
        <v>1345</v>
      </c>
      <c r="L138" s="49" t="s">
        <v>105</v>
      </c>
      <c r="M138" s="49" t="s">
        <v>107</v>
      </c>
      <c r="N138" s="49">
        <v>60</v>
      </c>
      <c r="O138" s="49">
        <v>999999999</v>
      </c>
      <c r="P138" s="49" t="s">
        <v>113</v>
      </c>
      <c r="Q138" s="26">
        <f>832.5*12</f>
        <v>9990</v>
      </c>
      <c r="R138" s="61" t="s">
        <v>1346</v>
      </c>
      <c r="T138">
        <v>405</v>
      </c>
    </row>
    <row r="139" spans="1:20" ht="43.2" x14ac:dyDescent="0.3">
      <c r="A139" s="29" t="s">
        <v>71</v>
      </c>
      <c r="B139" s="29" t="s">
        <v>34</v>
      </c>
      <c r="C139" s="29">
        <v>18</v>
      </c>
      <c r="D139" s="29" t="s">
        <v>77</v>
      </c>
      <c r="E139" s="29">
        <v>6</v>
      </c>
      <c r="F139" s="49" t="s">
        <v>80</v>
      </c>
      <c r="G139" s="49">
        <v>2021</v>
      </c>
      <c r="H139" s="49">
        <v>1000</v>
      </c>
      <c r="I139" s="49">
        <v>1500</v>
      </c>
      <c r="J139" t="s">
        <v>1344</v>
      </c>
      <c r="K139" s="49" t="s">
        <v>1345</v>
      </c>
      <c r="L139" s="49" t="s">
        <v>105</v>
      </c>
      <c r="M139" s="49" t="s">
        <v>107</v>
      </c>
      <c r="N139" s="49">
        <v>60</v>
      </c>
      <c r="O139" s="49">
        <v>999999999</v>
      </c>
      <c r="P139" s="49" t="s">
        <v>113</v>
      </c>
      <c r="Q139" s="26">
        <f>952.75*12</f>
        <v>11433</v>
      </c>
      <c r="R139" s="61" t="s">
        <v>1346</v>
      </c>
      <c r="T139">
        <v>463.5</v>
      </c>
    </row>
    <row r="140" spans="1:20" ht="43.2" x14ac:dyDescent="0.3">
      <c r="A140" s="29" t="s">
        <v>71</v>
      </c>
      <c r="B140" s="29" t="s">
        <v>34</v>
      </c>
      <c r="C140" s="29">
        <v>18</v>
      </c>
      <c r="D140" s="29" t="s">
        <v>77</v>
      </c>
      <c r="E140" s="29">
        <v>7</v>
      </c>
      <c r="F140" s="49" t="s">
        <v>80</v>
      </c>
      <c r="G140" s="49">
        <v>2021</v>
      </c>
      <c r="H140" s="49">
        <v>1000</v>
      </c>
      <c r="I140" s="49">
        <v>1500</v>
      </c>
      <c r="J140" t="s">
        <v>1344</v>
      </c>
      <c r="K140" s="49" t="s">
        <v>1345</v>
      </c>
      <c r="L140" s="49" t="s">
        <v>105</v>
      </c>
      <c r="M140" s="49" t="s">
        <v>107</v>
      </c>
      <c r="N140" s="49">
        <v>60</v>
      </c>
      <c r="O140" s="49">
        <v>999999999</v>
      </c>
      <c r="P140" s="49" t="s">
        <v>113</v>
      </c>
      <c r="Q140" s="26">
        <f>1073*12</f>
        <v>12876</v>
      </c>
      <c r="R140" s="61" t="s">
        <v>1346</v>
      </c>
      <c r="T140">
        <v>522</v>
      </c>
    </row>
    <row r="141" spans="1:20" ht="43.2" x14ac:dyDescent="0.3">
      <c r="A141" s="29" t="s">
        <v>71</v>
      </c>
      <c r="B141" s="29" t="s">
        <v>34</v>
      </c>
      <c r="C141" s="29">
        <v>18</v>
      </c>
      <c r="D141" s="29" t="s">
        <v>77</v>
      </c>
      <c r="E141" s="29">
        <v>8</v>
      </c>
      <c r="F141" s="49" t="s">
        <v>80</v>
      </c>
      <c r="G141" s="49">
        <v>2021</v>
      </c>
      <c r="H141" s="49">
        <v>1000</v>
      </c>
      <c r="I141" s="49">
        <v>1500</v>
      </c>
      <c r="J141" t="s">
        <v>1344</v>
      </c>
      <c r="K141" s="49" t="s">
        <v>1345</v>
      </c>
      <c r="L141" s="49" t="s">
        <v>105</v>
      </c>
      <c r="M141" s="49" t="s">
        <v>107</v>
      </c>
      <c r="N141" s="49">
        <v>60</v>
      </c>
      <c r="O141" s="49">
        <v>999999999</v>
      </c>
      <c r="P141" s="49" t="s">
        <v>113</v>
      </c>
      <c r="Q141" s="26">
        <f>1193.25*12</f>
        <v>14319</v>
      </c>
      <c r="R141" s="61" t="s">
        <v>1346</v>
      </c>
      <c r="T141">
        <v>580.5</v>
      </c>
    </row>
    <row r="142" spans="1:20" ht="43.2" x14ac:dyDescent="0.3">
      <c r="A142" s="29" t="s">
        <v>71</v>
      </c>
      <c r="B142" s="29" t="s">
        <v>34</v>
      </c>
      <c r="C142" s="29">
        <v>18</v>
      </c>
      <c r="D142" s="29" t="s">
        <v>77</v>
      </c>
      <c r="E142" s="29">
        <v>9</v>
      </c>
      <c r="F142" s="49" t="s">
        <v>80</v>
      </c>
      <c r="G142" s="49">
        <v>2021</v>
      </c>
      <c r="H142" s="49">
        <v>1000</v>
      </c>
      <c r="I142" s="49">
        <v>1500</v>
      </c>
      <c r="J142" t="s">
        <v>1344</v>
      </c>
      <c r="K142" s="49" t="s">
        <v>1345</v>
      </c>
      <c r="L142" s="49" t="s">
        <v>105</v>
      </c>
      <c r="M142" s="49" t="s">
        <v>107</v>
      </c>
      <c r="N142" s="49">
        <v>60</v>
      </c>
      <c r="O142" s="49">
        <v>999999999</v>
      </c>
      <c r="P142" s="49" t="s">
        <v>113</v>
      </c>
      <c r="Q142" s="26">
        <f>1313.5*12</f>
        <v>15762</v>
      </c>
      <c r="R142" s="61" t="s">
        <v>1346</v>
      </c>
      <c r="T142">
        <v>639</v>
      </c>
    </row>
    <row r="143" spans="1:20" ht="43.2" x14ac:dyDescent="0.3">
      <c r="A143" s="29" t="s">
        <v>71</v>
      </c>
      <c r="B143" s="29" t="s">
        <v>34</v>
      </c>
      <c r="C143" s="29">
        <v>18</v>
      </c>
      <c r="D143" s="29" t="s">
        <v>77</v>
      </c>
      <c r="E143" s="29">
        <v>10</v>
      </c>
      <c r="F143" s="49" t="s">
        <v>80</v>
      </c>
      <c r="G143" s="49">
        <v>2021</v>
      </c>
      <c r="H143" s="49">
        <v>1000</v>
      </c>
      <c r="I143" s="49">
        <v>1500</v>
      </c>
      <c r="J143" t="s">
        <v>1344</v>
      </c>
      <c r="K143" s="49" t="s">
        <v>1345</v>
      </c>
      <c r="L143" s="49" t="s">
        <v>105</v>
      </c>
      <c r="M143" s="49" t="s">
        <v>107</v>
      </c>
      <c r="N143" s="49">
        <v>60</v>
      </c>
      <c r="O143" s="49">
        <v>999999999</v>
      </c>
      <c r="P143" s="49" t="s">
        <v>113</v>
      </c>
      <c r="Q143" s="26">
        <f>1433.75*12</f>
        <v>17205</v>
      </c>
      <c r="R143" s="61" t="s">
        <v>1346</v>
      </c>
      <c r="T143">
        <v>697.5</v>
      </c>
    </row>
    <row r="144" spans="1:20" ht="43.2" x14ac:dyDescent="0.3">
      <c r="A144" s="29" t="s">
        <v>71</v>
      </c>
      <c r="B144" s="29" t="s">
        <v>34</v>
      </c>
      <c r="C144" s="29">
        <v>18</v>
      </c>
      <c r="D144" s="29" t="s">
        <v>77</v>
      </c>
      <c r="E144" s="29">
        <v>11</v>
      </c>
      <c r="F144" s="49" t="s">
        <v>80</v>
      </c>
      <c r="G144" s="49">
        <v>2021</v>
      </c>
      <c r="H144" s="49">
        <v>1000</v>
      </c>
      <c r="I144" s="49">
        <v>1500</v>
      </c>
      <c r="J144" t="s">
        <v>1344</v>
      </c>
      <c r="K144" s="49" t="s">
        <v>1345</v>
      </c>
      <c r="L144" s="49" t="s">
        <v>105</v>
      </c>
      <c r="M144" s="49" t="s">
        <v>107</v>
      </c>
      <c r="N144" s="49">
        <v>60</v>
      </c>
      <c r="O144" s="49">
        <v>999999999</v>
      </c>
      <c r="P144" s="49" t="s">
        <v>113</v>
      </c>
      <c r="Q144" s="57">
        <f>(1433.75+120.25)*12</f>
        <v>18648</v>
      </c>
      <c r="R144" s="61" t="s">
        <v>1346</v>
      </c>
      <c r="T144">
        <f>T143+58.5</f>
        <v>756</v>
      </c>
    </row>
    <row r="145" spans="1:20" ht="43.2" x14ac:dyDescent="0.3">
      <c r="A145" s="29" t="s">
        <v>71</v>
      </c>
      <c r="B145" s="29" t="s">
        <v>34</v>
      </c>
      <c r="C145" s="29">
        <v>18</v>
      </c>
      <c r="D145" s="29" t="s">
        <v>77</v>
      </c>
      <c r="E145" s="29">
        <v>12</v>
      </c>
      <c r="F145" s="49" t="s">
        <v>80</v>
      </c>
      <c r="G145" s="49">
        <v>2021</v>
      </c>
      <c r="H145" s="49">
        <v>1000</v>
      </c>
      <c r="I145" s="49">
        <v>1500</v>
      </c>
      <c r="J145" t="s">
        <v>1344</v>
      </c>
      <c r="K145" s="49" t="s">
        <v>1345</v>
      </c>
      <c r="L145" s="49" t="s">
        <v>105</v>
      </c>
      <c r="M145" s="49" t="s">
        <v>107</v>
      </c>
      <c r="N145" s="49">
        <v>60</v>
      </c>
      <c r="O145" s="49">
        <v>999999999</v>
      </c>
      <c r="P145" s="49" t="s">
        <v>113</v>
      </c>
      <c r="Q145" s="26">
        <f>Q144+Q144-Q143</f>
        <v>20091</v>
      </c>
      <c r="R145" s="61" t="s">
        <v>1346</v>
      </c>
      <c r="T145">
        <f>T144+58.5</f>
        <v>814.5</v>
      </c>
    </row>
    <row r="146" spans="1:20" x14ac:dyDescent="0.3">
      <c r="A146" s="29" t="s">
        <v>71</v>
      </c>
      <c r="B146" s="29" t="s">
        <v>35</v>
      </c>
      <c r="C146" s="29">
        <v>19</v>
      </c>
      <c r="D146" s="29" t="s">
        <v>77</v>
      </c>
      <c r="E146" s="29">
        <v>1</v>
      </c>
      <c r="F146" s="49" t="s">
        <v>80</v>
      </c>
      <c r="G146" s="49">
        <v>2020</v>
      </c>
      <c r="H146" s="49">
        <v>2000</v>
      </c>
      <c r="I146" s="49">
        <v>5000</v>
      </c>
      <c r="Q146"/>
    </row>
    <row r="147" spans="1:20" x14ac:dyDescent="0.3">
      <c r="A147" s="29" t="s">
        <v>71</v>
      </c>
      <c r="B147" s="29" t="s">
        <v>35</v>
      </c>
      <c r="C147" s="29">
        <v>19</v>
      </c>
      <c r="D147" s="29" t="s">
        <v>77</v>
      </c>
      <c r="E147" s="29">
        <v>2</v>
      </c>
      <c r="F147" s="49" t="s">
        <v>80</v>
      </c>
      <c r="G147" s="49">
        <v>2020</v>
      </c>
      <c r="H147" s="49">
        <v>2000</v>
      </c>
      <c r="I147" s="49">
        <v>5000</v>
      </c>
      <c r="Q147"/>
    </row>
    <row r="148" spans="1:20" x14ac:dyDescent="0.3">
      <c r="A148" s="29" t="s">
        <v>71</v>
      </c>
      <c r="B148" s="29" t="s">
        <v>35</v>
      </c>
      <c r="C148" s="29">
        <v>19</v>
      </c>
      <c r="D148" s="29" t="s">
        <v>77</v>
      </c>
      <c r="E148" s="29">
        <v>3</v>
      </c>
      <c r="F148" s="49" t="s">
        <v>80</v>
      </c>
      <c r="G148" s="49">
        <v>2020</v>
      </c>
      <c r="H148" s="49">
        <v>2000</v>
      </c>
      <c r="I148" s="49">
        <v>5000</v>
      </c>
      <c r="Q148"/>
    </row>
    <row r="149" spans="1:20" x14ac:dyDescent="0.3">
      <c r="A149" s="29" t="s">
        <v>71</v>
      </c>
      <c r="B149" s="29" t="s">
        <v>35</v>
      </c>
      <c r="C149" s="29">
        <v>19</v>
      </c>
      <c r="D149" s="29" t="s">
        <v>77</v>
      </c>
      <c r="E149" s="29">
        <v>4</v>
      </c>
      <c r="F149" s="49" t="s">
        <v>80</v>
      </c>
      <c r="G149" s="49">
        <v>2020</v>
      </c>
      <c r="H149" s="49">
        <v>2000</v>
      </c>
      <c r="I149" s="49">
        <v>5000</v>
      </c>
      <c r="Q149"/>
    </row>
    <row r="150" spans="1:20" x14ac:dyDescent="0.3">
      <c r="A150" s="29" t="s">
        <v>71</v>
      </c>
      <c r="B150" s="29" t="s">
        <v>35</v>
      </c>
      <c r="C150" s="29">
        <v>19</v>
      </c>
      <c r="D150" s="29" t="s">
        <v>77</v>
      </c>
      <c r="E150" s="29">
        <v>5</v>
      </c>
      <c r="F150" s="49" t="s">
        <v>80</v>
      </c>
      <c r="G150" s="49">
        <v>2020</v>
      </c>
      <c r="H150" s="49">
        <v>2000</v>
      </c>
      <c r="I150" s="49">
        <v>5000</v>
      </c>
      <c r="Q150"/>
    </row>
    <row r="151" spans="1:20" x14ac:dyDescent="0.3">
      <c r="A151" s="29" t="s">
        <v>71</v>
      </c>
      <c r="B151" s="29" t="s">
        <v>35</v>
      </c>
      <c r="C151" s="29">
        <v>19</v>
      </c>
      <c r="D151" s="29" t="s">
        <v>77</v>
      </c>
      <c r="E151" s="29">
        <v>6</v>
      </c>
      <c r="F151" s="49" t="s">
        <v>80</v>
      </c>
      <c r="G151" s="49">
        <v>2020</v>
      </c>
      <c r="H151" s="49">
        <v>2000</v>
      </c>
      <c r="I151" s="49">
        <v>5000</v>
      </c>
      <c r="Q151"/>
    </row>
    <row r="152" spans="1:20" x14ac:dyDescent="0.3">
      <c r="A152" s="29" t="s">
        <v>71</v>
      </c>
      <c r="B152" s="29" t="s">
        <v>35</v>
      </c>
      <c r="C152" s="29">
        <v>19</v>
      </c>
      <c r="D152" s="29" t="s">
        <v>77</v>
      </c>
      <c r="E152" s="29">
        <v>7</v>
      </c>
      <c r="F152" s="49" t="s">
        <v>80</v>
      </c>
      <c r="G152" s="49">
        <v>2020</v>
      </c>
      <c r="H152" s="49">
        <v>2000</v>
      </c>
      <c r="I152" s="49">
        <v>5000</v>
      </c>
      <c r="Q152"/>
    </row>
    <row r="153" spans="1:20" x14ac:dyDescent="0.3">
      <c r="A153" s="29" t="s">
        <v>71</v>
      </c>
      <c r="B153" s="29" t="s">
        <v>35</v>
      </c>
      <c r="C153" s="29">
        <v>19</v>
      </c>
      <c r="D153" s="29" t="s">
        <v>77</v>
      </c>
      <c r="E153" s="29">
        <v>8</v>
      </c>
      <c r="F153" s="49" t="s">
        <v>80</v>
      </c>
      <c r="G153" s="49">
        <v>2020</v>
      </c>
      <c r="H153" s="49">
        <v>2000</v>
      </c>
      <c r="I153" s="49">
        <v>5000</v>
      </c>
      <c r="Q153"/>
    </row>
    <row r="154" spans="1:20" x14ac:dyDescent="0.3">
      <c r="A154" s="29" t="s">
        <v>71</v>
      </c>
      <c r="B154" s="29" t="s">
        <v>35</v>
      </c>
      <c r="C154" s="29">
        <v>19</v>
      </c>
      <c r="D154" s="29" t="s">
        <v>77</v>
      </c>
      <c r="E154" s="29">
        <v>9</v>
      </c>
      <c r="F154" s="49" t="s">
        <v>80</v>
      </c>
      <c r="G154" s="49">
        <v>2020</v>
      </c>
      <c r="H154" s="49">
        <v>2000</v>
      </c>
      <c r="I154" s="49">
        <v>5000</v>
      </c>
      <c r="Q154"/>
    </row>
    <row r="155" spans="1:20" x14ac:dyDescent="0.3">
      <c r="A155" s="29" t="s">
        <v>71</v>
      </c>
      <c r="B155" s="29" t="s">
        <v>35</v>
      </c>
      <c r="C155" s="29">
        <v>19</v>
      </c>
      <c r="D155" s="29" t="s">
        <v>77</v>
      </c>
      <c r="E155" s="29">
        <v>10</v>
      </c>
      <c r="F155" s="49" t="s">
        <v>80</v>
      </c>
      <c r="G155" s="49">
        <v>2020</v>
      </c>
      <c r="H155" s="49">
        <v>2000</v>
      </c>
      <c r="I155" s="49">
        <v>5000</v>
      </c>
      <c r="Q155"/>
    </row>
    <row r="156" spans="1:20" x14ac:dyDescent="0.3">
      <c r="A156" s="29" t="s">
        <v>71</v>
      </c>
      <c r="B156" s="29" t="s">
        <v>35</v>
      </c>
      <c r="C156" s="29">
        <v>19</v>
      </c>
      <c r="D156" s="29" t="s">
        <v>77</v>
      </c>
      <c r="E156" s="29">
        <v>11</v>
      </c>
      <c r="F156" s="49" t="s">
        <v>80</v>
      </c>
      <c r="G156" s="49">
        <v>2020</v>
      </c>
      <c r="H156" s="49">
        <v>2000</v>
      </c>
      <c r="I156" s="49">
        <v>5000</v>
      </c>
      <c r="Q156"/>
    </row>
    <row r="157" spans="1:20" x14ac:dyDescent="0.3">
      <c r="A157" s="29" t="s">
        <v>71</v>
      </c>
      <c r="B157" s="29" t="s">
        <v>35</v>
      </c>
      <c r="C157" s="29">
        <v>19</v>
      </c>
      <c r="D157" s="29" t="s">
        <v>77</v>
      </c>
      <c r="E157" s="29">
        <v>12</v>
      </c>
      <c r="F157" s="49" t="s">
        <v>80</v>
      </c>
      <c r="G157" s="49">
        <v>2020</v>
      </c>
      <c r="H157" s="49">
        <v>2000</v>
      </c>
      <c r="I157" s="49">
        <v>5000</v>
      </c>
      <c r="Q157"/>
    </row>
  </sheetData>
  <mergeCells count="1">
    <mergeCell ref="S14:U25"/>
  </mergeCells>
  <pageMargins left="0.7" right="0.7" top="0.75" bottom="0.75" header="0.3" footer="0.3"/>
  <pageSetup orientation="portrait" verticalDpi="0" r:id="rId1"/>
  <headerFooter>
    <oddHeader>&amp;L&amp;"Calibri"&amp;11&amp;K000000NONCONFIDENTIAL // EXTERNAL&amp;1#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1AF3-7418-4D21-BC0F-FA4410A863D4}">
  <sheetPr>
    <tabColor theme="5"/>
  </sheetPr>
  <dimension ref="A1:Z195"/>
  <sheetViews>
    <sheetView topLeftCell="M3" zoomScale="80" zoomScaleNormal="80" workbookViewId="0">
      <pane ySplit="1" topLeftCell="A85" activePane="bottomLeft" state="frozen"/>
      <selection activeCell="A3" sqref="A3"/>
      <selection pane="bottomLeft" activeCell="Q90" sqref="Q90"/>
    </sheetView>
  </sheetViews>
  <sheetFormatPr defaultColWidth="8.88671875" defaultRowHeight="14.4" x14ac:dyDescent="0.3"/>
  <cols>
    <col min="1" max="1" width="17.109375" style="26" customWidth="1"/>
    <col min="2" max="2" width="19.88671875" style="26" customWidth="1"/>
    <col min="3" max="4" width="15.109375" style="26" customWidth="1"/>
    <col min="5" max="6" width="13.109375" style="26" customWidth="1"/>
    <col min="7" max="7" width="18.109375" style="26" customWidth="1"/>
    <col min="8" max="9" width="16.33203125" style="26" customWidth="1"/>
    <col min="10" max="10" width="45" style="26" customWidth="1"/>
    <col min="11" max="11" width="47.6640625" style="26" customWidth="1"/>
    <col min="12" max="13" width="43.109375" style="26" customWidth="1"/>
    <col min="14" max="15" width="19.6640625" style="26" customWidth="1"/>
    <col min="16" max="16" width="30.6640625" style="26" customWidth="1"/>
    <col min="17" max="17" width="28.109375" style="26" customWidth="1"/>
    <col min="18" max="18" width="40.6640625" style="26" customWidth="1"/>
    <col min="19" max="19" width="43.109375" style="26" customWidth="1"/>
    <col min="20" max="20" width="24.44140625" style="26" customWidth="1"/>
    <col min="21" max="21" width="12.6640625" style="26" customWidth="1"/>
    <col min="22" max="22" width="84.88671875" style="26" customWidth="1"/>
    <col min="23" max="23" width="2.21875" style="26" bestFit="1" customWidth="1"/>
    <col min="24" max="24" width="21.33203125" style="26" bestFit="1" customWidth="1"/>
    <col min="25" max="16384" width="8.88671875" style="26"/>
  </cols>
  <sheetData>
    <row r="1" spans="1:26" ht="18.75" hidden="1" customHeight="1" x14ac:dyDescent="0.3">
      <c r="A1" s="29" t="s">
        <v>0</v>
      </c>
      <c r="B1" s="29"/>
      <c r="C1" s="29"/>
      <c r="D1" s="29"/>
      <c r="E1" s="29"/>
      <c r="F1" s="29"/>
      <c r="G1" s="29"/>
      <c r="H1" s="29"/>
      <c r="I1" s="29"/>
      <c r="J1" s="29"/>
      <c r="K1" s="29"/>
      <c r="L1" s="29"/>
      <c r="M1" s="29"/>
      <c r="N1" s="29"/>
      <c r="O1" s="29"/>
      <c r="P1" s="29"/>
      <c r="Q1" s="29"/>
      <c r="R1" s="29"/>
      <c r="S1" s="29"/>
      <c r="T1" s="29"/>
      <c r="U1" s="29"/>
    </row>
    <row r="2" spans="1:26" ht="14.4" hidden="1" customHeight="1" x14ac:dyDescent="0.3">
      <c r="A2" s="29"/>
      <c r="B2" s="29"/>
      <c r="C2" s="29"/>
      <c r="D2" s="29"/>
      <c r="E2" s="29"/>
      <c r="F2" s="29"/>
      <c r="G2" s="29"/>
      <c r="H2" s="64" t="s">
        <v>1</v>
      </c>
      <c r="I2" s="64"/>
      <c r="J2" s="64"/>
      <c r="K2" s="64"/>
      <c r="L2" s="64"/>
      <c r="M2" s="64"/>
      <c r="N2" s="64"/>
      <c r="O2" s="64"/>
      <c r="P2" s="64"/>
      <c r="Q2" s="64"/>
      <c r="R2" s="64"/>
      <c r="S2" s="64"/>
      <c r="T2" s="36" t="s">
        <v>2</v>
      </c>
      <c r="U2" s="29"/>
    </row>
    <row r="3" spans="1:26" s="27" customFormat="1" ht="14.4" customHeight="1" x14ac:dyDescent="0.3">
      <c r="A3" s="37" t="s">
        <v>70</v>
      </c>
      <c r="B3" s="37" t="s">
        <v>72</v>
      </c>
      <c r="C3" s="37" t="s">
        <v>75</v>
      </c>
      <c r="D3" s="37" t="s">
        <v>76</v>
      </c>
      <c r="E3" s="37" t="s">
        <v>78</v>
      </c>
      <c r="F3" s="37" t="s">
        <v>79</v>
      </c>
      <c r="G3" s="37" t="s">
        <v>81</v>
      </c>
      <c r="H3" s="37" t="s">
        <v>82</v>
      </c>
      <c r="I3" s="37" t="s">
        <v>1339</v>
      </c>
      <c r="J3" s="37" t="s">
        <v>83</v>
      </c>
      <c r="K3" s="37" t="s">
        <v>90</v>
      </c>
      <c r="L3" s="37" t="s">
        <v>104</v>
      </c>
      <c r="M3" s="37" t="s">
        <v>106</v>
      </c>
      <c r="N3" s="37" t="s">
        <v>109</v>
      </c>
      <c r="O3" s="37" t="s">
        <v>110</v>
      </c>
      <c r="P3" s="37" t="s">
        <v>111</v>
      </c>
      <c r="Q3" s="37" t="s">
        <v>120</v>
      </c>
      <c r="R3" s="37" t="s">
        <v>121</v>
      </c>
      <c r="S3" s="37" t="s">
        <v>133</v>
      </c>
      <c r="T3" s="37" t="s">
        <v>134</v>
      </c>
      <c r="U3" s="37" t="s">
        <v>135</v>
      </c>
      <c r="V3" s="26" t="s">
        <v>1337</v>
      </c>
      <c r="W3" s="26" t="s">
        <v>136</v>
      </c>
      <c r="X3" s="26" t="s">
        <v>137</v>
      </c>
      <c r="Y3" s="26" t="s">
        <v>144</v>
      </c>
      <c r="Z3" s="26" t="s">
        <v>151</v>
      </c>
    </row>
    <row r="4" spans="1:26" s="28" customFormat="1" ht="14.4" customHeight="1" x14ac:dyDescent="0.3">
      <c r="A4" s="29" t="s">
        <v>71</v>
      </c>
      <c r="B4" s="29" t="s">
        <v>73</v>
      </c>
      <c r="C4" s="29">
        <v>1</v>
      </c>
      <c r="D4" s="29" t="s">
        <v>77</v>
      </c>
      <c r="E4" s="29">
        <v>1</v>
      </c>
      <c r="F4" s="29" t="s">
        <v>80</v>
      </c>
      <c r="G4" s="29">
        <v>2022</v>
      </c>
      <c r="H4" s="29">
        <v>999999999</v>
      </c>
      <c r="I4" s="29">
        <v>999999999</v>
      </c>
      <c r="J4" s="29" t="s">
        <v>84</v>
      </c>
      <c r="K4" s="29" t="s">
        <v>91</v>
      </c>
      <c r="L4" s="29" t="s">
        <v>105</v>
      </c>
      <c r="M4" s="29" t="s">
        <v>107</v>
      </c>
      <c r="N4" s="29">
        <v>60</v>
      </c>
      <c r="O4" s="29">
        <v>999999999</v>
      </c>
      <c r="P4" s="29" t="s">
        <v>112</v>
      </c>
      <c r="Q4" s="29">
        <v>999999999</v>
      </c>
      <c r="R4" s="29" t="s">
        <v>122</v>
      </c>
      <c r="S4" s="30">
        <v>0.3</v>
      </c>
      <c r="T4" s="29">
        <v>165</v>
      </c>
      <c r="U4" s="29">
        <v>0</v>
      </c>
      <c r="V4" s="26"/>
      <c r="X4" s="28" t="s">
        <v>138</v>
      </c>
      <c r="Y4" s="28" t="s">
        <v>145</v>
      </c>
      <c r="Z4" s="28">
        <v>1</v>
      </c>
    </row>
    <row r="5" spans="1:26" s="28" customFormat="1" ht="18.75" customHeight="1" x14ac:dyDescent="0.3">
      <c r="A5" s="29" t="s">
        <v>71</v>
      </c>
      <c r="B5" s="29" t="s">
        <v>73</v>
      </c>
      <c r="C5" s="29">
        <v>1</v>
      </c>
      <c r="D5" s="29" t="s">
        <v>77</v>
      </c>
      <c r="E5" s="29">
        <v>2</v>
      </c>
      <c r="F5" s="29" t="s">
        <v>80</v>
      </c>
      <c r="G5" s="29">
        <v>2022</v>
      </c>
      <c r="H5" s="29">
        <v>999999999</v>
      </c>
      <c r="I5" s="29">
        <v>999999999</v>
      </c>
      <c r="J5" s="29" t="s">
        <v>84</v>
      </c>
      <c r="K5" s="29" t="s">
        <v>91</v>
      </c>
      <c r="L5" s="29" t="s">
        <v>105</v>
      </c>
      <c r="M5" s="29" t="s">
        <v>107</v>
      </c>
      <c r="N5" s="29">
        <v>60</v>
      </c>
      <c r="O5" s="29">
        <v>999999999</v>
      </c>
      <c r="P5" s="29" t="s">
        <v>112</v>
      </c>
      <c r="Q5" s="29">
        <v>999999999</v>
      </c>
      <c r="R5" s="29" t="s">
        <v>122</v>
      </c>
      <c r="S5" s="30">
        <v>0.3</v>
      </c>
      <c r="T5" s="29">
        <v>190</v>
      </c>
      <c r="U5" s="29">
        <v>0</v>
      </c>
      <c r="V5" s="26"/>
      <c r="X5" s="28" t="s">
        <v>138</v>
      </c>
      <c r="Y5" s="28" t="s">
        <v>145</v>
      </c>
      <c r="Z5" s="28">
        <v>1</v>
      </c>
    </row>
    <row r="6" spans="1:26" s="28" customFormat="1" ht="14.4" customHeight="1" x14ac:dyDescent="0.3">
      <c r="A6" s="29" t="s">
        <v>71</v>
      </c>
      <c r="B6" s="29" t="s">
        <v>73</v>
      </c>
      <c r="C6" s="29">
        <v>1</v>
      </c>
      <c r="D6" s="29" t="s">
        <v>77</v>
      </c>
      <c r="E6" s="29">
        <v>3</v>
      </c>
      <c r="F6" s="29" t="s">
        <v>80</v>
      </c>
      <c r="G6" s="29">
        <v>2022</v>
      </c>
      <c r="H6" s="29">
        <v>999999999</v>
      </c>
      <c r="I6" s="29">
        <v>999999999</v>
      </c>
      <c r="J6" s="29" t="s">
        <v>84</v>
      </c>
      <c r="K6" s="29" t="s">
        <v>91</v>
      </c>
      <c r="L6" s="29" t="s">
        <v>105</v>
      </c>
      <c r="M6" s="29" t="s">
        <v>107</v>
      </c>
      <c r="N6" s="29">
        <v>60</v>
      </c>
      <c r="O6" s="29">
        <v>999999999</v>
      </c>
      <c r="P6" s="29" t="s">
        <v>112</v>
      </c>
      <c r="Q6" s="29">
        <v>999999999</v>
      </c>
      <c r="R6" s="29" t="s">
        <v>122</v>
      </c>
      <c r="S6" s="30">
        <v>0.3</v>
      </c>
      <c r="T6" s="29">
        <v>215</v>
      </c>
      <c r="U6" s="29">
        <v>0</v>
      </c>
      <c r="V6" s="26"/>
      <c r="X6" s="28" t="s">
        <v>138</v>
      </c>
      <c r="Y6" s="28" t="s">
        <v>145</v>
      </c>
      <c r="Z6" s="28">
        <v>1</v>
      </c>
    </row>
    <row r="7" spans="1:26" s="28" customFormat="1" ht="14.4" customHeight="1" x14ac:dyDescent="0.3">
      <c r="A7" s="29" t="s">
        <v>71</v>
      </c>
      <c r="B7" s="29" t="s">
        <v>73</v>
      </c>
      <c r="C7" s="29">
        <v>1</v>
      </c>
      <c r="D7" s="29" t="s">
        <v>77</v>
      </c>
      <c r="E7" s="29">
        <v>4</v>
      </c>
      <c r="F7" s="29" t="s">
        <v>80</v>
      </c>
      <c r="G7" s="29">
        <v>2022</v>
      </c>
      <c r="H7" s="29">
        <v>999999999</v>
      </c>
      <c r="I7" s="29">
        <v>999999999</v>
      </c>
      <c r="J7" s="29" t="s">
        <v>84</v>
      </c>
      <c r="K7" s="29" t="s">
        <v>91</v>
      </c>
      <c r="L7" s="29" t="s">
        <v>105</v>
      </c>
      <c r="M7" s="29" t="s">
        <v>107</v>
      </c>
      <c r="N7" s="29">
        <v>60</v>
      </c>
      <c r="O7" s="29">
        <v>999999999</v>
      </c>
      <c r="P7" s="29" t="s">
        <v>112</v>
      </c>
      <c r="Q7" s="29">
        <v>999999999</v>
      </c>
      <c r="R7" s="29" t="s">
        <v>122</v>
      </c>
      <c r="S7" s="30">
        <v>0.3</v>
      </c>
      <c r="T7" s="29">
        <v>245</v>
      </c>
      <c r="U7" s="29">
        <v>0</v>
      </c>
      <c r="V7" s="26"/>
      <c r="X7" s="28" t="s">
        <v>138</v>
      </c>
      <c r="Y7" s="28" t="s">
        <v>145</v>
      </c>
      <c r="Z7" s="28">
        <v>1</v>
      </c>
    </row>
    <row r="8" spans="1:26" s="28" customFormat="1" ht="18.75" customHeight="1" x14ac:dyDescent="0.3">
      <c r="A8" s="29" t="s">
        <v>71</v>
      </c>
      <c r="B8" s="29" t="s">
        <v>73</v>
      </c>
      <c r="C8" s="29">
        <v>1</v>
      </c>
      <c r="D8" s="29" t="s">
        <v>77</v>
      </c>
      <c r="E8" s="29">
        <v>5</v>
      </c>
      <c r="F8" s="29" t="s">
        <v>80</v>
      </c>
      <c r="G8" s="29">
        <v>2022</v>
      </c>
      <c r="H8" s="29">
        <v>999999999</v>
      </c>
      <c r="I8" s="29">
        <v>999999999</v>
      </c>
      <c r="J8" s="29" t="s">
        <v>84</v>
      </c>
      <c r="K8" s="29" t="s">
        <v>91</v>
      </c>
      <c r="L8" s="29" t="s">
        <v>105</v>
      </c>
      <c r="M8" s="29" t="s">
        <v>107</v>
      </c>
      <c r="N8" s="29">
        <v>60</v>
      </c>
      <c r="O8" s="29">
        <v>999999999</v>
      </c>
      <c r="P8" s="29" t="s">
        <v>112</v>
      </c>
      <c r="Q8" s="29">
        <v>999999999</v>
      </c>
      <c r="R8" s="29" t="s">
        <v>122</v>
      </c>
      <c r="S8" s="30">
        <v>0.3</v>
      </c>
      <c r="T8" s="29">
        <v>275</v>
      </c>
      <c r="U8" s="29">
        <v>0</v>
      </c>
      <c r="V8" s="26"/>
      <c r="X8" s="28" t="s">
        <v>138</v>
      </c>
      <c r="Y8" s="28" t="s">
        <v>145</v>
      </c>
      <c r="Z8" s="28">
        <v>1</v>
      </c>
    </row>
    <row r="9" spans="1:26" s="28" customFormat="1" x14ac:dyDescent="0.3">
      <c r="A9" s="29" t="s">
        <v>71</v>
      </c>
      <c r="B9" s="29" t="s">
        <v>73</v>
      </c>
      <c r="C9" s="29">
        <v>1</v>
      </c>
      <c r="D9" s="29" t="s">
        <v>77</v>
      </c>
      <c r="E9" s="29">
        <v>6</v>
      </c>
      <c r="F9" s="29" t="s">
        <v>80</v>
      </c>
      <c r="G9" s="29">
        <v>2022</v>
      </c>
      <c r="H9" s="29">
        <v>999999999</v>
      </c>
      <c r="I9" s="29">
        <v>999999999</v>
      </c>
      <c r="J9" s="29" t="s">
        <v>84</v>
      </c>
      <c r="K9" s="29" t="s">
        <v>91</v>
      </c>
      <c r="L9" s="29" t="s">
        <v>105</v>
      </c>
      <c r="M9" s="29" t="s">
        <v>107</v>
      </c>
      <c r="N9" s="29">
        <v>60</v>
      </c>
      <c r="O9" s="29">
        <v>999999999</v>
      </c>
      <c r="P9" s="29" t="s">
        <v>112</v>
      </c>
      <c r="Q9" s="29">
        <v>999999999</v>
      </c>
      <c r="R9" s="29" t="s">
        <v>122</v>
      </c>
      <c r="S9" s="30">
        <v>0.3</v>
      </c>
      <c r="T9" s="29">
        <v>305</v>
      </c>
      <c r="U9" s="29">
        <v>0</v>
      </c>
      <c r="V9" s="26"/>
      <c r="X9" s="28" t="s">
        <v>138</v>
      </c>
      <c r="Y9" s="28" t="s">
        <v>145</v>
      </c>
      <c r="Z9" s="28">
        <v>1</v>
      </c>
    </row>
    <row r="10" spans="1:26" s="28" customFormat="1" x14ac:dyDescent="0.3">
      <c r="A10" s="29" t="s">
        <v>71</v>
      </c>
      <c r="B10" s="29" t="s">
        <v>73</v>
      </c>
      <c r="C10" s="29">
        <v>1</v>
      </c>
      <c r="D10" s="29" t="s">
        <v>77</v>
      </c>
      <c r="E10" s="29">
        <v>7</v>
      </c>
      <c r="F10" s="29" t="s">
        <v>80</v>
      </c>
      <c r="G10" s="29">
        <v>2022</v>
      </c>
      <c r="H10" s="29">
        <v>999999999</v>
      </c>
      <c r="I10" s="29">
        <v>999999999</v>
      </c>
      <c r="J10" s="29" t="s">
        <v>84</v>
      </c>
      <c r="K10" s="29" t="s">
        <v>84</v>
      </c>
      <c r="L10" s="29" t="s">
        <v>105</v>
      </c>
      <c r="M10" s="29" t="s">
        <v>107</v>
      </c>
      <c r="N10" s="29">
        <v>60</v>
      </c>
      <c r="O10" s="29">
        <v>999999999</v>
      </c>
      <c r="P10" s="29" t="s">
        <v>112</v>
      </c>
      <c r="Q10" s="29">
        <v>999999999</v>
      </c>
      <c r="R10" s="29" t="s">
        <v>122</v>
      </c>
      <c r="S10" s="30">
        <v>0.3</v>
      </c>
      <c r="T10" s="29">
        <v>335</v>
      </c>
      <c r="U10" s="29">
        <v>0</v>
      </c>
      <c r="V10" s="26"/>
      <c r="X10" s="28" t="s">
        <v>138</v>
      </c>
      <c r="Y10" s="28" t="s">
        <v>145</v>
      </c>
      <c r="Z10" s="28">
        <v>1</v>
      </c>
    </row>
    <row r="11" spans="1:26" s="28" customFormat="1" x14ac:dyDescent="0.3">
      <c r="A11" s="29" t="s">
        <v>71</v>
      </c>
      <c r="B11" s="29" t="s">
        <v>73</v>
      </c>
      <c r="C11" s="29">
        <v>1</v>
      </c>
      <c r="D11" s="29" t="s">
        <v>77</v>
      </c>
      <c r="E11" s="29">
        <v>8</v>
      </c>
      <c r="F11" s="29" t="s">
        <v>80</v>
      </c>
      <c r="G11" s="29">
        <v>2022</v>
      </c>
      <c r="H11" s="29">
        <v>999999999</v>
      </c>
      <c r="I11" s="29">
        <v>999999999</v>
      </c>
      <c r="J11" s="29" t="s">
        <v>84</v>
      </c>
      <c r="K11" s="29" t="s">
        <v>84</v>
      </c>
      <c r="L11" s="29" t="s">
        <v>105</v>
      </c>
      <c r="M11" s="29" t="s">
        <v>107</v>
      </c>
      <c r="N11" s="29">
        <v>60</v>
      </c>
      <c r="O11" s="29">
        <v>999999999</v>
      </c>
      <c r="P11" s="29" t="s">
        <v>112</v>
      </c>
      <c r="Q11" s="29">
        <v>999999999</v>
      </c>
      <c r="R11" s="29" t="s">
        <v>122</v>
      </c>
      <c r="S11" s="30">
        <v>0.3</v>
      </c>
      <c r="T11" s="29">
        <f>T10+T10-T9</f>
        <v>365</v>
      </c>
      <c r="U11" s="29">
        <v>0</v>
      </c>
      <c r="V11" s="26"/>
      <c r="X11" s="28" t="s">
        <v>139</v>
      </c>
      <c r="Y11" s="28" t="s">
        <v>146</v>
      </c>
      <c r="Z11" s="28">
        <v>1</v>
      </c>
    </row>
    <row r="12" spans="1:26" s="28" customFormat="1" x14ac:dyDescent="0.3">
      <c r="A12" s="29" t="s">
        <v>71</v>
      </c>
      <c r="B12" s="29" t="s">
        <v>73</v>
      </c>
      <c r="C12" s="29">
        <v>1</v>
      </c>
      <c r="D12" s="29" t="s">
        <v>77</v>
      </c>
      <c r="E12" s="29">
        <v>9</v>
      </c>
      <c r="F12" s="29" t="s">
        <v>80</v>
      </c>
      <c r="G12" s="29">
        <v>2022</v>
      </c>
      <c r="H12" s="29">
        <v>999999999</v>
      </c>
      <c r="I12" s="29">
        <v>999999999</v>
      </c>
      <c r="J12" s="29" t="s">
        <v>84</v>
      </c>
      <c r="K12" s="29" t="s">
        <v>84</v>
      </c>
      <c r="L12" s="29" t="s">
        <v>105</v>
      </c>
      <c r="M12" s="29" t="s">
        <v>107</v>
      </c>
      <c r="N12" s="29">
        <v>60</v>
      </c>
      <c r="O12" s="29">
        <v>999999999</v>
      </c>
      <c r="P12" s="29" t="s">
        <v>112</v>
      </c>
      <c r="Q12" s="29">
        <v>999999999</v>
      </c>
      <c r="R12" s="29" t="s">
        <v>122</v>
      </c>
      <c r="S12" s="30">
        <v>0.3</v>
      </c>
      <c r="T12" s="29">
        <f t="shared" ref="T12:T15" si="0">T11+T11-T10</f>
        <v>395</v>
      </c>
      <c r="U12" s="29">
        <v>0</v>
      </c>
      <c r="V12" s="26"/>
      <c r="X12" s="28" t="s">
        <v>139</v>
      </c>
      <c r="Y12" s="28" t="s">
        <v>146</v>
      </c>
      <c r="Z12" s="28">
        <f>Z11</f>
        <v>1</v>
      </c>
    </row>
    <row r="13" spans="1:26" s="28" customFormat="1" x14ac:dyDescent="0.3">
      <c r="A13" s="29" t="s">
        <v>71</v>
      </c>
      <c r="B13" s="29" t="s">
        <v>73</v>
      </c>
      <c r="C13" s="29">
        <v>1</v>
      </c>
      <c r="D13" s="29" t="s">
        <v>77</v>
      </c>
      <c r="E13" s="29">
        <v>10</v>
      </c>
      <c r="F13" s="29" t="s">
        <v>80</v>
      </c>
      <c r="G13" s="29">
        <v>2022</v>
      </c>
      <c r="H13" s="29">
        <v>999999999</v>
      </c>
      <c r="I13" s="29">
        <v>999999999</v>
      </c>
      <c r="J13" s="29" t="s">
        <v>84</v>
      </c>
      <c r="K13" s="29" t="s">
        <v>84</v>
      </c>
      <c r="L13" s="29" t="s">
        <v>105</v>
      </c>
      <c r="M13" s="29" t="s">
        <v>107</v>
      </c>
      <c r="N13" s="29">
        <v>60</v>
      </c>
      <c r="O13" s="29">
        <v>999999999</v>
      </c>
      <c r="P13" s="29" t="s">
        <v>112</v>
      </c>
      <c r="Q13" s="29">
        <v>999999999</v>
      </c>
      <c r="R13" s="29" t="s">
        <v>122</v>
      </c>
      <c r="S13" s="30">
        <v>0.3</v>
      </c>
      <c r="T13" s="29">
        <f t="shared" si="0"/>
        <v>425</v>
      </c>
      <c r="U13" s="29">
        <v>0</v>
      </c>
      <c r="V13" s="26"/>
      <c r="X13" s="28" t="s">
        <v>139</v>
      </c>
      <c r="Y13" s="28" t="s">
        <v>146</v>
      </c>
      <c r="Z13" s="28">
        <f t="shared" ref="Z13:Z76" si="1">Z12</f>
        <v>1</v>
      </c>
    </row>
    <row r="14" spans="1:26" s="28" customFormat="1" x14ac:dyDescent="0.3">
      <c r="A14" s="29" t="s">
        <v>71</v>
      </c>
      <c r="B14" s="29" t="s">
        <v>73</v>
      </c>
      <c r="C14" s="29">
        <v>1</v>
      </c>
      <c r="D14" s="29" t="s">
        <v>77</v>
      </c>
      <c r="E14" s="29">
        <v>11</v>
      </c>
      <c r="F14" s="29" t="s">
        <v>80</v>
      </c>
      <c r="G14" s="29">
        <v>2022</v>
      </c>
      <c r="H14" s="29">
        <v>999999999</v>
      </c>
      <c r="I14" s="29">
        <v>999999999</v>
      </c>
      <c r="J14" s="29" t="s">
        <v>84</v>
      </c>
      <c r="K14" s="29" t="s">
        <v>84</v>
      </c>
      <c r="L14" s="29" t="s">
        <v>105</v>
      </c>
      <c r="M14" s="29" t="s">
        <v>107</v>
      </c>
      <c r="N14" s="29">
        <v>60</v>
      </c>
      <c r="O14" s="29">
        <v>999999999</v>
      </c>
      <c r="P14" s="29" t="s">
        <v>112</v>
      </c>
      <c r="Q14" s="29">
        <v>999999999</v>
      </c>
      <c r="R14" s="29" t="s">
        <v>122</v>
      </c>
      <c r="S14" s="30">
        <v>0.3</v>
      </c>
      <c r="T14" s="29">
        <f t="shared" si="0"/>
        <v>455</v>
      </c>
      <c r="U14" s="29">
        <v>0</v>
      </c>
      <c r="V14" s="26"/>
      <c r="X14" s="28" t="s">
        <v>139</v>
      </c>
      <c r="Y14" s="28" t="s">
        <v>146</v>
      </c>
      <c r="Z14" s="28">
        <f t="shared" si="1"/>
        <v>1</v>
      </c>
    </row>
    <row r="15" spans="1:26" s="28" customFormat="1" x14ac:dyDescent="0.3">
      <c r="A15" s="29" t="s">
        <v>71</v>
      </c>
      <c r="B15" s="29" t="s">
        <v>73</v>
      </c>
      <c r="C15" s="29">
        <v>1</v>
      </c>
      <c r="D15" s="29" t="s">
        <v>77</v>
      </c>
      <c r="E15" s="29">
        <v>12</v>
      </c>
      <c r="F15" s="29" t="s">
        <v>80</v>
      </c>
      <c r="G15" s="29">
        <v>2022</v>
      </c>
      <c r="H15" s="29">
        <v>999999999</v>
      </c>
      <c r="I15" s="29">
        <v>999999999</v>
      </c>
      <c r="J15" s="29" t="s">
        <v>84</v>
      </c>
      <c r="K15" s="29" t="s">
        <v>84</v>
      </c>
      <c r="L15" s="29" t="s">
        <v>105</v>
      </c>
      <c r="M15" s="29" t="s">
        <v>107</v>
      </c>
      <c r="N15" s="29">
        <v>60</v>
      </c>
      <c r="O15" s="29">
        <v>999999999</v>
      </c>
      <c r="P15" s="29" t="s">
        <v>112</v>
      </c>
      <c r="Q15" s="29">
        <v>999999999</v>
      </c>
      <c r="R15" s="29" t="s">
        <v>122</v>
      </c>
      <c r="S15" s="30">
        <v>0.3</v>
      </c>
      <c r="T15" s="29">
        <f t="shared" si="0"/>
        <v>485</v>
      </c>
      <c r="U15" s="29">
        <v>0</v>
      </c>
      <c r="V15" s="26"/>
      <c r="X15" s="28" t="s">
        <v>139</v>
      </c>
      <c r="Y15" s="28" t="s">
        <v>146</v>
      </c>
      <c r="Z15" s="28">
        <f t="shared" si="1"/>
        <v>1</v>
      </c>
    </row>
    <row r="16" spans="1:26" s="29" customFormat="1" x14ac:dyDescent="0.3">
      <c r="A16" s="29" t="s">
        <v>71</v>
      </c>
      <c r="B16" s="29" t="s">
        <v>26</v>
      </c>
      <c r="C16" s="29">
        <v>5</v>
      </c>
      <c r="D16" s="29" t="s">
        <v>77</v>
      </c>
      <c r="E16" s="29">
        <v>1</v>
      </c>
      <c r="F16" s="29" t="s">
        <v>80</v>
      </c>
      <c r="G16" s="29">
        <v>2020</v>
      </c>
      <c r="H16" s="29">
        <v>3000</v>
      </c>
      <c r="I16" s="29">
        <v>2000</v>
      </c>
      <c r="J16" s="29" t="s">
        <v>84</v>
      </c>
      <c r="K16" s="29" t="s">
        <v>84</v>
      </c>
      <c r="L16" s="29" t="s">
        <v>105</v>
      </c>
      <c r="M16" s="29" t="s">
        <v>107</v>
      </c>
      <c r="N16" s="29">
        <v>24</v>
      </c>
      <c r="O16" s="29">
        <v>999999999</v>
      </c>
      <c r="P16" s="29" t="s">
        <v>113</v>
      </c>
      <c r="Q16" s="29">
        <v>446</v>
      </c>
      <c r="R16" s="29" t="s">
        <v>1336</v>
      </c>
      <c r="S16" s="30">
        <v>0.2</v>
      </c>
      <c r="T16" s="29">
        <v>81</v>
      </c>
      <c r="U16" s="29">
        <v>0</v>
      </c>
      <c r="X16" s="29" t="s">
        <v>140</v>
      </c>
      <c r="Y16" s="29" t="s">
        <v>147</v>
      </c>
      <c r="Z16" s="28">
        <f t="shared" si="1"/>
        <v>1</v>
      </c>
    </row>
    <row r="17" spans="1:26" s="29" customFormat="1" x14ac:dyDescent="0.3">
      <c r="A17" s="29" t="s">
        <v>71</v>
      </c>
      <c r="B17" s="29" t="s">
        <v>26</v>
      </c>
      <c r="C17" s="29">
        <v>5</v>
      </c>
      <c r="D17" s="29" t="s">
        <v>77</v>
      </c>
      <c r="E17" s="29">
        <v>2</v>
      </c>
      <c r="F17" s="29" t="s">
        <v>80</v>
      </c>
      <c r="G17" s="29">
        <v>2020</v>
      </c>
      <c r="H17" s="29">
        <v>3000</v>
      </c>
      <c r="I17" s="29">
        <v>2000</v>
      </c>
      <c r="J17" s="29" t="s">
        <v>84</v>
      </c>
      <c r="K17" s="29" t="s">
        <v>84</v>
      </c>
      <c r="L17" s="29" t="s">
        <v>105</v>
      </c>
      <c r="M17" s="29" t="s">
        <v>107</v>
      </c>
      <c r="N17" s="29">
        <v>24</v>
      </c>
      <c r="O17" s="29">
        <v>999999999</v>
      </c>
      <c r="P17" s="29" t="s">
        <v>113</v>
      </c>
      <c r="Q17" s="29">
        <v>446</v>
      </c>
      <c r="R17" s="29" t="s">
        <v>1336</v>
      </c>
      <c r="S17" s="30">
        <v>0.2</v>
      </c>
      <c r="T17" s="29">
        <v>162</v>
      </c>
      <c r="U17" s="29">
        <v>0</v>
      </c>
      <c r="X17" s="29" t="s">
        <v>140</v>
      </c>
      <c r="Y17" s="29" t="s">
        <v>147</v>
      </c>
      <c r="Z17" s="28">
        <f t="shared" si="1"/>
        <v>1</v>
      </c>
    </row>
    <row r="18" spans="1:26" s="29" customFormat="1" ht="14.4" customHeight="1" x14ac:dyDescent="0.3">
      <c r="A18" s="29" t="s">
        <v>71</v>
      </c>
      <c r="B18" s="29" t="s">
        <v>26</v>
      </c>
      <c r="C18" s="29">
        <v>5</v>
      </c>
      <c r="D18" s="29" t="s">
        <v>77</v>
      </c>
      <c r="E18" s="29">
        <v>3</v>
      </c>
      <c r="F18" s="29" t="s">
        <v>80</v>
      </c>
      <c r="G18" s="29">
        <v>2020</v>
      </c>
      <c r="H18" s="29">
        <v>3000</v>
      </c>
      <c r="I18" s="29">
        <v>2000</v>
      </c>
      <c r="J18" s="29" t="s">
        <v>84</v>
      </c>
      <c r="K18" s="29" t="s">
        <v>84</v>
      </c>
      <c r="L18" s="29" t="s">
        <v>105</v>
      </c>
      <c r="M18" s="29" t="s">
        <v>107</v>
      </c>
      <c r="N18" s="29">
        <v>24</v>
      </c>
      <c r="O18" s="29">
        <v>999999999</v>
      </c>
      <c r="P18" s="29" t="s">
        <v>113</v>
      </c>
      <c r="Q18" s="29">
        <v>446</v>
      </c>
      <c r="R18" s="29" t="s">
        <v>1336</v>
      </c>
      <c r="S18" s="30">
        <v>0.2</v>
      </c>
      <c r="T18" s="29">
        <v>204</v>
      </c>
      <c r="U18" s="29">
        <v>0</v>
      </c>
      <c r="X18" s="29" t="s">
        <v>140</v>
      </c>
      <c r="Y18" s="29" t="s">
        <v>147</v>
      </c>
      <c r="Z18" s="28">
        <f t="shared" si="1"/>
        <v>1</v>
      </c>
    </row>
    <row r="19" spans="1:26" s="29" customFormat="1" ht="14.4" customHeight="1" x14ac:dyDescent="0.3">
      <c r="A19" s="29" t="s">
        <v>71</v>
      </c>
      <c r="B19" s="29" t="s">
        <v>26</v>
      </c>
      <c r="C19" s="29">
        <v>5</v>
      </c>
      <c r="D19" s="29" t="s">
        <v>77</v>
      </c>
      <c r="E19" s="29">
        <v>4</v>
      </c>
      <c r="F19" s="29" t="s">
        <v>80</v>
      </c>
      <c r="G19" s="29">
        <v>2020</v>
      </c>
      <c r="H19" s="29">
        <v>3000</v>
      </c>
      <c r="I19" s="29">
        <v>2000</v>
      </c>
      <c r="J19" s="29" t="s">
        <v>84</v>
      </c>
      <c r="K19" s="29" t="s">
        <v>84</v>
      </c>
      <c r="L19" s="29" t="s">
        <v>105</v>
      </c>
      <c r="M19" s="29" t="s">
        <v>107</v>
      </c>
      <c r="N19" s="29">
        <v>24</v>
      </c>
      <c r="O19" s="29">
        <v>999999999</v>
      </c>
      <c r="P19" s="29" t="s">
        <v>113</v>
      </c>
      <c r="Q19" s="29">
        <v>446</v>
      </c>
      <c r="R19" s="29" t="s">
        <v>1336</v>
      </c>
      <c r="S19" s="30">
        <v>0.2</v>
      </c>
      <c r="T19" s="29">
        <v>247</v>
      </c>
      <c r="U19" s="29">
        <v>0</v>
      </c>
      <c r="X19" s="29" t="s">
        <v>140</v>
      </c>
      <c r="Y19" s="29" t="s">
        <v>147</v>
      </c>
      <c r="Z19" s="28">
        <f t="shared" si="1"/>
        <v>1</v>
      </c>
    </row>
    <row r="20" spans="1:26" s="29" customFormat="1" ht="14.4" customHeight="1" x14ac:dyDescent="0.3">
      <c r="A20" s="29" t="s">
        <v>71</v>
      </c>
      <c r="B20" s="29" t="s">
        <v>26</v>
      </c>
      <c r="C20" s="29">
        <v>5</v>
      </c>
      <c r="D20" s="29" t="s">
        <v>77</v>
      </c>
      <c r="E20" s="29">
        <v>5</v>
      </c>
      <c r="F20" s="29" t="s">
        <v>80</v>
      </c>
      <c r="G20" s="29">
        <v>2020</v>
      </c>
      <c r="H20" s="29">
        <v>3000</v>
      </c>
      <c r="I20" s="29">
        <v>2000</v>
      </c>
      <c r="J20" s="29" t="s">
        <v>84</v>
      </c>
      <c r="K20" s="29" t="s">
        <v>84</v>
      </c>
      <c r="L20" s="29" t="s">
        <v>105</v>
      </c>
      <c r="M20" s="29" t="s">
        <v>107</v>
      </c>
      <c r="N20" s="29">
        <v>24</v>
      </c>
      <c r="O20" s="29">
        <v>999999999</v>
      </c>
      <c r="P20" s="29" t="s">
        <v>113</v>
      </c>
      <c r="Q20" s="29">
        <v>446</v>
      </c>
      <c r="R20" s="29" t="s">
        <v>1336</v>
      </c>
      <c r="S20" s="30">
        <v>0.2</v>
      </c>
      <c r="T20" s="29">
        <v>286</v>
      </c>
      <c r="U20" s="29">
        <v>0</v>
      </c>
      <c r="X20" s="29" t="s">
        <v>140</v>
      </c>
      <c r="Y20" s="29" t="s">
        <v>147</v>
      </c>
      <c r="Z20" s="28">
        <f t="shared" si="1"/>
        <v>1</v>
      </c>
    </row>
    <row r="21" spans="1:26" s="29" customFormat="1" ht="14.4" customHeight="1" x14ac:dyDescent="0.3">
      <c r="A21" s="29" t="s">
        <v>71</v>
      </c>
      <c r="B21" s="29" t="s">
        <v>26</v>
      </c>
      <c r="C21" s="29">
        <v>5</v>
      </c>
      <c r="D21" s="29" t="s">
        <v>77</v>
      </c>
      <c r="E21" s="29">
        <v>6</v>
      </c>
      <c r="F21" s="29" t="s">
        <v>80</v>
      </c>
      <c r="G21" s="29">
        <v>2020</v>
      </c>
      <c r="H21" s="29">
        <v>3000</v>
      </c>
      <c r="I21" s="29">
        <v>2000</v>
      </c>
      <c r="J21" s="29" t="s">
        <v>84</v>
      </c>
      <c r="K21" s="29" t="s">
        <v>84</v>
      </c>
      <c r="L21" s="29" t="s">
        <v>105</v>
      </c>
      <c r="M21" s="29" t="s">
        <v>107</v>
      </c>
      <c r="N21" s="29">
        <v>24</v>
      </c>
      <c r="O21" s="29">
        <v>999999999</v>
      </c>
      <c r="P21" s="29" t="s">
        <v>113</v>
      </c>
      <c r="Q21" s="29">
        <v>446</v>
      </c>
      <c r="R21" s="29" t="s">
        <v>1336</v>
      </c>
      <c r="S21" s="30">
        <v>0.2</v>
      </c>
      <c r="T21" s="29">
        <v>331</v>
      </c>
      <c r="U21" s="29">
        <v>0</v>
      </c>
      <c r="X21" s="29" t="s">
        <v>140</v>
      </c>
      <c r="Y21" s="29" t="s">
        <v>147</v>
      </c>
      <c r="Z21" s="28">
        <f t="shared" si="1"/>
        <v>1</v>
      </c>
    </row>
    <row r="22" spans="1:26" s="29" customFormat="1" ht="14.4" customHeight="1" x14ac:dyDescent="0.3">
      <c r="A22" s="29" t="s">
        <v>71</v>
      </c>
      <c r="B22" s="29" t="s">
        <v>26</v>
      </c>
      <c r="C22" s="29">
        <v>5</v>
      </c>
      <c r="D22" s="29" t="s">
        <v>77</v>
      </c>
      <c r="E22" s="29">
        <v>7</v>
      </c>
      <c r="F22" s="29" t="s">
        <v>80</v>
      </c>
      <c r="G22" s="29">
        <v>2020</v>
      </c>
      <c r="H22" s="29">
        <v>3000</v>
      </c>
      <c r="I22" s="29">
        <v>2000</v>
      </c>
      <c r="J22" s="29" t="s">
        <v>84</v>
      </c>
      <c r="K22" s="29" t="s">
        <v>84</v>
      </c>
      <c r="L22" s="29" t="s">
        <v>105</v>
      </c>
      <c r="M22" s="29" t="s">
        <v>107</v>
      </c>
      <c r="N22" s="29">
        <v>24</v>
      </c>
      <c r="O22" s="29">
        <v>999999999</v>
      </c>
      <c r="P22" s="29" t="s">
        <v>113</v>
      </c>
      <c r="Q22" s="29">
        <v>446</v>
      </c>
      <c r="R22" s="29" t="s">
        <v>1336</v>
      </c>
      <c r="S22" s="30">
        <v>0.2</v>
      </c>
      <c r="T22" s="29">
        <v>373</v>
      </c>
      <c r="U22" s="29">
        <v>0</v>
      </c>
      <c r="X22" s="29" t="s">
        <v>140</v>
      </c>
      <c r="Y22" s="29" t="s">
        <v>147</v>
      </c>
      <c r="Z22" s="28">
        <f t="shared" si="1"/>
        <v>1</v>
      </c>
    </row>
    <row r="23" spans="1:26" s="29" customFormat="1" x14ac:dyDescent="0.3">
      <c r="A23" s="29" t="s">
        <v>71</v>
      </c>
      <c r="B23" s="29" t="s">
        <v>26</v>
      </c>
      <c r="C23" s="29">
        <v>5</v>
      </c>
      <c r="D23" s="29" t="s">
        <v>77</v>
      </c>
      <c r="E23" s="29">
        <v>8</v>
      </c>
      <c r="F23" s="29" t="s">
        <v>80</v>
      </c>
      <c r="G23" s="29">
        <v>2020</v>
      </c>
      <c r="H23" s="29">
        <v>3000</v>
      </c>
      <c r="I23" s="29">
        <v>2000</v>
      </c>
      <c r="J23" s="29" t="s">
        <v>84</v>
      </c>
      <c r="K23" s="29" t="s">
        <v>84</v>
      </c>
      <c r="L23" s="29" t="s">
        <v>105</v>
      </c>
      <c r="M23" s="29" t="s">
        <v>107</v>
      </c>
      <c r="N23" s="29">
        <v>24</v>
      </c>
      <c r="O23" s="29">
        <v>999999999</v>
      </c>
      <c r="P23" s="29" t="s">
        <v>113</v>
      </c>
      <c r="Q23" s="29">
        <v>446</v>
      </c>
      <c r="R23" s="29" t="s">
        <v>1336</v>
      </c>
      <c r="S23" s="30">
        <v>0.2</v>
      </c>
      <c r="T23" s="29">
        <v>415</v>
      </c>
      <c r="U23" s="29">
        <v>0</v>
      </c>
      <c r="X23" s="29" t="s">
        <v>141</v>
      </c>
      <c r="Y23" s="29" t="s">
        <v>148</v>
      </c>
      <c r="Z23" s="28">
        <f t="shared" si="1"/>
        <v>1</v>
      </c>
    </row>
    <row r="24" spans="1:26" s="29" customFormat="1" x14ac:dyDescent="0.3">
      <c r="A24" s="29" t="s">
        <v>71</v>
      </c>
      <c r="B24" s="29" t="s">
        <v>26</v>
      </c>
      <c r="C24" s="29">
        <v>5</v>
      </c>
      <c r="D24" s="29" t="s">
        <v>77</v>
      </c>
      <c r="E24" s="29">
        <v>9</v>
      </c>
      <c r="F24" s="29" t="s">
        <v>80</v>
      </c>
      <c r="G24" s="29">
        <v>2020</v>
      </c>
      <c r="H24" s="29">
        <v>3000</v>
      </c>
      <c r="I24" s="29">
        <v>2000</v>
      </c>
      <c r="J24" s="29" t="s">
        <v>84</v>
      </c>
      <c r="K24" s="29" t="s">
        <v>84</v>
      </c>
      <c r="L24" s="29" t="s">
        <v>105</v>
      </c>
      <c r="M24" s="29" t="s">
        <v>107</v>
      </c>
      <c r="N24" s="29">
        <v>24</v>
      </c>
      <c r="O24" s="29">
        <v>999999999</v>
      </c>
      <c r="P24" s="29" t="s">
        <v>113</v>
      </c>
      <c r="Q24" s="29">
        <v>446</v>
      </c>
      <c r="R24" s="29" t="s">
        <v>1336</v>
      </c>
      <c r="S24" s="30">
        <v>0.2</v>
      </c>
      <c r="T24" s="29">
        <v>457</v>
      </c>
      <c r="U24" s="29">
        <v>0</v>
      </c>
      <c r="X24" s="29" t="s">
        <v>141</v>
      </c>
      <c r="Y24" s="29" t="s">
        <v>148</v>
      </c>
      <c r="Z24" s="28">
        <f t="shared" si="1"/>
        <v>1</v>
      </c>
    </row>
    <row r="25" spans="1:26" s="29" customFormat="1" ht="14.4" customHeight="1" x14ac:dyDescent="0.3">
      <c r="A25" s="29" t="s">
        <v>71</v>
      </c>
      <c r="B25" s="29" t="s">
        <v>26</v>
      </c>
      <c r="C25" s="29">
        <v>5</v>
      </c>
      <c r="D25" s="29" t="s">
        <v>77</v>
      </c>
      <c r="E25" s="29">
        <v>10</v>
      </c>
      <c r="F25" s="29" t="s">
        <v>80</v>
      </c>
      <c r="G25" s="29">
        <v>2020</v>
      </c>
      <c r="H25" s="29">
        <v>3000</v>
      </c>
      <c r="I25" s="29">
        <v>2000</v>
      </c>
      <c r="J25" s="29" t="s">
        <v>84</v>
      </c>
      <c r="K25" s="29" t="s">
        <v>84</v>
      </c>
      <c r="L25" s="29" t="s">
        <v>105</v>
      </c>
      <c r="M25" s="29" t="s">
        <v>107</v>
      </c>
      <c r="N25" s="29">
        <v>24</v>
      </c>
      <c r="O25" s="29">
        <v>999999999</v>
      </c>
      <c r="P25" s="29" t="s">
        <v>113</v>
      </c>
      <c r="Q25" s="29">
        <v>446</v>
      </c>
      <c r="R25" s="29" t="s">
        <v>1336</v>
      </c>
      <c r="S25" s="30">
        <v>0.2</v>
      </c>
      <c r="T25" s="29">
        <v>457</v>
      </c>
      <c r="U25" s="29">
        <v>0</v>
      </c>
      <c r="X25" s="29" t="s">
        <v>141</v>
      </c>
      <c r="Y25" s="29" t="s">
        <v>148</v>
      </c>
      <c r="Z25" s="28">
        <f t="shared" si="1"/>
        <v>1</v>
      </c>
    </row>
    <row r="26" spans="1:26" s="29" customFormat="1" ht="14.4" customHeight="1" x14ac:dyDescent="0.3">
      <c r="A26" s="29" t="s">
        <v>71</v>
      </c>
      <c r="B26" s="29" t="s">
        <v>26</v>
      </c>
      <c r="C26" s="29">
        <v>5</v>
      </c>
      <c r="D26" s="29" t="s">
        <v>77</v>
      </c>
      <c r="E26" s="29">
        <v>11</v>
      </c>
      <c r="F26" s="29" t="s">
        <v>80</v>
      </c>
      <c r="G26" s="29">
        <v>2020</v>
      </c>
      <c r="H26" s="29">
        <v>3000</v>
      </c>
      <c r="I26" s="29">
        <v>2000</v>
      </c>
      <c r="J26" s="29" t="s">
        <v>84</v>
      </c>
      <c r="K26" s="29" t="s">
        <v>84</v>
      </c>
      <c r="L26" s="29" t="s">
        <v>105</v>
      </c>
      <c r="M26" s="29" t="s">
        <v>107</v>
      </c>
      <c r="N26" s="29">
        <v>24</v>
      </c>
      <c r="O26" s="29">
        <v>999999999</v>
      </c>
      <c r="P26" s="29" t="s">
        <v>113</v>
      </c>
      <c r="Q26" s="29">
        <v>446</v>
      </c>
      <c r="R26" s="29" t="s">
        <v>1336</v>
      </c>
      <c r="S26" s="30">
        <v>0.2</v>
      </c>
      <c r="T26" s="29">
        <v>457</v>
      </c>
      <c r="U26" s="29">
        <v>0</v>
      </c>
      <c r="X26" s="29" t="s">
        <v>141</v>
      </c>
      <c r="Y26" s="29" t="s">
        <v>148</v>
      </c>
      <c r="Z26" s="28">
        <f t="shared" si="1"/>
        <v>1</v>
      </c>
    </row>
    <row r="27" spans="1:26" s="29" customFormat="1" ht="14.4" customHeight="1" x14ac:dyDescent="0.3">
      <c r="A27" s="29" t="s">
        <v>71</v>
      </c>
      <c r="B27" s="29" t="s">
        <v>26</v>
      </c>
      <c r="C27" s="29">
        <v>5</v>
      </c>
      <c r="D27" s="29" t="s">
        <v>77</v>
      </c>
      <c r="E27" s="29">
        <v>12</v>
      </c>
      <c r="F27" s="29" t="s">
        <v>80</v>
      </c>
      <c r="G27" s="29">
        <v>2020</v>
      </c>
      <c r="H27" s="29">
        <v>3000</v>
      </c>
      <c r="I27" s="39">
        <v>2000</v>
      </c>
      <c r="J27" s="29" t="s">
        <v>84</v>
      </c>
      <c r="K27" s="29" t="s">
        <v>84</v>
      </c>
      <c r="L27" s="29" t="s">
        <v>105</v>
      </c>
      <c r="M27" s="29" t="s">
        <v>107</v>
      </c>
      <c r="N27" s="29">
        <v>24</v>
      </c>
      <c r="O27" s="29">
        <v>999999999</v>
      </c>
      <c r="P27" s="29" t="s">
        <v>113</v>
      </c>
      <c r="Q27" s="29">
        <v>446</v>
      </c>
      <c r="R27" s="29" t="s">
        <v>1336</v>
      </c>
      <c r="S27" s="30">
        <v>0.2</v>
      </c>
      <c r="T27" s="29">
        <v>457</v>
      </c>
      <c r="U27" s="29">
        <v>0</v>
      </c>
      <c r="X27" s="29" t="s">
        <v>141</v>
      </c>
      <c r="Y27" s="29" t="s">
        <v>148</v>
      </c>
      <c r="Z27" s="28">
        <f t="shared" si="1"/>
        <v>1</v>
      </c>
    </row>
    <row r="28" spans="1:26" s="29" customFormat="1" x14ac:dyDescent="0.3">
      <c r="A28" s="29" t="s">
        <v>71</v>
      </c>
      <c r="B28" s="29" t="s">
        <v>27</v>
      </c>
      <c r="C28" s="29">
        <v>6</v>
      </c>
      <c r="D28" s="29" t="s">
        <v>77</v>
      </c>
      <c r="E28" s="29">
        <v>1</v>
      </c>
      <c r="F28" s="29" t="s">
        <v>80</v>
      </c>
      <c r="G28" s="29">
        <v>2019</v>
      </c>
      <c r="H28" s="29">
        <v>10221</v>
      </c>
      <c r="I28" s="29">
        <v>2250</v>
      </c>
      <c r="J28" s="29" t="s">
        <v>84</v>
      </c>
      <c r="K28" s="29" t="s">
        <v>84</v>
      </c>
      <c r="L28" s="29" t="s">
        <v>105</v>
      </c>
      <c r="M28" s="29" t="s">
        <v>107</v>
      </c>
      <c r="N28" s="29">
        <v>48</v>
      </c>
      <c r="O28" s="29">
        <v>999999999</v>
      </c>
      <c r="P28" s="29" t="s">
        <v>113</v>
      </c>
      <c r="Q28" s="29">
        <f>807*12</f>
        <v>9684</v>
      </c>
      <c r="R28" s="29" t="s">
        <v>123</v>
      </c>
      <c r="S28" s="30">
        <v>0.5</v>
      </c>
      <c r="T28" s="29">
        <v>579</v>
      </c>
      <c r="U28" s="29">
        <v>638</v>
      </c>
      <c r="X28" s="29" t="s">
        <v>138</v>
      </c>
      <c r="Y28" s="29" t="s">
        <v>77</v>
      </c>
      <c r="Z28" s="28">
        <f t="shared" si="1"/>
        <v>1</v>
      </c>
    </row>
    <row r="29" spans="1:26" s="29" customFormat="1" x14ac:dyDescent="0.3">
      <c r="A29" s="29" t="s">
        <v>71</v>
      </c>
      <c r="B29" s="29" t="s">
        <v>27</v>
      </c>
      <c r="C29" s="29">
        <v>6</v>
      </c>
      <c r="D29" s="29" t="s">
        <v>77</v>
      </c>
      <c r="E29" s="29">
        <v>2</v>
      </c>
      <c r="F29" s="29" t="s">
        <v>80</v>
      </c>
      <c r="G29" s="29">
        <v>2019</v>
      </c>
      <c r="H29" s="29">
        <v>10221</v>
      </c>
      <c r="I29" s="29">
        <v>2250</v>
      </c>
      <c r="J29" s="29" t="s">
        <v>84</v>
      </c>
      <c r="K29" s="29" t="s">
        <v>84</v>
      </c>
      <c r="L29" s="29" t="s">
        <v>105</v>
      </c>
      <c r="M29" s="29" t="s">
        <v>107</v>
      </c>
      <c r="N29" s="29">
        <v>48</v>
      </c>
      <c r="O29" s="29">
        <v>999999999</v>
      </c>
      <c r="P29" s="29" t="s">
        <v>113</v>
      </c>
      <c r="Q29" s="29">
        <f>1324*12</f>
        <v>15888</v>
      </c>
      <c r="R29" s="29" t="s">
        <v>123</v>
      </c>
      <c r="S29" s="30">
        <v>0.5</v>
      </c>
      <c r="T29" s="29">
        <v>733</v>
      </c>
      <c r="U29" s="29">
        <v>819</v>
      </c>
      <c r="X29" s="29" t="s">
        <v>138</v>
      </c>
      <c r="Y29" s="29" t="s">
        <v>77</v>
      </c>
      <c r="Z29" s="28">
        <f t="shared" si="1"/>
        <v>1</v>
      </c>
    </row>
    <row r="30" spans="1:26" s="29" customFormat="1" ht="14.4" customHeight="1" x14ac:dyDescent="0.3">
      <c r="A30" s="29" t="s">
        <v>71</v>
      </c>
      <c r="B30" s="29" t="s">
        <v>27</v>
      </c>
      <c r="C30" s="29">
        <v>6</v>
      </c>
      <c r="D30" s="29" t="s">
        <v>77</v>
      </c>
      <c r="E30" s="29">
        <v>3</v>
      </c>
      <c r="F30" s="29" t="s">
        <v>80</v>
      </c>
      <c r="G30" s="29">
        <v>2019</v>
      </c>
      <c r="H30" s="29">
        <v>10221</v>
      </c>
      <c r="I30" s="29">
        <v>2250</v>
      </c>
      <c r="J30" s="29" t="s">
        <v>84</v>
      </c>
      <c r="K30" s="29" t="s">
        <v>84</v>
      </c>
      <c r="L30" s="29" t="s">
        <v>105</v>
      </c>
      <c r="M30" s="29" t="s">
        <v>107</v>
      </c>
      <c r="N30" s="29">
        <v>48</v>
      </c>
      <c r="O30" s="29">
        <v>999999999</v>
      </c>
      <c r="P30" s="29" t="s">
        <v>113</v>
      </c>
      <c r="Q30" s="29">
        <f>1641*12</f>
        <v>19692</v>
      </c>
      <c r="R30" s="29" t="s">
        <v>123</v>
      </c>
      <c r="S30" s="31">
        <v>0.5</v>
      </c>
      <c r="T30" s="29">
        <v>925</v>
      </c>
      <c r="U30" s="29">
        <v>1035</v>
      </c>
      <c r="X30" s="29" t="s">
        <v>138</v>
      </c>
      <c r="Y30" s="29" t="s">
        <v>77</v>
      </c>
      <c r="Z30" s="28">
        <f t="shared" si="1"/>
        <v>1</v>
      </c>
    </row>
    <row r="31" spans="1:26" s="29" customFormat="1" ht="14.4" customHeight="1" x14ac:dyDescent="0.3">
      <c r="A31" s="29" t="s">
        <v>71</v>
      </c>
      <c r="B31" s="29" t="s">
        <v>27</v>
      </c>
      <c r="C31" s="29">
        <v>6</v>
      </c>
      <c r="D31" s="29" t="s">
        <v>77</v>
      </c>
      <c r="E31" s="29">
        <v>4</v>
      </c>
      <c r="F31" s="29" t="s">
        <v>80</v>
      </c>
      <c r="G31" s="29">
        <v>2019</v>
      </c>
      <c r="H31" s="29">
        <v>10221</v>
      </c>
      <c r="I31" s="29">
        <v>2250</v>
      </c>
      <c r="J31" s="29" t="s">
        <v>84</v>
      </c>
      <c r="K31" s="29" t="s">
        <v>84</v>
      </c>
      <c r="L31" s="29" t="s">
        <v>105</v>
      </c>
      <c r="M31" s="29" t="s">
        <v>107</v>
      </c>
      <c r="N31" s="29">
        <v>48</v>
      </c>
      <c r="O31" s="29">
        <v>999999999</v>
      </c>
      <c r="P31" s="29" t="s">
        <v>113</v>
      </c>
      <c r="Q31" s="29">
        <f>1947*12</f>
        <v>23364</v>
      </c>
      <c r="R31" s="29" t="s">
        <v>123</v>
      </c>
      <c r="S31" s="31">
        <v>0.5</v>
      </c>
      <c r="T31" s="29">
        <v>1116</v>
      </c>
      <c r="U31" s="29">
        <v>1244</v>
      </c>
      <c r="X31" s="29" t="s">
        <v>138</v>
      </c>
      <c r="Y31" s="29" t="s">
        <v>77</v>
      </c>
      <c r="Z31" s="28">
        <f t="shared" si="1"/>
        <v>1</v>
      </c>
    </row>
    <row r="32" spans="1:26" s="29" customFormat="1" ht="14.4" customHeight="1" x14ac:dyDescent="0.3">
      <c r="A32" s="29" t="s">
        <v>71</v>
      </c>
      <c r="B32" s="29" t="s">
        <v>27</v>
      </c>
      <c r="C32" s="29">
        <v>6</v>
      </c>
      <c r="D32" s="29" t="s">
        <v>77</v>
      </c>
      <c r="E32" s="29">
        <v>5</v>
      </c>
      <c r="F32" s="29" t="s">
        <v>80</v>
      </c>
      <c r="G32" s="29">
        <v>2019</v>
      </c>
      <c r="H32" s="29">
        <v>10221</v>
      </c>
      <c r="I32" s="29">
        <v>2250</v>
      </c>
      <c r="J32" s="29" t="s">
        <v>84</v>
      </c>
      <c r="K32" s="29" t="s">
        <v>84</v>
      </c>
      <c r="L32" s="29" t="s">
        <v>105</v>
      </c>
      <c r="M32" s="29" t="s">
        <v>107</v>
      </c>
      <c r="N32" s="29">
        <v>48</v>
      </c>
      <c r="O32" s="29">
        <v>999999999</v>
      </c>
      <c r="P32" s="29" t="s">
        <v>113</v>
      </c>
      <c r="Q32" s="29">
        <f>2221*12</f>
        <v>26652</v>
      </c>
      <c r="R32" s="29" t="s">
        <v>123</v>
      </c>
      <c r="S32" s="31">
        <v>0.5</v>
      </c>
      <c r="T32" s="29">
        <v>1308</v>
      </c>
      <c r="U32" s="29">
        <v>1458</v>
      </c>
      <c r="X32" s="29" t="s">
        <v>138</v>
      </c>
      <c r="Y32" s="29" t="s">
        <v>77</v>
      </c>
      <c r="Z32" s="28">
        <f t="shared" si="1"/>
        <v>1</v>
      </c>
    </row>
    <row r="33" spans="1:26" s="29" customFormat="1" ht="14.4" customHeight="1" x14ac:dyDescent="0.3">
      <c r="A33" s="29" t="s">
        <v>71</v>
      </c>
      <c r="B33" s="29" t="s">
        <v>27</v>
      </c>
      <c r="C33" s="29">
        <v>6</v>
      </c>
      <c r="D33" s="29" t="s">
        <v>77</v>
      </c>
      <c r="E33" s="29">
        <v>6</v>
      </c>
      <c r="F33" s="29" t="s">
        <v>80</v>
      </c>
      <c r="G33" s="29">
        <v>2019</v>
      </c>
      <c r="H33" s="29">
        <v>10221</v>
      </c>
      <c r="I33" s="29">
        <v>2250</v>
      </c>
      <c r="J33" s="29" t="s">
        <v>84</v>
      </c>
      <c r="K33" s="29" t="s">
        <v>84</v>
      </c>
      <c r="L33" s="29" t="s">
        <v>105</v>
      </c>
      <c r="M33" s="29" t="s">
        <v>107</v>
      </c>
      <c r="N33" s="29">
        <v>48</v>
      </c>
      <c r="O33" s="29">
        <v>999999999</v>
      </c>
      <c r="P33" s="29" t="s">
        <v>113</v>
      </c>
      <c r="Q33" s="29">
        <f>2499*12</f>
        <v>29988</v>
      </c>
      <c r="R33" s="29" t="s">
        <v>123</v>
      </c>
      <c r="S33" s="31">
        <v>0.5</v>
      </c>
      <c r="T33" s="29">
        <v>1499</v>
      </c>
      <c r="U33" s="29">
        <v>1673</v>
      </c>
      <c r="X33" s="29" t="s">
        <v>138</v>
      </c>
      <c r="Y33" s="29" t="s">
        <v>77</v>
      </c>
      <c r="Z33" s="28">
        <f t="shared" si="1"/>
        <v>1</v>
      </c>
    </row>
    <row r="34" spans="1:26" s="29" customFormat="1" ht="14.4" customHeight="1" x14ac:dyDescent="0.3">
      <c r="A34" s="29" t="s">
        <v>71</v>
      </c>
      <c r="B34" s="29" t="s">
        <v>27</v>
      </c>
      <c r="C34" s="29">
        <v>6</v>
      </c>
      <c r="D34" s="29" t="s">
        <v>77</v>
      </c>
      <c r="E34" s="29">
        <v>7</v>
      </c>
      <c r="F34" s="29" t="s">
        <v>80</v>
      </c>
      <c r="G34" s="29">
        <v>2019</v>
      </c>
      <c r="H34" s="29">
        <v>10221</v>
      </c>
      <c r="I34" s="29">
        <v>2250</v>
      </c>
      <c r="J34" s="29" t="s">
        <v>84</v>
      </c>
      <c r="K34" s="29" t="s">
        <v>84</v>
      </c>
      <c r="L34" s="29" t="s">
        <v>105</v>
      </c>
      <c r="M34" s="29" t="s">
        <v>107</v>
      </c>
      <c r="N34" s="29">
        <v>48</v>
      </c>
      <c r="O34" s="29">
        <v>999999999</v>
      </c>
      <c r="P34" s="29" t="s">
        <v>113</v>
      </c>
      <c r="Q34" s="29">
        <f>2746*12</f>
        <v>32952</v>
      </c>
      <c r="R34" s="29" t="s">
        <v>123</v>
      </c>
      <c r="S34" s="31">
        <v>0.5</v>
      </c>
      <c r="T34" s="29">
        <v>1691</v>
      </c>
      <c r="U34" s="29">
        <v>1887</v>
      </c>
      <c r="X34" s="29" t="s">
        <v>138</v>
      </c>
      <c r="Y34" s="29" t="s">
        <v>77</v>
      </c>
      <c r="Z34" s="28">
        <f t="shared" si="1"/>
        <v>1</v>
      </c>
    </row>
    <row r="35" spans="1:26" s="29" customFormat="1" x14ac:dyDescent="0.3">
      <c r="A35" s="29" t="s">
        <v>71</v>
      </c>
      <c r="B35" s="29" t="s">
        <v>27</v>
      </c>
      <c r="C35" s="29">
        <v>6</v>
      </c>
      <c r="D35" s="29" t="s">
        <v>77</v>
      </c>
      <c r="E35" s="29">
        <v>8</v>
      </c>
      <c r="F35" s="29" t="s">
        <v>80</v>
      </c>
      <c r="G35" s="29">
        <v>2019</v>
      </c>
      <c r="H35" s="29">
        <v>10221</v>
      </c>
      <c r="I35" s="29">
        <v>2250</v>
      </c>
      <c r="J35" s="29" t="s">
        <v>84</v>
      </c>
      <c r="K35" s="29" t="s">
        <v>84</v>
      </c>
      <c r="L35" s="29" t="s">
        <v>105</v>
      </c>
      <c r="M35" s="29" t="s">
        <v>107</v>
      </c>
      <c r="N35" s="29">
        <v>48</v>
      </c>
      <c r="O35" s="29">
        <v>999999999</v>
      </c>
      <c r="P35" s="29" t="s">
        <v>113</v>
      </c>
      <c r="Q35" s="29">
        <f>2988*12</f>
        <v>35856</v>
      </c>
      <c r="R35" s="29" t="s">
        <v>123</v>
      </c>
      <c r="S35" s="31">
        <v>0.5</v>
      </c>
      <c r="T35" s="29">
        <v>1883</v>
      </c>
      <c r="U35" s="29">
        <v>2104</v>
      </c>
      <c r="X35" s="29" t="s">
        <v>139</v>
      </c>
      <c r="Y35" s="29" t="s">
        <v>146</v>
      </c>
      <c r="Z35" s="28">
        <f t="shared" si="1"/>
        <v>1</v>
      </c>
    </row>
    <row r="36" spans="1:26" s="29" customFormat="1" x14ac:dyDescent="0.3">
      <c r="A36" s="29" t="s">
        <v>71</v>
      </c>
      <c r="B36" s="29" t="s">
        <v>27</v>
      </c>
      <c r="C36" s="29">
        <v>6</v>
      </c>
      <c r="D36" s="29" t="s">
        <v>77</v>
      </c>
      <c r="E36" s="29">
        <v>9</v>
      </c>
      <c r="F36" s="29" t="s">
        <v>80</v>
      </c>
      <c r="G36" s="29">
        <v>2019</v>
      </c>
      <c r="H36" s="29">
        <v>10221</v>
      </c>
      <c r="I36" s="29">
        <v>2250</v>
      </c>
      <c r="J36" s="29" t="s">
        <v>84</v>
      </c>
      <c r="K36" s="29" t="s">
        <v>84</v>
      </c>
      <c r="L36" s="29" t="s">
        <v>105</v>
      </c>
      <c r="M36" s="29" t="s">
        <v>107</v>
      </c>
      <c r="N36" s="29">
        <v>48</v>
      </c>
      <c r="O36" s="29">
        <v>999999999</v>
      </c>
      <c r="P36" s="29" t="s">
        <v>113</v>
      </c>
      <c r="Q36" s="29">
        <f>3242*12</f>
        <v>38904</v>
      </c>
      <c r="R36" s="29" t="s">
        <v>123</v>
      </c>
      <c r="S36" s="31">
        <v>0.5</v>
      </c>
      <c r="T36" s="29">
        <v>2074</v>
      </c>
      <c r="U36" s="29">
        <v>2316</v>
      </c>
      <c r="X36" s="29" t="s">
        <v>139</v>
      </c>
      <c r="Y36" s="29" t="s">
        <v>146</v>
      </c>
      <c r="Z36" s="28">
        <f t="shared" si="1"/>
        <v>1</v>
      </c>
    </row>
    <row r="37" spans="1:26" s="29" customFormat="1" ht="14.4" customHeight="1" x14ac:dyDescent="0.3">
      <c r="A37" s="29" t="s">
        <v>71</v>
      </c>
      <c r="B37" s="29" t="s">
        <v>27</v>
      </c>
      <c r="C37" s="29">
        <v>6</v>
      </c>
      <c r="D37" s="29" t="s">
        <v>77</v>
      </c>
      <c r="E37" s="29">
        <v>10</v>
      </c>
      <c r="F37" s="29" t="s">
        <v>80</v>
      </c>
      <c r="G37" s="29">
        <v>2019</v>
      </c>
      <c r="H37" s="29">
        <v>10221</v>
      </c>
      <c r="I37" s="29">
        <v>2250</v>
      </c>
      <c r="J37" s="29" t="s">
        <v>84</v>
      </c>
      <c r="K37" s="29" t="s">
        <v>84</v>
      </c>
      <c r="L37" s="29" t="s">
        <v>105</v>
      </c>
      <c r="M37" s="29" t="s">
        <v>107</v>
      </c>
      <c r="N37" s="29">
        <v>48</v>
      </c>
      <c r="O37" s="29">
        <v>999999999</v>
      </c>
      <c r="P37" s="29" t="s">
        <v>113</v>
      </c>
      <c r="Q37" s="29">
        <f>3519*12</f>
        <v>42228</v>
      </c>
      <c r="R37" s="29" t="s">
        <v>123</v>
      </c>
      <c r="S37" s="31">
        <v>0.5</v>
      </c>
      <c r="T37" s="29">
        <v>2266</v>
      </c>
      <c r="U37" s="29">
        <v>2534</v>
      </c>
      <c r="X37" s="29" t="s">
        <v>139</v>
      </c>
      <c r="Y37" s="29" t="s">
        <v>146</v>
      </c>
      <c r="Z37" s="28">
        <f t="shared" si="1"/>
        <v>1</v>
      </c>
    </row>
    <row r="38" spans="1:26" s="29" customFormat="1" ht="14.4" customHeight="1" x14ac:dyDescent="0.3">
      <c r="A38" s="29" t="s">
        <v>71</v>
      </c>
      <c r="B38" s="29" t="s">
        <v>27</v>
      </c>
      <c r="C38" s="29">
        <v>6</v>
      </c>
      <c r="D38" s="29" t="s">
        <v>77</v>
      </c>
      <c r="E38" s="29">
        <v>11</v>
      </c>
      <c r="F38" s="29" t="s">
        <v>80</v>
      </c>
      <c r="G38" s="29">
        <v>2019</v>
      </c>
      <c r="H38" s="29">
        <v>10221</v>
      </c>
      <c r="I38" s="29">
        <v>2250</v>
      </c>
      <c r="J38" s="29" t="s">
        <v>84</v>
      </c>
      <c r="K38" s="29" t="s">
        <v>84</v>
      </c>
      <c r="L38" s="29" t="s">
        <v>105</v>
      </c>
      <c r="M38" s="29" t="s">
        <v>107</v>
      </c>
      <c r="N38" s="29">
        <v>48</v>
      </c>
      <c r="O38" s="29">
        <v>999999999</v>
      </c>
      <c r="P38" s="29" t="s">
        <v>113</v>
      </c>
      <c r="Q38" s="29">
        <f>(3519+32)*12</f>
        <v>42612</v>
      </c>
      <c r="R38" s="29" t="s">
        <v>123</v>
      </c>
      <c r="S38" s="31">
        <v>0.5</v>
      </c>
      <c r="T38" s="29">
        <f>T37+T37-T36</f>
        <v>2458</v>
      </c>
      <c r="U38" s="29">
        <f>U37+U37-U36</f>
        <v>2752</v>
      </c>
      <c r="X38" s="29" t="s">
        <v>139</v>
      </c>
      <c r="Y38" s="29" t="s">
        <v>146</v>
      </c>
      <c r="Z38" s="28">
        <f t="shared" si="1"/>
        <v>1</v>
      </c>
    </row>
    <row r="39" spans="1:26" s="29" customFormat="1" ht="14.4" customHeight="1" x14ac:dyDescent="0.3">
      <c r="A39" s="29" t="s">
        <v>71</v>
      </c>
      <c r="B39" s="29" t="s">
        <v>27</v>
      </c>
      <c r="C39" s="29">
        <v>6</v>
      </c>
      <c r="D39" s="29" t="s">
        <v>77</v>
      </c>
      <c r="E39" s="29">
        <v>12</v>
      </c>
      <c r="F39" s="29" t="s">
        <v>80</v>
      </c>
      <c r="G39" s="29">
        <v>2019</v>
      </c>
      <c r="H39" s="29">
        <v>10221</v>
      </c>
      <c r="I39" s="29">
        <v>2250</v>
      </c>
      <c r="J39" s="29" t="s">
        <v>84</v>
      </c>
      <c r="K39" s="29" t="s">
        <v>84</v>
      </c>
      <c r="L39" s="29" t="s">
        <v>105</v>
      </c>
      <c r="M39" s="29" t="s">
        <v>107</v>
      </c>
      <c r="N39" s="29">
        <v>48</v>
      </c>
      <c r="O39" s="29">
        <v>999999999</v>
      </c>
      <c r="P39" s="29" t="s">
        <v>113</v>
      </c>
      <c r="Q39" s="29">
        <f>(3519+64)*12</f>
        <v>42996</v>
      </c>
      <c r="R39" s="29" t="s">
        <v>123</v>
      </c>
      <c r="S39" s="31">
        <v>0.5</v>
      </c>
      <c r="T39" s="29">
        <f>T38+T38-T37</f>
        <v>2650</v>
      </c>
      <c r="U39" s="29">
        <f>U38+U38-U37</f>
        <v>2970</v>
      </c>
      <c r="X39" s="29" t="s">
        <v>139</v>
      </c>
      <c r="Y39" s="29" t="s">
        <v>146</v>
      </c>
      <c r="Z39" s="28">
        <f t="shared" si="1"/>
        <v>1</v>
      </c>
    </row>
    <row r="40" spans="1:26" s="38" customFormat="1" ht="14.4" customHeight="1" x14ac:dyDescent="0.3">
      <c r="A40" s="38" t="s">
        <v>71</v>
      </c>
      <c r="B40" s="38" t="s">
        <v>28</v>
      </c>
      <c r="C40" s="38">
        <v>8</v>
      </c>
      <c r="D40" s="38" t="s">
        <v>77</v>
      </c>
      <c r="E40" s="38">
        <v>1</v>
      </c>
      <c r="F40" s="38" t="s">
        <v>80</v>
      </c>
      <c r="G40" s="38">
        <v>2021</v>
      </c>
      <c r="H40" s="38">
        <v>9999999</v>
      </c>
      <c r="I40" s="38">
        <v>9999999</v>
      </c>
      <c r="J40" s="38" t="s">
        <v>84</v>
      </c>
      <c r="K40" s="38" t="s">
        <v>84</v>
      </c>
      <c r="L40" s="38" t="s">
        <v>105</v>
      </c>
      <c r="M40" s="38" t="s">
        <v>107</v>
      </c>
      <c r="N40" s="38">
        <v>60</v>
      </c>
      <c r="O40" s="38">
        <v>999999999</v>
      </c>
      <c r="P40" s="38" t="s">
        <v>113</v>
      </c>
      <c r="Q40" s="38">
        <f>253*12</f>
        <v>3036</v>
      </c>
      <c r="R40" s="38" t="s">
        <v>1334</v>
      </c>
      <c r="S40" s="40">
        <v>0.67</v>
      </c>
      <c r="T40" s="38">
        <v>278</v>
      </c>
      <c r="U40" s="38">
        <v>0</v>
      </c>
      <c r="X40" s="38" t="s">
        <v>138</v>
      </c>
      <c r="Y40" s="38" t="s">
        <v>77</v>
      </c>
      <c r="Z40" s="28">
        <f t="shared" si="1"/>
        <v>1</v>
      </c>
    </row>
    <row r="41" spans="1:26" s="38" customFormat="1" ht="14.4" customHeight="1" x14ac:dyDescent="0.3">
      <c r="A41" s="38" t="s">
        <v>71</v>
      </c>
      <c r="B41" s="38" t="s">
        <v>28</v>
      </c>
      <c r="C41" s="38">
        <v>8</v>
      </c>
      <c r="D41" s="38" t="s">
        <v>77</v>
      </c>
      <c r="E41" s="38">
        <v>2</v>
      </c>
      <c r="F41" s="38" t="s">
        <v>80</v>
      </c>
      <c r="G41" s="38">
        <v>2021</v>
      </c>
      <c r="H41" s="38">
        <v>9999999</v>
      </c>
      <c r="I41" s="38">
        <v>9999999</v>
      </c>
      <c r="J41" s="38" t="s">
        <v>84</v>
      </c>
      <c r="K41" s="38" t="s">
        <v>84</v>
      </c>
      <c r="L41" s="38" t="s">
        <v>105</v>
      </c>
      <c r="M41" s="38" t="s">
        <v>107</v>
      </c>
      <c r="N41" s="38">
        <v>60</v>
      </c>
      <c r="O41" s="38">
        <v>999999999</v>
      </c>
      <c r="P41" s="38" t="s">
        <v>113</v>
      </c>
      <c r="Q41" s="38">
        <f>357*12</f>
        <v>4284</v>
      </c>
      <c r="R41" s="38" t="s">
        <v>1334</v>
      </c>
      <c r="S41" s="40">
        <v>0.67</v>
      </c>
      <c r="T41" s="38">
        <v>392</v>
      </c>
      <c r="U41" s="38">
        <v>0</v>
      </c>
      <c r="X41" s="38" t="s">
        <v>138</v>
      </c>
      <c r="Y41" s="38" t="s">
        <v>77</v>
      </c>
      <c r="Z41" s="28">
        <f t="shared" si="1"/>
        <v>1</v>
      </c>
    </row>
    <row r="42" spans="1:26" s="38" customFormat="1" x14ac:dyDescent="0.3">
      <c r="A42" s="38" t="s">
        <v>71</v>
      </c>
      <c r="B42" s="38" t="s">
        <v>28</v>
      </c>
      <c r="C42" s="38">
        <v>8</v>
      </c>
      <c r="D42" s="38" t="s">
        <v>77</v>
      </c>
      <c r="E42" s="38">
        <v>3</v>
      </c>
      <c r="F42" s="38" t="s">
        <v>80</v>
      </c>
      <c r="G42" s="38">
        <v>2021</v>
      </c>
      <c r="H42" s="38">
        <v>9999999</v>
      </c>
      <c r="I42" s="38">
        <v>9999999</v>
      </c>
      <c r="J42" s="38" t="s">
        <v>84</v>
      </c>
      <c r="K42" s="38" t="s">
        <v>84</v>
      </c>
      <c r="L42" s="38" t="s">
        <v>105</v>
      </c>
      <c r="M42" s="38" t="s">
        <v>107</v>
      </c>
      <c r="N42" s="38">
        <v>60</v>
      </c>
      <c r="O42" s="38">
        <v>999999999</v>
      </c>
      <c r="P42" s="38" t="s">
        <v>113</v>
      </c>
      <c r="Q42" s="38">
        <f>439*12</f>
        <v>5268</v>
      </c>
      <c r="R42" s="38" t="s">
        <v>1334</v>
      </c>
      <c r="S42" s="40">
        <v>0.67</v>
      </c>
      <c r="T42" s="38">
        <v>483</v>
      </c>
      <c r="U42" s="38">
        <v>0</v>
      </c>
      <c r="X42" s="38" t="s">
        <v>138</v>
      </c>
      <c r="Y42" s="38" t="s">
        <v>77</v>
      </c>
      <c r="Z42" s="28">
        <f t="shared" si="1"/>
        <v>1</v>
      </c>
    </row>
    <row r="43" spans="1:26" s="38" customFormat="1" x14ac:dyDescent="0.3">
      <c r="A43" s="38" t="s">
        <v>71</v>
      </c>
      <c r="B43" s="38" t="s">
        <v>28</v>
      </c>
      <c r="C43" s="38">
        <v>8</v>
      </c>
      <c r="D43" s="38" t="s">
        <v>77</v>
      </c>
      <c r="E43" s="38">
        <v>4</v>
      </c>
      <c r="F43" s="38" t="s">
        <v>80</v>
      </c>
      <c r="G43" s="38">
        <v>2021</v>
      </c>
      <c r="H43" s="38">
        <v>9999999</v>
      </c>
      <c r="I43" s="38">
        <v>9999999</v>
      </c>
      <c r="J43" s="38" t="s">
        <v>84</v>
      </c>
      <c r="K43" s="38" t="s">
        <v>84</v>
      </c>
      <c r="L43" s="38" t="s">
        <v>105</v>
      </c>
      <c r="M43" s="38" t="s">
        <v>107</v>
      </c>
      <c r="N43" s="38">
        <v>60</v>
      </c>
      <c r="O43" s="38">
        <v>999999999</v>
      </c>
      <c r="P43" s="38" t="s">
        <v>113</v>
      </c>
      <c r="Q43" s="38">
        <f>533*12</f>
        <v>6396</v>
      </c>
      <c r="R43" s="38" t="s">
        <v>1334</v>
      </c>
      <c r="S43" s="40">
        <v>0.67</v>
      </c>
      <c r="T43" s="38">
        <v>586</v>
      </c>
      <c r="U43" s="38">
        <v>0</v>
      </c>
      <c r="X43" s="38" t="s">
        <v>138</v>
      </c>
      <c r="Y43" s="38" t="s">
        <v>77</v>
      </c>
      <c r="Z43" s="28">
        <f t="shared" si="1"/>
        <v>1</v>
      </c>
    </row>
    <row r="44" spans="1:26" s="38" customFormat="1" ht="14.4" customHeight="1" x14ac:dyDescent="0.3">
      <c r="A44" s="38" t="s">
        <v>71</v>
      </c>
      <c r="B44" s="38" t="s">
        <v>28</v>
      </c>
      <c r="C44" s="38">
        <v>8</v>
      </c>
      <c r="D44" s="38" t="s">
        <v>77</v>
      </c>
      <c r="E44" s="38">
        <v>5</v>
      </c>
      <c r="F44" s="38" t="s">
        <v>80</v>
      </c>
      <c r="G44" s="38">
        <v>2021</v>
      </c>
      <c r="H44" s="38">
        <v>9999999</v>
      </c>
      <c r="I44" s="38">
        <v>9999999</v>
      </c>
      <c r="J44" s="38" t="s">
        <v>84</v>
      </c>
      <c r="K44" s="38" t="s">
        <v>84</v>
      </c>
      <c r="L44" s="38" t="s">
        <v>105</v>
      </c>
      <c r="M44" s="38" t="s">
        <v>107</v>
      </c>
      <c r="N44" s="38">
        <v>60</v>
      </c>
      <c r="O44" s="38">
        <v>999999999</v>
      </c>
      <c r="P44" s="38" t="s">
        <v>113</v>
      </c>
      <c r="Q44" s="38">
        <f>628*12</f>
        <v>7536</v>
      </c>
      <c r="R44" s="38" t="s">
        <v>1334</v>
      </c>
      <c r="S44" s="40">
        <v>0.67</v>
      </c>
      <c r="T44" s="38">
        <v>691</v>
      </c>
      <c r="U44" s="38">
        <v>0</v>
      </c>
      <c r="X44" s="38" t="s">
        <v>138</v>
      </c>
      <c r="Y44" s="38" t="s">
        <v>77</v>
      </c>
      <c r="Z44" s="28">
        <f t="shared" si="1"/>
        <v>1</v>
      </c>
    </row>
    <row r="45" spans="1:26" s="38" customFormat="1" ht="14.4" customHeight="1" x14ac:dyDescent="0.3">
      <c r="A45" s="38" t="s">
        <v>71</v>
      </c>
      <c r="B45" s="38" t="s">
        <v>28</v>
      </c>
      <c r="C45" s="38">
        <v>8</v>
      </c>
      <c r="D45" s="38" t="s">
        <v>77</v>
      </c>
      <c r="E45" s="38">
        <v>6</v>
      </c>
      <c r="F45" s="38" t="s">
        <v>80</v>
      </c>
      <c r="G45" s="38">
        <v>2021</v>
      </c>
      <c r="H45" s="38">
        <v>9999999</v>
      </c>
      <c r="I45" s="38">
        <v>9999999</v>
      </c>
      <c r="J45" s="38" t="s">
        <v>84</v>
      </c>
      <c r="K45" s="38" t="s">
        <v>84</v>
      </c>
      <c r="L45" s="38" t="s">
        <v>105</v>
      </c>
      <c r="M45" s="38" t="s">
        <v>107</v>
      </c>
      <c r="N45" s="38">
        <v>60</v>
      </c>
      <c r="O45" s="38">
        <v>999999999</v>
      </c>
      <c r="P45" s="38" t="s">
        <v>113</v>
      </c>
      <c r="Q45" s="38">
        <f>716*12</f>
        <v>8592</v>
      </c>
      <c r="R45" s="38" t="s">
        <v>1334</v>
      </c>
      <c r="S45" s="40">
        <v>0.67</v>
      </c>
      <c r="T45" s="38">
        <v>787</v>
      </c>
      <c r="U45" s="38">
        <v>0</v>
      </c>
      <c r="X45" s="38" t="s">
        <v>138</v>
      </c>
      <c r="Y45" s="38" t="s">
        <v>77</v>
      </c>
      <c r="Z45" s="28">
        <f t="shared" si="1"/>
        <v>1</v>
      </c>
    </row>
    <row r="46" spans="1:26" s="38" customFormat="1" ht="14.25" customHeight="1" x14ac:dyDescent="0.3">
      <c r="A46" s="38" t="s">
        <v>71</v>
      </c>
      <c r="B46" s="38" t="s">
        <v>28</v>
      </c>
      <c r="C46" s="38">
        <v>8</v>
      </c>
      <c r="D46" s="38" t="s">
        <v>77</v>
      </c>
      <c r="E46" s="38">
        <v>7</v>
      </c>
      <c r="F46" s="38" t="s">
        <v>80</v>
      </c>
      <c r="G46" s="38">
        <v>2021</v>
      </c>
      <c r="H46" s="38">
        <v>9999999</v>
      </c>
      <c r="I46" s="38">
        <v>9999999</v>
      </c>
      <c r="J46" s="38" t="s">
        <v>84</v>
      </c>
      <c r="K46" s="38" t="s">
        <v>84</v>
      </c>
      <c r="L46" s="38" t="s">
        <v>105</v>
      </c>
      <c r="M46" s="38" t="s">
        <v>107</v>
      </c>
      <c r="N46" s="38">
        <v>60</v>
      </c>
      <c r="O46" s="38">
        <v>999999999</v>
      </c>
      <c r="P46" s="38" t="s">
        <v>113</v>
      </c>
      <c r="Q46" s="38">
        <f>787*12</f>
        <v>9444</v>
      </c>
      <c r="R46" s="38" t="s">
        <v>1334</v>
      </c>
      <c r="S46" s="40">
        <v>0.67</v>
      </c>
      <c r="T46" s="38">
        <v>865</v>
      </c>
      <c r="U46" s="38">
        <v>0</v>
      </c>
      <c r="X46" s="38" t="s">
        <v>138</v>
      </c>
      <c r="Y46" s="38" t="s">
        <v>77</v>
      </c>
      <c r="Z46" s="28">
        <f t="shared" si="1"/>
        <v>1</v>
      </c>
    </row>
    <row r="47" spans="1:26" s="38" customFormat="1" ht="14.4" customHeight="1" x14ac:dyDescent="0.3">
      <c r="A47" s="38" t="s">
        <v>71</v>
      </c>
      <c r="B47" s="38" t="s">
        <v>28</v>
      </c>
      <c r="C47" s="38">
        <v>8</v>
      </c>
      <c r="D47" s="38" t="s">
        <v>77</v>
      </c>
      <c r="E47" s="38">
        <v>8</v>
      </c>
      <c r="F47" s="38" t="s">
        <v>80</v>
      </c>
      <c r="G47" s="38">
        <v>2021</v>
      </c>
      <c r="H47" s="38">
        <v>9999999</v>
      </c>
      <c r="I47" s="38">
        <v>9999999</v>
      </c>
      <c r="J47" s="38" t="s">
        <v>84</v>
      </c>
      <c r="K47" s="38" t="s">
        <v>84</v>
      </c>
      <c r="L47" s="38" t="s">
        <v>105</v>
      </c>
      <c r="M47" s="38" t="s">
        <v>107</v>
      </c>
      <c r="N47" s="38">
        <v>60</v>
      </c>
      <c r="O47" s="38">
        <v>999999999</v>
      </c>
      <c r="P47" s="38" t="s">
        <v>113</v>
      </c>
      <c r="Q47" s="38">
        <f>861*12</f>
        <v>10332</v>
      </c>
      <c r="R47" s="38" t="s">
        <v>1334</v>
      </c>
      <c r="S47" s="40">
        <v>0.67</v>
      </c>
      <c r="T47" s="38">
        <v>947</v>
      </c>
      <c r="U47" s="38">
        <v>0</v>
      </c>
      <c r="X47" s="38" t="s">
        <v>139</v>
      </c>
      <c r="Y47" s="38" t="s">
        <v>146</v>
      </c>
      <c r="Z47" s="28">
        <f t="shared" si="1"/>
        <v>1</v>
      </c>
    </row>
    <row r="48" spans="1:26" s="38" customFormat="1" ht="14.4" customHeight="1" x14ac:dyDescent="0.3">
      <c r="A48" s="38" t="s">
        <v>71</v>
      </c>
      <c r="B48" s="38" t="s">
        <v>28</v>
      </c>
      <c r="C48" s="38">
        <v>8</v>
      </c>
      <c r="D48" s="38" t="s">
        <v>77</v>
      </c>
      <c r="E48" s="38">
        <v>9</v>
      </c>
      <c r="F48" s="38" t="s">
        <v>80</v>
      </c>
      <c r="G48" s="38">
        <v>2021</v>
      </c>
      <c r="H48" s="38">
        <v>9999999</v>
      </c>
      <c r="I48" s="38">
        <v>9999999</v>
      </c>
      <c r="J48" s="38" t="s">
        <v>84</v>
      </c>
      <c r="K48" s="38" t="s">
        <v>84</v>
      </c>
      <c r="L48" s="38" t="s">
        <v>105</v>
      </c>
      <c r="M48" s="38" t="s">
        <v>107</v>
      </c>
      <c r="N48" s="38">
        <v>60</v>
      </c>
      <c r="O48" s="38">
        <v>999999999</v>
      </c>
      <c r="P48" s="38" t="s">
        <v>113</v>
      </c>
      <c r="Q48" s="38">
        <f>(861+67)*12</f>
        <v>11136</v>
      </c>
      <c r="R48" s="38" t="s">
        <v>1334</v>
      </c>
      <c r="S48" s="40">
        <v>0.67</v>
      </c>
      <c r="T48" s="38">
        <f>T47+72</f>
        <v>1019</v>
      </c>
      <c r="U48" s="38">
        <v>0</v>
      </c>
      <c r="X48" s="38" t="s">
        <v>139</v>
      </c>
      <c r="Y48" s="38" t="s">
        <v>146</v>
      </c>
      <c r="Z48" s="28">
        <f t="shared" si="1"/>
        <v>1</v>
      </c>
    </row>
    <row r="49" spans="1:26" s="38" customFormat="1" x14ac:dyDescent="0.3">
      <c r="A49" s="38" t="s">
        <v>71</v>
      </c>
      <c r="B49" s="38" t="s">
        <v>28</v>
      </c>
      <c r="C49" s="38">
        <v>8</v>
      </c>
      <c r="D49" s="38" t="s">
        <v>77</v>
      </c>
      <c r="E49" s="38">
        <v>10</v>
      </c>
      <c r="F49" s="38" t="s">
        <v>80</v>
      </c>
      <c r="G49" s="38">
        <v>2021</v>
      </c>
      <c r="H49" s="38">
        <v>9999999</v>
      </c>
      <c r="I49" s="38">
        <v>9999999</v>
      </c>
      <c r="J49" s="38" t="s">
        <v>84</v>
      </c>
      <c r="K49" s="38" t="s">
        <v>84</v>
      </c>
      <c r="L49" s="38" t="s">
        <v>105</v>
      </c>
      <c r="M49" s="38" t="s">
        <v>107</v>
      </c>
      <c r="N49" s="38">
        <v>60</v>
      </c>
      <c r="O49" s="38">
        <v>999999999</v>
      </c>
      <c r="P49" s="38" t="s">
        <v>113</v>
      </c>
      <c r="Q49" s="38">
        <f>Q48+(67*12)</f>
        <v>11940</v>
      </c>
      <c r="R49" s="38" t="s">
        <v>1334</v>
      </c>
      <c r="S49" s="40">
        <v>0.67</v>
      </c>
      <c r="T49" s="38">
        <f t="shared" ref="T49:T51" si="2">T48+72</f>
        <v>1091</v>
      </c>
      <c r="U49" s="38">
        <v>0</v>
      </c>
      <c r="X49" s="38" t="s">
        <v>139</v>
      </c>
      <c r="Y49" s="38" t="s">
        <v>146</v>
      </c>
      <c r="Z49" s="28">
        <f t="shared" si="1"/>
        <v>1</v>
      </c>
    </row>
    <row r="50" spans="1:26" s="38" customFormat="1" x14ac:dyDescent="0.3">
      <c r="A50" s="38" t="s">
        <v>71</v>
      </c>
      <c r="B50" s="38" t="s">
        <v>28</v>
      </c>
      <c r="C50" s="38">
        <v>8</v>
      </c>
      <c r="D50" s="38" t="s">
        <v>77</v>
      </c>
      <c r="E50" s="38">
        <v>11</v>
      </c>
      <c r="F50" s="38" t="s">
        <v>80</v>
      </c>
      <c r="G50" s="38">
        <v>2021</v>
      </c>
      <c r="H50" s="38">
        <v>9999999</v>
      </c>
      <c r="I50" s="38">
        <v>9999999</v>
      </c>
      <c r="J50" s="38" t="s">
        <v>84</v>
      </c>
      <c r="K50" s="38" t="s">
        <v>84</v>
      </c>
      <c r="L50" s="38" t="s">
        <v>105</v>
      </c>
      <c r="M50" s="38" t="s">
        <v>107</v>
      </c>
      <c r="N50" s="38">
        <v>60</v>
      </c>
      <c r="O50" s="38">
        <v>999999999</v>
      </c>
      <c r="P50" s="38" t="s">
        <v>113</v>
      </c>
      <c r="Q50" s="38">
        <f t="shared" ref="Q50:Q51" si="3">Q49+(67*12)</f>
        <v>12744</v>
      </c>
      <c r="R50" s="38" t="s">
        <v>1334</v>
      </c>
      <c r="S50" s="40">
        <v>0.67</v>
      </c>
      <c r="T50" s="38">
        <f t="shared" si="2"/>
        <v>1163</v>
      </c>
      <c r="U50" s="38">
        <v>0</v>
      </c>
      <c r="X50" s="38" t="s">
        <v>139</v>
      </c>
      <c r="Y50" s="38" t="s">
        <v>146</v>
      </c>
      <c r="Z50" s="28">
        <f t="shared" si="1"/>
        <v>1</v>
      </c>
    </row>
    <row r="51" spans="1:26" s="38" customFormat="1" x14ac:dyDescent="0.3">
      <c r="A51" s="38" t="s">
        <v>71</v>
      </c>
      <c r="B51" s="38" t="s">
        <v>28</v>
      </c>
      <c r="C51" s="38">
        <v>8</v>
      </c>
      <c r="D51" s="38" t="s">
        <v>77</v>
      </c>
      <c r="E51" s="38">
        <v>12</v>
      </c>
      <c r="F51" s="38" t="s">
        <v>80</v>
      </c>
      <c r="G51" s="38">
        <v>2021</v>
      </c>
      <c r="H51" s="38">
        <v>9999999</v>
      </c>
      <c r="I51" s="38">
        <v>9999999</v>
      </c>
      <c r="J51" s="38" t="s">
        <v>84</v>
      </c>
      <c r="K51" s="38" t="s">
        <v>84</v>
      </c>
      <c r="L51" s="38" t="s">
        <v>105</v>
      </c>
      <c r="M51" s="38" t="s">
        <v>107</v>
      </c>
      <c r="N51" s="38">
        <v>60</v>
      </c>
      <c r="O51" s="38">
        <v>999999999</v>
      </c>
      <c r="P51" s="38" t="s">
        <v>113</v>
      </c>
      <c r="Q51" s="38">
        <f t="shared" si="3"/>
        <v>13548</v>
      </c>
      <c r="R51" s="38" t="s">
        <v>1334</v>
      </c>
      <c r="S51" s="40">
        <v>0.67</v>
      </c>
      <c r="T51" s="38">
        <f t="shared" si="2"/>
        <v>1235</v>
      </c>
      <c r="U51" s="38">
        <v>0</v>
      </c>
      <c r="X51" s="38" t="s">
        <v>139</v>
      </c>
      <c r="Y51" s="38" t="s">
        <v>146</v>
      </c>
      <c r="Z51" s="28">
        <f t="shared" si="1"/>
        <v>1</v>
      </c>
    </row>
    <row r="52" spans="1:26" s="38" customFormat="1" x14ac:dyDescent="0.3">
      <c r="A52" s="38" t="s">
        <v>71</v>
      </c>
      <c r="B52" s="38" t="s">
        <v>4</v>
      </c>
      <c r="C52" s="38">
        <v>9</v>
      </c>
      <c r="D52" s="38" t="s">
        <v>77</v>
      </c>
      <c r="E52" s="38">
        <v>1</v>
      </c>
      <c r="F52" s="38" t="s">
        <v>80</v>
      </c>
      <c r="G52" s="38">
        <v>2021</v>
      </c>
      <c r="H52" s="38">
        <v>3000</v>
      </c>
      <c r="I52" s="38">
        <v>3000</v>
      </c>
      <c r="J52" s="38" t="s">
        <v>84</v>
      </c>
      <c r="K52" s="38" t="s">
        <v>84</v>
      </c>
      <c r="L52" s="38" t="s">
        <v>105</v>
      </c>
      <c r="M52" s="38" t="s">
        <v>107</v>
      </c>
      <c r="N52" s="38">
        <v>60</v>
      </c>
      <c r="O52" s="38">
        <v>999999999</v>
      </c>
      <c r="P52" s="38" t="s">
        <v>84</v>
      </c>
      <c r="Q52" s="38">
        <v>999999999</v>
      </c>
      <c r="R52" s="38" t="s">
        <v>117</v>
      </c>
      <c r="S52" s="41">
        <v>1005</v>
      </c>
      <c r="T52" s="38">
        <v>443</v>
      </c>
      <c r="U52" s="38">
        <v>0</v>
      </c>
      <c r="V52" s="65" t="s">
        <v>1338</v>
      </c>
      <c r="X52" s="38" t="s">
        <v>138</v>
      </c>
      <c r="Y52" s="38" t="s">
        <v>77</v>
      </c>
      <c r="Z52" s="28">
        <f t="shared" si="1"/>
        <v>1</v>
      </c>
    </row>
    <row r="53" spans="1:26" s="38" customFormat="1" x14ac:dyDescent="0.3">
      <c r="A53" s="38" t="s">
        <v>71</v>
      </c>
      <c r="B53" s="38" t="s">
        <v>4</v>
      </c>
      <c r="C53" s="38">
        <v>9</v>
      </c>
      <c r="D53" s="38" t="s">
        <v>77</v>
      </c>
      <c r="E53" s="38">
        <v>2</v>
      </c>
      <c r="F53" s="38" t="s">
        <v>80</v>
      </c>
      <c r="G53" s="38">
        <v>2021</v>
      </c>
      <c r="H53" s="38">
        <v>3000</v>
      </c>
      <c r="I53" s="38">
        <v>3000</v>
      </c>
      <c r="J53" s="38" t="s">
        <v>84</v>
      </c>
      <c r="K53" s="38" t="s">
        <v>84</v>
      </c>
      <c r="L53" s="38" t="s">
        <v>105</v>
      </c>
      <c r="M53" s="38" t="s">
        <v>107</v>
      </c>
      <c r="N53" s="38">
        <v>60</v>
      </c>
      <c r="O53" s="38">
        <v>999999999</v>
      </c>
      <c r="P53" s="38" t="s">
        <v>84</v>
      </c>
      <c r="Q53" s="38">
        <v>999999999</v>
      </c>
      <c r="R53" s="38" t="s">
        <v>117</v>
      </c>
      <c r="S53" s="41">
        <v>1353.3333333333333</v>
      </c>
      <c r="T53" s="38">
        <v>563</v>
      </c>
      <c r="U53" s="38">
        <v>0</v>
      </c>
      <c r="V53" s="66"/>
      <c r="X53" s="38" t="s">
        <v>138</v>
      </c>
      <c r="Y53" s="38" t="s">
        <v>77</v>
      </c>
      <c r="Z53" s="28">
        <f t="shared" si="1"/>
        <v>1</v>
      </c>
    </row>
    <row r="54" spans="1:26" s="38" customFormat="1" x14ac:dyDescent="0.3">
      <c r="A54" s="38" t="s">
        <v>71</v>
      </c>
      <c r="B54" s="38" t="s">
        <v>4</v>
      </c>
      <c r="C54" s="38">
        <v>9</v>
      </c>
      <c r="D54" s="38" t="s">
        <v>77</v>
      </c>
      <c r="E54" s="38">
        <v>3</v>
      </c>
      <c r="F54" s="38" t="s">
        <v>80</v>
      </c>
      <c r="G54" s="38">
        <v>2021</v>
      </c>
      <c r="H54" s="38">
        <v>3000</v>
      </c>
      <c r="I54" s="38">
        <v>3000</v>
      </c>
      <c r="J54" s="38" t="s">
        <v>84</v>
      </c>
      <c r="K54" s="38" t="s">
        <v>84</v>
      </c>
      <c r="L54" s="38" t="s">
        <v>105</v>
      </c>
      <c r="M54" s="38" t="s">
        <v>107</v>
      </c>
      <c r="N54" s="38">
        <v>60</v>
      </c>
      <c r="O54" s="38">
        <v>999999999</v>
      </c>
      <c r="P54" s="38" t="s">
        <v>84</v>
      </c>
      <c r="Q54" s="38">
        <v>999999999</v>
      </c>
      <c r="R54" s="38" t="s">
        <v>117</v>
      </c>
      <c r="S54" s="41">
        <v>1701.6666666666667</v>
      </c>
      <c r="T54" s="38">
        <v>698</v>
      </c>
      <c r="U54" s="38">
        <v>0</v>
      </c>
      <c r="V54" s="66"/>
      <c r="X54" s="38" t="s">
        <v>138</v>
      </c>
      <c r="Y54" s="38" t="s">
        <v>77</v>
      </c>
      <c r="Z54" s="28">
        <f t="shared" si="1"/>
        <v>1</v>
      </c>
    </row>
    <row r="55" spans="1:26" s="38" customFormat="1" x14ac:dyDescent="0.3">
      <c r="A55" s="38" t="s">
        <v>71</v>
      </c>
      <c r="B55" s="38" t="s">
        <v>4</v>
      </c>
      <c r="C55" s="38">
        <v>9</v>
      </c>
      <c r="D55" s="38" t="s">
        <v>77</v>
      </c>
      <c r="E55" s="38">
        <v>4</v>
      </c>
      <c r="F55" s="38" t="s">
        <v>80</v>
      </c>
      <c r="G55" s="38">
        <v>2021</v>
      </c>
      <c r="H55" s="38">
        <v>3000</v>
      </c>
      <c r="I55" s="38">
        <v>3000</v>
      </c>
      <c r="J55" s="38" t="s">
        <v>84</v>
      </c>
      <c r="K55" s="38" t="s">
        <v>84</v>
      </c>
      <c r="L55" s="38" t="s">
        <v>105</v>
      </c>
      <c r="M55" s="38" t="s">
        <v>107</v>
      </c>
      <c r="N55" s="38">
        <v>60</v>
      </c>
      <c r="O55" s="38">
        <v>999999999</v>
      </c>
      <c r="P55" s="38" t="s">
        <v>84</v>
      </c>
      <c r="Q55" s="38">
        <v>999999999</v>
      </c>
      <c r="R55" s="38" t="s">
        <v>117</v>
      </c>
      <c r="S55" s="41">
        <v>2050</v>
      </c>
      <c r="T55" s="38">
        <v>815</v>
      </c>
      <c r="U55" s="38">
        <v>0</v>
      </c>
      <c r="V55" s="66"/>
      <c r="X55" s="38" t="s">
        <v>138</v>
      </c>
      <c r="Y55" s="38" t="s">
        <v>77</v>
      </c>
      <c r="Z55" s="28">
        <f t="shared" si="1"/>
        <v>1</v>
      </c>
    </row>
    <row r="56" spans="1:26" s="38" customFormat="1" x14ac:dyDescent="0.3">
      <c r="A56" s="38" t="s">
        <v>71</v>
      </c>
      <c r="B56" s="38" t="s">
        <v>4</v>
      </c>
      <c r="C56" s="38">
        <v>9</v>
      </c>
      <c r="D56" s="38" t="s">
        <v>77</v>
      </c>
      <c r="E56" s="38">
        <v>5</v>
      </c>
      <c r="F56" s="38" t="s">
        <v>80</v>
      </c>
      <c r="G56" s="38">
        <v>2021</v>
      </c>
      <c r="H56" s="38">
        <v>3000</v>
      </c>
      <c r="I56" s="38">
        <v>3000</v>
      </c>
      <c r="J56" s="38" t="s">
        <v>84</v>
      </c>
      <c r="K56" s="38" t="s">
        <v>84</v>
      </c>
      <c r="L56" s="38" t="s">
        <v>105</v>
      </c>
      <c r="M56" s="38" t="s">
        <v>107</v>
      </c>
      <c r="N56" s="38">
        <v>60</v>
      </c>
      <c r="O56" s="38">
        <v>999999999</v>
      </c>
      <c r="P56" s="38" t="s">
        <v>84</v>
      </c>
      <c r="Q56" s="38">
        <v>999999999</v>
      </c>
      <c r="R56" s="38" t="s">
        <v>117</v>
      </c>
      <c r="S56" s="41">
        <v>2398.3333333333335</v>
      </c>
      <c r="T56" s="38">
        <v>919</v>
      </c>
      <c r="U56" s="38">
        <v>0</v>
      </c>
      <c r="V56" s="66"/>
      <c r="X56" s="38" t="s">
        <v>138</v>
      </c>
      <c r="Y56" s="38" t="s">
        <v>77</v>
      </c>
      <c r="Z56" s="28">
        <f t="shared" si="1"/>
        <v>1</v>
      </c>
    </row>
    <row r="57" spans="1:26" s="38" customFormat="1" ht="15" thickBot="1" x14ac:dyDescent="0.35">
      <c r="A57" s="38" t="s">
        <v>71</v>
      </c>
      <c r="B57" s="38" t="s">
        <v>4</v>
      </c>
      <c r="C57" s="38">
        <v>9</v>
      </c>
      <c r="D57" s="38" t="s">
        <v>77</v>
      </c>
      <c r="E57" s="38">
        <v>6</v>
      </c>
      <c r="F57" s="38" t="s">
        <v>80</v>
      </c>
      <c r="G57" s="38">
        <v>2021</v>
      </c>
      <c r="H57" s="38">
        <v>3000</v>
      </c>
      <c r="I57" s="38">
        <v>3000</v>
      </c>
      <c r="J57" s="38" t="s">
        <v>84</v>
      </c>
      <c r="K57" s="38" t="s">
        <v>84</v>
      </c>
      <c r="L57" s="38" t="s">
        <v>105</v>
      </c>
      <c r="M57" s="38" t="s">
        <v>107</v>
      </c>
      <c r="N57" s="38">
        <v>60</v>
      </c>
      <c r="O57" s="38">
        <v>999999999</v>
      </c>
      <c r="P57" s="38" t="s">
        <v>84</v>
      </c>
      <c r="Q57" s="38">
        <v>999999999</v>
      </c>
      <c r="R57" s="38" t="s">
        <v>117</v>
      </c>
      <c r="S57" s="41">
        <v>2746.6666666666665</v>
      </c>
      <c r="T57" s="38">
        <v>1028</v>
      </c>
      <c r="U57" s="38">
        <v>0</v>
      </c>
      <c r="V57" s="66"/>
      <c r="X57" s="38" t="s">
        <v>138</v>
      </c>
      <c r="Y57" s="38" t="s">
        <v>77</v>
      </c>
      <c r="Z57" s="28">
        <f t="shared" si="1"/>
        <v>1</v>
      </c>
    </row>
    <row r="58" spans="1:26" s="38" customFormat="1" ht="15.6" thickTop="1" thickBot="1" x14ac:dyDescent="0.35">
      <c r="A58" s="38" t="s">
        <v>71</v>
      </c>
      <c r="B58" s="38" t="s">
        <v>4</v>
      </c>
      <c r="C58" s="38">
        <v>9</v>
      </c>
      <c r="D58" s="38" t="s">
        <v>77</v>
      </c>
      <c r="E58" s="38">
        <v>7</v>
      </c>
      <c r="F58" s="38" t="s">
        <v>80</v>
      </c>
      <c r="G58" s="38">
        <v>2021</v>
      </c>
      <c r="H58" s="38">
        <v>3000</v>
      </c>
      <c r="I58" s="38">
        <v>3000</v>
      </c>
      <c r="J58" s="38" t="s">
        <v>84</v>
      </c>
      <c r="K58" s="38" t="s">
        <v>84</v>
      </c>
      <c r="L58" s="38" t="s">
        <v>105</v>
      </c>
      <c r="M58" s="38" t="s">
        <v>107</v>
      </c>
      <c r="N58" s="38">
        <v>60</v>
      </c>
      <c r="O58" s="38">
        <v>999999999</v>
      </c>
      <c r="P58" s="38" t="s">
        <v>84</v>
      </c>
      <c r="Q58" s="42">
        <v>999999999</v>
      </c>
      <c r="R58" s="38" t="s">
        <v>117</v>
      </c>
      <c r="S58" s="41">
        <v>3095</v>
      </c>
      <c r="T58" s="43">
        <v>1143</v>
      </c>
      <c r="U58" s="38">
        <v>0</v>
      </c>
      <c r="V58" s="66"/>
      <c r="X58" s="38" t="s">
        <v>138</v>
      </c>
      <c r="Y58" s="38" t="s">
        <v>77</v>
      </c>
      <c r="Z58" s="28">
        <f t="shared" si="1"/>
        <v>1</v>
      </c>
    </row>
    <row r="59" spans="1:26" s="38" customFormat="1" ht="15.6" thickTop="1" thickBot="1" x14ac:dyDescent="0.35">
      <c r="A59" s="38" t="s">
        <v>71</v>
      </c>
      <c r="B59" s="38" t="s">
        <v>4</v>
      </c>
      <c r="C59" s="38">
        <v>9</v>
      </c>
      <c r="D59" s="38" t="s">
        <v>77</v>
      </c>
      <c r="E59" s="38">
        <v>8</v>
      </c>
      <c r="F59" s="38" t="s">
        <v>80</v>
      </c>
      <c r="G59" s="38">
        <v>2021</v>
      </c>
      <c r="H59" s="38">
        <v>3000</v>
      </c>
      <c r="I59" s="38">
        <v>3000</v>
      </c>
      <c r="J59" s="38" t="s">
        <v>84</v>
      </c>
      <c r="K59" s="38" t="s">
        <v>84</v>
      </c>
      <c r="L59" s="38" t="s">
        <v>105</v>
      </c>
      <c r="M59" s="38" t="s">
        <v>107</v>
      </c>
      <c r="N59" s="38">
        <v>60</v>
      </c>
      <c r="O59" s="38">
        <v>999999999</v>
      </c>
      <c r="P59" s="38" t="s">
        <v>84</v>
      </c>
      <c r="Q59" s="42">
        <v>999999999</v>
      </c>
      <c r="R59" s="38" t="s">
        <v>117</v>
      </c>
      <c r="S59" s="41">
        <f>S58+S58-S57</f>
        <v>3443.3333333333335</v>
      </c>
      <c r="T59" s="44">
        <v>1257</v>
      </c>
      <c r="U59" s="38">
        <v>0</v>
      </c>
      <c r="V59" s="66"/>
      <c r="X59" s="38" t="s">
        <v>139</v>
      </c>
      <c r="Y59" s="38" t="s">
        <v>146</v>
      </c>
      <c r="Z59" s="28">
        <f t="shared" si="1"/>
        <v>1</v>
      </c>
    </row>
    <row r="60" spans="1:26" s="38" customFormat="1" ht="15.6" thickTop="1" thickBot="1" x14ac:dyDescent="0.35">
      <c r="A60" s="38" t="s">
        <v>71</v>
      </c>
      <c r="B60" s="38" t="s">
        <v>4</v>
      </c>
      <c r="C60" s="38">
        <v>9</v>
      </c>
      <c r="D60" s="38" t="s">
        <v>77</v>
      </c>
      <c r="E60" s="38">
        <v>9</v>
      </c>
      <c r="F60" s="38" t="s">
        <v>80</v>
      </c>
      <c r="G60" s="38">
        <v>2021</v>
      </c>
      <c r="H60" s="38">
        <v>3000</v>
      </c>
      <c r="I60" s="38">
        <v>3000</v>
      </c>
      <c r="J60" s="38" t="s">
        <v>84</v>
      </c>
      <c r="K60" s="38" t="s">
        <v>84</v>
      </c>
      <c r="L60" s="38" t="s">
        <v>105</v>
      </c>
      <c r="M60" s="38" t="s">
        <v>107</v>
      </c>
      <c r="N60" s="38">
        <v>60</v>
      </c>
      <c r="O60" s="38">
        <v>999999999</v>
      </c>
      <c r="P60" s="38" t="s">
        <v>84</v>
      </c>
      <c r="Q60" s="42">
        <v>999999999</v>
      </c>
      <c r="R60" s="38" t="s">
        <v>117</v>
      </c>
      <c r="S60" s="41">
        <f t="shared" ref="S60:T63" si="4">S59+S59-S58</f>
        <v>3791.666666666667</v>
      </c>
      <c r="T60" s="44">
        <f>T59+T59-T58</f>
        <v>1371</v>
      </c>
      <c r="U60" s="38">
        <v>0</v>
      </c>
      <c r="V60" s="66"/>
      <c r="X60" s="38" t="s">
        <v>139</v>
      </c>
      <c r="Y60" s="38" t="s">
        <v>146</v>
      </c>
      <c r="Z60" s="28">
        <f t="shared" si="1"/>
        <v>1</v>
      </c>
    </row>
    <row r="61" spans="1:26" s="38" customFormat="1" ht="15.6" thickTop="1" thickBot="1" x14ac:dyDescent="0.35">
      <c r="A61" s="38" t="s">
        <v>71</v>
      </c>
      <c r="B61" s="38" t="s">
        <v>4</v>
      </c>
      <c r="C61" s="38">
        <v>9</v>
      </c>
      <c r="D61" s="38" t="s">
        <v>77</v>
      </c>
      <c r="E61" s="38">
        <v>10</v>
      </c>
      <c r="F61" s="38" t="s">
        <v>80</v>
      </c>
      <c r="G61" s="38">
        <v>2021</v>
      </c>
      <c r="H61" s="38">
        <v>3000</v>
      </c>
      <c r="I61" s="38">
        <v>3000</v>
      </c>
      <c r="J61" s="38" t="s">
        <v>84</v>
      </c>
      <c r="K61" s="38" t="s">
        <v>84</v>
      </c>
      <c r="L61" s="38" t="s">
        <v>105</v>
      </c>
      <c r="M61" s="38" t="s">
        <v>107</v>
      </c>
      <c r="N61" s="38">
        <v>60</v>
      </c>
      <c r="O61" s="38">
        <v>999999999</v>
      </c>
      <c r="P61" s="38" t="s">
        <v>84</v>
      </c>
      <c r="Q61" s="42">
        <v>999999999</v>
      </c>
      <c r="R61" s="38" t="s">
        <v>117</v>
      </c>
      <c r="S61" s="41">
        <f t="shared" si="4"/>
        <v>4140</v>
      </c>
      <c r="T61" s="44">
        <f t="shared" si="4"/>
        <v>1485</v>
      </c>
      <c r="U61" s="38">
        <v>0</v>
      </c>
      <c r="V61" s="66"/>
      <c r="X61" s="38" t="s">
        <v>139</v>
      </c>
      <c r="Y61" s="38" t="s">
        <v>146</v>
      </c>
      <c r="Z61" s="28">
        <f t="shared" si="1"/>
        <v>1</v>
      </c>
    </row>
    <row r="62" spans="1:26" s="38" customFormat="1" ht="15.6" thickTop="1" thickBot="1" x14ac:dyDescent="0.35">
      <c r="A62" s="38" t="s">
        <v>71</v>
      </c>
      <c r="B62" s="38" t="s">
        <v>4</v>
      </c>
      <c r="C62" s="38">
        <v>9</v>
      </c>
      <c r="D62" s="38" t="s">
        <v>77</v>
      </c>
      <c r="E62" s="38">
        <v>11</v>
      </c>
      <c r="F62" s="38" t="s">
        <v>80</v>
      </c>
      <c r="G62" s="38">
        <v>2021</v>
      </c>
      <c r="H62" s="38">
        <v>3000</v>
      </c>
      <c r="I62" s="38">
        <v>3000</v>
      </c>
      <c r="J62" s="38" t="s">
        <v>84</v>
      </c>
      <c r="K62" s="38" t="s">
        <v>84</v>
      </c>
      <c r="L62" s="38" t="s">
        <v>105</v>
      </c>
      <c r="M62" s="38" t="s">
        <v>107</v>
      </c>
      <c r="N62" s="38">
        <v>60</v>
      </c>
      <c r="O62" s="38">
        <v>999999999</v>
      </c>
      <c r="P62" s="38" t="s">
        <v>84</v>
      </c>
      <c r="Q62" s="42">
        <v>999999999</v>
      </c>
      <c r="R62" s="38" t="s">
        <v>117</v>
      </c>
      <c r="S62" s="41">
        <f t="shared" si="4"/>
        <v>4488.333333333333</v>
      </c>
      <c r="T62" s="44">
        <f t="shared" si="4"/>
        <v>1599</v>
      </c>
      <c r="U62" s="38">
        <v>0</v>
      </c>
      <c r="V62" s="66"/>
      <c r="X62" s="38" t="s">
        <v>139</v>
      </c>
      <c r="Y62" s="38" t="s">
        <v>146</v>
      </c>
      <c r="Z62" s="28">
        <f t="shared" si="1"/>
        <v>1</v>
      </c>
    </row>
    <row r="63" spans="1:26" s="38" customFormat="1" ht="15.6" thickTop="1" thickBot="1" x14ac:dyDescent="0.35">
      <c r="A63" s="38" t="s">
        <v>71</v>
      </c>
      <c r="B63" s="38" t="s">
        <v>4</v>
      </c>
      <c r="C63" s="38">
        <v>9</v>
      </c>
      <c r="D63" s="38" t="s">
        <v>77</v>
      </c>
      <c r="E63" s="38">
        <v>12</v>
      </c>
      <c r="F63" s="38" t="s">
        <v>80</v>
      </c>
      <c r="G63" s="38">
        <v>2021</v>
      </c>
      <c r="H63" s="38">
        <v>3000</v>
      </c>
      <c r="I63" s="38">
        <v>3000</v>
      </c>
      <c r="J63" s="38" t="s">
        <v>84</v>
      </c>
      <c r="K63" s="38" t="s">
        <v>84</v>
      </c>
      <c r="L63" s="38" t="s">
        <v>105</v>
      </c>
      <c r="M63" s="38" t="s">
        <v>107</v>
      </c>
      <c r="N63" s="38">
        <v>60</v>
      </c>
      <c r="O63" s="38">
        <v>999999999</v>
      </c>
      <c r="P63" s="38" t="s">
        <v>84</v>
      </c>
      <c r="Q63" s="42">
        <v>999999999</v>
      </c>
      <c r="R63" s="38" t="s">
        <v>117</v>
      </c>
      <c r="S63" s="41">
        <f t="shared" si="4"/>
        <v>4836.6666666666661</v>
      </c>
      <c r="T63" s="44">
        <f t="shared" si="4"/>
        <v>1713</v>
      </c>
      <c r="U63" s="38">
        <v>0</v>
      </c>
      <c r="V63" s="66"/>
      <c r="X63" s="38" t="s">
        <v>139</v>
      </c>
      <c r="Y63" s="38" t="s">
        <v>146</v>
      </c>
      <c r="Z63" s="28">
        <f t="shared" si="1"/>
        <v>1</v>
      </c>
    </row>
    <row r="64" spans="1:26" s="38" customFormat="1" ht="15.6" thickTop="1" thickBot="1" x14ac:dyDescent="0.35">
      <c r="A64" s="38" t="s">
        <v>71</v>
      </c>
      <c r="B64" s="38" t="s">
        <v>30</v>
      </c>
      <c r="C64" s="38">
        <v>11</v>
      </c>
      <c r="D64" s="38" t="s">
        <v>77</v>
      </c>
      <c r="E64" s="38">
        <v>1</v>
      </c>
      <c r="F64" s="38" t="s">
        <v>80</v>
      </c>
      <c r="G64" s="38">
        <v>2021</v>
      </c>
      <c r="H64" s="38">
        <v>2000</v>
      </c>
      <c r="I64" s="38">
        <v>2000</v>
      </c>
      <c r="J64" s="38" t="s">
        <v>85</v>
      </c>
      <c r="K64" s="38" t="s">
        <v>92</v>
      </c>
      <c r="L64" s="38" t="s">
        <v>105</v>
      </c>
      <c r="M64" s="38" t="s">
        <v>107</v>
      </c>
      <c r="N64" s="38">
        <v>9999999</v>
      </c>
      <c r="O64" s="38">
        <f>450*12</f>
        <v>5400</v>
      </c>
      <c r="P64" s="38" t="s">
        <v>84</v>
      </c>
      <c r="Q64" s="42">
        <v>999999999</v>
      </c>
      <c r="R64" s="38" t="s">
        <v>124</v>
      </c>
      <c r="S64" s="45">
        <v>0.66666666666666663</v>
      </c>
      <c r="T64" s="44">
        <v>418</v>
      </c>
      <c r="U64" s="38">
        <v>0</v>
      </c>
      <c r="X64" s="38" t="s">
        <v>138</v>
      </c>
      <c r="Y64" s="38" t="s">
        <v>77</v>
      </c>
      <c r="Z64" s="28">
        <f t="shared" si="1"/>
        <v>1</v>
      </c>
    </row>
    <row r="65" spans="1:26" s="38" customFormat="1" ht="14.4" customHeight="1" thickTop="1" x14ac:dyDescent="0.3">
      <c r="A65" s="38" t="s">
        <v>71</v>
      </c>
      <c r="B65" s="38" t="s">
        <v>30</v>
      </c>
      <c r="C65" s="38">
        <v>11</v>
      </c>
      <c r="D65" s="38" t="s">
        <v>77</v>
      </c>
      <c r="E65" s="38">
        <v>2</v>
      </c>
      <c r="F65" s="38" t="s">
        <v>80</v>
      </c>
      <c r="G65" s="38">
        <v>2021</v>
      </c>
      <c r="H65" s="38">
        <v>2000</v>
      </c>
      <c r="I65" s="38">
        <v>2000</v>
      </c>
      <c r="J65" s="38" t="s">
        <v>85</v>
      </c>
      <c r="K65" s="38" t="s">
        <v>93</v>
      </c>
      <c r="L65" s="38" t="s">
        <v>105</v>
      </c>
      <c r="M65" s="38" t="s">
        <v>107</v>
      </c>
      <c r="N65" s="38">
        <v>9999999</v>
      </c>
      <c r="O65" s="38">
        <v>6720</v>
      </c>
      <c r="P65" s="38" t="s">
        <v>84</v>
      </c>
      <c r="Q65" s="38">
        <v>999999999</v>
      </c>
      <c r="R65" s="38" t="s">
        <v>124</v>
      </c>
      <c r="S65" s="45">
        <v>0.66666666666666663</v>
      </c>
      <c r="T65" s="38">
        <v>521</v>
      </c>
      <c r="U65" s="38">
        <v>0</v>
      </c>
      <c r="X65" s="38" t="s">
        <v>138</v>
      </c>
      <c r="Y65" s="38" t="s">
        <v>77</v>
      </c>
      <c r="Z65" s="28">
        <f t="shared" si="1"/>
        <v>1</v>
      </c>
    </row>
    <row r="66" spans="1:26" s="38" customFormat="1" ht="14.4" customHeight="1" x14ac:dyDescent="0.3">
      <c r="A66" s="38" t="s">
        <v>71</v>
      </c>
      <c r="B66" s="38" t="s">
        <v>30</v>
      </c>
      <c r="C66" s="38">
        <v>11</v>
      </c>
      <c r="D66" s="38" t="s">
        <v>77</v>
      </c>
      <c r="E66" s="38">
        <v>3</v>
      </c>
      <c r="F66" s="38" t="s">
        <v>80</v>
      </c>
      <c r="G66" s="38">
        <v>2021</v>
      </c>
      <c r="H66" s="38">
        <v>2000</v>
      </c>
      <c r="I66" s="38">
        <v>2000</v>
      </c>
      <c r="J66" s="38" t="s">
        <v>85</v>
      </c>
      <c r="K66" s="38" t="s">
        <v>94</v>
      </c>
      <c r="L66" s="38" t="s">
        <v>105</v>
      </c>
      <c r="M66" s="38" t="s">
        <v>107</v>
      </c>
      <c r="N66" s="38">
        <v>9999999</v>
      </c>
      <c r="O66" s="38">
        <v>8544</v>
      </c>
      <c r="P66" s="38" t="s">
        <v>84</v>
      </c>
      <c r="Q66" s="38">
        <v>999999999</v>
      </c>
      <c r="R66" s="38" t="s">
        <v>124</v>
      </c>
      <c r="S66" s="45">
        <v>0.66666666666666663</v>
      </c>
      <c r="T66" s="38">
        <v>665</v>
      </c>
      <c r="U66" s="38">
        <v>0</v>
      </c>
      <c r="X66" s="38" t="s">
        <v>138</v>
      </c>
      <c r="Y66" s="38" t="s">
        <v>77</v>
      </c>
      <c r="Z66" s="28">
        <f t="shared" si="1"/>
        <v>1</v>
      </c>
    </row>
    <row r="67" spans="1:26" s="38" customFormat="1" ht="14.4" customHeight="1" x14ac:dyDescent="0.3">
      <c r="A67" s="38" t="s">
        <v>71</v>
      </c>
      <c r="B67" s="38" t="s">
        <v>30</v>
      </c>
      <c r="C67" s="38">
        <v>11</v>
      </c>
      <c r="D67" s="38" t="s">
        <v>77</v>
      </c>
      <c r="E67" s="38">
        <v>4</v>
      </c>
      <c r="F67" s="38" t="s">
        <v>80</v>
      </c>
      <c r="G67" s="38">
        <v>2021</v>
      </c>
      <c r="H67" s="38">
        <v>2000</v>
      </c>
      <c r="I67" s="38">
        <v>2000</v>
      </c>
      <c r="J67" s="38" t="s">
        <v>85</v>
      </c>
      <c r="K67" s="38" t="s">
        <v>95</v>
      </c>
      <c r="L67" s="38" t="s">
        <v>105</v>
      </c>
      <c r="M67" s="38" t="s">
        <v>107</v>
      </c>
      <c r="N67" s="38">
        <v>9999999</v>
      </c>
      <c r="O67" s="38">
        <v>10440</v>
      </c>
      <c r="P67" s="38" t="s">
        <v>84</v>
      </c>
      <c r="Q67" s="38">
        <v>999999999</v>
      </c>
      <c r="R67" s="38" t="s">
        <v>124</v>
      </c>
      <c r="S67" s="45">
        <v>0.66666666666666663</v>
      </c>
      <c r="T67" s="38">
        <v>813</v>
      </c>
      <c r="U67" s="38">
        <v>0</v>
      </c>
      <c r="X67" s="38" t="s">
        <v>138</v>
      </c>
      <c r="Y67" s="38" t="s">
        <v>77</v>
      </c>
      <c r="Z67" s="28">
        <f t="shared" si="1"/>
        <v>1</v>
      </c>
    </row>
    <row r="68" spans="1:26" s="38" customFormat="1" ht="14.4" customHeight="1" x14ac:dyDescent="0.3">
      <c r="A68" s="38" t="s">
        <v>71</v>
      </c>
      <c r="B68" s="38" t="s">
        <v>30</v>
      </c>
      <c r="C68" s="38">
        <v>11</v>
      </c>
      <c r="D68" s="38" t="s">
        <v>77</v>
      </c>
      <c r="E68" s="38">
        <v>5</v>
      </c>
      <c r="F68" s="38" t="s">
        <v>80</v>
      </c>
      <c r="G68" s="38">
        <v>2021</v>
      </c>
      <c r="H68" s="38">
        <v>2000</v>
      </c>
      <c r="I68" s="38">
        <v>2000</v>
      </c>
      <c r="J68" s="38" t="s">
        <v>85</v>
      </c>
      <c r="K68" s="38" t="s">
        <v>96</v>
      </c>
      <c r="L68" s="38" t="s">
        <v>105</v>
      </c>
      <c r="M68" s="38" t="s">
        <v>107</v>
      </c>
      <c r="N68" s="38">
        <v>9999999</v>
      </c>
      <c r="O68" s="38">
        <v>12024</v>
      </c>
      <c r="P68" s="38" t="s">
        <v>84</v>
      </c>
      <c r="Q68" s="38">
        <v>999999999</v>
      </c>
      <c r="R68" s="38" t="s">
        <v>124</v>
      </c>
      <c r="S68" s="45">
        <v>0.66666666666666663</v>
      </c>
      <c r="T68" s="38">
        <v>939</v>
      </c>
      <c r="U68" s="38">
        <v>0</v>
      </c>
      <c r="X68" s="38" t="s">
        <v>138</v>
      </c>
      <c r="Y68" s="38" t="s">
        <v>77</v>
      </c>
      <c r="Z68" s="28">
        <f t="shared" si="1"/>
        <v>1</v>
      </c>
    </row>
    <row r="69" spans="1:26" s="38" customFormat="1" ht="14.4" customHeight="1" x14ac:dyDescent="0.3">
      <c r="A69" s="38" t="s">
        <v>71</v>
      </c>
      <c r="B69" s="38" t="s">
        <v>30</v>
      </c>
      <c r="C69" s="38">
        <v>11</v>
      </c>
      <c r="D69" s="38" t="s">
        <v>77</v>
      </c>
      <c r="E69" s="38">
        <v>6</v>
      </c>
      <c r="F69" s="38" t="s">
        <v>80</v>
      </c>
      <c r="G69" s="38">
        <v>2021</v>
      </c>
      <c r="H69" s="38">
        <v>2000</v>
      </c>
      <c r="I69" s="38">
        <v>2000</v>
      </c>
      <c r="J69" s="38" t="s">
        <v>85</v>
      </c>
      <c r="K69" s="46" t="s">
        <v>97</v>
      </c>
      <c r="L69" s="38" t="s">
        <v>105</v>
      </c>
      <c r="M69" s="38" t="s">
        <v>107</v>
      </c>
      <c r="N69" s="38">
        <v>9999999</v>
      </c>
      <c r="O69" s="38">
        <v>14136</v>
      </c>
      <c r="P69" s="38" t="s">
        <v>84</v>
      </c>
      <c r="Q69" s="38">
        <v>999999999</v>
      </c>
      <c r="R69" s="38" t="s">
        <v>124</v>
      </c>
      <c r="S69" s="45">
        <v>0.66666666666666663</v>
      </c>
      <c r="T69" s="38">
        <v>1104</v>
      </c>
      <c r="U69" s="38">
        <v>0</v>
      </c>
      <c r="X69" s="38" t="s">
        <v>138</v>
      </c>
      <c r="Y69" s="38" t="s">
        <v>77</v>
      </c>
      <c r="Z69" s="28">
        <f t="shared" si="1"/>
        <v>1</v>
      </c>
    </row>
    <row r="70" spans="1:26" s="38" customFormat="1" x14ac:dyDescent="0.3">
      <c r="A70" s="38" t="s">
        <v>71</v>
      </c>
      <c r="B70" s="38" t="s">
        <v>30</v>
      </c>
      <c r="C70" s="38">
        <v>11</v>
      </c>
      <c r="D70" s="38" t="s">
        <v>77</v>
      </c>
      <c r="E70" s="38">
        <v>7</v>
      </c>
      <c r="F70" s="38" t="s">
        <v>80</v>
      </c>
      <c r="G70" s="38">
        <v>2021</v>
      </c>
      <c r="H70" s="38">
        <v>2000</v>
      </c>
      <c r="I70" s="38">
        <v>2000</v>
      </c>
      <c r="J70" s="38" t="s">
        <v>86</v>
      </c>
      <c r="K70" s="38" t="s">
        <v>98</v>
      </c>
      <c r="L70" s="38" t="s">
        <v>105</v>
      </c>
      <c r="M70" s="38" t="s">
        <v>107</v>
      </c>
      <c r="N70" s="38">
        <v>9999999</v>
      </c>
      <c r="O70" s="38">
        <v>16224</v>
      </c>
      <c r="P70" s="38" t="s">
        <v>84</v>
      </c>
      <c r="Q70" s="38">
        <v>999999999</v>
      </c>
      <c r="R70" s="38" t="s">
        <v>124</v>
      </c>
      <c r="S70" s="45">
        <v>0.66666666666666663</v>
      </c>
      <c r="T70" s="38">
        <v>1266</v>
      </c>
      <c r="U70" s="38">
        <v>0</v>
      </c>
      <c r="X70" s="38" t="s">
        <v>138</v>
      </c>
      <c r="Y70" s="38" t="s">
        <v>77</v>
      </c>
      <c r="Z70" s="28">
        <f t="shared" si="1"/>
        <v>1</v>
      </c>
    </row>
    <row r="71" spans="1:26" s="38" customFormat="1" x14ac:dyDescent="0.3">
      <c r="A71" s="38" t="s">
        <v>71</v>
      </c>
      <c r="B71" s="38" t="s">
        <v>30</v>
      </c>
      <c r="C71" s="38">
        <v>11</v>
      </c>
      <c r="D71" s="38" t="s">
        <v>77</v>
      </c>
      <c r="E71" s="38">
        <v>8</v>
      </c>
      <c r="F71" s="38" t="s">
        <v>80</v>
      </c>
      <c r="G71" s="38">
        <v>2021</v>
      </c>
      <c r="H71" s="38">
        <v>2000</v>
      </c>
      <c r="I71" s="38">
        <v>2000</v>
      </c>
      <c r="J71" s="38" t="s">
        <v>86</v>
      </c>
      <c r="K71" s="38" t="s">
        <v>98</v>
      </c>
      <c r="L71" s="38" t="s">
        <v>105</v>
      </c>
      <c r="M71" s="38" t="s">
        <v>107</v>
      </c>
      <c r="N71" s="38">
        <v>9999999</v>
      </c>
      <c r="O71" s="38">
        <f>1494*12</f>
        <v>17928</v>
      </c>
      <c r="P71" s="38" t="s">
        <v>84</v>
      </c>
      <c r="Q71" s="38">
        <v>999999999</v>
      </c>
      <c r="R71" s="38" t="s">
        <v>124</v>
      </c>
      <c r="S71" s="45">
        <v>0.66666666666666663</v>
      </c>
      <c r="T71" s="38">
        <v>1398</v>
      </c>
      <c r="U71" s="38">
        <v>0</v>
      </c>
      <c r="X71" s="38" t="s">
        <v>139</v>
      </c>
      <c r="Y71" s="38" t="s">
        <v>146</v>
      </c>
      <c r="Z71" s="28">
        <f t="shared" si="1"/>
        <v>1</v>
      </c>
    </row>
    <row r="72" spans="1:26" s="38" customFormat="1" ht="14.4" customHeight="1" x14ac:dyDescent="0.3">
      <c r="A72" s="38" t="s">
        <v>71</v>
      </c>
      <c r="B72" s="38" t="s">
        <v>30</v>
      </c>
      <c r="C72" s="38">
        <v>11</v>
      </c>
      <c r="D72" s="38" t="s">
        <v>77</v>
      </c>
      <c r="E72" s="38">
        <v>9</v>
      </c>
      <c r="F72" s="38" t="s">
        <v>80</v>
      </c>
      <c r="G72" s="38">
        <v>2021</v>
      </c>
      <c r="H72" s="38">
        <v>2000</v>
      </c>
      <c r="I72" s="38">
        <v>2000</v>
      </c>
      <c r="J72" s="38" t="s">
        <v>86</v>
      </c>
      <c r="K72" s="38" t="s">
        <v>98</v>
      </c>
      <c r="L72" s="38" t="s">
        <v>105</v>
      </c>
      <c r="M72" s="38" t="s">
        <v>107</v>
      </c>
      <c r="N72" s="38">
        <v>9999999</v>
      </c>
      <c r="O72" s="38">
        <f>1642*12</f>
        <v>19704</v>
      </c>
      <c r="P72" s="38" t="s">
        <v>84</v>
      </c>
      <c r="Q72" s="38">
        <v>999999999</v>
      </c>
      <c r="R72" s="38" t="s">
        <v>124</v>
      </c>
      <c r="S72" s="45">
        <v>0.66666666666666663</v>
      </c>
      <c r="T72" s="38">
        <v>1540</v>
      </c>
      <c r="U72" s="38">
        <v>0</v>
      </c>
      <c r="X72" s="38" t="s">
        <v>139</v>
      </c>
      <c r="Y72" s="38" t="s">
        <v>146</v>
      </c>
      <c r="Z72" s="28">
        <f t="shared" si="1"/>
        <v>1</v>
      </c>
    </row>
    <row r="73" spans="1:26" s="38" customFormat="1" ht="14.4" customHeight="1" x14ac:dyDescent="0.3">
      <c r="A73" s="38" t="s">
        <v>71</v>
      </c>
      <c r="B73" s="38" t="s">
        <v>30</v>
      </c>
      <c r="C73" s="38">
        <v>11</v>
      </c>
      <c r="D73" s="38" t="s">
        <v>77</v>
      </c>
      <c r="E73" s="38">
        <v>10</v>
      </c>
      <c r="F73" s="38" t="s">
        <v>80</v>
      </c>
      <c r="G73" s="38">
        <v>2021</v>
      </c>
      <c r="H73" s="38">
        <v>2000</v>
      </c>
      <c r="I73" s="38">
        <v>2000</v>
      </c>
      <c r="J73" s="38" t="s">
        <v>86</v>
      </c>
      <c r="K73" s="38" t="s">
        <v>98</v>
      </c>
      <c r="L73" s="38" t="s">
        <v>105</v>
      </c>
      <c r="M73" s="38" t="s">
        <v>107</v>
      </c>
      <c r="N73" s="38">
        <v>9999999</v>
      </c>
      <c r="O73" s="38">
        <f>1786*12</f>
        <v>21432</v>
      </c>
      <c r="P73" s="38" t="s">
        <v>84</v>
      </c>
      <c r="Q73" s="38">
        <v>999999999</v>
      </c>
      <c r="R73" s="38" t="s">
        <v>124</v>
      </c>
      <c r="S73" s="45">
        <v>0.66666666666666663</v>
      </c>
      <c r="T73" s="38">
        <v>1672</v>
      </c>
      <c r="U73" s="38">
        <v>0</v>
      </c>
      <c r="X73" s="38" t="s">
        <v>139</v>
      </c>
      <c r="Y73" s="38" t="s">
        <v>146</v>
      </c>
      <c r="Z73" s="28">
        <f t="shared" si="1"/>
        <v>1</v>
      </c>
    </row>
    <row r="74" spans="1:26" s="38" customFormat="1" ht="14.4" customHeight="1" x14ac:dyDescent="0.3">
      <c r="A74" s="38" t="s">
        <v>71</v>
      </c>
      <c r="B74" s="38" t="s">
        <v>30</v>
      </c>
      <c r="C74" s="38">
        <v>11</v>
      </c>
      <c r="D74" s="38" t="s">
        <v>77</v>
      </c>
      <c r="E74" s="38">
        <v>11</v>
      </c>
      <c r="F74" s="38" t="s">
        <v>80</v>
      </c>
      <c r="G74" s="38">
        <v>2021</v>
      </c>
      <c r="H74" s="38">
        <v>2000</v>
      </c>
      <c r="I74" s="38">
        <v>2000</v>
      </c>
      <c r="J74" s="38" t="s">
        <v>86</v>
      </c>
      <c r="K74" s="38" t="s">
        <v>98</v>
      </c>
      <c r="L74" s="38" t="s">
        <v>105</v>
      </c>
      <c r="M74" s="38" t="s">
        <v>107</v>
      </c>
      <c r="N74" s="38">
        <v>9999999</v>
      </c>
      <c r="O74" s="38">
        <f>O73+O73-O72</f>
        <v>23160</v>
      </c>
      <c r="P74" s="38" t="s">
        <v>84</v>
      </c>
      <c r="Q74" s="38">
        <v>999999999</v>
      </c>
      <c r="R74" s="38" t="s">
        <v>124</v>
      </c>
      <c r="S74" s="45">
        <v>0.66666666666666663</v>
      </c>
      <c r="T74" s="38">
        <f>T73+T73-T72</f>
        <v>1804</v>
      </c>
      <c r="U74" s="38">
        <v>0</v>
      </c>
      <c r="X74" s="38" t="s">
        <v>139</v>
      </c>
      <c r="Y74" s="38" t="s">
        <v>146</v>
      </c>
      <c r="Z74" s="28">
        <f t="shared" si="1"/>
        <v>1</v>
      </c>
    </row>
    <row r="75" spans="1:26" s="38" customFormat="1" ht="14.4" customHeight="1" x14ac:dyDescent="0.3">
      <c r="A75" s="38" t="s">
        <v>71</v>
      </c>
      <c r="B75" s="38" t="s">
        <v>30</v>
      </c>
      <c r="C75" s="38">
        <v>11</v>
      </c>
      <c r="D75" s="38" t="s">
        <v>77</v>
      </c>
      <c r="E75" s="38">
        <v>12</v>
      </c>
      <c r="F75" s="38" t="s">
        <v>80</v>
      </c>
      <c r="G75" s="38">
        <v>2021</v>
      </c>
      <c r="H75" s="38">
        <v>2000</v>
      </c>
      <c r="I75" s="38">
        <v>2000</v>
      </c>
      <c r="J75" s="38" t="s">
        <v>86</v>
      </c>
      <c r="K75" s="38" t="s">
        <v>98</v>
      </c>
      <c r="L75" s="38" t="s">
        <v>105</v>
      </c>
      <c r="M75" s="38" t="s">
        <v>107</v>
      </c>
      <c r="N75" s="38">
        <v>9999999</v>
      </c>
      <c r="O75" s="38">
        <f>O74+O74-O73</f>
        <v>24888</v>
      </c>
      <c r="P75" s="38" t="s">
        <v>84</v>
      </c>
      <c r="Q75" s="38">
        <v>999999999</v>
      </c>
      <c r="R75" s="38" t="s">
        <v>124</v>
      </c>
      <c r="S75" s="45">
        <v>0.66666666666666663</v>
      </c>
      <c r="T75" s="38">
        <f>T74+T74-T73</f>
        <v>1936</v>
      </c>
      <c r="U75" s="38">
        <v>0</v>
      </c>
      <c r="X75" s="38" t="s">
        <v>139</v>
      </c>
      <c r="Y75" s="38" t="s">
        <v>146</v>
      </c>
      <c r="Z75" s="28">
        <f t="shared" si="1"/>
        <v>1</v>
      </c>
    </row>
    <row r="76" spans="1:26" s="29" customFormat="1" ht="14.4" customHeight="1" x14ac:dyDescent="0.3">
      <c r="A76" s="29" t="s">
        <v>71</v>
      </c>
      <c r="B76" s="29" t="s">
        <v>5</v>
      </c>
      <c r="C76" s="29">
        <v>12</v>
      </c>
      <c r="D76" s="29" t="s">
        <v>77</v>
      </c>
      <c r="E76" s="29">
        <v>1</v>
      </c>
      <c r="F76" s="29" t="s">
        <v>80</v>
      </c>
      <c r="G76" s="29">
        <v>2021</v>
      </c>
      <c r="H76" s="29">
        <v>2000</v>
      </c>
      <c r="I76" s="29">
        <v>2000</v>
      </c>
      <c r="J76" s="29" t="s">
        <v>86</v>
      </c>
      <c r="K76" s="29" t="s">
        <v>99</v>
      </c>
      <c r="L76" s="29" t="s">
        <v>105</v>
      </c>
      <c r="M76" s="29" t="s">
        <v>107</v>
      </c>
      <c r="N76" s="29">
        <v>48</v>
      </c>
      <c r="O76" s="29">
        <v>999999999</v>
      </c>
      <c r="P76" s="29" t="s">
        <v>114</v>
      </c>
      <c r="Q76" s="29">
        <v>23606</v>
      </c>
      <c r="R76" s="29" t="s">
        <v>125</v>
      </c>
      <c r="S76" s="29">
        <v>0.5</v>
      </c>
      <c r="T76" s="29">
        <v>180</v>
      </c>
      <c r="U76" s="29">
        <v>0</v>
      </c>
      <c r="X76" s="29" t="s">
        <v>138</v>
      </c>
      <c r="Y76" s="29" t="s">
        <v>77</v>
      </c>
      <c r="Z76" s="28">
        <f t="shared" si="1"/>
        <v>1</v>
      </c>
    </row>
    <row r="77" spans="1:26" s="29" customFormat="1" x14ac:dyDescent="0.3">
      <c r="A77" s="29" t="s">
        <v>71</v>
      </c>
      <c r="B77" s="29" t="s">
        <v>5</v>
      </c>
      <c r="C77" s="29">
        <v>12</v>
      </c>
      <c r="D77" s="29" t="s">
        <v>77</v>
      </c>
      <c r="E77" s="29">
        <v>2</v>
      </c>
      <c r="F77" s="29" t="s">
        <v>80</v>
      </c>
      <c r="G77" s="29">
        <v>2021</v>
      </c>
      <c r="H77" s="29">
        <v>2000</v>
      </c>
      <c r="I77" s="29">
        <v>2000</v>
      </c>
      <c r="J77" s="29" t="s">
        <v>86</v>
      </c>
      <c r="K77" s="29" t="s">
        <v>99</v>
      </c>
      <c r="L77" s="29" t="s">
        <v>105</v>
      </c>
      <c r="M77" s="29" t="s">
        <v>107</v>
      </c>
      <c r="N77" s="29">
        <v>48</v>
      </c>
      <c r="O77" s="29">
        <v>999999999</v>
      </c>
      <c r="P77" s="29" t="s">
        <v>114</v>
      </c>
      <c r="Q77" s="29">
        <v>31894</v>
      </c>
      <c r="R77" s="29" t="s">
        <v>125</v>
      </c>
      <c r="S77" s="29">
        <v>0.5</v>
      </c>
      <c r="T77" s="29">
        <v>241</v>
      </c>
      <c r="U77" s="29">
        <v>0</v>
      </c>
      <c r="X77" s="29" t="s">
        <v>138</v>
      </c>
      <c r="Y77" s="29" t="s">
        <v>77</v>
      </c>
      <c r="Z77" s="28">
        <f t="shared" ref="Z77:Z140" si="5">Z76</f>
        <v>1</v>
      </c>
    </row>
    <row r="78" spans="1:26" s="29" customFormat="1" x14ac:dyDescent="0.3">
      <c r="A78" s="29" t="s">
        <v>71</v>
      </c>
      <c r="B78" s="29" t="s">
        <v>5</v>
      </c>
      <c r="C78" s="29">
        <v>12</v>
      </c>
      <c r="D78" s="29" t="s">
        <v>77</v>
      </c>
      <c r="E78" s="29">
        <v>3</v>
      </c>
      <c r="F78" s="29" t="s">
        <v>80</v>
      </c>
      <c r="G78" s="29">
        <v>2021</v>
      </c>
      <c r="H78" s="29">
        <v>2000</v>
      </c>
      <c r="I78" s="29">
        <v>2000</v>
      </c>
      <c r="J78" s="29" t="s">
        <v>86</v>
      </c>
      <c r="K78" s="29" t="s">
        <v>99</v>
      </c>
      <c r="L78" s="29" t="s">
        <v>105</v>
      </c>
      <c r="M78" s="29" t="s">
        <v>107</v>
      </c>
      <c r="N78" s="29">
        <v>48</v>
      </c>
      <c r="O78" s="29">
        <v>999999999</v>
      </c>
      <c r="P78" s="29" t="s">
        <v>114</v>
      </c>
      <c r="Q78" s="29">
        <v>40182</v>
      </c>
      <c r="R78" s="29" t="s">
        <v>125</v>
      </c>
      <c r="S78" s="29">
        <v>0.5</v>
      </c>
      <c r="T78" s="29">
        <v>303</v>
      </c>
      <c r="U78" s="29">
        <v>0</v>
      </c>
      <c r="X78" s="29" t="s">
        <v>138</v>
      </c>
      <c r="Y78" s="29" t="s">
        <v>77</v>
      </c>
      <c r="Z78" s="28">
        <f t="shared" si="5"/>
        <v>1</v>
      </c>
    </row>
    <row r="79" spans="1:26" s="29" customFormat="1" x14ac:dyDescent="0.3">
      <c r="A79" s="29" t="s">
        <v>71</v>
      </c>
      <c r="B79" s="29" t="s">
        <v>5</v>
      </c>
      <c r="C79" s="29">
        <v>12</v>
      </c>
      <c r="D79" s="29" t="s">
        <v>77</v>
      </c>
      <c r="E79" s="29">
        <v>4</v>
      </c>
      <c r="F79" s="29" t="s">
        <v>80</v>
      </c>
      <c r="G79" s="29">
        <v>2021</v>
      </c>
      <c r="H79" s="29">
        <v>2000</v>
      </c>
      <c r="I79" s="29">
        <v>2000</v>
      </c>
      <c r="J79" s="29" t="s">
        <v>86</v>
      </c>
      <c r="K79" s="29" t="s">
        <v>99</v>
      </c>
      <c r="L79" s="29" t="s">
        <v>105</v>
      </c>
      <c r="M79" s="29" t="s">
        <v>107</v>
      </c>
      <c r="N79" s="29">
        <v>48</v>
      </c>
      <c r="O79" s="29">
        <v>999999999</v>
      </c>
      <c r="P79" s="29" t="s">
        <v>114</v>
      </c>
      <c r="Q79" s="29">
        <v>48470</v>
      </c>
      <c r="R79" s="29" t="s">
        <v>125</v>
      </c>
      <c r="S79" s="29">
        <v>0.5</v>
      </c>
      <c r="T79" s="29">
        <v>364</v>
      </c>
      <c r="U79" s="29">
        <v>0</v>
      </c>
      <c r="X79" s="29" t="s">
        <v>138</v>
      </c>
      <c r="Y79" s="29" t="s">
        <v>77</v>
      </c>
      <c r="Z79" s="28">
        <f t="shared" si="5"/>
        <v>1</v>
      </c>
    </row>
    <row r="80" spans="1:26" s="29" customFormat="1" x14ac:dyDescent="0.3">
      <c r="A80" s="29" t="s">
        <v>71</v>
      </c>
      <c r="B80" s="29" t="s">
        <v>5</v>
      </c>
      <c r="C80" s="29">
        <v>12</v>
      </c>
      <c r="D80" s="29" t="s">
        <v>77</v>
      </c>
      <c r="E80" s="29">
        <v>5</v>
      </c>
      <c r="F80" s="29" t="s">
        <v>80</v>
      </c>
      <c r="G80" s="29">
        <v>2021</v>
      </c>
      <c r="H80" s="29">
        <v>2000</v>
      </c>
      <c r="I80" s="29">
        <v>2000</v>
      </c>
      <c r="J80" s="29" t="s">
        <v>86</v>
      </c>
      <c r="K80" s="29" t="s">
        <v>99</v>
      </c>
      <c r="L80" s="29" t="s">
        <v>105</v>
      </c>
      <c r="M80" s="29" t="s">
        <v>107</v>
      </c>
      <c r="N80" s="29">
        <v>48</v>
      </c>
      <c r="O80" s="29">
        <v>999999999</v>
      </c>
      <c r="P80" s="29" t="s">
        <v>114</v>
      </c>
      <c r="Q80" s="29">
        <v>56758</v>
      </c>
      <c r="R80" s="29" t="s">
        <v>125</v>
      </c>
      <c r="S80" s="29">
        <v>0.5</v>
      </c>
      <c r="T80" s="29">
        <v>426</v>
      </c>
      <c r="U80" s="29">
        <v>0</v>
      </c>
      <c r="X80" s="29" t="s">
        <v>138</v>
      </c>
      <c r="Y80" s="29" t="s">
        <v>77</v>
      </c>
      <c r="Z80" s="28">
        <f t="shared" si="5"/>
        <v>1</v>
      </c>
    </row>
    <row r="81" spans="1:26" s="29" customFormat="1" x14ac:dyDescent="0.3">
      <c r="A81" s="29" t="s">
        <v>71</v>
      </c>
      <c r="B81" s="29" t="s">
        <v>5</v>
      </c>
      <c r="C81" s="29">
        <v>12</v>
      </c>
      <c r="D81" s="29" t="s">
        <v>77</v>
      </c>
      <c r="E81" s="29">
        <v>6</v>
      </c>
      <c r="F81" s="29" t="s">
        <v>80</v>
      </c>
      <c r="G81" s="29">
        <v>2021</v>
      </c>
      <c r="H81" s="29">
        <v>2000</v>
      </c>
      <c r="I81" s="29">
        <v>2000</v>
      </c>
      <c r="J81" s="29" t="s">
        <v>86</v>
      </c>
      <c r="K81" s="29" t="s">
        <v>99</v>
      </c>
      <c r="L81" s="29" t="s">
        <v>105</v>
      </c>
      <c r="M81" s="29" t="s">
        <v>107</v>
      </c>
      <c r="N81" s="29">
        <v>48</v>
      </c>
      <c r="O81" s="29">
        <v>999999999</v>
      </c>
      <c r="P81" s="29" t="s">
        <v>114</v>
      </c>
      <c r="Q81" s="29">
        <v>65046</v>
      </c>
      <c r="R81" s="29" t="s">
        <v>125</v>
      </c>
      <c r="S81" s="29">
        <v>0.5</v>
      </c>
      <c r="T81" s="29">
        <v>487</v>
      </c>
      <c r="U81" s="29">
        <v>0</v>
      </c>
      <c r="X81" s="29" t="s">
        <v>138</v>
      </c>
      <c r="Y81" s="29" t="s">
        <v>77</v>
      </c>
      <c r="Z81" s="28">
        <f t="shared" si="5"/>
        <v>1</v>
      </c>
    </row>
    <row r="82" spans="1:26" s="29" customFormat="1" x14ac:dyDescent="0.3">
      <c r="A82" s="29" t="s">
        <v>71</v>
      </c>
      <c r="B82" s="29" t="s">
        <v>5</v>
      </c>
      <c r="C82" s="29">
        <v>12</v>
      </c>
      <c r="D82" s="29" t="s">
        <v>77</v>
      </c>
      <c r="E82" s="29">
        <v>7</v>
      </c>
      <c r="F82" s="29" t="s">
        <v>80</v>
      </c>
      <c r="G82" s="29">
        <v>2021</v>
      </c>
      <c r="H82" s="29">
        <v>2000</v>
      </c>
      <c r="I82" s="29">
        <v>2000</v>
      </c>
      <c r="J82" s="29" t="s">
        <v>86</v>
      </c>
      <c r="K82" s="29" t="s">
        <v>99</v>
      </c>
      <c r="L82" s="29" t="s">
        <v>105</v>
      </c>
      <c r="M82" s="29" t="s">
        <v>107</v>
      </c>
      <c r="N82" s="29">
        <v>48</v>
      </c>
      <c r="O82" s="29">
        <v>999999999</v>
      </c>
      <c r="P82" s="29" t="s">
        <v>114</v>
      </c>
      <c r="Q82" s="29">
        <v>73334</v>
      </c>
      <c r="R82" s="29" t="s">
        <v>125</v>
      </c>
      <c r="S82" s="29">
        <v>0.5</v>
      </c>
      <c r="T82" s="29">
        <v>549</v>
      </c>
      <c r="U82" s="29">
        <v>0</v>
      </c>
      <c r="X82" s="29" t="s">
        <v>138</v>
      </c>
      <c r="Y82" s="29" t="s">
        <v>77</v>
      </c>
      <c r="Z82" s="28">
        <f t="shared" si="5"/>
        <v>1</v>
      </c>
    </row>
    <row r="83" spans="1:26" s="29" customFormat="1" x14ac:dyDescent="0.3">
      <c r="A83" s="29" t="s">
        <v>71</v>
      </c>
      <c r="B83" s="29" t="s">
        <v>5</v>
      </c>
      <c r="C83" s="29">
        <v>12</v>
      </c>
      <c r="D83" s="29" t="s">
        <v>77</v>
      </c>
      <c r="E83" s="29">
        <v>8</v>
      </c>
      <c r="F83" s="29" t="s">
        <v>80</v>
      </c>
      <c r="G83" s="29">
        <v>2021</v>
      </c>
      <c r="H83" s="29">
        <v>2000</v>
      </c>
      <c r="I83" s="29">
        <v>2000</v>
      </c>
      <c r="J83" s="29" t="s">
        <v>86</v>
      </c>
      <c r="K83" s="29" t="s">
        <v>99</v>
      </c>
      <c r="L83" s="29" t="s">
        <v>105</v>
      </c>
      <c r="M83" s="29" t="s">
        <v>107</v>
      </c>
      <c r="N83" s="29">
        <v>48</v>
      </c>
      <c r="O83" s="29">
        <v>999999999</v>
      </c>
      <c r="P83" s="29" t="s">
        <v>114</v>
      </c>
      <c r="Q83" s="29">
        <v>81622</v>
      </c>
      <c r="R83" s="29" t="s">
        <v>125</v>
      </c>
      <c r="S83" s="29">
        <v>0.5</v>
      </c>
      <c r="T83" s="29">
        <f>T82+62</f>
        <v>611</v>
      </c>
      <c r="U83" s="29">
        <v>0</v>
      </c>
      <c r="X83" s="29" t="s">
        <v>139</v>
      </c>
      <c r="Y83" s="29" t="s">
        <v>146</v>
      </c>
      <c r="Z83" s="28">
        <f t="shared" si="5"/>
        <v>1</v>
      </c>
    </row>
    <row r="84" spans="1:26" s="29" customFormat="1" x14ac:dyDescent="0.3">
      <c r="A84" s="29" t="s">
        <v>71</v>
      </c>
      <c r="B84" s="29" t="s">
        <v>5</v>
      </c>
      <c r="C84" s="29">
        <v>12</v>
      </c>
      <c r="D84" s="29" t="s">
        <v>77</v>
      </c>
      <c r="E84" s="29">
        <v>9</v>
      </c>
      <c r="F84" s="29" t="s">
        <v>80</v>
      </c>
      <c r="G84" s="29">
        <v>2021</v>
      </c>
      <c r="H84" s="29">
        <v>2000</v>
      </c>
      <c r="I84" s="29">
        <v>2000</v>
      </c>
      <c r="J84" s="29" t="s">
        <v>86</v>
      </c>
      <c r="K84" s="29" t="s">
        <v>99</v>
      </c>
      <c r="L84" s="29" t="s">
        <v>105</v>
      </c>
      <c r="M84" s="29" t="s">
        <v>107</v>
      </c>
      <c r="N84" s="29">
        <v>48</v>
      </c>
      <c r="O84" s="29">
        <v>999999999</v>
      </c>
      <c r="P84" s="29" t="s">
        <v>114</v>
      </c>
      <c r="Q84" s="29">
        <v>89910</v>
      </c>
      <c r="R84" s="29" t="s">
        <v>125</v>
      </c>
      <c r="S84" s="29">
        <v>0.5</v>
      </c>
      <c r="T84" s="29">
        <f t="shared" ref="T84:T87" si="6">T83+62</f>
        <v>673</v>
      </c>
      <c r="U84" s="29">
        <v>0</v>
      </c>
      <c r="X84" s="29" t="s">
        <v>139</v>
      </c>
      <c r="Y84" s="29" t="s">
        <v>146</v>
      </c>
      <c r="Z84" s="28">
        <f t="shared" si="5"/>
        <v>1</v>
      </c>
    </row>
    <row r="85" spans="1:26" s="29" customFormat="1" x14ac:dyDescent="0.3">
      <c r="A85" s="29" t="s">
        <v>71</v>
      </c>
      <c r="B85" s="29" t="s">
        <v>5</v>
      </c>
      <c r="C85" s="29">
        <v>12</v>
      </c>
      <c r="D85" s="29" t="s">
        <v>77</v>
      </c>
      <c r="E85" s="29">
        <v>10</v>
      </c>
      <c r="F85" s="29" t="s">
        <v>80</v>
      </c>
      <c r="G85" s="29">
        <v>2021</v>
      </c>
      <c r="H85" s="29">
        <v>2000</v>
      </c>
      <c r="I85" s="29">
        <v>2000</v>
      </c>
      <c r="J85" s="29" t="s">
        <v>86</v>
      </c>
      <c r="K85" s="29" t="s">
        <v>99</v>
      </c>
      <c r="L85" s="29" t="s">
        <v>105</v>
      </c>
      <c r="M85" s="29" t="s">
        <v>107</v>
      </c>
      <c r="N85" s="29">
        <v>48</v>
      </c>
      <c r="O85" s="29">
        <v>999999999</v>
      </c>
      <c r="P85" s="29" t="s">
        <v>114</v>
      </c>
      <c r="Q85" s="29">
        <v>98198</v>
      </c>
      <c r="R85" s="29" t="s">
        <v>125</v>
      </c>
      <c r="S85" s="29">
        <v>0.5</v>
      </c>
      <c r="T85" s="29">
        <f t="shared" si="6"/>
        <v>735</v>
      </c>
      <c r="U85" s="29">
        <v>0</v>
      </c>
      <c r="X85" s="29" t="s">
        <v>139</v>
      </c>
      <c r="Y85" s="29" t="s">
        <v>146</v>
      </c>
      <c r="Z85" s="28">
        <f t="shared" si="5"/>
        <v>1</v>
      </c>
    </row>
    <row r="86" spans="1:26" s="29" customFormat="1" ht="14.4" customHeight="1" x14ac:dyDescent="0.3">
      <c r="A86" s="29" t="s">
        <v>71</v>
      </c>
      <c r="B86" s="29" t="s">
        <v>5</v>
      </c>
      <c r="C86" s="29">
        <v>12</v>
      </c>
      <c r="D86" s="29" t="s">
        <v>77</v>
      </c>
      <c r="E86" s="29">
        <v>11</v>
      </c>
      <c r="F86" s="29" t="s">
        <v>80</v>
      </c>
      <c r="G86" s="29">
        <v>2021</v>
      </c>
      <c r="H86" s="29">
        <v>2000</v>
      </c>
      <c r="I86" s="29">
        <v>2000</v>
      </c>
      <c r="J86" s="29" t="s">
        <v>86</v>
      </c>
      <c r="K86" s="29" t="s">
        <v>99</v>
      </c>
      <c r="L86" s="29" t="s">
        <v>105</v>
      </c>
      <c r="M86" s="29" t="s">
        <v>107</v>
      </c>
      <c r="N86" s="29">
        <v>48</v>
      </c>
      <c r="O86" s="29">
        <v>999999999</v>
      </c>
      <c r="P86" s="29" t="s">
        <v>114</v>
      </c>
      <c r="Q86" s="29">
        <v>106486</v>
      </c>
      <c r="R86" s="29" t="s">
        <v>125</v>
      </c>
      <c r="S86" s="32">
        <v>0.5</v>
      </c>
      <c r="T86" s="29">
        <f t="shared" si="6"/>
        <v>797</v>
      </c>
      <c r="U86" s="29">
        <v>0</v>
      </c>
      <c r="X86" s="29" t="s">
        <v>139</v>
      </c>
      <c r="Y86" s="29" t="s">
        <v>146</v>
      </c>
      <c r="Z86" s="28">
        <f t="shared" si="5"/>
        <v>1</v>
      </c>
    </row>
    <row r="87" spans="1:26" s="29" customFormat="1" ht="14.4" customHeight="1" x14ac:dyDescent="0.3">
      <c r="A87" s="29" t="s">
        <v>71</v>
      </c>
      <c r="B87" s="29" t="s">
        <v>5</v>
      </c>
      <c r="C87" s="29">
        <v>12</v>
      </c>
      <c r="D87" s="29" t="s">
        <v>77</v>
      </c>
      <c r="E87" s="29">
        <v>12</v>
      </c>
      <c r="F87" s="29" t="s">
        <v>80</v>
      </c>
      <c r="G87" s="29">
        <v>2021</v>
      </c>
      <c r="H87" s="29">
        <v>2000</v>
      </c>
      <c r="I87" s="29">
        <v>2000</v>
      </c>
      <c r="J87" s="29" t="s">
        <v>86</v>
      </c>
      <c r="K87" s="29" t="s">
        <v>99</v>
      </c>
      <c r="L87" s="29" t="s">
        <v>105</v>
      </c>
      <c r="M87" s="29" t="s">
        <v>107</v>
      </c>
      <c r="N87" s="29">
        <v>48</v>
      </c>
      <c r="O87" s="29">
        <v>999999999</v>
      </c>
      <c r="P87" s="29" t="s">
        <v>114</v>
      </c>
      <c r="Q87" s="29">
        <v>114774</v>
      </c>
      <c r="R87" s="29" t="s">
        <v>125</v>
      </c>
      <c r="S87" s="32">
        <v>0.5</v>
      </c>
      <c r="T87" s="29">
        <f t="shared" si="6"/>
        <v>859</v>
      </c>
      <c r="U87" s="29">
        <v>0</v>
      </c>
      <c r="X87" s="29" t="s">
        <v>139</v>
      </c>
      <c r="Y87" s="29" t="s">
        <v>146</v>
      </c>
      <c r="Z87" s="28">
        <f t="shared" si="5"/>
        <v>1</v>
      </c>
    </row>
    <row r="88" spans="1:26" s="49" customFormat="1" ht="14.4" customHeight="1" x14ac:dyDescent="0.3">
      <c r="A88" s="49" t="s">
        <v>71</v>
      </c>
      <c r="B88" s="49" t="s">
        <v>37</v>
      </c>
      <c r="C88" s="49">
        <v>21</v>
      </c>
      <c r="D88" s="49" t="s">
        <v>77</v>
      </c>
      <c r="E88" s="49">
        <v>1</v>
      </c>
      <c r="F88" s="49" t="s">
        <v>80</v>
      </c>
      <c r="G88" s="49">
        <v>2021</v>
      </c>
      <c r="H88" s="49">
        <v>2000</v>
      </c>
      <c r="I88" s="49">
        <v>2000</v>
      </c>
      <c r="J88" s="49" t="s">
        <v>87</v>
      </c>
      <c r="K88" s="49" t="s">
        <v>100</v>
      </c>
      <c r="L88" s="49" t="s">
        <v>105</v>
      </c>
      <c r="M88" s="49" t="s">
        <v>107</v>
      </c>
      <c r="N88" s="49">
        <v>24</v>
      </c>
      <c r="O88" s="49">
        <v>999999999</v>
      </c>
      <c r="P88" s="49" t="s">
        <v>114</v>
      </c>
      <c r="Q88" s="49">
        <f>742*12</f>
        <v>8904</v>
      </c>
      <c r="R88" s="49" t="s">
        <v>122</v>
      </c>
      <c r="S88" s="55">
        <v>0</v>
      </c>
      <c r="T88" s="49">
        <v>186</v>
      </c>
      <c r="U88" s="49">
        <v>0</v>
      </c>
      <c r="X88" s="49" t="s">
        <v>138</v>
      </c>
      <c r="Y88" s="49" t="s">
        <v>77</v>
      </c>
      <c r="Z88" s="49">
        <f t="shared" si="5"/>
        <v>1</v>
      </c>
    </row>
    <row r="89" spans="1:26" s="49" customFormat="1" ht="14.4" customHeight="1" x14ac:dyDescent="0.3">
      <c r="A89" s="49" t="s">
        <v>71</v>
      </c>
      <c r="B89" s="49" t="s">
        <v>37</v>
      </c>
      <c r="C89" s="49">
        <v>21</v>
      </c>
      <c r="D89" s="49" t="s">
        <v>77</v>
      </c>
      <c r="E89" s="49">
        <v>2</v>
      </c>
      <c r="F89" s="49" t="s">
        <v>80</v>
      </c>
      <c r="G89" s="49">
        <v>2021</v>
      </c>
      <c r="H89" s="49">
        <v>2000</v>
      </c>
      <c r="I89" s="49">
        <v>2000</v>
      </c>
      <c r="J89" s="49" t="s">
        <v>87</v>
      </c>
      <c r="K89" s="49" t="s">
        <v>100</v>
      </c>
      <c r="L89" s="49" t="s">
        <v>105</v>
      </c>
      <c r="M89" s="49" t="s">
        <v>107</v>
      </c>
      <c r="N89" s="49">
        <v>24</v>
      </c>
      <c r="O89" s="49">
        <v>999999999</v>
      </c>
      <c r="P89" s="49" t="s">
        <v>114</v>
      </c>
      <c r="Q89" s="49">
        <v>10212</v>
      </c>
      <c r="R89" s="49" t="s">
        <v>122</v>
      </c>
      <c r="S89" s="55">
        <v>0</v>
      </c>
      <c r="T89" s="49">
        <v>225</v>
      </c>
      <c r="U89" s="49">
        <v>0</v>
      </c>
      <c r="X89" s="49" t="s">
        <v>138</v>
      </c>
      <c r="Y89" s="49" t="s">
        <v>77</v>
      </c>
      <c r="Z89" s="49">
        <f t="shared" si="5"/>
        <v>1</v>
      </c>
    </row>
    <row r="90" spans="1:26" s="49" customFormat="1" ht="14.4" customHeight="1" x14ac:dyDescent="0.3">
      <c r="A90" s="49" t="s">
        <v>71</v>
      </c>
      <c r="B90" s="49" t="s">
        <v>37</v>
      </c>
      <c r="C90" s="49">
        <v>21</v>
      </c>
      <c r="D90" s="49" t="s">
        <v>77</v>
      </c>
      <c r="E90" s="49">
        <v>3</v>
      </c>
      <c r="F90" s="49" t="s">
        <v>80</v>
      </c>
      <c r="G90" s="49">
        <v>2021</v>
      </c>
      <c r="H90" s="49">
        <v>2000</v>
      </c>
      <c r="I90" s="49">
        <v>2000</v>
      </c>
      <c r="J90" s="49" t="s">
        <v>87</v>
      </c>
      <c r="K90" s="49" t="s">
        <v>100</v>
      </c>
      <c r="L90" s="49" t="s">
        <v>105</v>
      </c>
      <c r="M90" s="49" t="s">
        <v>107</v>
      </c>
      <c r="N90" s="49">
        <v>24</v>
      </c>
      <c r="O90" s="49">
        <v>999999999</v>
      </c>
      <c r="P90" s="49" t="s">
        <v>114</v>
      </c>
      <c r="Q90" s="49">
        <v>11688</v>
      </c>
      <c r="R90" s="49" t="s">
        <v>122</v>
      </c>
      <c r="S90" s="55">
        <v>0</v>
      </c>
      <c r="T90" s="49">
        <v>262</v>
      </c>
      <c r="U90" s="49">
        <v>0</v>
      </c>
      <c r="X90" s="49" t="s">
        <v>138</v>
      </c>
      <c r="Y90" s="49" t="s">
        <v>77</v>
      </c>
      <c r="Z90" s="49">
        <f t="shared" si="5"/>
        <v>1</v>
      </c>
    </row>
    <row r="91" spans="1:26" s="49" customFormat="1" x14ac:dyDescent="0.3">
      <c r="A91" s="49" t="s">
        <v>71</v>
      </c>
      <c r="B91" s="49" t="s">
        <v>37</v>
      </c>
      <c r="C91" s="49">
        <v>21</v>
      </c>
      <c r="D91" s="49" t="s">
        <v>77</v>
      </c>
      <c r="E91" s="49">
        <v>4</v>
      </c>
      <c r="F91" s="49" t="s">
        <v>80</v>
      </c>
      <c r="G91" s="49">
        <v>2021</v>
      </c>
      <c r="H91" s="49">
        <v>2000</v>
      </c>
      <c r="I91" s="49">
        <v>2000</v>
      </c>
      <c r="J91" s="49" t="s">
        <v>87</v>
      </c>
      <c r="K91" s="49" t="s">
        <v>100</v>
      </c>
      <c r="L91" s="49" t="s">
        <v>105</v>
      </c>
      <c r="M91" s="49" t="s">
        <v>107</v>
      </c>
      <c r="N91" s="49">
        <v>24</v>
      </c>
      <c r="O91" s="49">
        <v>999999999</v>
      </c>
      <c r="P91" s="49" t="s">
        <v>114</v>
      </c>
      <c r="Q91" s="49">
        <v>13152</v>
      </c>
      <c r="R91" s="49" t="s">
        <v>122</v>
      </c>
      <c r="S91" s="55">
        <v>0</v>
      </c>
      <c r="T91" s="49">
        <v>328</v>
      </c>
      <c r="U91" s="49">
        <v>0</v>
      </c>
      <c r="X91" s="49" t="s">
        <v>138</v>
      </c>
      <c r="Y91" s="49" t="s">
        <v>77</v>
      </c>
      <c r="Z91" s="49">
        <f t="shared" si="5"/>
        <v>1</v>
      </c>
    </row>
    <row r="92" spans="1:26" s="49" customFormat="1" x14ac:dyDescent="0.3">
      <c r="A92" s="49" t="s">
        <v>71</v>
      </c>
      <c r="B92" s="49" t="s">
        <v>37</v>
      </c>
      <c r="C92" s="49">
        <v>21</v>
      </c>
      <c r="D92" s="49" t="s">
        <v>77</v>
      </c>
      <c r="E92" s="49">
        <v>5</v>
      </c>
      <c r="F92" s="49" t="s">
        <v>80</v>
      </c>
      <c r="G92" s="49">
        <v>2021</v>
      </c>
      <c r="H92" s="49">
        <v>2000</v>
      </c>
      <c r="I92" s="49">
        <v>2000</v>
      </c>
      <c r="J92" s="49" t="s">
        <v>87</v>
      </c>
      <c r="K92" s="49" t="s">
        <v>100</v>
      </c>
      <c r="L92" s="49" t="s">
        <v>105</v>
      </c>
      <c r="M92" s="49" t="s">
        <v>107</v>
      </c>
      <c r="N92" s="49">
        <v>24</v>
      </c>
      <c r="O92" s="49">
        <v>999999999</v>
      </c>
      <c r="P92" s="49" t="s">
        <v>114</v>
      </c>
      <c r="Q92" s="49">
        <v>14616</v>
      </c>
      <c r="R92" s="49" t="s">
        <v>122</v>
      </c>
      <c r="S92" s="55">
        <v>0</v>
      </c>
      <c r="T92" s="49">
        <v>383</v>
      </c>
      <c r="U92" s="49">
        <v>0</v>
      </c>
      <c r="X92" s="49" t="s">
        <v>138</v>
      </c>
      <c r="Y92" s="49" t="s">
        <v>77</v>
      </c>
      <c r="Z92" s="49">
        <f t="shared" si="5"/>
        <v>1</v>
      </c>
    </row>
    <row r="93" spans="1:26" s="49" customFormat="1" ht="14.4" customHeight="1" x14ac:dyDescent="0.3">
      <c r="A93" s="49" t="s">
        <v>71</v>
      </c>
      <c r="B93" s="49" t="s">
        <v>37</v>
      </c>
      <c r="C93" s="49">
        <v>21</v>
      </c>
      <c r="D93" s="49" t="s">
        <v>77</v>
      </c>
      <c r="E93" s="49">
        <v>6</v>
      </c>
      <c r="F93" s="49" t="s">
        <v>80</v>
      </c>
      <c r="G93" s="49">
        <v>2021</v>
      </c>
      <c r="H93" s="49">
        <v>2000</v>
      </c>
      <c r="I93" s="49">
        <v>2000</v>
      </c>
      <c r="J93" s="49" t="s">
        <v>87</v>
      </c>
      <c r="K93" s="49" t="s">
        <v>100</v>
      </c>
      <c r="L93" s="49" t="s">
        <v>105</v>
      </c>
      <c r="M93" s="49" t="s">
        <v>107</v>
      </c>
      <c r="N93" s="49">
        <v>24</v>
      </c>
      <c r="O93" s="49">
        <v>999999999</v>
      </c>
      <c r="P93" s="49" t="s">
        <v>114</v>
      </c>
      <c r="Q93" s="49">
        <v>16080</v>
      </c>
      <c r="R93" s="49" t="s">
        <v>122</v>
      </c>
      <c r="S93" s="49">
        <v>0</v>
      </c>
      <c r="T93" s="49">
        <v>432</v>
      </c>
      <c r="U93" s="49">
        <v>0</v>
      </c>
      <c r="X93" s="49" t="s">
        <v>138</v>
      </c>
      <c r="Y93" s="49" t="s">
        <v>77</v>
      </c>
      <c r="Z93" s="49">
        <f t="shared" si="5"/>
        <v>1</v>
      </c>
    </row>
    <row r="94" spans="1:26" s="49" customFormat="1" ht="14.4" customHeight="1" x14ac:dyDescent="0.3">
      <c r="A94" s="49" t="s">
        <v>71</v>
      </c>
      <c r="B94" s="49" t="s">
        <v>37</v>
      </c>
      <c r="C94" s="49">
        <v>21</v>
      </c>
      <c r="D94" s="49" t="s">
        <v>77</v>
      </c>
      <c r="E94" s="49">
        <v>7</v>
      </c>
      <c r="F94" s="49" t="s">
        <v>80</v>
      </c>
      <c r="G94" s="49">
        <v>2021</v>
      </c>
      <c r="H94" s="49">
        <v>2000</v>
      </c>
      <c r="I94" s="49">
        <v>2000</v>
      </c>
      <c r="J94" s="49" t="s">
        <v>87</v>
      </c>
      <c r="K94" s="49" t="s">
        <v>100</v>
      </c>
      <c r="L94" s="49" t="s">
        <v>105</v>
      </c>
      <c r="M94" s="49" t="s">
        <v>107</v>
      </c>
      <c r="N94" s="49">
        <v>24</v>
      </c>
      <c r="O94" s="49">
        <v>999999999</v>
      </c>
      <c r="P94" s="49" t="s">
        <v>114</v>
      </c>
      <c r="Q94" s="49">
        <f>Q93+Q93-Q92</f>
        <v>17544</v>
      </c>
      <c r="R94" s="49" t="s">
        <v>122</v>
      </c>
      <c r="S94" s="49">
        <v>0</v>
      </c>
      <c r="T94" s="49">
        <v>482</v>
      </c>
      <c r="U94" s="49">
        <v>0</v>
      </c>
      <c r="X94" s="49" t="s">
        <v>138</v>
      </c>
      <c r="Y94" s="49" t="s">
        <v>77</v>
      </c>
      <c r="Z94" s="49">
        <f t="shared" si="5"/>
        <v>1</v>
      </c>
    </row>
    <row r="95" spans="1:26" s="49" customFormat="1" ht="14.4" customHeight="1" x14ac:dyDescent="0.3">
      <c r="A95" s="49" t="s">
        <v>71</v>
      </c>
      <c r="B95" s="49" t="s">
        <v>37</v>
      </c>
      <c r="C95" s="49">
        <v>21</v>
      </c>
      <c r="D95" s="49" t="s">
        <v>77</v>
      </c>
      <c r="E95" s="49">
        <v>8</v>
      </c>
      <c r="F95" s="49" t="s">
        <v>80</v>
      </c>
      <c r="G95" s="49">
        <v>2021</v>
      </c>
      <c r="H95" s="49">
        <v>2000</v>
      </c>
      <c r="I95" s="49">
        <v>2000</v>
      </c>
      <c r="J95" s="49" t="s">
        <v>87</v>
      </c>
      <c r="K95" s="49" t="s">
        <v>100</v>
      </c>
      <c r="L95" s="49" t="s">
        <v>105</v>
      </c>
      <c r="M95" s="49" t="s">
        <v>107</v>
      </c>
      <c r="N95" s="49">
        <v>24</v>
      </c>
      <c r="O95" s="49">
        <v>999999999</v>
      </c>
      <c r="P95" s="49" t="s">
        <v>114</v>
      </c>
      <c r="Q95" s="49">
        <f t="shared" ref="Q95:Q99" si="7">Q94+Q94-Q93</f>
        <v>19008</v>
      </c>
      <c r="R95" s="49" t="s">
        <v>122</v>
      </c>
      <c r="S95" s="49">
        <v>0</v>
      </c>
      <c r="T95" s="49">
        <f>T94+50</f>
        <v>532</v>
      </c>
      <c r="U95" s="49">
        <v>0</v>
      </c>
      <c r="X95" s="49" t="s">
        <v>139</v>
      </c>
      <c r="Y95" s="49" t="s">
        <v>146</v>
      </c>
      <c r="Z95" s="49">
        <f t="shared" si="5"/>
        <v>1</v>
      </c>
    </row>
    <row r="96" spans="1:26" s="49" customFormat="1" ht="14.4" customHeight="1" x14ac:dyDescent="0.3">
      <c r="A96" s="49" t="s">
        <v>71</v>
      </c>
      <c r="B96" s="49" t="s">
        <v>37</v>
      </c>
      <c r="C96" s="49">
        <v>21</v>
      </c>
      <c r="D96" s="49" t="s">
        <v>77</v>
      </c>
      <c r="E96" s="49">
        <v>9</v>
      </c>
      <c r="F96" s="49" t="s">
        <v>80</v>
      </c>
      <c r="G96" s="49">
        <v>2021</v>
      </c>
      <c r="H96" s="49">
        <v>2000</v>
      </c>
      <c r="I96" s="49">
        <v>2000</v>
      </c>
      <c r="J96" s="49" t="s">
        <v>87</v>
      </c>
      <c r="K96" s="49" t="s">
        <v>100</v>
      </c>
      <c r="L96" s="49" t="s">
        <v>105</v>
      </c>
      <c r="M96" s="49" t="s">
        <v>107</v>
      </c>
      <c r="N96" s="49">
        <v>24</v>
      </c>
      <c r="O96" s="49">
        <v>999999999</v>
      </c>
      <c r="P96" s="49" t="s">
        <v>114</v>
      </c>
      <c r="Q96" s="49">
        <f t="shared" si="7"/>
        <v>20472</v>
      </c>
      <c r="R96" s="49" t="s">
        <v>122</v>
      </c>
      <c r="S96" s="49">
        <v>0</v>
      </c>
      <c r="T96" s="49">
        <f t="shared" ref="T96:T99" si="8">T95+50</f>
        <v>582</v>
      </c>
      <c r="U96" s="49">
        <v>0</v>
      </c>
      <c r="X96" s="49" t="s">
        <v>139</v>
      </c>
      <c r="Y96" s="49" t="s">
        <v>146</v>
      </c>
      <c r="Z96" s="49">
        <f t="shared" si="5"/>
        <v>1</v>
      </c>
    </row>
    <row r="97" spans="1:26" s="49" customFormat="1" ht="14.4" customHeight="1" x14ac:dyDescent="0.3">
      <c r="A97" s="49" t="s">
        <v>71</v>
      </c>
      <c r="B97" s="49" t="s">
        <v>37</v>
      </c>
      <c r="C97" s="49">
        <v>21</v>
      </c>
      <c r="D97" s="49" t="s">
        <v>77</v>
      </c>
      <c r="E97" s="49">
        <v>10</v>
      </c>
      <c r="F97" s="49" t="s">
        <v>80</v>
      </c>
      <c r="G97" s="49">
        <v>2021</v>
      </c>
      <c r="H97" s="49">
        <v>2000</v>
      </c>
      <c r="I97" s="49">
        <v>2000</v>
      </c>
      <c r="J97" s="49" t="s">
        <v>87</v>
      </c>
      <c r="K97" s="49" t="s">
        <v>100</v>
      </c>
      <c r="L97" s="49" t="s">
        <v>105</v>
      </c>
      <c r="M97" s="49" t="s">
        <v>107</v>
      </c>
      <c r="N97" s="49">
        <v>24</v>
      </c>
      <c r="O97" s="49">
        <v>999999999</v>
      </c>
      <c r="P97" s="49" t="s">
        <v>114</v>
      </c>
      <c r="Q97" s="49">
        <f t="shared" si="7"/>
        <v>21936</v>
      </c>
      <c r="R97" s="49" t="s">
        <v>122</v>
      </c>
      <c r="S97" s="49">
        <v>0</v>
      </c>
      <c r="T97" s="49">
        <f t="shared" si="8"/>
        <v>632</v>
      </c>
      <c r="U97" s="49">
        <v>0</v>
      </c>
      <c r="X97" s="49" t="s">
        <v>139</v>
      </c>
      <c r="Y97" s="49" t="s">
        <v>146</v>
      </c>
      <c r="Z97" s="49">
        <f t="shared" si="5"/>
        <v>1</v>
      </c>
    </row>
    <row r="98" spans="1:26" s="49" customFormat="1" x14ac:dyDescent="0.3">
      <c r="A98" s="49" t="s">
        <v>71</v>
      </c>
      <c r="B98" s="49" t="s">
        <v>37</v>
      </c>
      <c r="C98" s="49">
        <v>21</v>
      </c>
      <c r="D98" s="49" t="s">
        <v>77</v>
      </c>
      <c r="E98" s="49">
        <v>11</v>
      </c>
      <c r="F98" s="49" t="s">
        <v>80</v>
      </c>
      <c r="G98" s="49">
        <v>2021</v>
      </c>
      <c r="H98" s="49">
        <v>2000</v>
      </c>
      <c r="I98" s="49">
        <v>2000</v>
      </c>
      <c r="J98" s="49" t="s">
        <v>87</v>
      </c>
      <c r="K98" s="49" t="s">
        <v>100</v>
      </c>
      <c r="L98" s="49" t="s">
        <v>105</v>
      </c>
      <c r="M98" s="49" t="s">
        <v>107</v>
      </c>
      <c r="N98" s="49">
        <v>24</v>
      </c>
      <c r="O98" s="49">
        <v>999999999</v>
      </c>
      <c r="P98" s="49" t="s">
        <v>114</v>
      </c>
      <c r="Q98" s="49">
        <f t="shared" si="7"/>
        <v>23400</v>
      </c>
      <c r="R98" s="49" t="s">
        <v>122</v>
      </c>
      <c r="S98" s="49">
        <v>0</v>
      </c>
      <c r="T98" s="49">
        <f t="shared" si="8"/>
        <v>682</v>
      </c>
      <c r="U98" s="49">
        <v>0</v>
      </c>
      <c r="X98" s="49" t="s">
        <v>139</v>
      </c>
      <c r="Y98" s="49" t="s">
        <v>146</v>
      </c>
      <c r="Z98" s="49">
        <f t="shared" si="5"/>
        <v>1</v>
      </c>
    </row>
    <row r="99" spans="1:26" s="49" customFormat="1" x14ac:dyDescent="0.3">
      <c r="A99" s="49" t="s">
        <v>71</v>
      </c>
      <c r="B99" s="49" t="s">
        <v>37</v>
      </c>
      <c r="C99" s="49">
        <v>21</v>
      </c>
      <c r="D99" s="49" t="s">
        <v>77</v>
      </c>
      <c r="E99" s="49">
        <v>12</v>
      </c>
      <c r="F99" s="49" t="s">
        <v>80</v>
      </c>
      <c r="G99" s="49">
        <v>2021</v>
      </c>
      <c r="H99" s="49">
        <v>2000</v>
      </c>
      <c r="I99" s="49">
        <v>2000</v>
      </c>
      <c r="J99" s="49" t="s">
        <v>87</v>
      </c>
      <c r="K99" s="49" t="s">
        <v>100</v>
      </c>
      <c r="L99" s="49" t="s">
        <v>105</v>
      </c>
      <c r="M99" s="49" t="s">
        <v>107</v>
      </c>
      <c r="N99" s="49">
        <v>24</v>
      </c>
      <c r="O99" s="49">
        <v>999999999</v>
      </c>
      <c r="P99" s="49" t="s">
        <v>114</v>
      </c>
      <c r="Q99" s="49">
        <f t="shared" si="7"/>
        <v>24864</v>
      </c>
      <c r="R99" s="49" t="s">
        <v>122</v>
      </c>
      <c r="S99" s="49">
        <v>0</v>
      </c>
      <c r="T99" s="49">
        <f t="shared" si="8"/>
        <v>732</v>
      </c>
      <c r="U99" s="49">
        <v>0</v>
      </c>
      <c r="X99" s="49" t="s">
        <v>139</v>
      </c>
      <c r="Y99" s="49" t="s">
        <v>146</v>
      </c>
      <c r="Z99" s="49">
        <f t="shared" si="5"/>
        <v>1</v>
      </c>
    </row>
    <row r="100" spans="1:26" s="29" customFormat="1" ht="14.4" customHeight="1" x14ac:dyDescent="0.3">
      <c r="A100" s="29" t="s">
        <v>71</v>
      </c>
      <c r="B100" s="29" t="s">
        <v>7</v>
      </c>
      <c r="C100" s="29">
        <v>22</v>
      </c>
      <c r="D100" s="29" t="s">
        <v>77</v>
      </c>
      <c r="E100" s="29">
        <v>1</v>
      </c>
      <c r="F100" s="29" t="s">
        <v>80</v>
      </c>
      <c r="G100" s="29">
        <v>2022</v>
      </c>
      <c r="H100" s="29">
        <v>9999999</v>
      </c>
      <c r="I100" s="29">
        <v>9999999</v>
      </c>
      <c r="J100" s="29" t="s">
        <v>84</v>
      </c>
      <c r="K100" s="29" t="s">
        <v>101</v>
      </c>
      <c r="L100" s="29" t="s">
        <v>105</v>
      </c>
      <c r="M100" s="29" t="s">
        <v>107</v>
      </c>
      <c r="N100" s="29">
        <v>24</v>
      </c>
      <c r="O100" s="29">
        <v>999999999</v>
      </c>
      <c r="P100" s="29" t="s">
        <v>84</v>
      </c>
      <c r="Q100" s="29">
        <v>9999999999</v>
      </c>
      <c r="R100" s="33" t="s">
        <v>1340</v>
      </c>
      <c r="S100" s="31">
        <v>120</v>
      </c>
      <c r="T100" s="29">
        <v>244</v>
      </c>
      <c r="U100" s="29">
        <v>0</v>
      </c>
      <c r="W100" s="35"/>
      <c r="X100" s="29" t="s">
        <v>138</v>
      </c>
      <c r="Y100" s="29" t="s">
        <v>77</v>
      </c>
      <c r="Z100" s="28">
        <f t="shared" si="5"/>
        <v>1</v>
      </c>
    </row>
    <row r="101" spans="1:26" s="29" customFormat="1" ht="14.4" customHeight="1" x14ac:dyDescent="0.3">
      <c r="A101" s="29" t="s">
        <v>71</v>
      </c>
      <c r="B101" s="29" t="s">
        <v>7</v>
      </c>
      <c r="C101" s="29">
        <v>22</v>
      </c>
      <c r="D101" s="29" t="s">
        <v>77</v>
      </c>
      <c r="E101" s="29">
        <v>2</v>
      </c>
      <c r="F101" s="29" t="s">
        <v>80</v>
      </c>
      <c r="G101" s="29">
        <v>2022</v>
      </c>
      <c r="H101" s="29">
        <v>9999999</v>
      </c>
      <c r="I101" s="29">
        <v>9999999</v>
      </c>
      <c r="J101" s="29" t="s">
        <v>84</v>
      </c>
      <c r="K101" s="29" t="s">
        <v>101</v>
      </c>
      <c r="L101" s="29" t="s">
        <v>105</v>
      </c>
      <c r="M101" s="29" t="s">
        <v>107</v>
      </c>
      <c r="N101" s="29">
        <v>24</v>
      </c>
      <c r="O101" s="29">
        <v>999999999</v>
      </c>
      <c r="P101" s="29" t="s">
        <v>84</v>
      </c>
      <c r="Q101" s="29">
        <v>9999999999</v>
      </c>
      <c r="R101" s="33" t="s">
        <v>1340</v>
      </c>
      <c r="S101" s="31">
        <v>120</v>
      </c>
      <c r="T101" s="29">
        <v>376</v>
      </c>
      <c r="U101" s="29">
        <v>0</v>
      </c>
      <c r="X101" s="29" t="s">
        <v>138</v>
      </c>
      <c r="Y101" s="29" t="s">
        <v>77</v>
      </c>
      <c r="Z101" s="28">
        <f t="shared" si="5"/>
        <v>1</v>
      </c>
    </row>
    <row r="102" spans="1:26" s="29" customFormat="1" ht="14.4" customHeight="1" x14ac:dyDescent="0.3">
      <c r="A102" s="29" t="s">
        <v>71</v>
      </c>
      <c r="B102" s="29" t="s">
        <v>7</v>
      </c>
      <c r="C102" s="29">
        <v>22</v>
      </c>
      <c r="D102" s="29" t="s">
        <v>77</v>
      </c>
      <c r="E102" s="29">
        <v>3</v>
      </c>
      <c r="F102" s="29" t="s">
        <v>80</v>
      </c>
      <c r="G102" s="29">
        <v>2022</v>
      </c>
      <c r="H102" s="29">
        <v>9999999</v>
      </c>
      <c r="I102" s="29">
        <v>9999999</v>
      </c>
      <c r="J102" s="29" t="s">
        <v>84</v>
      </c>
      <c r="K102" s="29" t="s">
        <v>101</v>
      </c>
      <c r="L102" s="29" t="s">
        <v>105</v>
      </c>
      <c r="M102" s="29" t="s">
        <v>107</v>
      </c>
      <c r="N102" s="29">
        <v>24</v>
      </c>
      <c r="O102" s="29">
        <v>999999999</v>
      </c>
      <c r="P102" s="29" t="s">
        <v>84</v>
      </c>
      <c r="Q102" s="29">
        <v>9999999999</v>
      </c>
      <c r="R102" s="33" t="s">
        <v>1340</v>
      </c>
      <c r="S102" s="31">
        <v>120</v>
      </c>
      <c r="T102" s="29">
        <v>484</v>
      </c>
      <c r="U102" s="29">
        <v>0</v>
      </c>
      <c r="X102" s="29" t="s">
        <v>138</v>
      </c>
      <c r="Y102" s="29" t="s">
        <v>77</v>
      </c>
      <c r="Z102" s="28">
        <f t="shared" si="5"/>
        <v>1</v>
      </c>
    </row>
    <row r="103" spans="1:26" s="29" customFormat="1" ht="14.4" customHeight="1" x14ac:dyDescent="0.3">
      <c r="A103" s="29" t="s">
        <v>71</v>
      </c>
      <c r="B103" s="29" t="s">
        <v>7</v>
      </c>
      <c r="C103" s="29">
        <v>22</v>
      </c>
      <c r="D103" s="29" t="s">
        <v>77</v>
      </c>
      <c r="E103" s="29">
        <v>4</v>
      </c>
      <c r="F103" s="29" t="s">
        <v>80</v>
      </c>
      <c r="G103" s="29">
        <v>2022</v>
      </c>
      <c r="H103" s="29">
        <v>9999999</v>
      </c>
      <c r="I103" s="29">
        <v>9999999</v>
      </c>
      <c r="J103" s="29" t="s">
        <v>84</v>
      </c>
      <c r="K103" s="29" t="s">
        <v>101</v>
      </c>
      <c r="L103" s="29" t="s">
        <v>105</v>
      </c>
      <c r="M103" s="29" t="s">
        <v>107</v>
      </c>
      <c r="N103" s="29">
        <v>24</v>
      </c>
      <c r="O103" s="29">
        <v>999999999</v>
      </c>
      <c r="P103" s="29" t="s">
        <v>84</v>
      </c>
      <c r="Q103" s="29">
        <v>9999999999</v>
      </c>
      <c r="R103" s="33" t="s">
        <v>1340</v>
      </c>
      <c r="S103" s="31">
        <v>120</v>
      </c>
      <c r="T103" s="29">
        <v>568</v>
      </c>
      <c r="U103" s="29">
        <v>0</v>
      </c>
      <c r="X103" s="29" t="s">
        <v>138</v>
      </c>
      <c r="Y103" s="29" t="s">
        <v>77</v>
      </c>
      <c r="Z103" s="28">
        <f t="shared" si="5"/>
        <v>1</v>
      </c>
    </row>
    <row r="104" spans="1:26" s="29" customFormat="1" ht="14.4" customHeight="1" x14ac:dyDescent="0.3">
      <c r="A104" s="29" t="s">
        <v>71</v>
      </c>
      <c r="B104" s="29" t="s">
        <v>7</v>
      </c>
      <c r="C104" s="29">
        <v>22</v>
      </c>
      <c r="D104" s="29" t="s">
        <v>77</v>
      </c>
      <c r="E104" s="29">
        <v>5</v>
      </c>
      <c r="F104" s="29" t="s">
        <v>80</v>
      </c>
      <c r="G104" s="29">
        <v>2022</v>
      </c>
      <c r="H104" s="29">
        <v>9999999</v>
      </c>
      <c r="I104" s="29">
        <v>9999999</v>
      </c>
      <c r="J104" s="29" t="s">
        <v>84</v>
      </c>
      <c r="K104" s="29" t="s">
        <v>101</v>
      </c>
      <c r="L104" s="29" t="s">
        <v>105</v>
      </c>
      <c r="M104" s="29" t="s">
        <v>107</v>
      </c>
      <c r="N104" s="29">
        <v>24</v>
      </c>
      <c r="O104" s="29">
        <v>999999999</v>
      </c>
      <c r="P104" s="29" t="s">
        <v>84</v>
      </c>
      <c r="Q104" s="29">
        <v>9999999999</v>
      </c>
      <c r="R104" s="33" t="s">
        <v>1340</v>
      </c>
      <c r="S104" s="31">
        <v>120</v>
      </c>
      <c r="T104" s="29">
        <v>654</v>
      </c>
      <c r="U104" s="29">
        <v>0</v>
      </c>
      <c r="X104" s="29" t="s">
        <v>138</v>
      </c>
      <c r="Y104" s="29" t="s">
        <v>77</v>
      </c>
      <c r="Z104" s="28">
        <f t="shared" si="5"/>
        <v>1</v>
      </c>
    </row>
    <row r="105" spans="1:26" s="29" customFormat="1" x14ac:dyDescent="0.3">
      <c r="A105" s="29" t="s">
        <v>71</v>
      </c>
      <c r="B105" s="29" t="s">
        <v>7</v>
      </c>
      <c r="C105" s="29">
        <v>22</v>
      </c>
      <c r="D105" s="29" t="s">
        <v>77</v>
      </c>
      <c r="E105" s="29">
        <v>6</v>
      </c>
      <c r="F105" s="29" t="s">
        <v>80</v>
      </c>
      <c r="G105" s="29">
        <v>2022</v>
      </c>
      <c r="H105" s="29">
        <v>9999999</v>
      </c>
      <c r="I105" s="29">
        <v>9999999</v>
      </c>
      <c r="J105" s="29" t="s">
        <v>84</v>
      </c>
      <c r="K105" s="29" t="s">
        <v>101</v>
      </c>
      <c r="L105" s="29" t="s">
        <v>105</v>
      </c>
      <c r="M105" s="29" t="s">
        <v>107</v>
      </c>
      <c r="N105" s="29">
        <v>24</v>
      </c>
      <c r="O105" s="29">
        <v>999999999</v>
      </c>
      <c r="P105" s="29" t="s">
        <v>84</v>
      </c>
      <c r="Q105" s="29">
        <v>9999999999</v>
      </c>
      <c r="R105" s="33" t="s">
        <v>1340</v>
      </c>
      <c r="S105" s="31">
        <v>120</v>
      </c>
      <c r="T105" s="29">
        <v>732</v>
      </c>
      <c r="U105" s="29">
        <v>0</v>
      </c>
      <c r="X105" s="29" t="s">
        <v>138</v>
      </c>
      <c r="Y105" s="29" t="s">
        <v>77</v>
      </c>
      <c r="Z105" s="28">
        <f t="shared" si="5"/>
        <v>1</v>
      </c>
    </row>
    <row r="106" spans="1:26" s="29" customFormat="1" ht="12" customHeight="1" x14ac:dyDescent="0.3">
      <c r="A106" s="29" t="s">
        <v>71</v>
      </c>
      <c r="B106" s="29" t="s">
        <v>7</v>
      </c>
      <c r="C106" s="29">
        <v>22</v>
      </c>
      <c r="D106" s="29" t="s">
        <v>77</v>
      </c>
      <c r="E106" s="29">
        <v>7</v>
      </c>
      <c r="F106" s="29" t="s">
        <v>80</v>
      </c>
      <c r="G106" s="29">
        <v>2022</v>
      </c>
      <c r="H106" s="29">
        <v>9999999</v>
      </c>
      <c r="I106" s="29">
        <v>9999999</v>
      </c>
      <c r="J106" s="29" t="s">
        <v>84</v>
      </c>
      <c r="K106" s="29" t="s">
        <v>101</v>
      </c>
      <c r="L106" s="29" t="s">
        <v>105</v>
      </c>
      <c r="M106" s="29" t="s">
        <v>107</v>
      </c>
      <c r="N106" s="29">
        <v>24</v>
      </c>
      <c r="O106" s="29">
        <v>999999999</v>
      </c>
      <c r="P106" s="29" t="s">
        <v>84</v>
      </c>
      <c r="Q106" s="29">
        <v>9999999999</v>
      </c>
      <c r="R106" s="33" t="s">
        <v>1340</v>
      </c>
      <c r="S106" s="31">
        <v>120</v>
      </c>
      <c r="T106" s="29">
        <v>804</v>
      </c>
      <c r="U106" s="29">
        <v>0</v>
      </c>
      <c r="X106" s="29" t="s">
        <v>138</v>
      </c>
      <c r="Y106" s="29" t="s">
        <v>77</v>
      </c>
      <c r="Z106" s="28">
        <f t="shared" si="5"/>
        <v>1</v>
      </c>
    </row>
    <row r="107" spans="1:26" s="29" customFormat="1" ht="12" customHeight="1" x14ac:dyDescent="0.3">
      <c r="A107" s="29" t="s">
        <v>71</v>
      </c>
      <c r="B107" s="29" t="s">
        <v>7</v>
      </c>
      <c r="C107" s="29">
        <v>22</v>
      </c>
      <c r="D107" s="29" t="s">
        <v>77</v>
      </c>
      <c r="E107" s="29">
        <v>8</v>
      </c>
      <c r="F107" s="29" t="s">
        <v>80</v>
      </c>
      <c r="G107" s="29">
        <v>2022</v>
      </c>
      <c r="H107" s="29">
        <v>9999999</v>
      </c>
      <c r="I107" s="29">
        <v>9999999</v>
      </c>
      <c r="J107" s="29" t="s">
        <v>84</v>
      </c>
      <c r="K107" s="29" t="s">
        <v>101</v>
      </c>
      <c r="L107" s="29" t="s">
        <v>105</v>
      </c>
      <c r="M107" s="29" t="s">
        <v>107</v>
      </c>
      <c r="N107" s="29">
        <v>24</v>
      </c>
      <c r="O107" s="29">
        <v>999999999</v>
      </c>
      <c r="P107" s="29" t="s">
        <v>84</v>
      </c>
      <c r="Q107" s="29">
        <v>9999999999</v>
      </c>
      <c r="R107" s="33" t="s">
        <v>1340</v>
      </c>
      <c r="S107" s="31">
        <v>120</v>
      </c>
      <c r="T107" s="29">
        <v>882</v>
      </c>
      <c r="U107" s="29">
        <v>0</v>
      </c>
      <c r="X107" s="29" t="s">
        <v>139</v>
      </c>
      <c r="Y107" s="29" t="s">
        <v>146</v>
      </c>
      <c r="Z107" s="28">
        <f t="shared" si="5"/>
        <v>1</v>
      </c>
    </row>
    <row r="108" spans="1:26" s="29" customFormat="1" ht="12" customHeight="1" x14ac:dyDescent="0.3">
      <c r="A108" s="29" t="s">
        <v>71</v>
      </c>
      <c r="B108" s="29" t="s">
        <v>7</v>
      </c>
      <c r="C108" s="29">
        <v>22</v>
      </c>
      <c r="D108" s="29" t="s">
        <v>77</v>
      </c>
      <c r="E108" s="29">
        <v>9</v>
      </c>
      <c r="F108" s="29" t="s">
        <v>80</v>
      </c>
      <c r="G108" s="29">
        <v>2022</v>
      </c>
      <c r="H108" s="29">
        <v>9999999</v>
      </c>
      <c r="I108" s="29">
        <v>9999999</v>
      </c>
      <c r="J108" s="29" t="s">
        <v>84</v>
      </c>
      <c r="K108" s="29" t="s">
        <v>101</v>
      </c>
      <c r="L108" s="29" t="s">
        <v>105</v>
      </c>
      <c r="M108" s="29" t="s">
        <v>107</v>
      </c>
      <c r="N108" s="29">
        <v>24</v>
      </c>
      <c r="O108" s="29">
        <v>999999999</v>
      </c>
      <c r="P108" s="29" t="s">
        <v>84</v>
      </c>
      <c r="Q108" s="29">
        <v>9999999999</v>
      </c>
      <c r="R108" s="33" t="s">
        <v>1340</v>
      </c>
      <c r="S108" s="31">
        <v>120</v>
      </c>
      <c r="T108" s="29">
        <v>954</v>
      </c>
      <c r="U108" s="29">
        <v>0</v>
      </c>
      <c r="X108" s="29" t="s">
        <v>139</v>
      </c>
      <c r="Y108" s="29" t="s">
        <v>146</v>
      </c>
      <c r="Z108" s="28">
        <f t="shared" si="5"/>
        <v>1</v>
      </c>
    </row>
    <row r="109" spans="1:26" s="29" customFormat="1" ht="12" customHeight="1" x14ac:dyDescent="0.3">
      <c r="A109" s="29" t="s">
        <v>71</v>
      </c>
      <c r="B109" s="29" t="s">
        <v>7</v>
      </c>
      <c r="C109" s="29">
        <v>22</v>
      </c>
      <c r="D109" s="29" t="s">
        <v>77</v>
      </c>
      <c r="E109" s="29">
        <v>10</v>
      </c>
      <c r="F109" s="29" t="s">
        <v>80</v>
      </c>
      <c r="G109" s="29">
        <v>2022</v>
      </c>
      <c r="H109" s="29">
        <v>9999999</v>
      </c>
      <c r="I109" s="29">
        <v>9999999</v>
      </c>
      <c r="J109" s="29" t="s">
        <v>84</v>
      </c>
      <c r="K109" s="29" t="s">
        <v>101</v>
      </c>
      <c r="L109" s="29" t="s">
        <v>105</v>
      </c>
      <c r="M109" s="29" t="s">
        <v>107</v>
      </c>
      <c r="N109" s="29">
        <v>24</v>
      </c>
      <c r="O109" s="29">
        <v>999999999</v>
      </c>
      <c r="P109" s="29" t="s">
        <v>84</v>
      </c>
      <c r="Q109" s="29">
        <v>9999999999</v>
      </c>
      <c r="R109" s="33" t="s">
        <v>1340</v>
      </c>
      <c r="S109" s="31">
        <v>120</v>
      </c>
      <c r="T109" s="29">
        <f>T108+T108-T107</f>
        <v>1026</v>
      </c>
      <c r="U109" s="29">
        <v>0</v>
      </c>
      <c r="X109" s="29" t="s">
        <v>139</v>
      </c>
      <c r="Y109" s="29" t="s">
        <v>146</v>
      </c>
      <c r="Z109" s="28">
        <f t="shared" si="5"/>
        <v>1</v>
      </c>
    </row>
    <row r="110" spans="1:26" s="29" customFormat="1" ht="12" customHeight="1" x14ac:dyDescent="0.3">
      <c r="A110" s="29" t="s">
        <v>71</v>
      </c>
      <c r="B110" s="29" t="s">
        <v>7</v>
      </c>
      <c r="C110" s="29">
        <v>22</v>
      </c>
      <c r="D110" s="29" t="s">
        <v>77</v>
      </c>
      <c r="E110" s="29">
        <v>11</v>
      </c>
      <c r="F110" s="29" t="s">
        <v>80</v>
      </c>
      <c r="G110" s="29">
        <v>2022</v>
      </c>
      <c r="H110" s="29">
        <v>9999999</v>
      </c>
      <c r="I110" s="29">
        <v>9999999</v>
      </c>
      <c r="J110" s="29" t="s">
        <v>84</v>
      </c>
      <c r="K110" s="29" t="s">
        <v>101</v>
      </c>
      <c r="L110" s="29" t="s">
        <v>105</v>
      </c>
      <c r="M110" s="29" t="s">
        <v>107</v>
      </c>
      <c r="N110" s="29">
        <v>24</v>
      </c>
      <c r="O110" s="29">
        <v>999999999</v>
      </c>
      <c r="P110" s="29" t="s">
        <v>84</v>
      </c>
      <c r="Q110" s="29">
        <v>9999999999</v>
      </c>
      <c r="R110" s="33" t="s">
        <v>1340</v>
      </c>
      <c r="S110" s="31">
        <v>120</v>
      </c>
      <c r="T110" s="29">
        <f t="shared" ref="T110:T111" si="9">T109+T109-T108</f>
        <v>1098</v>
      </c>
      <c r="U110" s="29">
        <v>0</v>
      </c>
      <c r="X110" s="29" t="s">
        <v>139</v>
      </c>
      <c r="Y110" s="29" t="s">
        <v>146</v>
      </c>
      <c r="Z110" s="28">
        <f t="shared" si="5"/>
        <v>1</v>
      </c>
    </row>
    <row r="111" spans="1:26" s="29" customFormat="1" ht="12" customHeight="1" x14ac:dyDescent="0.3">
      <c r="A111" s="29" t="s">
        <v>71</v>
      </c>
      <c r="B111" s="29" t="s">
        <v>7</v>
      </c>
      <c r="C111" s="29">
        <v>22</v>
      </c>
      <c r="D111" s="29" t="s">
        <v>77</v>
      </c>
      <c r="E111" s="29">
        <v>12</v>
      </c>
      <c r="F111" s="29" t="s">
        <v>80</v>
      </c>
      <c r="G111" s="29">
        <v>2022</v>
      </c>
      <c r="H111" s="29">
        <v>9999999</v>
      </c>
      <c r="I111" s="29">
        <v>9999999</v>
      </c>
      <c r="J111" s="29" t="s">
        <v>84</v>
      </c>
      <c r="K111" s="29" t="s">
        <v>101</v>
      </c>
      <c r="L111" s="29" t="s">
        <v>105</v>
      </c>
      <c r="M111" s="29" t="s">
        <v>107</v>
      </c>
      <c r="N111" s="29">
        <v>24</v>
      </c>
      <c r="O111" s="29">
        <v>999999999</v>
      </c>
      <c r="P111" s="29" t="s">
        <v>84</v>
      </c>
      <c r="Q111" s="29">
        <v>9999999999</v>
      </c>
      <c r="R111" s="33" t="s">
        <v>1340</v>
      </c>
      <c r="S111" s="31">
        <v>120</v>
      </c>
      <c r="T111" s="29">
        <f t="shared" si="9"/>
        <v>1170</v>
      </c>
      <c r="U111" s="29">
        <v>0</v>
      </c>
      <c r="X111" s="29" t="s">
        <v>139</v>
      </c>
      <c r="Y111" s="29" t="s">
        <v>146</v>
      </c>
      <c r="Z111" s="28">
        <f t="shared" si="5"/>
        <v>1</v>
      </c>
    </row>
    <row r="112" spans="1:26" s="29" customFormat="1" ht="12" customHeight="1" x14ac:dyDescent="0.3">
      <c r="A112" s="29" t="s">
        <v>71</v>
      </c>
      <c r="B112" s="29" t="s">
        <v>38</v>
      </c>
      <c r="C112" s="29">
        <v>23</v>
      </c>
      <c r="D112" s="29" t="s">
        <v>77</v>
      </c>
      <c r="E112" s="29">
        <v>1</v>
      </c>
      <c r="F112" s="29" t="s">
        <v>80</v>
      </c>
      <c r="G112" s="29">
        <v>2021</v>
      </c>
      <c r="H112" s="29">
        <v>2000</v>
      </c>
      <c r="I112" s="29">
        <v>2000</v>
      </c>
      <c r="J112" s="29" t="s">
        <v>84</v>
      </c>
      <c r="K112" s="29" t="s">
        <v>84</v>
      </c>
      <c r="L112" s="29" t="s">
        <v>105</v>
      </c>
      <c r="M112" s="29" t="s">
        <v>107</v>
      </c>
      <c r="N112" s="29">
        <v>60</v>
      </c>
      <c r="O112" s="29">
        <v>999999999</v>
      </c>
      <c r="P112" s="29" t="s">
        <v>115</v>
      </c>
      <c r="Q112" s="29">
        <f>485*12</f>
        <v>5820</v>
      </c>
      <c r="R112" s="33" t="s">
        <v>126</v>
      </c>
      <c r="S112" s="31">
        <v>0.5</v>
      </c>
      <c r="T112" s="29">
        <v>294</v>
      </c>
      <c r="U112" s="29">
        <v>0</v>
      </c>
      <c r="X112" s="29" t="s">
        <v>138</v>
      </c>
      <c r="Y112" s="29" t="s">
        <v>77</v>
      </c>
      <c r="Z112" s="28">
        <f t="shared" si="5"/>
        <v>1</v>
      </c>
    </row>
    <row r="113" spans="1:26" s="29" customFormat="1" ht="12" customHeight="1" x14ac:dyDescent="0.3">
      <c r="A113" s="29" t="s">
        <v>71</v>
      </c>
      <c r="B113" s="29" t="s">
        <v>38</v>
      </c>
      <c r="C113" s="29">
        <v>23</v>
      </c>
      <c r="D113" s="29" t="s">
        <v>77</v>
      </c>
      <c r="E113" s="29">
        <v>2</v>
      </c>
      <c r="F113" s="29" t="s">
        <v>80</v>
      </c>
      <c r="G113" s="29">
        <v>2021</v>
      </c>
      <c r="H113" s="29">
        <v>2000</v>
      </c>
      <c r="I113" s="29">
        <v>2000</v>
      </c>
      <c r="J113" s="29" t="s">
        <v>84</v>
      </c>
      <c r="K113" s="29" t="s">
        <v>84</v>
      </c>
      <c r="L113" s="29" t="s">
        <v>105</v>
      </c>
      <c r="M113" s="29" t="s">
        <v>107</v>
      </c>
      <c r="N113" s="29">
        <v>60</v>
      </c>
      <c r="O113" s="29">
        <v>999999999</v>
      </c>
      <c r="P113" s="29" t="s">
        <v>115</v>
      </c>
      <c r="Q113" s="29">
        <f>762*12</f>
        <v>9144</v>
      </c>
      <c r="R113" s="33" t="s">
        <v>126</v>
      </c>
      <c r="S113" s="31">
        <v>0.5</v>
      </c>
      <c r="T113" s="29">
        <v>463</v>
      </c>
      <c r="U113" s="29">
        <v>0</v>
      </c>
      <c r="X113" s="29" t="s">
        <v>138</v>
      </c>
      <c r="Y113" s="29" t="s">
        <v>77</v>
      </c>
      <c r="Z113" s="28">
        <f t="shared" si="5"/>
        <v>1</v>
      </c>
    </row>
    <row r="114" spans="1:26" s="29" customFormat="1" ht="14.25" customHeight="1" x14ac:dyDescent="0.3">
      <c r="A114" s="29" t="s">
        <v>71</v>
      </c>
      <c r="B114" s="29" t="s">
        <v>38</v>
      </c>
      <c r="C114" s="29">
        <v>23</v>
      </c>
      <c r="D114" s="29" t="s">
        <v>77</v>
      </c>
      <c r="E114" s="29">
        <v>3</v>
      </c>
      <c r="F114" s="29" t="s">
        <v>80</v>
      </c>
      <c r="G114" s="29">
        <v>2021</v>
      </c>
      <c r="H114" s="29">
        <v>2000</v>
      </c>
      <c r="I114" s="29">
        <v>2000</v>
      </c>
      <c r="J114" s="29" t="s">
        <v>84</v>
      </c>
      <c r="K114" s="29" t="s">
        <v>84</v>
      </c>
      <c r="L114" s="29" t="s">
        <v>105</v>
      </c>
      <c r="M114" s="29" t="s">
        <v>107</v>
      </c>
      <c r="N114" s="29">
        <v>60</v>
      </c>
      <c r="O114" s="29">
        <v>999999999</v>
      </c>
      <c r="P114" s="29" t="s">
        <v>115</v>
      </c>
      <c r="Q114" s="29">
        <f>1023*12</f>
        <v>12276</v>
      </c>
      <c r="R114" s="29" t="s">
        <v>126</v>
      </c>
      <c r="S114" s="29">
        <v>0.5</v>
      </c>
      <c r="T114" s="29">
        <v>620</v>
      </c>
      <c r="U114" s="29">
        <v>0</v>
      </c>
      <c r="X114" s="29" t="s">
        <v>138</v>
      </c>
      <c r="Y114" s="29" t="s">
        <v>77</v>
      </c>
      <c r="Z114" s="28">
        <f t="shared" si="5"/>
        <v>1</v>
      </c>
    </row>
    <row r="115" spans="1:26" s="29" customFormat="1" ht="14.25" customHeight="1" x14ac:dyDescent="0.3">
      <c r="A115" s="29" t="s">
        <v>71</v>
      </c>
      <c r="B115" s="29" t="s">
        <v>38</v>
      </c>
      <c r="C115" s="29">
        <v>23</v>
      </c>
      <c r="D115" s="29" t="s">
        <v>77</v>
      </c>
      <c r="E115" s="29">
        <v>4</v>
      </c>
      <c r="F115" s="29" t="s">
        <v>80</v>
      </c>
      <c r="G115" s="29">
        <v>2021</v>
      </c>
      <c r="H115" s="29">
        <v>2000</v>
      </c>
      <c r="I115" s="29">
        <v>2000</v>
      </c>
      <c r="J115" s="29" t="s">
        <v>84</v>
      </c>
      <c r="K115" s="29" t="s">
        <v>84</v>
      </c>
      <c r="L115" s="29" t="s">
        <v>105</v>
      </c>
      <c r="M115" s="29" t="s">
        <v>107</v>
      </c>
      <c r="N115" s="29">
        <v>60</v>
      </c>
      <c r="O115" s="29">
        <v>999999999</v>
      </c>
      <c r="P115" s="29" t="s">
        <v>115</v>
      </c>
      <c r="Q115" s="29">
        <f>1286*12</f>
        <v>15432</v>
      </c>
      <c r="R115" s="29" t="s">
        <v>126</v>
      </c>
      <c r="S115" s="29">
        <v>0.5</v>
      </c>
      <c r="T115" s="29">
        <v>781</v>
      </c>
      <c r="U115" s="29">
        <v>0</v>
      </c>
      <c r="X115" s="29" t="s">
        <v>138</v>
      </c>
      <c r="Y115" s="29" t="s">
        <v>77</v>
      </c>
      <c r="Z115" s="28">
        <f t="shared" si="5"/>
        <v>1</v>
      </c>
    </row>
    <row r="116" spans="1:26" s="29" customFormat="1" ht="14.25" customHeight="1" x14ac:dyDescent="0.3">
      <c r="A116" s="29" t="s">
        <v>71</v>
      </c>
      <c r="B116" s="29" t="s">
        <v>38</v>
      </c>
      <c r="C116" s="29">
        <v>23</v>
      </c>
      <c r="D116" s="29" t="s">
        <v>77</v>
      </c>
      <c r="E116" s="29">
        <v>5</v>
      </c>
      <c r="F116" s="29" t="s">
        <v>80</v>
      </c>
      <c r="G116" s="29">
        <v>2021</v>
      </c>
      <c r="H116" s="29">
        <v>2000</v>
      </c>
      <c r="I116" s="29">
        <v>2000</v>
      </c>
      <c r="J116" s="29" t="s">
        <v>84</v>
      </c>
      <c r="K116" s="29" t="s">
        <v>84</v>
      </c>
      <c r="L116" s="29" t="s">
        <v>105</v>
      </c>
      <c r="M116" s="29" t="s">
        <v>107</v>
      </c>
      <c r="N116" s="29">
        <v>60</v>
      </c>
      <c r="O116" s="29">
        <v>999999999</v>
      </c>
      <c r="P116" s="29" t="s">
        <v>115</v>
      </c>
      <c r="Q116" s="29">
        <f>1548*12</f>
        <v>18576</v>
      </c>
      <c r="R116" s="29" t="s">
        <v>126</v>
      </c>
      <c r="S116" s="29">
        <v>0.5</v>
      </c>
      <c r="T116" s="29">
        <v>936</v>
      </c>
      <c r="U116" s="29">
        <v>0</v>
      </c>
      <c r="X116" s="29" t="s">
        <v>138</v>
      </c>
      <c r="Y116" s="29" t="s">
        <v>77</v>
      </c>
      <c r="Z116" s="28">
        <f t="shared" si="5"/>
        <v>1</v>
      </c>
    </row>
    <row r="117" spans="1:26" s="29" customFormat="1" ht="14.25" customHeight="1" x14ac:dyDescent="0.3">
      <c r="A117" s="29" t="s">
        <v>71</v>
      </c>
      <c r="B117" s="29" t="s">
        <v>38</v>
      </c>
      <c r="C117" s="29">
        <v>23</v>
      </c>
      <c r="D117" s="29" t="s">
        <v>77</v>
      </c>
      <c r="E117" s="29">
        <v>6</v>
      </c>
      <c r="F117" s="29" t="s">
        <v>80</v>
      </c>
      <c r="G117" s="29">
        <v>2021</v>
      </c>
      <c r="H117" s="29">
        <v>2000</v>
      </c>
      <c r="I117" s="29">
        <v>2000</v>
      </c>
      <c r="J117" s="29" t="s">
        <v>84</v>
      </c>
      <c r="K117" s="29" t="s">
        <v>84</v>
      </c>
      <c r="L117" s="29" t="s">
        <v>105</v>
      </c>
      <c r="M117" s="29" t="s">
        <v>107</v>
      </c>
      <c r="N117" s="29">
        <v>60</v>
      </c>
      <c r="O117" s="29">
        <v>999999999</v>
      </c>
      <c r="P117" s="29" t="s">
        <v>115</v>
      </c>
      <c r="Q117" s="29">
        <f>1811*12</f>
        <v>21732</v>
      </c>
      <c r="R117" s="29" t="s">
        <v>126</v>
      </c>
      <c r="S117" s="29">
        <v>0.5</v>
      </c>
      <c r="T117" s="29">
        <v>1094</v>
      </c>
      <c r="U117" s="29">
        <v>0</v>
      </c>
      <c r="X117" s="29" t="s">
        <v>138</v>
      </c>
      <c r="Y117" s="29" t="s">
        <v>77</v>
      </c>
      <c r="Z117" s="28">
        <f t="shared" si="5"/>
        <v>1</v>
      </c>
    </row>
    <row r="118" spans="1:26" s="29" customFormat="1" ht="14.25" customHeight="1" x14ac:dyDescent="0.3">
      <c r="A118" s="29" t="s">
        <v>71</v>
      </c>
      <c r="B118" s="29" t="s">
        <v>38</v>
      </c>
      <c r="C118" s="29">
        <v>23</v>
      </c>
      <c r="D118" s="29" t="s">
        <v>77</v>
      </c>
      <c r="E118" s="29">
        <v>7</v>
      </c>
      <c r="F118" s="29" t="s">
        <v>80</v>
      </c>
      <c r="G118" s="29">
        <v>2021</v>
      </c>
      <c r="H118" s="29">
        <v>2000</v>
      </c>
      <c r="I118" s="29">
        <v>2000</v>
      </c>
      <c r="J118" s="29" t="s">
        <v>84</v>
      </c>
      <c r="K118" s="29" t="s">
        <v>84</v>
      </c>
      <c r="L118" s="29" t="s">
        <v>105</v>
      </c>
      <c r="M118" s="29" t="s">
        <v>107</v>
      </c>
      <c r="N118" s="29">
        <v>60</v>
      </c>
      <c r="O118" s="29">
        <v>999999999</v>
      </c>
      <c r="P118" s="29" t="s">
        <v>115</v>
      </c>
      <c r="Q118" s="29">
        <f>2072*12</f>
        <v>24864</v>
      </c>
      <c r="R118" s="29" t="s">
        <v>126</v>
      </c>
      <c r="S118" s="29">
        <v>0.5</v>
      </c>
      <c r="T118" s="29">
        <v>1254</v>
      </c>
      <c r="U118" s="29">
        <v>0</v>
      </c>
      <c r="X118" s="29" t="s">
        <v>138</v>
      </c>
      <c r="Y118" s="29" t="s">
        <v>77</v>
      </c>
      <c r="Z118" s="28">
        <f t="shared" si="5"/>
        <v>1</v>
      </c>
    </row>
    <row r="119" spans="1:26" s="29" customFormat="1" x14ac:dyDescent="0.3">
      <c r="A119" s="29" t="s">
        <v>71</v>
      </c>
      <c r="B119" s="29" t="s">
        <v>38</v>
      </c>
      <c r="C119" s="29">
        <v>23</v>
      </c>
      <c r="D119" s="29" t="s">
        <v>77</v>
      </c>
      <c r="E119" s="29">
        <v>8</v>
      </c>
      <c r="F119" s="29" t="s">
        <v>80</v>
      </c>
      <c r="G119" s="29">
        <v>2021</v>
      </c>
      <c r="H119" s="29">
        <v>2000</v>
      </c>
      <c r="I119" s="29">
        <v>2000</v>
      </c>
      <c r="J119" s="29" t="s">
        <v>84</v>
      </c>
      <c r="K119" s="29" t="s">
        <v>84</v>
      </c>
      <c r="L119" s="29" t="s">
        <v>105</v>
      </c>
      <c r="M119" s="29" t="s">
        <v>107</v>
      </c>
      <c r="N119" s="29">
        <v>60</v>
      </c>
      <c r="O119" s="29">
        <v>999999999</v>
      </c>
      <c r="P119" s="29" t="s">
        <v>115</v>
      </c>
      <c r="Q119" s="29">
        <f>2335*12</f>
        <v>28020</v>
      </c>
      <c r="R119" s="29" t="s">
        <v>126</v>
      </c>
      <c r="S119" s="29">
        <v>0.5</v>
      </c>
      <c r="T119" s="29">
        <f>T118+158</f>
        <v>1412</v>
      </c>
      <c r="U119" s="29">
        <v>0</v>
      </c>
      <c r="X119" s="29" t="s">
        <v>139</v>
      </c>
      <c r="Y119" s="29" t="s">
        <v>146</v>
      </c>
      <c r="Z119" s="28">
        <f t="shared" si="5"/>
        <v>1</v>
      </c>
    </row>
    <row r="120" spans="1:26" s="29" customFormat="1" x14ac:dyDescent="0.3">
      <c r="A120" s="29" t="s">
        <v>71</v>
      </c>
      <c r="B120" s="29" t="s">
        <v>38</v>
      </c>
      <c r="C120" s="29">
        <v>23</v>
      </c>
      <c r="D120" s="29" t="s">
        <v>77</v>
      </c>
      <c r="E120" s="29">
        <v>9</v>
      </c>
      <c r="F120" s="29" t="s">
        <v>80</v>
      </c>
      <c r="G120" s="29">
        <v>2021</v>
      </c>
      <c r="H120" s="29">
        <v>2000</v>
      </c>
      <c r="I120" s="29">
        <v>2000</v>
      </c>
      <c r="J120" s="29" t="s">
        <v>84</v>
      </c>
      <c r="K120" s="29" t="s">
        <v>84</v>
      </c>
      <c r="L120" s="29" t="s">
        <v>105</v>
      </c>
      <c r="M120" s="29" t="s">
        <v>107</v>
      </c>
      <c r="N120" s="29">
        <v>60</v>
      </c>
      <c r="O120" s="29">
        <v>999999999</v>
      </c>
      <c r="P120" s="29" t="s">
        <v>115</v>
      </c>
      <c r="Q120" s="29">
        <f>Q119+(262*12)</f>
        <v>31164</v>
      </c>
      <c r="R120" s="29" t="s">
        <v>126</v>
      </c>
      <c r="S120" s="29">
        <v>0.5</v>
      </c>
      <c r="T120" s="29">
        <f t="shared" ref="T120:T123" si="10">T119+158</f>
        <v>1570</v>
      </c>
      <c r="U120" s="29">
        <v>0</v>
      </c>
      <c r="X120" s="29" t="s">
        <v>139</v>
      </c>
      <c r="Y120" s="29" t="s">
        <v>146</v>
      </c>
      <c r="Z120" s="28">
        <f t="shared" si="5"/>
        <v>1</v>
      </c>
    </row>
    <row r="121" spans="1:26" s="29" customFormat="1" x14ac:dyDescent="0.3">
      <c r="A121" s="29" t="s">
        <v>71</v>
      </c>
      <c r="B121" s="29" t="s">
        <v>38</v>
      </c>
      <c r="C121" s="29">
        <v>23</v>
      </c>
      <c r="D121" s="29" t="s">
        <v>77</v>
      </c>
      <c r="E121" s="29">
        <v>10</v>
      </c>
      <c r="F121" s="29" t="s">
        <v>80</v>
      </c>
      <c r="G121" s="29">
        <v>2021</v>
      </c>
      <c r="H121" s="29">
        <v>2000</v>
      </c>
      <c r="I121" s="29">
        <v>2000</v>
      </c>
      <c r="J121" s="29" t="s">
        <v>84</v>
      </c>
      <c r="K121" s="29" t="s">
        <v>84</v>
      </c>
      <c r="L121" s="29" t="s">
        <v>105</v>
      </c>
      <c r="M121" s="29" t="s">
        <v>107</v>
      </c>
      <c r="N121" s="29">
        <v>60</v>
      </c>
      <c r="O121" s="29">
        <v>999999999</v>
      </c>
      <c r="P121" s="29" t="s">
        <v>115</v>
      </c>
      <c r="Q121" s="29">
        <f t="shared" ref="Q121:Q123" si="11">Q120+(262*12)</f>
        <v>34308</v>
      </c>
      <c r="R121" s="29" t="s">
        <v>126</v>
      </c>
      <c r="S121" s="29">
        <v>0.5</v>
      </c>
      <c r="T121" s="29">
        <f t="shared" si="10"/>
        <v>1728</v>
      </c>
      <c r="U121" s="29">
        <v>0</v>
      </c>
      <c r="X121" s="29" t="s">
        <v>139</v>
      </c>
      <c r="Y121" s="29" t="s">
        <v>146</v>
      </c>
      <c r="Z121" s="28">
        <f t="shared" si="5"/>
        <v>1</v>
      </c>
    </row>
    <row r="122" spans="1:26" s="29" customFormat="1" x14ac:dyDescent="0.3">
      <c r="A122" s="29" t="s">
        <v>71</v>
      </c>
      <c r="B122" s="29" t="s">
        <v>38</v>
      </c>
      <c r="C122" s="29">
        <v>23</v>
      </c>
      <c r="D122" s="29" t="s">
        <v>77</v>
      </c>
      <c r="E122" s="29">
        <v>11</v>
      </c>
      <c r="F122" s="29" t="s">
        <v>80</v>
      </c>
      <c r="G122" s="29">
        <v>2021</v>
      </c>
      <c r="H122" s="29">
        <v>2000</v>
      </c>
      <c r="I122" s="29">
        <v>2000</v>
      </c>
      <c r="J122" s="29" t="s">
        <v>84</v>
      </c>
      <c r="K122" s="29" t="s">
        <v>84</v>
      </c>
      <c r="L122" s="29" t="s">
        <v>105</v>
      </c>
      <c r="M122" s="29" t="s">
        <v>107</v>
      </c>
      <c r="N122" s="29">
        <v>60</v>
      </c>
      <c r="O122" s="29">
        <v>999999999</v>
      </c>
      <c r="P122" s="29" t="s">
        <v>115</v>
      </c>
      <c r="Q122" s="29">
        <f t="shared" si="11"/>
        <v>37452</v>
      </c>
      <c r="R122" s="29" t="s">
        <v>126</v>
      </c>
      <c r="S122" s="29">
        <v>0.5</v>
      </c>
      <c r="T122" s="34">
        <f t="shared" si="10"/>
        <v>1886</v>
      </c>
      <c r="U122" s="29">
        <v>0</v>
      </c>
      <c r="X122" s="29" t="s">
        <v>139</v>
      </c>
      <c r="Y122" s="29" t="s">
        <v>146</v>
      </c>
      <c r="Z122" s="28">
        <f t="shared" si="5"/>
        <v>1</v>
      </c>
    </row>
    <row r="123" spans="1:26" s="29" customFormat="1" x14ac:dyDescent="0.3">
      <c r="A123" s="29" t="s">
        <v>71</v>
      </c>
      <c r="B123" s="29" t="s">
        <v>38</v>
      </c>
      <c r="C123" s="29">
        <v>23</v>
      </c>
      <c r="D123" s="29" t="s">
        <v>77</v>
      </c>
      <c r="E123" s="29">
        <v>12</v>
      </c>
      <c r="F123" s="29" t="s">
        <v>80</v>
      </c>
      <c r="G123" s="29">
        <v>2021</v>
      </c>
      <c r="H123" s="29">
        <v>2000</v>
      </c>
      <c r="I123" s="29">
        <v>2000</v>
      </c>
      <c r="J123" s="29" t="s">
        <v>84</v>
      </c>
      <c r="K123" s="29" t="s">
        <v>84</v>
      </c>
      <c r="L123" s="29" t="s">
        <v>105</v>
      </c>
      <c r="M123" s="29" t="s">
        <v>107</v>
      </c>
      <c r="N123" s="29">
        <v>60</v>
      </c>
      <c r="O123" s="29">
        <v>999999999</v>
      </c>
      <c r="P123" s="29" t="s">
        <v>115</v>
      </c>
      <c r="Q123" s="29">
        <f t="shared" si="11"/>
        <v>40596</v>
      </c>
      <c r="R123" s="29" t="s">
        <v>126</v>
      </c>
      <c r="S123" s="29">
        <v>0.5</v>
      </c>
      <c r="T123" s="34">
        <f t="shared" si="10"/>
        <v>2044</v>
      </c>
      <c r="U123" s="29">
        <v>0</v>
      </c>
      <c r="X123" s="29" t="s">
        <v>139</v>
      </c>
      <c r="Y123" s="29" t="s">
        <v>146</v>
      </c>
      <c r="Z123" s="28">
        <f t="shared" si="5"/>
        <v>1</v>
      </c>
    </row>
    <row r="124" spans="1:26" s="29" customFormat="1" x14ac:dyDescent="0.3">
      <c r="A124" s="29" t="s">
        <v>71</v>
      </c>
      <c r="B124" s="29" t="s">
        <v>39</v>
      </c>
      <c r="C124" s="29">
        <v>24</v>
      </c>
      <c r="D124" s="29" t="s">
        <v>77</v>
      </c>
      <c r="E124" s="29">
        <v>1</v>
      </c>
      <c r="F124" s="29" t="s">
        <v>80</v>
      </c>
      <c r="G124" s="29">
        <v>2020</v>
      </c>
      <c r="H124" s="29">
        <v>9999999</v>
      </c>
      <c r="I124" s="29">
        <v>9999999</v>
      </c>
      <c r="J124" s="29" t="s">
        <v>86</v>
      </c>
      <c r="K124" s="29" t="s">
        <v>102</v>
      </c>
      <c r="L124" s="29" t="s">
        <v>105</v>
      </c>
      <c r="M124" s="29" t="s">
        <v>107</v>
      </c>
      <c r="N124" s="29">
        <v>60</v>
      </c>
      <c r="O124" s="29">
        <v>999999999</v>
      </c>
      <c r="P124" s="29" t="s">
        <v>84</v>
      </c>
      <c r="Q124" s="29">
        <v>9999999999</v>
      </c>
      <c r="R124" s="29" t="s">
        <v>127</v>
      </c>
      <c r="S124" s="29">
        <v>0.4</v>
      </c>
      <c r="T124" s="34">
        <v>328</v>
      </c>
      <c r="U124" s="29">
        <v>0</v>
      </c>
      <c r="X124" s="29" t="s">
        <v>138</v>
      </c>
      <c r="Y124" s="29" t="s">
        <v>77</v>
      </c>
      <c r="Z124" s="28">
        <f t="shared" si="5"/>
        <v>1</v>
      </c>
    </row>
    <row r="125" spans="1:26" s="29" customFormat="1" x14ac:dyDescent="0.3">
      <c r="A125" s="29" t="s">
        <v>71</v>
      </c>
      <c r="B125" s="29" t="s">
        <v>39</v>
      </c>
      <c r="C125" s="29">
        <v>24</v>
      </c>
      <c r="D125" s="29" t="s">
        <v>77</v>
      </c>
      <c r="E125" s="29">
        <v>2</v>
      </c>
      <c r="F125" s="29" t="s">
        <v>80</v>
      </c>
      <c r="G125" s="29">
        <v>2020</v>
      </c>
      <c r="H125" s="29">
        <v>9999999</v>
      </c>
      <c r="I125" s="29">
        <v>9999999</v>
      </c>
      <c r="J125" s="29" t="s">
        <v>86</v>
      </c>
      <c r="K125" s="29" t="s">
        <v>102</v>
      </c>
      <c r="L125" s="29" t="s">
        <v>105</v>
      </c>
      <c r="M125" s="29" t="s">
        <v>107</v>
      </c>
      <c r="N125" s="29">
        <v>60</v>
      </c>
      <c r="O125" s="29">
        <v>999999999</v>
      </c>
      <c r="P125" s="29" t="s">
        <v>84</v>
      </c>
      <c r="Q125" s="29">
        <v>9999999999</v>
      </c>
      <c r="R125" s="29" t="s">
        <v>127</v>
      </c>
      <c r="S125" s="29">
        <v>0.4</v>
      </c>
      <c r="T125" s="34">
        <v>575</v>
      </c>
      <c r="U125" s="29">
        <v>0</v>
      </c>
      <c r="X125" s="29" t="s">
        <v>138</v>
      </c>
      <c r="Y125" s="29" t="s">
        <v>77</v>
      </c>
      <c r="Z125" s="28">
        <f t="shared" si="5"/>
        <v>1</v>
      </c>
    </row>
    <row r="126" spans="1:26" s="29" customFormat="1" x14ac:dyDescent="0.3">
      <c r="A126" s="29" t="s">
        <v>71</v>
      </c>
      <c r="B126" s="29" t="s">
        <v>39</v>
      </c>
      <c r="C126" s="29">
        <v>24</v>
      </c>
      <c r="D126" s="29" t="s">
        <v>77</v>
      </c>
      <c r="E126" s="29">
        <v>3</v>
      </c>
      <c r="F126" s="29" t="s">
        <v>80</v>
      </c>
      <c r="G126" s="29">
        <v>2020</v>
      </c>
      <c r="H126" s="29">
        <v>9999999</v>
      </c>
      <c r="I126" s="29">
        <v>9999999</v>
      </c>
      <c r="J126" s="29" t="s">
        <v>86</v>
      </c>
      <c r="K126" s="29" t="s">
        <v>102</v>
      </c>
      <c r="L126" s="29" t="s">
        <v>105</v>
      </c>
      <c r="M126" s="29" t="s">
        <v>107</v>
      </c>
      <c r="N126" s="29">
        <v>60</v>
      </c>
      <c r="O126" s="29">
        <v>999999999</v>
      </c>
      <c r="P126" s="29" t="s">
        <v>84</v>
      </c>
      <c r="Q126" s="29">
        <v>9999999999</v>
      </c>
      <c r="R126" s="29" t="s">
        <v>127</v>
      </c>
      <c r="S126" s="29">
        <v>0.4</v>
      </c>
      <c r="T126" s="34">
        <v>727.00000027199997</v>
      </c>
      <c r="U126" s="29">
        <v>0</v>
      </c>
      <c r="X126" s="29" t="s">
        <v>138</v>
      </c>
      <c r="Y126" s="29" t="s">
        <v>77</v>
      </c>
      <c r="Z126" s="28">
        <f t="shared" si="5"/>
        <v>1</v>
      </c>
    </row>
    <row r="127" spans="1:26" s="29" customFormat="1" x14ac:dyDescent="0.3">
      <c r="A127" s="29" t="s">
        <v>71</v>
      </c>
      <c r="B127" s="29" t="s">
        <v>39</v>
      </c>
      <c r="C127" s="29">
        <v>24</v>
      </c>
      <c r="D127" s="29" t="s">
        <v>77</v>
      </c>
      <c r="E127" s="29">
        <v>4</v>
      </c>
      <c r="F127" s="29" t="s">
        <v>80</v>
      </c>
      <c r="G127" s="29">
        <v>2020</v>
      </c>
      <c r="H127" s="29">
        <v>9999999</v>
      </c>
      <c r="I127" s="29">
        <v>9999999</v>
      </c>
      <c r="J127" s="29" t="s">
        <v>86</v>
      </c>
      <c r="K127" s="29" t="s">
        <v>102</v>
      </c>
      <c r="L127" s="29" t="s">
        <v>105</v>
      </c>
      <c r="M127" s="29" t="s">
        <v>107</v>
      </c>
      <c r="N127" s="29">
        <v>60</v>
      </c>
      <c r="O127" s="29">
        <v>999999999</v>
      </c>
      <c r="P127" s="29" t="s">
        <v>84</v>
      </c>
      <c r="Q127" s="29">
        <v>9999999999</v>
      </c>
      <c r="R127" s="29" t="s">
        <v>127</v>
      </c>
      <c r="S127" s="29">
        <v>0.4</v>
      </c>
      <c r="T127" s="34">
        <v>870</v>
      </c>
      <c r="U127" s="29">
        <v>0</v>
      </c>
      <c r="X127" s="29" t="s">
        <v>138</v>
      </c>
      <c r="Y127" s="29" t="s">
        <v>77</v>
      </c>
      <c r="Z127" s="28">
        <f t="shared" si="5"/>
        <v>1</v>
      </c>
    </row>
    <row r="128" spans="1:26" s="29" customFormat="1" x14ac:dyDescent="0.3">
      <c r="A128" s="29" t="s">
        <v>71</v>
      </c>
      <c r="B128" s="29" t="s">
        <v>39</v>
      </c>
      <c r="C128" s="29">
        <v>24</v>
      </c>
      <c r="D128" s="29" t="s">
        <v>77</v>
      </c>
      <c r="E128" s="29">
        <v>5</v>
      </c>
      <c r="F128" s="29" t="s">
        <v>80</v>
      </c>
      <c r="G128" s="29">
        <v>2020</v>
      </c>
      <c r="H128" s="29">
        <v>9999999</v>
      </c>
      <c r="I128" s="29">
        <v>9999999</v>
      </c>
      <c r="J128" s="29" t="s">
        <v>86</v>
      </c>
      <c r="K128" s="29" t="s">
        <v>102</v>
      </c>
      <c r="L128" s="29" t="s">
        <v>105</v>
      </c>
      <c r="M128" s="29" t="s">
        <v>107</v>
      </c>
      <c r="N128" s="29">
        <v>60</v>
      </c>
      <c r="O128" s="29">
        <v>999999999</v>
      </c>
      <c r="P128" s="29" t="s">
        <v>84</v>
      </c>
      <c r="Q128" s="29">
        <v>9999999999</v>
      </c>
      <c r="R128" s="29" t="s">
        <v>127</v>
      </c>
      <c r="S128" s="29">
        <v>0.4</v>
      </c>
      <c r="T128" s="34">
        <v>1010</v>
      </c>
      <c r="U128" s="29">
        <v>0</v>
      </c>
      <c r="X128" s="29" t="s">
        <v>138</v>
      </c>
      <c r="Y128" s="29" t="s">
        <v>77</v>
      </c>
      <c r="Z128" s="28">
        <f t="shared" si="5"/>
        <v>1</v>
      </c>
    </row>
    <row r="129" spans="1:26" s="29" customFormat="1" x14ac:dyDescent="0.3">
      <c r="A129" s="29" t="s">
        <v>71</v>
      </c>
      <c r="B129" s="29" t="s">
        <v>39</v>
      </c>
      <c r="C129" s="29">
        <v>24</v>
      </c>
      <c r="D129" s="29" t="s">
        <v>77</v>
      </c>
      <c r="E129" s="29">
        <v>6</v>
      </c>
      <c r="F129" s="29" t="s">
        <v>80</v>
      </c>
      <c r="G129" s="29">
        <v>2020</v>
      </c>
      <c r="H129" s="29">
        <v>9999999</v>
      </c>
      <c r="I129" s="29">
        <v>9999999</v>
      </c>
      <c r="J129" s="29" t="s">
        <v>86</v>
      </c>
      <c r="K129" s="29" t="s">
        <v>102</v>
      </c>
      <c r="L129" s="29" t="s">
        <v>105</v>
      </c>
      <c r="M129" s="29" t="s">
        <v>107</v>
      </c>
      <c r="N129" s="29">
        <v>60</v>
      </c>
      <c r="O129" s="29">
        <v>999999999</v>
      </c>
      <c r="P129" s="29" t="s">
        <v>84</v>
      </c>
      <c r="Q129" s="29">
        <v>9999999999</v>
      </c>
      <c r="R129" s="29" t="s">
        <v>127</v>
      </c>
      <c r="S129" s="29">
        <v>0.4</v>
      </c>
      <c r="T129" s="34">
        <v>1110</v>
      </c>
      <c r="U129" s="29">
        <v>0</v>
      </c>
      <c r="X129" s="29" t="s">
        <v>138</v>
      </c>
      <c r="Y129" s="29" t="s">
        <v>77</v>
      </c>
      <c r="Z129" s="28">
        <f t="shared" si="5"/>
        <v>1</v>
      </c>
    </row>
    <row r="130" spans="1:26" s="29" customFormat="1" x14ac:dyDescent="0.3">
      <c r="A130" s="29" t="s">
        <v>71</v>
      </c>
      <c r="B130" s="29" t="s">
        <v>39</v>
      </c>
      <c r="C130" s="29">
        <v>24</v>
      </c>
      <c r="D130" s="29" t="s">
        <v>77</v>
      </c>
      <c r="E130" s="29">
        <v>7</v>
      </c>
      <c r="F130" s="29" t="s">
        <v>80</v>
      </c>
      <c r="G130" s="29">
        <v>2020</v>
      </c>
      <c r="H130" s="29">
        <v>9999999</v>
      </c>
      <c r="I130" s="29">
        <v>9999999</v>
      </c>
      <c r="J130" s="29" t="s">
        <v>86</v>
      </c>
      <c r="K130" s="29" t="s">
        <v>102</v>
      </c>
      <c r="L130" s="29" t="s">
        <v>105</v>
      </c>
      <c r="M130" s="29" t="s">
        <v>107</v>
      </c>
      <c r="N130" s="29">
        <v>60</v>
      </c>
      <c r="O130" s="29">
        <v>999999999</v>
      </c>
      <c r="P130" s="29" t="s">
        <v>84</v>
      </c>
      <c r="Q130" s="29">
        <v>9999999999</v>
      </c>
      <c r="R130" s="29" t="s">
        <v>127</v>
      </c>
      <c r="S130" s="29">
        <v>0.4</v>
      </c>
      <c r="T130" s="34">
        <v>1247</v>
      </c>
      <c r="U130" s="29">
        <v>0</v>
      </c>
      <c r="X130" s="29" t="s">
        <v>138</v>
      </c>
      <c r="Y130" s="29" t="s">
        <v>77</v>
      </c>
      <c r="Z130" s="28">
        <f t="shared" si="5"/>
        <v>1</v>
      </c>
    </row>
    <row r="131" spans="1:26" s="29" customFormat="1" x14ac:dyDescent="0.3">
      <c r="A131" s="29" t="s">
        <v>71</v>
      </c>
      <c r="B131" s="29" t="s">
        <v>39</v>
      </c>
      <c r="C131" s="29">
        <v>24</v>
      </c>
      <c r="D131" s="29" t="s">
        <v>77</v>
      </c>
      <c r="E131" s="29">
        <v>8</v>
      </c>
      <c r="F131" s="29" t="s">
        <v>80</v>
      </c>
      <c r="G131" s="29">
        <v>2020</v>
      </c>
      <c r="H131" s="29">
        <v>9999999</v>
      </c>
      <c r="I131" s="29">
        <v>9999999</v>
      </c>
      <c r="J131" s="29" t="s">
        <v>86</v>
      </c>
      <c r="K131" s="29" t="s">
        <v>102</v>
      </c>
      <c r="L131" s="29" t="s">
        <v>105</v>
      </c>
      <c r="M131" s="29" t="s">
        <v>107</v>
      </c>
      <c r="N131" s="29">
        <v>60</v>
      </c>
      <c r="O131" s="29">
        <v>999999999</v>
      </c>
      <c r="P131" s="29" t="s">
        <v>84</v>
      </c>
      <c r="Q131" s="29">
        <v>9999999999</v>
      </c>
      <c r="R131" s="29" t="s">
        <v>127</v>
      </c>
      <c r="S131" s="29">
        <v>0.4</v>
      </c>
      <c r="T131" s="34">
        <v>1372</v>
      </c>
      <c r="U131" s="29">
        <v>0</v>
      </c>
      <c r="X131" s="29" t="s">
        <v>139</v>
      </c>
      <c r="Y131" s="29" t="s">
        <v>146</v>
      </c>
      <c r="Z131" s="28">
        <f t="shared" si="5"/>
        <v>1</v>
      </c>
    </row>
    <row r="132" spans="1:26" s="29" customFormat="1" x14ac:dyDescent="0.3">
      <c r="A132" s="29" t="s">
        <v>71</v>
      </c>
      <c r="B132" s="29" t="s">
        <v>39</v>
      </c>
      <c r="C132" s="29">
        <v>24</v>
      </c>
      <c r="D132" s="29" t="s">
        <v>77</v>
      </c>
      <c r="E132" s="29">
        <v>9</v>
      </c>
      <c r="F132" s="29" t="s">
        <v>80</v>
      </c>
      <c r="G132" s="29">
        <v>2020</v>
      </c>
      <c r="H132" s="29">
        <v>9999999</v>
      </c>
      <c r="I132" s="29">
        <v>9999999</v>
      </c>
      <c r="J132" s="29" t="s">
        <v>86</v>
      </c>
      <c r="K132" s="29" t="s">
        <v>102</v>
      </c>
      <c r="L132" s="29" t="s">
        <v>105</v>
      </c>
      <c r="M132" s="29" t="s">
        <v>107</v>
      </c>
      <c r="N132" s="29">
        <v>60</v>
      </c>
      <c r="O132" s="29">
        <v>999999999</v>
      </c>
      <c r="P132" s="29" t="s">
        <v>84</v>
      </c>
      <c r="Q132" s="29">
        <v>9999999999</v>
      </c>
      <c r="R132" s="29" t="s">
        <v>127</v>
      </c>
      <c r="S132" s="29">
        <v>0.4</v>
      </c>
      <c r="T132" s="34">
        <f>T131+136</f>
        <v>1508</v>
      </c>
      <c r="U132" s="29">
        <v>0</v>
      </c>
      <c r="X132" s="29" t="s">
        <v>139</v>
      </c>
      <c r="Y132" s="29" t="s">
        <v>146</v>
      </c>
      <c r="Z132" s="28">
        <f t="shared" si="5"/>
        <v>1</v>
      </c>
    </row>
    <row r="133" spans="1:26" s="29" customFormat="1" x14ac:dyDescent="0.3">
      <c r="A133" s="29" t="s">
        <v>71</v>
      </c>
      <c r="B133" s="29" t="s">
        <v>39</v>
      </c>
      <c r="C133" s="29">
        <v>24</v>
      </c>
      <c r="D133" s="29" t="s">
        <v>77</v>
      </c>
      <c r="E133" s="29">
        <v>10</v>
      </c>
      <c r="F133" s="29" t="s">
        <v>80</v>
      </c>
      <c r="G133" s="29">
        <v>2020</v>
      </c>
      <c r="H133" s="29">
        <v>9999999</v>
      </c>
      <c r="I133" s="29">
        <v>9999999</v>
      </c>
      <c r="J133" s="29" t="s">
        <v>86</v>
      </c>
      <c r="K133" s="29" t="s">
        <v>102</v>
      </c>
      <c r="L133" s="29" t="s">
        <v>105</v>
      </c>
      <c r="M133" s="29" t="s">
        <v>107</v>
      </c>
      <c r="N133" s="29">
        <v>60</v>
      </c>
      <c r="O133" s="29">
        <v>999999999</v>
      </c>
      <c r="P133" s="29" t="s">
        <v>84</v>
      </c>
      <c r="Q133" s="29">
        <v>9999999999</v>
      </c>
      <c r="R133" s="29" t="s">
        <v>127</v>
      </c>
      <c r="S133" s="29">
        <v>0.4</v>
      </c>
      <c r="T133" s="34">
        <f t="shared" ref="T133:T135" si="12">T132+136</f>
        <v>1644</v>
      </c>
      <c r="U133" s="29">
        <v>0</v>
      </c>
      <c r="X133" s="29" t="s">
        <v>139</v>
      </c>
      <c r="Y133" s="29" t="s">
        <v>146</v>
      </c>
      <c r="Z133" s="28">
        <f t="shared" si="5"/>
        <v>1</v>
      </c>
    </row>
    <row r="134" spans="1:26" s="29" customFormat="1" x14ac:dyDescent="0.3">
      <c r="A134" s="29" t="s">
        <v>71</v>
      </c>
      <c r="B134" s="29" t="s">
        <v>39</v>
      </c>
      <c r="C134" s="29">
        <v>24</v>
      </c>
      <c r="D134" s="29" t="s">
        <v>77</v>
      </c>
      <c r="E134" s="29">
        <v>11</v>
      </c>
      <c r="F134" s="29" t="s">
        <v>80</v>
      </c>
      <c r="G134" s="29">
        <v>2020</v>
      </c>
      <c r="H134" s="29">
        <v>9999999</v>
      </c>
      <c r="I134" s="29">
        <v>9999999</v>
      </c>
      <c r="J134" s="29" t="s">
        <v>86</v>
      </c>
      <c r="K134" s="29" t="s">
        <v>102</v>
      </c>
      <c r="L134" s="29" t="s">
        <v>105</v>
      </c>
      <c r="M134" s="29" t="s">
        <v>107</v>
      </c>
      <c r="N134" s="29">
        <v>60</v>
      </c>
      <c r="O134" s="29">
        <v>999999999</v>
      </c>
      <c r="P134" s="29" t="s">
        <v>84</v>
      </c>
      <c r="Q134" s="29">
        <v>9999999999</v>
      </c>
      <c r="R134" s="29" t="s">
        <v>127</v>
      </c>
      <c r="S134" s="29">
        <v>0.4</v>
      </c>
      <c r="T134" s="34">
        <f t="shared" si="12"/>
        <v>1780</v>
      </c>
      <c r="U134" s="29">
        <v>0</v>
      </c>
      <c r="X134" s="29" t="s">
        <v>139</v>
      </c>
      <c r="Y134" s="29" t="s">
        <v>146</v>
      </c>
      <c r="Z134" s="28">
        <f t="shared" si="5"/>
        <v>1</v>
      </c>
    </row>
    <row r="135" spans="1:26" s="29" customFormat="1" x14ac:dyDescent="0.3">
      <c r="A135" s="29" t="s">
        <v>71</v>
      </c>
      <c r="B135" s="29" t="s">
        <v>39</v>
      </c>
      <c r="C135" s="29">
        <v>24</v>
      </c>
      <c r="D135" s="29" t="s">
        <v>77</v>
      </c>
      <c r="E135" s="29">
        <v>12</v>
      </c>
      <c r="F135" s="29" t="s">
        <v>80</v>
      </c>
      <c r="G135" s="29">
        <v>2020</v>
      </c>
      <c r="H135" s="29">
        <v>9999999</v>
      </c>
      <c r="I135" s="29">
        <v>9999999</v>
      </c>
      <c r="J135" s="29" t="s">
        <v>86</v>
      </c>
      <c r="K135" s="29" t="s">
        <v>102</v>
      </c>
      <c r="L135" s="29" t="s">
        <v>105</v>
      </c>
      <c r="M135" s="29" t="s">
        <v>107</v>
      </c>
      <c r="N135" s="29">
        <v>60</v>
      </c>
      <c r="O135" s="29">
        <v>999999999</v>
      </c>
      <c r="P135" s="29" t="s">
        <v>84</v>
      </c>
      <c r="Q135" s="29">
        <v>9999999999</v>
      </c>
      <c r="R135" s="29" t="s">
        <v>127</v>
      </c>
      <c r="S135" s="29">
        <v>0.4</v>
      </c>
      <c r="T135" s="34">
        <f t="shared" si="12"/>
        <v>1916</v>
      </c>
      <c r="U135" s="29">
        <v>0</v>
      </c>
      <c r="X135" s="29" t="s">
        <v>139</v>
      </c>
      <c r="Y135" s="29" t="s">
        <v>146</v>
      </c>
      <c r="Z135" s="28">
        <f t="shared" si="5"/>
        <v>1</v>
      </c>
    </row>
    <row r="136" spans="1:26" s="29" customFormat="1" x14ac:dyDescent="0.3">
      <c r="A136" s="29" t="s">
        <v>71</v>
      </c>
      <c r="B136" s="29" t="s">
        <v>40</v>
      </c>
      <c r="C136" s="29">
        <v>25</v>
      </c>
      <c r="D136" s="29" t="s">
        <v>77</v>
      </c>
      <c r="E136" s="29">
        <v>1</v>
      </c>
      <c r="F136" s="29" t="s">
        <v>80</v>
      </c>
      <c r="G136" s="29">
        <v>2018</v>
      </c>
      <c r="H136" s="29">
        <v>5000</v>
      </c>
      <c r="I136" s="29">
        <v>2500</v>
      </c>
      <c r="J136" s="29" t="s">
        <v>85</v>
      </c>
      <c r="K136" s="29" t="s">
        <v>84</v>
      </c>
      <c r="L136" s="29" t="s">
        <v>105</v>
      </c>
      <c r="M136" s="29" t="s">
        <v>107</v>
      </c>
      <c r="N136" s="29">
        <v>21</v>
      </c>
      <c r="O136" s="29">
        <v>999999999</v>
      </c>
      <c r="P136" s="29" t="s">
        <v>116</v>
      </c>
      <c r="Q136" s="29">
        <v>6072</v>
      </c>
      <c r="R136" s="29" t="s">
        <v>128</v>
      </c>
      <c r="S136" s="29">
        <v>0.5</v>
      </c>
      <c r="T136" s="29">
        <v>506</v>
      </c>
      <c r="U136" s="29">
        <v>0</v>
      </c>
      <c r="X136" s="29" t="s">
        <v>138</v>
      </c>
      <c r="Y136" s="29" t="s">
        <v>77</v>
      </c>
      <c r="Z136" s="28">
        <f t="shared" si="5"/>
        <v>1</v>
      </c>
    </row>
    <row r="137" spans="1:26" s="29" customFormat="1" x14ac:dyDescent="0.3">
      <c r="A137" s="29" t="s">
        <v>71</v>
      </c>
      <c r="B137" s="29" t="s">
        <v>40</v>
      </c>
      <c r="C137" s="29">
        <v>25</v>
      </c>
      <c r="D137" s="29" t="s">
        <v>77</v>
      </c>
      <c r="E137" s="29">
        <v>2</v>
      </c>
      <c r="F137" s="29" t="s">
        <v>80</v>
      </c>
      <c r="G137" s="29">
        <v>2018</v>
      </c>
      <c r="H137" s="29">
        <v>5000</v>
      </c>
      <c r="I137" s="29">
        <v>2500</v>
      </c>
      <c r="J137" s="29" t="s">
        <v>85</v>
      </c>
      <c r="K137" s="29" t="s">
        <v>84</v>
      </c>
      <c r="L137" s="29" t="s">
        <v>105</v>
      </c>
      <c r="M137" s="29" t="s">
        <v>107</v>
      </c>
      <c r="N137" s="29">
        <v>21</v>
      </c>
      <c r="O137" s="29">
        <v>999999999</v>
      </c>
      <c r="P137" s="29" t="s">
        <v>116</v>
      </c>
      <c r="Q137" s="29">
        <v>7548</v>
      </c>
      <c r="R137" s="29" t="s">
        <v>128</v>
      </c>
      <c r="S137" s="29">
        <v>0.5</v>
      </c>
      <c r="T137" s="29">
        <v>629</v>
      </c>
      <c r="U137" s="29">
        <v>0</v>
      </c>
      <c r="X137" s="29" t="s">
        <v>138</v>
      </c>
      <c r="Y137" s="29" t="s">
        <v>77</v>
      </c>
      <c r="Z137" s="28">
        <f t="shared" si="5"/>
        <v>1</v>
      </c>
    </row>
    <row r="138" spans="1:26" s="29" customFormat="1" x14ac:dyDescent="0.3">
      <c r="A138" s="29" t="s">
        <v>71</v>
      </c>
      <c r="B138" s="29" t="s">
        <v>40</v>
      </c>
      <c r="C138" s="29">
        <v>25</v>
      </c>
      <c r="D138" s="29" t="s">
        <v>77</v>
      </c>
      <c r="E138" s="29">
        <v>3</v>
      </c>
      <c r="F138" s="29" t="s">
        <v>80</v>
      </c>
      <c r="G138" s="29">
        <v>2018</v>
      </c>
      <c r="H138" s="29">
        <v>5000</v>
      </c>
      <c r="I138" s="29">
        <v>2500</v>
      </c>
      <c r="J138" s="29" t="s">
        <v>85</v>
      </c>
      <c r="K138" s="29" t="s">
        <v>84</v>
      </c>
      <c r="L138" s="29" t="s">
        <v>105</v>
      </c>
      <c r="M138" s="29" t="s">
        <v>107</v>
      </c>
      <c r="N138" s="29">
        <v>21</v>
      </c>
      <c r="O138" s="29">
        <v>999999999</v>
      </c>
      <c r="P138" s="29" t="s">
        <v>116</v>
      </c>
      <c r="Q138" s="29">
        <v>9024</v>
      </c>
      <c r="R138" s="29" t="s">
        <v>128</v>
      </c>
      <c r="S138" s="29">
        <v>0.5</v>
      </c>
      <c r="T138" s="29">
        <v>752</v>
      </c>
      <c r="U138" s="29">
        <v>0</v>
      </c>
      <c r="X138" s="29" t="s">
        <v>138</v>
      </c>
      <c r="Y138" s="29" t="s">
        <v>77</v>
      </c>
      <c r="Z138" s="28">
        <f t="shared" si="5"/>
        <v>1</v>
      </c>
    </row>
    <row r="139" spans="1:26" s="29" customFormat="1" x14ac:dyDescent="0.3">
      <c r="A139" s="29" t="s">
        <v>71</v>
      </c>
      <c r="B139" s="29" t="s">
        <v>40</v>
      </c>
      <c r="C139" s="29">
        <v>25</v>
      </c>
      <c r="D139" s="29" t="s">
        <v>77</v>
      </c>
      <c r="E139" s="29">
        <v>4</v>
      </c>
      <c r="F139" s="29" t="s">
        <v>80</v>
      </c>
      <c r="G139" s="29">
        <v>2018</v>
      </c>
      <c r="H139" s="29">
        <v>5000</v>
      </c>
      <c r="I139" s="29">
        <v>2500</v>
      </c>
      <c r="J139" s="29" t="s">
        <v>85</v>
      </c>
      <c r="K139" s="29" t="s">
        <v>84</v>
      </c>
      <c r="L139" s="29" t="s">
        <v>105</v>
      </c>
      <c r="M139" s="29" t="s">
        <v>107</v>
      </c>
      <c r="N139" s="29">
        <v>21</v>
      </c>
      <c r="O139" s="29">
        <v>999999999</v>
      </c>
      <c r="P139" s="29" t="s">
        <v>116</v>
      </c>
      <c r="Q139" s="29">
        <v>10428</v>
      </c>
      <c r="R139" s="29" t="s">
        <v>128</v>
      </c>
      <c r="S139" s="29">
        <v>0.5</v>
      </c>
      <c r="T139" s="29">
        <v>869</v>
      </c>
      <c r="U139" s="29">
        <v>0</v>
      </c>
      <c r="X139" s="29" t="s">
        <v>138</v>
      </c>
      <c r="Y139" s="29" t="s">
        <v>77</v>
      </c>
      <c r="Z139" s="28">
        <f t="shared" si="5"/>
        <v>1</v>
      </c>
    </row>
    <row r="140" spans="1:26" s="29" customFormat="1" x14ac:dyDescent="0.3">
      <c r="A140" s="29" t="s">
        <v>71</v>
      </c>
      <c r="B140" s="29" t="s">
        <v>40</v>
      </c>
      <c r="C140" s="29">
        <v>25</v>
      </c>
      <c r="D140" s="29" t="s">
        <v>77</v>
      </c>
      <c r="E140" s="29">
        <v>5</v>
      </c>
      <c r="F140" s="29" t="s">
        <v>80</v>
      </c>
      <c r="G140" s="29">
        <v>2018</v>
      </c>
      <c r="H140" s="29">
        <v>5000</v>
      </c>
      <c r="I140" s="29">
        <v>2500</v>
      </c>
      <c r="J140" s="29" t="s">
        <v>85</v>
      </c>
      <c r="K140" s="29" t="s">
        <v>84</v>
      </c>
      <c r="L140" s="29" t="s">
        <v>105</v>
      </c>
      <c r="M140" s="29" t="s">
        <v>107</v>
      </c>
      <c r="N140" s="29">
        <v>21</v>
      </c>
      <c r="O140" s="29">
        <v>999999999</v>
      </c>
      <c r="P140" s="29" t="s">
        <v>116</v>
      </c>
      <c r="Q140" s="29">
        <v>11880</v>
      </c>
      <c r="R140" s="29" t="s">
        <v>128</v>
      </c>
      <c r="S140" s="29">
        <v>0.5</v>
      </c>
      <c r="T140" s="29">
        <v>990</v>
      </c>
      <c r="U140" s="29">
        <v>0</v>
      </c>
      <c r="X140" s="29" t="s">
        <v>138</v>
      </c>
      <c r="Y140" s="29" t="s">
        <v>77</v>
      </c>
      <c r="Z140" s="28">
        <f t="shared" si="5"/>
        <v>1</v>
      </c>
    </row>
    <row r="141" spans="1:26" s="29" customFormat="1" x14ac:dyDescent="0.3">
      <c r="A141" s="29" t="s">
        <v>71</v>
      </c>
      <c r="B141" s="29" t="s">
        <v>40</v>
      </c>
      <c r="C141" s="29">
        <v>25</v>
      </c>
      <c r="D141" s="29" t="s">
        <v>77</v>
      </c>
      <c r="E141" s="29">
        <v>6</v>
      </c>
      <c r="F141" s="29" t="s">
        <v>80</v>
      </c>
      <c r="G141" s="29">
        <v>2018</v>
      </c>
      <c r="H141" s="29">
        <v>5000</v>
      </c>
      <c r="I141" s="29">
        <v>2500</v>
      </c>
      <c r="J141" s="29" t="s">
        <v>85</v>
      </c>
      <c r="K141" s="29" t="s">
        <v>84</v>
      </c>
      <c r="L141" s="29" t="s">
        <v>105</v>
      </c>
      <c r="M141" s="29" t="s">
        <v>107</v>
      </c>
      <c r="N141" s="29">
        <v>21</v>
      </c>
      <c r="O141" s="29">
        <v>999999999</v>
      </c>
      <c r="P141" s="29" t="s">
        <v>116</v>
      </c>
      <c r="Q141" s="29">
        <v>13380</v>
      </c>
      <c r="R141" s="29" t="s">
        <v>128</v>
      </c>
      <c r="S141" s="29">
        <v>0.5</v>
      </c>
      <c r="T141" s="29">
        <v>1115</v>
      </c>
      <c r="U141" s="29">
        <v>0</v>
      </c>
      <c r="X141" s="29" t="s">
        <v>138</v>
      </c>
      <c r="Y141" s="29" t="s">
        <v>77</v>
      </c>
      <c r="Z141" s="28">
        <f t="shared" ref="Z141:Z183" si="13">Z140</f>
        <v>1</v>
      </c>
    </row>
    <row r="142" spans="1:26" s="29" customFormat="1" x14ac:dyDescent="0.3">
      <c r="A142" s="29" t="s">
        <v>71</v>
      </c>
      <c r="B142" s="29" t="s">
        <v>40</v>
      </c>
      <c r="C142" s="29">
        <v>25</v>
      </c>
      <c r="D142" s="29" t="s">
        <v>77</v>
      </c>
      <c r="E142" s="29">
        <v>7</v>
      </c>
      <c r="F142" s="29" t="s">
        <v>80</v>
      </c>
      <c r="G142" s="29">
        <v>2018</v>
      </c>
      <c r="H142" s="29">
        <v>5000</v>
      </c>
      <c r="I142" s="29">
        <v>2500</v>
      </c>
      <c r="J142" s="29" t="s">
        <v>85</v>
      </c>
      <c r="K142" s="29" t="s">
        <v>84</v>
      </c>
      <c r="L142" s="29" t="s">
        <v>105</v>
      </c>
      <c r="M142" s="29" t="s">
        <v>107</v>
      </c>
      <c r="N142" s="29">
        <v>21</v>
      </c>
      <c r="O142" s="29">
        <v>999999999</v>
      </c>
      <c r="P142" s="29" t="s">
        <v>116</v>
      </c>
      <c r="Q142" s="29">
        <v>14832</v>
      </c>
      <c r="R142" s="29" t="s">
        <v>128</v>
      </c>
      <c r="S142" s="29">
        <v>0.5</v>
      </c>
      <c r="T142" s="29">
        <v>1236</v>
      </c>
      <c r="U142" s="29">
        <v>0</v>
      </c>
      <c r="X142" s="29" t="s">
        <v>138</v>
      </c>
      <c r="Y142" s="29" t="s">
        <v>77</v>
      </c>
      <c r="Z142" s="28">
        <f t="shared" si="13"/>
        <v>1</v>
      </c>
    </row>
    <row r="143" spans="1:26" s="29" customFormat="1" x14ac:dyDescent="0.3">
      <c r="A143" s="29" t="s">
        <v>71</v>
      </c>
      <c r="B143" s="29" t="s">
        <v>40</v>
      </c>
      <c r="C143" s="29">
        <v>25</v>
      </c>
      <c r="D143" s="29" t="s">
        <v>77</v>
      </c>
      <c r="E143" s="29">
        <v>8</v>
      </c>
      <c r="F143" s="29" t="s">
        <v>80</v>
      </c>
      <c r="G143" s="29">
        <v>2018</v>
      </c>
      <c r="H143" s="29">
        <v>5000</v>
      </c>
      <c r="I143" s="29">
        <v>2500</v>
      </c>
      <c r="J143" s="29" t="s">
        <v>85</v>
      </c>
      <c r="K143" s="29" t="s">
        <v>84</v>
      </c>
      <c r="L143" s="29" t="s">
        <v>105</v>
      </c>
      <c r="M143" s="29" t="s">
        <v>107</v>
      </c>
      <c r="N143" s="29">
        <v>21</v>
      </c>
      <c r="O143" s="29">
        <v>999999999</v>
      </c>
      <c r="P143" s="29" t="s">
        <v>116</v>
      </c>
      <c r="Q143" s="29">
        <f>1356*12</f>
        <v>16272</v>
      </c>
      <c r="R143" s="29" t="s">
        <v>128</v>
      </c>
      <c r="S143" s="29">
        <v>0.5</v>
      </c>
      <c r="T143" s="29">
        <f>T142+121</f>
        <v>1357</v>
      </c>
      <c r="U143" s="29">
        <v>0</v>
      </c>
      <c r="X143" s="29" t="s">
        <v>139</v>
      </c>
      <c r="Y143" s="29" t="s">
        <v>146</v>
      </c>
      <c r="Z143" s="28">
        <f t="shared" si="13"/>
        <v>1</v>
      </c>
    </row>
    <row r="144" spans="1:26" s="29" customFormat="1" x14ac:dyDescent="0.3">
      <c r="A144" s="29" t="s">
        <v>71</v>
      </c>
      <c r="B144" s="29" t="s">
        <v>40</v>
      </c>
      <c r="C144" s="29">
        <v>25</v>
      </c>
      <c r="D144" s="29" t="s">
        <v>77</v>
      </c>
      <c r="E144" s="29">
        <v>9</v>
      </c>
      <c r="F144" s="29" t="s">
        <v>80</v>
      </c>
      <c r="G144" s="29">
        <v>2018</v>
      </c>
      <c r="H144" s="29">
        <v>5000</v>
      </c>
      <c r="I144" s="29">
        <v>2500</v>
      </c>
      <c r="J144" s="29" t="s">
        <v>85</v>
      </c>
      <c r="K144" s="29" t="s">
        <v>84</v>
      </c>
      <c r="L144" s="29" t="s">
        <v>105</v>
      </c>
      <c r="M144" s="29" t="s">
        <v>107</v>
      </c>
      <c r="N144" s="29">
        <v>21</v>
      </c>
      <c r="O144" s="29">
        <v>999999999</v>
      </c>
      <c r="P144" s="29" t="s">
        <v>116</v>
      </c>
      <c r="Q144" s="29">
        <f>Q143+(126*12)</f>
        <v>17784</v>
      </c>
      <c r="R144" s="29" t="s">
        <v>128</v>
      </c>
      <c r="S144" s="29">
        <v>0.5</v>
      </c>
      <c r="T144" s="29">
        <f t="shared" ref="T144:T147" si="14">T143+121</f>
        <v>1478</v>
      </c>
      <c r="U144" s="29">
        <v>0</v>
      </c>
      <c r="X144" s="29" t="s">
        <v>139</v>
      </c>
      <c r="Y144" s="29" t="s">
        <v>146</v>
      </c>
      <c r="Z144" s="28">
        <f t="shared" si="13"/>
        <v>1</v>
      </c>
    </row>
    <row r="145" spans="1:26" s="29" customFormat="1" x14ac:dyDescent="0.3">
      <c r="A145" s="29" t="s">
        <v>71</v>
      </c>
      <c r="B145" s="29" t="s">
        <v>40</v>
      </c>
      <c r="C145" s="29">
        <v>25</v>
      </c>
      <c r="D145" s="29" t="s">
        <v>77</v>
      </c>
      <c r="E145" s="29">
        <v>10</v>
      </c>
      <c r="F145" s="29" t="s">
        <v>80</v>
      </c>
      <c r="G145" s="29">
        <v>2018</v>
      </c>
      <c r="H145" s="29">
        <v>5000</v>
      </c>
      <c r="I145" s="29">
        <v>2500</v>
      </c>
      <c r="J145" s="29" t="s">
        <v>85</v>
      </c>
      <c r="K145" s="29" t="s">
        <v>84</v>
      </c>
      <c r="L145" s="29" t="s">
        <v>105</v>
      </c>
      <c r="M145" s="29" t="s">
        <v>107</v>
      </c>
      <c r="N145" s="29">
        <v>21</v>
      </c>
      <c r="O145" s="29">
        <v>999999999</v>
      </c>
      <c r="P145" s="29" t="s">
        <v>116</v>
      </c>
      <c r="Q145" s="29">
        <f t="shared" ref="Q145:Q147" si="15">Q144+(126*12)</f>
        <v>19296</v>
      </c>
      <c r="R145" s="29" t="s">
        <v>128</v>
      </c>
      <c r="S145" s="29">
        <v>0.5</v>
      </c>
      <c r="T145" s="29">
        <f t="shared" si="14"/>
        <v>1599</v>
      </c>
      <c r="U145" s="29">
        <v>0</v>
      </c>
      <c r="X145" s="29" t="s">
        <v>139</v>
      </c>
      <c r="Y145" s="29" t="s">
        <v>146</v>
      </c>
      <c r="Z145" s="28">
        <f t="shared" si="13"/>
        <v>1</v>
      </c>
    </row>
    <row r="146" spans="1:26" s="29" customFormat="1" x14ac:dyDescent="0.3">
      <c r="A146" s="29" t="s">
        <v>71</v>
      </c>
      <c r="B146" s="29" t="s">
        <v>40</v>
      </c>
      <c r="C146" s="29">
        <v>25</v>
      </c>
      <c r="D146" s="29" t="s">
        <v>77</v>
      </c>
      <c r="E146" s="29">
        <v>11</v>
      </c>
      <c r="F146" s="29" t="s">
        <v>80</v>
      </c>
      <c r="G146" s="29">
        <v>2018</v>
      </c>
      <c r="H146" s="29">
        <v>5000</v>
      </c>
      <c r="I146" s="29">
        <v>2500</v>
      </c>
      <c r="J146" s="29" t="s">
        <v>85</v>
      </c>
      <c r="K146" s="29" t="s">
        <v>84</v>
      </c>
      <c r="L146" s="29" t="s">
        <v>105</v>
      </c>
      <c r="M146" s="29" t="s">
        <v>107</v>
      </c>
      <c r="N146" s="29">
        <v>21</v>
      </c>
      <c r="O146" s="29">
        <v>999999999</v>
      </c>
      <c r="P146" s="29" t="s">
        <v>116</v>
      </c>
      <c r="Q146" s="29">
        <f t="shared" si="15"/>
        <v>20808</v>
      </c>
      <c r="R146" s="29" t="s">
        <v>128</v>
      </c>
      <c r="S146" s="29">
        <v>0.5</v>
      </c>
      <c r="T146" s="29">
        <f t="shared" si="14"/>
        <v>1720</v>
      </c>
      <c r="U146" s="29">
        <v>0</v>
      </c>
      <c r="X146" s="29" t="s">
        <v>139</v>
      </c>
      <c r="Y146" s="29" t="s">
        <v>146</v>
      </c>
      <c r="Z146" s="28">
        <f t="shared" si="13"/>
        <v>1</v>
      </c>
    </row>
    <row r="147" spans="1:26" s="29" customFormat="1" x14ac:dyDescent="0.3">
      <c r="A147" s="29" t="s">
        <v>71</v>
      </c>
      <c r="B147" s="29" t="s">
        <v>40</v>
      </c>
      <c r="C147" s="29">
        <v>25</v>
      </c>
      <c r="D147" s="29" t="s">
        <v>77</v>
      </c>
      <c r="E147" s="29">
        <v>12</v>
      </c>
      <c r="F147" s="29" t="s">
        <v>80</v>
      </c>
      <c r="G147" s="29">
        <v>2018</v>
      </c>
      <c r="H147" s="29">
        <v>5000</v>
      </c>
      <c r="I147" s="29">
        <v>2500</v>
      </c>
      <c r="J147" s="29" t="s">
        <v>85</v>
      </c>
      <c r="K147" s="29" t="s">
        <v>84</v>
      </c>
      <c r="L147" s="29" t="s">
        <v>105</v>
      </c>
      <c r="M147" s="29" t="s">
        <v>107</v>
      </c>
      <c r="N147" s="29">
        <v>21</v>
      </c>
      <c r="O147" s="29">
        <v>999999999</v>
      </c>
      <c r="P147" s="29" t="s">
        <v>116</v>
      </c>
      <c r="Q147" s="29">
        <f t="shared" si="15"/>
        <v>22320</v>
      </c>
      <c r="R147" s="29" t="s">
        <v>128</v>
      </c>
      <c r="S147" s="29">
        <v>0.5</v>
      </c>
      <c r="T147" s="29">
        <f t="shared" si="14"/>
        <v>1841</v>
      </c>
      <c r="U147" s="29">
        <v>0</v>
      </c>
      <c r="X147" s="29" t="s">
        <v>139</v>
      </c>
      <c r="Y147" s="29" t="s">
        <v>146</v>
      </c>
      <c r="Z147" s="28">
        <f t="shared" si="13"/>
        <v>1</v>
      </c>
    </row>
    <row r="148" spans="1:26" s="29" customFormat="1" x14ac:dyDescent="0.3">
      <c r="A148" s="29" t="s">
        <v>71</v>
      </c>
      <c r="B148" s="29" t="s">
        <v>51</v>
      </c>
      <c r="C148" s="29">
        <v>36</v>
      </c>
      <c r="D148" s="29" t="s">
        <v>77</v>
      </c>
      <c r="E148" s="29">
        <v>1</v>
      </c>
      <c r="F148" s="29" t="s">
        <v>80</v>
      </c>
      <c r="G148" s="29">
        <v>2018</v>
      </c>
      <c r="H148" s="29">
        <v>2000</v>
      </c>
      <c r="I148" s="29">
        <v>2000</v>
      </c>
      <c r="J148" s="29" t="s">
        <v>84</v>
      </c>
      <c r="K148" s="29" t="s">
        <v>84</v>
      </c>
      <c r="L148" s="29" t="s">
        <v>105</v>
      </c>
      <c r="M148" s="29" t="s">
        <v>107</v>
      </c>
      <c r="N148" s="29">
        <v>60</v>
      </c>
      <c r="O148" s="29">
        <v>999999999</v>
      </c>
      <c r="P148" s="29" t="s">
        <v>117</v>
      </c>
      <c r="Q148" s="29">
        <v>12060</v>
      </c>
      <c r="R148" s="29" t="s">
        <v>129</v>
      </c>
      <c r="S148" s="29">
        <v>0.42</v>
      </c>
      <c r="T148" s="29">
        <v>574.5</v>
      </c>
      <c r="U148" s="29">
        <v>0</v>
      </c>
      <c r="X148" s="29" t="s">
        <v>138</v>
      </c>
      <c r="Y148" s="29" t="s">
        <v>77</v>
      </c>
      <c r="Z148" s="28">
        <f t="shared" si="13"/>
        <v>1</v>
      </c>
    </row>
    <row r="149" spans="1:26" s="29" customFormat="1" x14ac:dyDescent="0.3">
      <c r="A149" s="29" t="s">
        <v>71</v>
      </c>
      <c r="B149" s="29" t="s">
        <v>51</v>
      </c>
      <c r="C149" s="29">
        <v>36</v>
      </c>
      <c r="D149" s="29" t="s">
        <v>77</v>
      </c>
      <c r="E149" s="29">
        <v>2</v>
      </c>
      <c r="F149" s="29" t="s">
        <v>80</v>
      </c>
      <c r="G149" s="29">
        <v>2018</v>
      </c>
      <c r="H149" s="29">
        <v>2000</v>
      </c>
      <c r="I149" s="29">
        <v>2000</v>
      </c>
      <c r="J149" s="29" t="s">
        <v>84</v>
      </c>
      <c r="K149" s="29" t="s">
        <v>84</v>
      </c>
      <c r="L149" s="29" t="s">
        <v>105</v>
      </c>
      <c r="M149" s="29" t="s">
        <v>107</v>
      </c>
      <c r="N149" s="29">
        <v>60</v>
      </c>
      <c r="O149" s="29">
        <v>999999999</v>
      </c>
      <c r="P149" s="29" t="s">
        <v>117</v>
      </c>
      <c r="Q149" s="29">
        <v>16240</v>
      </c>
      <c r="R149" s="29" t="s">
        <v>129</v>
      </c>
      <c r="S149" s="29">
        <v>0.42</v>
      </c>
      <c r="T149" s="29">
        <v>789</v>
      </c>
      <c r="U149" s="29">
        <v>0</v>
      </c>
      <c r="X149" s="29" t="s">
        <v>138</v>
      </c>
      <c r="Y149" s="29" t="s">
        <v>77</v>
      </c>
      <c r="Z149" s="28">
        <f t="shared" si="13"/>
        <v>1</v>
      </c>
    </row>
    <row r="150" spans="1:26" s="29" customFormat="1" x14ac:dyDescent="0.3">
      <c r="A150" s="29" t="s">
        <v>71</v>
      </c>
      <c r="B150" s="29" t="s">
        <v>51</v>
      </c>
      <c r="C150" s="29">
        <v>36</v>
      </c>
      <c r="D150" s="29" t="s">
        <v>77</v>
      </c>
      <c r="E150" s="29">
        <v>3</v>
      </c>
      <c r="F150" s="29" t="s">
        <v>80</v>
      </c>
      <c r="G150" s="29">
        <v>2018</v>
      </c>
      <c r="H150" s="29">
        <v>2000</v>
      </c>
      <c r="I150" s="29">
        <v>2000</v>
      </c>
      <c r="J150" s="29" t="s">
        <v>84</v>
      </c>
      <c r="K150" s="29" t="s">
        <v>84</v>
      </c>
      <c r="L150" s="29" t="s">
        <v>105</v>
      </c>
      <c r="M150" s="29" t="s">
        <v>107</v>
      </c>
      <c r="N150" s="29">
        <v>60</v>
      </c>
      <c r="O150" s="29">
        <v>999999999</v>
      </c>
      <c r="P150" s="29" t="s">
        <v>117</v>
      </c>
      <c r="Q150" s="29">
        <v>20420</v>
      </c>
      <c r="R150" s="29" t="s">
        <v>129</v>
      </c>
      <c r="S150" s="29">
        <v>0.42</v>
      </c>
      <c r="T150" s="29">
        <v>951</v>
      </c>
      <c r="U150" s="29">
        <v>0</v>
      </c>
      <c r="X150" s="29" t="s">
        <v>138</v>
      </c>
      <c r="Y150" s="29" t="s">
        <v>77</v>
      </c>
      <c r="Z150" s="28">
        <f t="shared" si="13"/>
        <v>1</v>
      </c>
    </row>
    <row r="151" spans="1:26" s="29" customFormat="1" x14ac:dyDescent="0.3">
      <c r="A151" s="29" t="s">
        <v>71</v>
      </c>
      <c r="B151" s="29" t="s">
        <v>51</v>
      </c>
      <c r="C151" s="29">
        <v>36</v>
      </c>
      <c r="D151" s="29" t="s">
        <v>77</v>
      </c>
      <c r="E151" s="29">
        <v>4</v>
      </c>
      <c r="F151" s="29" t="s">
        <v>80</v>
      </c>
      <c r="G151" s="29">
        <v>2018</v>
      </c>
      <c r="H151" s="29">
        <v>2000</v>
      </c>
      <c r="I151" s="29">
        <v>2000</v>
      </c>
      <c r="J151" s="29" t="s">
        <v>84</v>
      </c>
      <c r="K151" s="29" t="s">
        <v>84</v>
      </c>
      <c r="L151" s="29" t="s">
        <v>105</v>
      </c>
      <c r="M151" s="29" t="s">
        <v>107</v>
      </c>
      <c r="N151" s="29">
        <v>60</v>
      </c>
      <c r="O151" s="29">
        <v>999999999</v>
      </c>
      <c r="P151" s="29" t="s">
        <v>117</v>
      </c>
      <c r="Q151" s="29">
        <v>24600</v>
      </c>
      <c r="R151" s="29" t="s">
        <v>129</v>
      </c>
      <c r="S151" s="29">
        <v>0.42</v>
      </c>
      <c r="T151" s="29">
        <v>1119</v>
      </c>
      <c r="U151" s="29">
        <v>0</v>
      </c>
      <c r="X151" s="29" t="s">
        <v>138</v>
      </c>
      <c r="Y151" s="29" t="s">
        <v>77</v>
      </c>
      <c r="Z151" s="28">
        <f t="shared" si="13"/>
        <v>1</v>
      </c>
    </row>
    <row r="152" spans="1:26" s="29" customFormat="1" x14ac:dyDescent="0.3">
      <c r="A152" s="29" t="s">
        <v>71</v>
      </c>
      <c r="B152" s="29" t="s">
        <v>51</v>
      </c>
      <c r="C152" s="29">
        <v>36</v>
      </c>
      <c r="D152" s="29" t="s">
        <v>77</v>
      </c>
      <c r="E152" s="29">
        <v>5</v>
      </c>
      <c r="F152" s="29" t="s">
        <v>80</v>
      </c>
      <c r="G152" s="29">
        <v>2018</v>
      </c>
      <c r="H152" s="29">
        <v>2000</v>
      </c>
      <c r="I152" s="29">
        <v>2000</v>
      </c>
      <c r="J152" s="29" t="s">
        <v>84</v>
      </c>
      <c r="K152" s="29" t="s">
        <v>84</v>
      </c>
      <c r="L152" s="29" t="s">
        <v>105</v>
      </c>
      <c r="M152" s="29" t="s">
        <v>107</v>
      </c>
      <c r="N152" s="29">
        <v>60</v>
      </c>
      <c r="O152" s="29">
        <v>999999999</v>
      </c>
      <c r="P152" s="29" t="s">
        <v>117</v>
      </c>
      <c r="Q152" s="29">
        <v>28780</v>
      </c>
      <c r="R152" s="29" t="s">
        <v>129</v>
      </c>
      <c r="S152" s="29">
        <v>0.42</v>
      </c>
      <c r="T152" s="29">
        <v>1238</v>
      </c>
      <c r="U152" s="29">
        <v>0</v>
      </c>
      <c r="X152" s="29" t="s">
        <v>138</v>
      </c>
      <c r="Y152" s="29" t="s">
        <v>77</v>
      </c>
      <c r="Z152" s="28">
        <f t="shared" si="13"/>
        <v>1</v>
      </c>
    </row>
    <row r="153" spans="1:26" s="29" customFormat="1" x14ac:dyDescent="0.3">
      <c r="A153" s="29" t="s">
        <v>71</v>
      </c>
      <c r="B153" s="29" t="s">
        <v>51</v>
      </c>
      <c r="C153" s="29">
        <v>36</v>
      </c>
      <c r="D153" s="29" t="s">
        <v>77</v>
      </c>
      <c r="E153" s="29">
        <v>6</v>
      </c>
      <c r="F153" s="29" t="s">
        <v>80</v>
      </c>
      <c r="G153" s="29">
        <v>2018</v>
      </c>
      <c r="H153" s="29">
        <v>2000</v>
      </c>
      <c r="I153" s="29">
        <v>2000</v>
      </c>
      <c r="J153" s="29" t="s">
        <v>84</v>
      </c>
      <c r="K153" s="29" t="s">
        <v>84</v>
      </c>
      <c r="L153" s="29" t="s">
        <v>105</v>
      </c>
      <c r="M153" s="29" t="s">
        <v>107</v>
      </c>
      <c r="N153" s="29">
        <v>60</v>
      </c>
      <c r="O153" s="29">
        <v>999999999</v>
      </c>
      <c r="P153" s="29" t="s">
        <v>117</v>
      </c>
      <c r="Q153" s="29">
        <v>32960</v>
      </c>
      <c r="R153" s="29" t="s">
        <v>129</v>
      </c>
      <c r="S153" s="29">
        <v>0.42</v>
      </c>
      <c r="T153" s="29">
        <v>1362</v>
      </c>
      <c r="U153" s="29">
        <v>0</v>
      </c>
      <c r="X153" s="29" t="s">
        <v>138</v>
      </c>
      <c r="Y153" s="29" t="s">
        <v>77</v>
      </c>
      <c r="Z153" s="28">
        <f t="shared" si="13"/>
        <v>1</v>
      </c>
    </row>
    <row r="154" spans="1:26" s="29" customFormat="1" x14ac:dyDescent="0.3">
      <c r="A154" s="29" t="s">
        <v>71</v>
      </c>
      <c r="B154" s="29" t="s">
        <v>51</v>
      </c>
      <c r="C154" s="29">
        <v>36</v>
      </c>
      <c r="D154" s="29" t="s">
        <v>77</v>
      </c>
      <c r="E154" s="29">
        <v>7</v>
      </c>
      <c r="F154" s="29" t="s">
        <v>80</v>
      </c>
      <c r="G154" s="29">
        <v>2018</v>
      </c>
      <c r="H154" s="29">
        <v>2000</v>
      </c>
      <c r="I154" s="29">
        <v>2000</v>
      </c>
      <c r="J154" s="29" t="s">
        <v>84</v>
      </c>
      <c r="K154" s="29" t="s">
        <v>84</v>
      </c>
      <c r="L154" s="29" t="s">
        <v>105</v>
      </c>
      <c r="M154" s="29" t="s">
        <v>107</v>
      </c>
      <c r="N154" s="29">
        <v>60</v>
      </c>
      <c r="O154" s="29">
        <v>999999999</v>
      </c>
      <c r="P154" s="29" t="s">
        <v>117</v>
      </c>
      <c r="Q154" s="29">
        <v>37140</v>
      </c>
      <c r="R154" s="29" t="s">
        <v>129</v>
      </c>
      <c r="S154" s="29">
        <v>0.42</v>
      </c>
      <c r="T154" s="29">
        <v>1460</v>
      </c>
      <c r="U154" s="29">
        <v>0</v>
      </c>
      <c r="X154" s="29" t="s">
        <v>138</v>
      </c>
      <c r="Y154" s="29" t="s">
        <v>77</v>
      </c>
      <c r="Z154" s="28">
        <f t="shared" si="13"/>
        <v>1</v>
      </c>
    </row>
    <row r="155" spans="1:26" s="29" customFormat="1" x14ac:dyDescent="0.3">
      <c r="A155" s="29" t="s">
        <v>71</v>
      </c>
      <c r="B155" s="29" t="s">
        <v>51</v>
      </c>
      <c r="C155" s="29">
        <v>36</v>
      </c>
      <c r="D155" s="29" t="s">
        <v>77</v>
      </c>
      <c r="E155" s="29">
        <v>8</v>
      </c>
      <c r="F155" s="29" t="s">
        <v>80</v>
      </c>
      <c r="G155" s="29">
        <v>2018</v>
      </c>
      <c r="H155" s="29">
        <v>2000</v>
      </c>
      <c r="I155" s="29">
        <v>2000</v>
      </c>
      <c r="J155" s="29" t="s">
        <v>84</v>
      </c>
      <c r="K155" s="29" t="s">
        <v>84</v>
      </c>
      <c r="L155" s="29" t="s">
        <v>105</v>
      </c>
      <c r="M155" s="29" t="s">
        <v>107</v>
      </c>
      <c r="N155" s="29">
        <v>60</v>
      </c>
      <c r="O155" s="29">
        <v>999999999</v>
      </c>
      <c r="P155" s="29" t="s">
        <v>117</v>
      </c>
      <c r="Q155" s="29">
        <f>Q154+4180</f>
        <v>41320</v>
      </c>
      <c r="R155" s="29" t="s">
        <v>129</v>
      </c>
      <c r="S155" s="29">
        <v>0.42</v>
      </c>
      <c r="T155" s="29">
        <f>T154+T154-T153</f>
        <v>1558</v>
      </c>
      <c r="U155" s="29">
        <v>0</v>
      </c>
      <c r="X155" s="29" t="s">
        <v>139</v>
      </c>
      <c r="Y155" s="29" t="s">
        <v>146</v>
      </c>
      <c r="Z155" s="28">
        <f t="shared" si="13"/>
        <v>1</v>
      </c>
    </row>
    <row r="156" spans="1:26" s="29" customFormat="1" x14ac:dyDescent="0.3">
      <c r="A156" s="29" t="s">
        <v>71</v>
      </c>
      <c r="B156" s="29" t="s">
        <v>51</v>
      </c>
      <c r="C156" s="29">
        <v>36</v>
      </c>
      <c r="D156" s="29" t="s">
        <v>77</v>
      </c>
      <c r="E156" s="29">
        <v>9</v>
      </c>
      <c r="F156" s="29" t="s">
        <v>80</v>
      </c>
      <c r="G156" s="29">
        <v>2018</v>
      </c>
      <c r="H156" s="29">
        <v>2000</v>
      </c>
      <c r="I156" s="29">
        <v>2000</v>
      </c>
      <c r="J156" s="29" t="s">
        <v>84</v>
      </c>
      <c r="K156" s="29" t="s">
        <v>84</v>
      </c>
      <c r="L156" s="29" t="s">
        <v>105</v>
      </c>
      <c r="M156" s="29" t="s">
        <v>107</v>
      </c>
      <c r="N156" s="29">
        <v>60</v>
      </c>
      <c r="O156" s="29">
        <v>999999999</v>
      </c>
      <c r="P156" s="29" t="s">
        <v>117</v>
      </c>
      <c r="Q156" s="29">
        <f t="shared" ref="Q156:Q159" si="16">Q155+4180</f>
        <v>45500</v>
      </c>
      <c r="R156" s="29" t="s">
        <v>129</v>
      </c>
      <c r="S156" s="29">
        <v>0.42</v>
      </c>
      <c r="T156" s="29">
        <f t="shared" ref="T156:T159" si="17">T155+T155-T154</f>
        <v>1656</v>
      </c>
      <c r="U156" s="29">
        <v>0</v>
      </c>
      <c r="X156" s="29" t="s">
        <v>139</v>
      </c>
      <c r="Y156" s="29" t="s">
        <v>146</v>
      </c>
      <c r="Z156" s="28">
        <f t="shared" si="13"/>
        <v>1</v>
      </c>
    </row>
    <row r="157" spans="1:26" s="29" customFormat="1" x14ac:dyDescent="0.3">
      <c r="A157" s="29" t="s">
        <v>71</v>
      </c>
      <c r="B157" s="29" t="s">
        <v>51</v>
      </c>
      <c r="C157" s="29">
        <v>36</v>
      </c>
      <c r="D157" s="29" t="s">
        <v>77</v>
      </c>
      <c r="E157" s="29">
        <v>10</v>
      </c>
      <c r="F157" s="29" t="s">
        <v>80</v>
      </c>
      <c r="G157" s="29">
        <v>2018</v>
      </c>
      <c r="H157" s="29">
        <v>2000</v>
      </c>
      <c r="I157" s="29">
        <v>2000</v>
      </c>
      <c r="J157" s="29" t="s">
        <v>84</v>
      </c>
      <c r="K157" s="29" t="s">
        <v>84</v>
      </c>
      <c r="L157" s="29" t="s">
        <v>105</v>
      </c>
      <c r="M157" s="29" t="s">
        <v>107</v>
      </c>
      <c r="N157" s="29">
        <v>60</v>
      </c>
      <c r="O157" s="29">
        <v>999999999</v>
      </c>
      <c r="P157" s="29" t="s">
        <v>117</v>
      </c>
      <c r="Q157" s="29">
        <f t="shared" si="16"/>
        <v>49680</v>
      </c>
      <c r="R157" s="29" t="s">
        <v>129</v>
      </c>
      <c r="S157" s="29">
        <v>0.42</v>
      </c>
      <c r="T157" s="29">
        <f t="shared" si="17"/>
        <v>1754</v>
      </c>
      <c r="U157" s="29">
        <v>0</v>
      </c>
      <c r="X157" s="29" t="s">
        <v>139</v>
      </c>
      <c r="Y157" s="29" t="s">
        <v>146</v>
      </c>
      <c r="Z157" s="28">
        <f t="shared" si="13"/>
        <v>1</v>
      </c>
    </row>
    <row r="158" spans="1:26" s="29" customFormat="1" x14ac:dyDescent="0.3">
      <c r="A158" s="29" t="s">
        <v>71</v>
      </c>
      <c r="B158" s="29" t="s">
        <v>51</v>
      </c>
      <c r="C158" s="29">
        <v>36</v>
      </c>
      <c r="D158" s="29" t="s">
        <v>77</v>
      </c>
      <c r="E158" s="29">
        <v>11</v>
      </c>
      <c r="F158" s="29" t="s">
        <v>80</v>
      </c>
      <c r="G158" s="29">
        <v>2018</v>
      </c>
      <c r="H158" s="29">
        <v>2000</v>
      </c>
      <c r="I158" s="29">
        <v>2000</v>
      </c>
      <c r="J158" s="29" t="s">
        <v>84</v>
      </c>
      <c r="K158" s="29" t="s">
        <v>84</v>
      </c>
      <c r="L158" s="29" t="s">
        <v>105</v>
      </c>
      <c r="M158" s="29" t="s">
        <v>107</v>
      </c>
      <c r="N158" s="29">
        <v>60</v>
      </c>
      <c r="O158" s="29">
        <v>999999999</v>
      </c>
      <c r="P158" s="29" t="s">
        <v>117</v>
      </c>
      <c r="Q158" s="29">
        <f t="shared" si="16"/>
        <v>53860</v>
      </c>
      <c r="R158" s="29" t="s">
        <v>129</v>
      </c>
      <c r="S158" s="29">
        <v>0.42</v>
      </c>
      <c r="T158" s="29">
        <f t="shared" si="17"/>
        <v>1852</v>
      </c>
      <c r="U158" s="29">
        <v>0</v>
      </c>
      <c r="X158" s="29" t="s">
        <v>139</v>
      </c>
      <c r="Y158" s="29" t="s">
        <v>146</v>
      </c>
      <c r="Z158" s="28">
        <f t="shared" si="13"/>
        <v>1</v>
      </c>
    </row>
    <row r="159" spans="1:26" s="29" customFormat="1" x14ac:dyDescent="0.3">
      <c r="A159" s="29" t="s">
        <v>71</v>
      </c>
      <c r="B159" s="29" t="s">
        <v>51</v>
      </c>
      <c r="C159" s="29">
        <v>36</v>
      </c>
      <c r="D159" s="29" t="s">
        <v>77</v>
      </c>
      <c r="E159" s="29">
        <v>12</v>
      </c>
      <c r="F159" s="29" t="s">
        <v>80</v>
      </c>
      <c r="G159" s="29">
        <v>2018</v>
      </c>
      <c r="H159" s="29">
        <v>2000</v>
      </c>
      <c r="I159" s="29">
        <v>2000</v>
      </c>
      <c r="J159" s="29" t="s">
        <v>84</v>
      </c>
      <c r="K159" s="29" t="s">
        <v>84</v>
      </c>
      <c r="L159" s="29" t="s">
        <v>105</v>
      </c>
      <c r="M159" s="29" t="s">
        <v>107</v>
      </c>
      <c r="N159" s="29">
        <v>60</v>
      </c>
      <c r="O159" s="29">
        <v>999999999</v>
      </c>
      <c r="P159" s="29" t="s">
        <v>117</v>
      </c>
      <c r="Q159" s="29">
        <f t="shared" si="16"/>
        <v>58040</v>
      </c>
      <c r="R159" s="29" t="s">
        <v>129</v>
      </c>
      <c r="S159" s="29">
        <v>0.42</v>
      </c>
      <c r="T159" s="29">
        <f t="shared" si="17"/>
        <v>1950</v>
      </c>
      <c r="U159" s="29">
        <v>0</v>
      </c>
      <c r="X159" s="29" t="s">
        <v>139</v>
      </c>
      <c r="Y159" s="29" t="s">
        <v>146</v>
      </c>
      <c r="Z159" s="28">
        <f t="shared" si="13"/>
        <v>1</v>
      </c>
    </row>
    <row r="160" spans="1:26" s="29" customFormat="1" x14ac:dyDescent="0.3">
      <c r="A160" s="29" t="s">
        <v>71</v>
      </c>
      <c r="B160" s="29" t="s">
        <v>8</v>
      </c>
      <c r="C160" s="29">
        <v>47</v>
      </c>
      <c r="D160" s="29" t="s">
        <v>77</v>
      </c>
      <c r="E160" s="29">
        <v>1</v>
      </c>
      <c r="F160" s="29" t="s">
        <v>80</v>
      </c>
      <c r="G160" s="29">
        <v>2021</v>
      </c>
      <c r="H160" s="29">
        <v>2000</v>
      </c>
      <c r="I160" s="29">
        <v>2000</v>
      </c>
      <c r="J160" s="29" t="s">
        <v>1335</v>
      </c>
      <c r="K160" s="29" t="s">
        <v>84</v>
      </c>
      <c r="L160" s="29" t="s">
        <v>105</v>
      </c>
      <c r="M160" s="29" t="s">
        <v>107</v>
      </c>
      <c r="N160" s="29">
        <v>60</v>
      </c>
      <c r="O160" s="29">
        <v>999999999</v>
      </c>
      <c r="P160" s="29" t="s">
        <v>118</v>
      </c>
      <c r="Q160" s="29">
        <v>21672</v>
      </c>
      <c r="R160" s="29" t="s">
        <v>130</v>
      </c>
      <c r="S160" s="29">
        <v>0</v>
      </c>
      <c r="T160" s="29">
        <v>244</v>
      </c>
      <c r="U160" s="29">
        <v>0</v>
      </c>
      <c r="X160" s="29" t="s">
        <v>138</v>
      </c>
      <c r="Y160" s="29" t="s">
        <v>77</v>
      </c>
      <c r="Z160" s="28">
        <f t="shared" si="13"/>
        <v>1</v>
      </c>
    </row>
    <row r="161" spans="1:26" s="29" customFormat="1" x14ac:dyDescent="0.3">
      <c r="A161" s="29" t="s">
        <v>71</v>
      </c>
      <c r="B161" s="29" t="s">
        <v>8</v>
      </c>
      <c r="C161" s="29">
        <v>47</v>
      </c>
      <c r="D161" s="29" t="s">
        <v>77</v>
      </c>
      <c r="E161" s="29">
        <v>2</v>
      </c>
      <c r="F161" s="29" t="s">
        <v>80</v>
      </c>
      <c r="G161" s="29">
        <v>2021</v>
      </c>
      <c r="H161" s="29">
        <v>2000</v>
      </c>
      <c r="I161" s="29">
        <v>2000</v>
      </c>
      <c r="J161" s="29" t="s">
        <v>1335</v>
      </c>
      <c r="K161" s="29" t="s">
        <v>84</v>
      </c>
      <c r="L161" s="29" t="s">
        <v>105</v>
      </c>
      <c r="M161" s="29" t="s">
        <v>107</v>
      </c>
      <c r="N161" s="29">
        <v>60</v>
      </c>
      <c r="O161" s="29">
        <v>999999999</v>
      </c>
      <c r="P161" s="29" t="s">
        <v>118</v>
      </c>
      <c r="Q161" s="29">
        <v>30420</v>
      </c>
      <c r="R161" s="29" t="s">
        <v>130</v>
      </c>
      <c r="S161" s="29">
        <v>0</v>
      </c>
      <c r="T161" s="29">
        <v>343</v>
      </c>
      <c r="U161" s="29">
        <v>0</v>
      </c>
      <c r="X161" s="29" t="s">
        <v>138</v>
      </c>
      <c r="Y161" s="29" t="s">
        <v>77</v>
      </c>
      <c r="Z161" s="28">
        <f t="shared" si="13"/>
        <v>1</v>
      </c>
    </row>
    <row r="162" spans="1:26" s="29" customFormat="1" x14ac:dyDescent="0.3">
      <c r="A162" s="29" t="s">
        <v>71</v>
      </c>
      <c r="B162" s="29" t="s">
        <v>8</v>
      </c>
      <c r="C162" s="29">
        <v>47</v>
      </c>
      <c r="D162" s="29" t="s">
        <v>77</v>
      </c>
      <c r="E162" s="29">
        <v>3</v>
      </c>
      <c r="F162" s="29" t="s">
        <v>80</v>
      </c>
      <c r="G162" s="29">
        <v>2021</v>
      </c>
      <c r="H162" s="29">
        <v>2000</v>
      </c>
      <c r="I162" s="29">
        <v>2000</v>
      </c>
      <c r="J162" s="29" t="s">
        <v>1335</v>
      </c>
      <c r="K162" s="29" t="s">
        <v>84</v>
      </c>
      <c r="L162" s="29" t="s">
        <v>105</v>
      </c>
      <c r="M162" s="29" t="s">
        <v>107</v>
      </c>
      <c r="N162" s="29">
        <v>60</v>
      </c>
      <c r="O162" s="29">
        <v>999999999</v>
      </c>
      <c r="P162" s="29" t="s">
        <v>118</v>
      </c>
      <c r="Q162" s="29">
        <v>34392</v>
      </c>
      <c r="R162" s="29" t="s">
        <v>130</v>
      </c>
      <c r="S162" s="29">
        <v>0</v>
      </c>
      <c r="T162" s="29">
        <v>387</v>
      </c>
      <c r="U162" s="29">
        <v>0</v>
      </c>
      <c r="X162" s="29" t="s">
        <v>138</v>
      </c>
      <c r="Y162" s="29" t="s">
        <v>77</v>
      </c>
      <c r="Z162" s="28">
        <f t="shared" si="13"/>
        <v>1</v>
      </c>
    </row>
    <row r="163" spans="1:26" s="29" customFormat="1" x14ac:dyDescent="0.3">
      <c r="A163" s="29" t="s">
        <v>71</v>
      </c>
      <c r="B163" s="29" t="s">
        <v>8</v>
      </c>
      <c r="C163" s="29">
        <v>47</v>
      </c>
      <c r="D163" s="29" t="s">
        <v>77</v>
      </c>
      <c r="E163" s="29">
        <v>4</v>
      </c>
      <c r="F163" s="29" t="s">
        <v>80</v>
      </c>
      <c r="G163" s="29">
        <v>2021</v>
      </c>
      <c r="H163" s="29">
        <v>2000</v>
      </c>
      <c r="I163" s="29">
        <v>2000</v>
      </c>
      <c r="J163" s="29" t="s">
        <v>1335</v>
      </c>
      <c r="K163" s="29" t="s">
        <v>84</v>
      </c>
      <c r="L163" s="29" t="s">
        <v>105</v>
      </c>
      <c r="M163" s="29" t="s">
        <v>107</v>
      </c>
      <c r="N163" s="29">
        <v>60</v>
      </c>
      <c r="O163" s="29">
        <v>999999999</v>
      </c>
      <c r="P163" s="29" t="s">
        <v>118</v>
      </c>
      <c r="Q163" s="29">
        <v>38892</v>
      </c>
      <c r="R163" s="29" t="s">
        <v>130</v>
      </c>
      <c r="S163" s="29">
        <v>0</v>
      </c>
      <c r="T163" s="29">
        <v>438</v>
      </c>
      <c r="U163" s="29">
        <v>0</v>
      </c>
      <c r="X163" s="29" t="s">
        <v>138</v>
      </c>
      <c r="Y163" s="29" t="s">
        <v>77</v>
      </c>
      <c r="Z163" s="28">
        <f t="shared" si="13"/>
        <v>1</v>
      </c>
    </row>
    <row r="164" spans="1:26" s="29" customFormat="1" x14ac:dyDescent="0.3">
      <c r="A164" s="29" t="s">
        <v>71</v>
      </c>
      <c r="B164" s="29" t="s">
        <v>8</v>
      </c>
      <c r="C164" s="29">
        <v>47</v>
      </c>
      <c r="D164" s="29" t="s">
        <v>77</v>
      </c>
      <c r="E164" s="29">
        <v>5</v>
      </c>
      <c r="F164" s="29" t="s">
        <v>80</v>
      </c>
      <c r="G164" s="29">
        <v>2021</v>
      </c>
      <c r="H164" s="29">
        <v>2000</v>
      </c>
      <c r="I164" s="29">
        <v>2000</v>
      </c>
      <c r="J164" s="29" t="s">
        <v>1335</v>
      </c>
      <c r="K164" s="29" t="s">
        <v>84</v>
      </c>
      <c r="L164" s="29" t="s">
        <v>105</v>
      </c>
      <c r="M164" s="29" t="s">
        <v>107</v>
      </c>
      <c r="N164" s="29">
        <v>60</v>
      </c>
      <c r="O164" s="29">
        <v>999999999</v>
      </c>
      <c r="P164" s="29" t="s">
        <v>118</v>
      </c>
      <c r="Q164" s="29">
        <v>41844</v>
      </c>
      <c r="R164" s="29" t="s">
        <v>130</v>
      </c>
      <c r="S164" s="29">
        <v>0</v>
      </c>
      <c r="T164" s="29">
        <v>471</v>
      </c>
      <c r="U164" s="29">
        <v>0</v>
      </c>
      <c r="X164" s="29" t="s">
        <v>138</v>
      </c>
      <c r="Y164" s="29" t="s">
        <v>77</v>
      </c>
      <c r="Z164" s="28">
        <f t="shared" si="13"/>
        <v>1</v>
      </c>
    </row>
    <row r="165" spans="1:26" s="29" customFormat="1" x14ac:dyDescent="0.3">
      <c r="A165" s="29" t="s">
        <v>71</v>
      </c>
      <c r="B165" s="29" t="s">
        <v>8</v>
      </c>
      <c r="C165" s="29">
        <v>47</v>
      </c>
      <c r="D165" s="29" t="s">
        <v>77</v>
      </c>
      <c r="E165" s="29">
        <v>6</v>
      </c>
      <c r="F165" s="29" t="s">
        <v>80</v>
      </c>
      <c r="G165" s="29">
        <v>2021</v>
      </c>
      <c r="H165" s="29">
        <v>2000</v>
      </c>
      <c r="I165" s="29">
        <v>2000</v>
      </c>
      <c r="J165" s="29" t="s">
        <v>1335</v>
      </c>
      <c r="K165" s="29" t="s">
        <v>84</v>
      </c>
      <c r="L165" s="29" t="s">
        <v>105</v>
      </c>
      <c r="M165" s="29" t="s">
        <v>107</v>
      </c>
      <c r="N165" s="29">
        <v>60</v>
      </c>
      <c r="O165" s="29">
        <v>999999999</v>
      </c>
      <c r="P165" s="29" t="s">
        <v>118</v>
      </c>
      <c r="Q165" s="29">
        <v>44604</v>
      </c>
      <c r="R165" s="29" t="s">
        <v>130</v>
      </c>
      <c r="S165" s="29">
        <v>0</v>
      </c>
      <c r="T165" s="29">
        <v>502</v>
      </c>
      <c r="U165" s="29">
        <v>0</v>
      </c>
      <c r="X165" s="29" t="s">
        <v>138</v>
      </c>
      <c r="Y165" s="29" t="s">
        <v>77</v>
      </c>
      <c r="Z165" s="28">
        <f t="shared" si="13"/>
        <v>1</v>
      </c>
    </row>
    <row r="166" spans="1:26" s="29" customFormat="1" x14ac:dyDescent="0.3">
      <c r="A166" s="29" t="s">
        <v>71</v>
      </c>
      <c r="B166" s="29" t="s">
        <v>8</v>
      </c>
      <c r="C166" s="29">
        <v>47</v>
      </c>
      <c r="D166" s="29" t="s">
        <v>77</v>
      </c>
      <c r="E166" s="29">
        <v>7</v>
      </c>
      <c r="F166" s="29" t="s">
        <v>80</v>
      </c>
      <c r="G166" s="29">
        <v>2021</v>
      </c>
      <c r="H166" s="29">
        <v>2000</v>
      </c>
      <c r="I166" s="29">
        <v>2000</v>
      </c>
      <c r="J166" s="29" t="s">
        <v>1335</v>
      </c>
      <c r="K166" s="29" t="s">
        <v>84</v>
      </c>
      <c r="L166" s="29" t="s">
        <v>105</v>
      </c>
      <c r="M166" s="29" t="s">
        <v>107</v>
      </c>
      <c r="N166" s="29">
        <v>60</v>
      </c>
      <c r="O166" s="29">
        <v>999999999</v>
      </c>
      <c r="P166" s="29" t="s">
        <v>118</v>
      </c>
      <c r="Q166" s="29">
        <v>47088</v>
      </c>
      <c r="R166" s="29" t="s">
        <v>130</v>
      </c>
      <c r="S166" s="29">
        <v>0</v>
      </c>
      <c r="T166" s="29">
        <v>530</v>
      </c>
      <c r="U166" s="29">
        <v>0</v>
      </c>
      <c r="X166" s="29" t="s">
        <v>138</v>
      </c>
      <c r="Y166" s="29" t="s">
        <v>77</v>
      </c>
      <c r="Z166" s="28">
        <f t="shared" si="13"/>
        <v>1</v>
      </c>
    </row>
    <row r="167" spans="1:26" s="29" customFormat="1" x14ac:dyDescent="0.3">
      <c r="A167" s="29" t="s">
        <v>71</v>
      </c>
      <c r="B167" s="29" t="s">
        <v>8</v>
      </c>
      <c r="C167" s="29">
        <v>47</v>
      </c>
      <c r="D167" s="29" t="s">
        <v>77</v>
      </c>
      <c r="E167" s="29">
        <v>8</v>
      </c>
      <c r="F167" s="29" t="s">
        <v>80</v>
      </c>
      <c r="G167" s="29">
        <v>2021</v>
      </c>
      <c r="H167" s="29">
        <v>2000</v>
      </c>
      <c r="I167" s="29">
        <v>2000</v>
      </c>
      <c r="J167" s="29" t="s">
        <v>1335</v>
      </c>
      <c r="K167" s="29" t="s">
        <v>84</v>
      </c>
      <c r="L167" s="29" t="s">
        <v>105</v>
      </c>
      <c r="M167" s="29" t="s">
        <v>107</v>
      </c>
      <c r="N167" s="29">
        <v>60</v>
      </c>
      <c r="O167" s="29">
        <v>999999999</v>
      </c>
      <c r="P167" s="29" t="s">
        <v>118</v>
      </c>
      <c r="Q167" s="29">
        <v>49572</v>
      </c>
      <c r="R167" s="29" t="s">
        <v>130</v>
      </c>
      <c r="S167" s="29">
        <v>0</v>
      </c>
      <c r="T167" s="29">
        <f>T166+T166-T165</f>
        <v>558</v>
      </c>
      <c r="U167" s="29">
        <v>0</v>
      </c>
      <c r="X167" s="29" t="s">
        <v>139</v>
      </c>
      <c r="Y167" s="29" t="s">
        <v>146</v>
      </c>
      <c r="Z167" s="28">
        <f t="shared" si="13"/>
        <v>1</v>
      </c>
    </row>
    <row r="168" spans="1:26" s="29" customFormat="1" x14ac:dyDescent="0.3">
      <c r="A168" s="29" t="s">
        <v>71</v>
      </c>
      <c r="B168" s="29" t="s">
        <v>8</v>
      </c>
      <c r="C168" s="29">
        <v>47</v>
      </c>
      <c r="D168" s="29" t="s">
        <v>77</v>
      </c>
      <c r="E168" s="29">
        <v>9</v>
      </c>
      <c r="F168" s="29" t="s">
        <v>80</v>
      </c>
      <c r="G168" s="29">
        <v>2021</v>
      </c>
      <c r="H168" s="29">
        <v>2000</v>
      </c>
      <c r="I168" s="29">
        <v>2000</v>
      </c>
      <c r="J168" s="29" t="s">
        <v>1335</v>
      </c>
      <c r="K168" s="29" t="s">
        <v>84</v>
      </c>
      <c r="L168" s="29" t="s">
        <v>105</v>
      </c>
      <c r="M168" s="29" t="s">
        <v>107</v>
      </c>
      <c r="N168" s="29">
        <v>60</v>
      </c>
      <c r="O168" s="29">
        <v>999999999</v>
      </c>
      <c r="P168" s="29" t="s">
        <v>118</v>
      </c>
      <c r="Q168" s="29">
        <v>52056</v>
      </c>
      <c r="R168" s="29" t="s">
        <v>130</v>
      </c>
      <c r="S168" s="29">
        <v>0</v>
      </c>
      <c r="T168" s="29">
        <f t="shared" ref="T168:T171" si="18">T167+T167-T166</f>
        <v>586</v>
      </c>
      <c r="U168" s="29">
        <v>0</v>
      </c>
      <c r="X168" s="29" t="s">
        <v>139</v>
      </c>
      <c r="Y168" s="29" t="s">
        <v>146</v>
      </c>
      <c r="Z168" s="28">
        <f t="shared" si="13"/>
        <v>1</v>
      </c>
    </row>
    <row r="169" spans="1:26" s="29" customFormat="1" x14ac:dyDescent="0.3">
      <c r="A169" s="29" t="s">
        <v>71</v>
      </c>
      <c r="B169" s="29" t="s">
        <v>8</v>
      </c>
      <c r="C169" s="29">
        <v>47</v>
      </c>
      <c r="D169" s="29" t="s">
        <v>77</v>
      </c>
      <c r="E169" s="29">
        <v>10</v>
      </c>
      <c r="F169" s="29" t="s">
        <v>80</v>
      </c>
      <c r="G169" s="29">
        <v>2021</v>
      </c>
      <c r="H169" s="29">
        <v>2000</v>
      </c>
      <c r="I169" s="29">
        <v>2000</v>
      </c>
      <c r="J169" s="29" t="s">
        <v>1335</v>
      </c>
      <c r="K169" s="29" t="s">
        <v>84</v>
      </c>
      <c r="L169" s="29" t="s">
        <v>105</v>
      </c>
      <c r="M169" s="29" t="s">
        <v>107</v>
      </c>
      <c r="N169" s="29">
        <v>60</v>
      </c>
      <c r="O169" s="29">
        <v>999999999</v>
      </c>
      <c r="P169" s="29" t="s">
        <v>118</v>
      </c>
      <c r="Q169" s="29">
        <v>54540</v>
      </c>
      <c r="R169" s="29" t="s">
        <v>130</v>
      </c>
      <c r="S169" s="29">
        <v>0</v>
      </c>
      <c r="T169" s="29">
        <f t="shared" si="18"/>
        <v>614</v>
      </c>
      <c r="U169" s="29">
        <v>0</v>
      </c>
      <c r="X169" s="29" t="s">
        <v>139</v>
      </c>
      <c r="Y169" s="29" t="s">
        <v>146</v>
      </c>
      <c r="Z169" s="28">
        <f t="shared" si="13"/>
        <v>1</v>
      </c>
    </row>
    <row r="170" spans="1:26" s="29" customFormat="1" x14ac:dyDescent="0.3">
      <c r="A170" s="29" t="s">
        <v>71</v>
      </c>
      <c r="B170" s="29" t="s">
        <v>8</v>
      </c>
      <c r="C170" s="29">
        <v>47</v>
      </c>
      <c r="D170" s="29" t="s">
        <v>77</v>
      </c>
      <c r="E170" s="29">
        <v>11</v>
      </c>
      <c r="F170" s="29" t="s">
        <v>80</v>
      </c>
      <c r="G170" s="29">
        <v>2021</v>
      </c>
      <c r="H170" s="29">
        <v>2000</v>
      </c>
      <c r="I170" s="29">
        <v>2000</v>
      </c>
      <c r="J170" s="29" t="s">
        <v>1335</v>
      </c>
      <c r="K170" s="29" t="s">
        <v>84</v>
      </c>
      <c r="L170" s="29" t="s">
        <v>105</v>
      </c>
      <c r="M170" s="29" t="s">
        <v>107</v>
      </c>
      <c r="N170" s="29">
        <v>60</v>
      </c>
      <c r="O170" s="29">
        <v>999999999</v>
      </c>
      <c r="P170" s="29" t="s">
        <v>118</v>
      </c>
      <c r="Q170" s="29">
        <v>57024</v>
      </c>
      <c r="R170" s="29" t="s">
        <v>130</v>
      </c>
      <c r="S170" s="29">
        <v>0</v>
      </c>
      <c r="T170" s="29">
        <f t="shared" si="18"/>
        <v>642</v>
      </c>
      <c r="U170" s="29">
        <v>0</v>
      </c>
      <c r="X170" s="29" t="s">
        <v>139</v>
      </c>
      <c r="Y170" s="29" t="s">
        <v>146</v>
      </c>
      <c r="Z170" s="28">
        <f t="shared" si="13"/>
        <v>1</v>
      </c>
    </row>
    <row r="171" spans="1:26" s="29" customFormat="1" x14ac:dyDescent="0.3">
      <c r="A171" s="29" t="s">
        <v>71</v>
      </c>
      <c r="B171" s="29" t="s">
        <v>8</v>
      </c>
      <c r="C171" s="29">
        <v>47</v>
      </c>
      <c r="D171" s="29" t="s">
        <v>77</v>
      </c>
      <c r="E171" s="29">
        <v>12</v>
      </c>
      <c r="F171" s="29" t="s">
        <v>80</v>
      </c>
      <c r="G171" s="29">
        <v>2021</v>
      </c>
      <c r="H171" s="29">
        <v>2000</v>
      </c>
      <c r="I171" s="29">
        <v>2000</v>
      </c>
      <c r="J171" s="29" t="s">
        <v>1335</v>
      </c>
      <c r="K171" s="29" t="s">
        <v>84</v>
      </c>
      <c r="L171" s="29" t="s">
        <v>105</v>
      </c>
      <c r="M171" s="29" t="s">
        <v>107</v>
      </c>
      <c r="N171" s="29">
        <v>60</v>
      </c>
      <c r="O171" s="29">
        <v>999999999</v>
      </c>
      <c r="P171" s="29" t="s">
        <v>118</v>
      </c>
      <c r="Q171" s="29">
        <f>Q170+Q170-Q169</f>
        <v>59508</v>
      </c>
      <c r="R171" s="29" t="s">
        <v>130</v>
      </c>
      <c r="S171" s="29">
        <v>0</v>
      </c>
      <c r="T171" s="29">
        <f t="shared" si="18"/>
        <v>670</v>
      </c>
      <c r="U171" s="29">
        <v>0</v>
      </c>
      <c r="X171" s="29" t="s">
        <v>139</v>
      </c>
      <c r="Y171" s="29" t="s">
        <v>146</v>
      </c>
      <c r="Z171" s="28">
        <f t="shared" si="13"/>
        <v>1</v>
      </c>
    </row>
    <row r="172" spans="1:26" s="29" customFormat="1" x14ac:dyDescent="0.3">
      <c r="A172" s="29" t="s">
        <v>71</v>
      </c>
      <c r="B172" s="29" t="s">
        <v>61</v>
      </c>
      <c r="C172" s="29">
        <v>48</v>
      </c>
      <c r="D172" s="29" t="s">
        <v>77</v>
      </c>
      <c r="E172" s="29">
        <v>1</v>
      </c>
      <c r="F172" s="29" t="s">
        <v>80</v>
      </c>
      <c r="G172" s="29">
        <v>2021</v>
      </c>
      <c r="H172" s="29">
        <v>1000</v>
      </c>
      <c r="I172" s="29">
        <v>1000</v>
      </c>
      <c r="J172" s="29" t="s">
        <v>88</v>
      </c>
      <c r="K172" s="29" t="s">
        <v>84</v>
      </c>
      <c r="L172" s="29" t="s">
        <v>105</v>
      </c>
      <c r="M172" s="29" t="s">
        <v>107</v>
      </c>
      <c r="N172" s="29">
        <v>60</v>
      </c>
      <c r="O172" s="29">
        <v>999999999</v>
      </c>
      <c r="P172" s="29" t="s">
        <v>84</v>
      </c>
      <c r="Q172" s="29">
        <f>78*12</f>
        <v>936</v>
      </c>
      <c r="R172" s="29" t="s">
        <v>131</v>
      </c>
      <c r="S172" s="29">
        <v>0.33</v>
      </c>
      <c r="T172" s="29">
        <v>130</v>
      </c>
      <c r="U172" s="29">
        <v>0</v>
      </c>
      <c r="X172" s="29" t="s">
        <v>138</v>
      </c>
      <c r="Y172" s="29" t="s">
        <v>77</v>
      </c>
      <c r="Z172" s="28">
        <f t="shared" si="13"/>
        <v>1</v>
      </c>
    </row>
    <row r="173" spans="1:26" s="29" customFormat="1" x14ac:dyDescent="0.3">
      <c r="A173" s="29" t="s">
        <v>71</v>
      </c>
      <c r="B173" s="29" t="s">
        <v>61</v>
      </c>
      <c r="C173" s="29">
        <v>48</v>
      </c>
      <c r="D173" s="29" t="s">
        <v>77</v>
      </c>
      <c r="E173" s="29">
        <v>2</v>
      </c>
      <c r="F173" s="29" t="s">
        <v>80</v>
      </c>
      <c r="G173" s="29">
        <v>2021</v>
      </c>
      <c r="H173" s="29">
        <v>1000</v>
      </c>
      <c r="I173" s="29">
        <v>1000</v>
      </c>
      <c r="J173" s="29" t="s">
        <v>88</v>
      </c>
      <c r="K173" s="29" t="s">
        <v>84</v>
      </c>
      <c r="L173" s="29" t="s">
        <v>105</v>
      </c>
      <c r="M173" s="29" t="s">
        <v>107</v>
      </c>
      <c r="N173" s="29">
        <v>60</v>
      </c>
      <c r="O173" s="29">
        <v>999999999</v>
      </c>
      <c r="P173" s="29" t="s">
        <v>84</v>
      </c>
      <c r="Q173" s="29">
        <f>163*12</f>
        <v>1956</v>
      </c>
      <c r="R173" s="29" t="s">
        <v>131</v>
      </c>
      <c r="S173" s="29">
        <v>0.33</v>
      </c>
      <c r="T173" s="29">
        <v>270</v>
      </c>
      <c r="U173" s="29">
        <v>0</v>
      </c>
      <c r="X173" s="29" t="s">
        <v>138</v>
      </c>
      <c r="Y173" s="29" t="s">
        <v>77</v>
      </c>
      <c r="Z173" s="28">
        <f t="shared" si="13"/>
        <v>1</v>
      </c>
    </row>
    <row r="174" spans="1:26" s="29" customFormat="1" x14ac:dyDescent="0.3">
      <c r="A174" s="29" t="s">
        <v>71</v>
      </c>
      <c r="B174" s="29" t="s">
        <v>61</v>
      </c>
      <c r="C174" s="29">
        <v>48</v>
      </c>
      <c r="D174" s="29" t="s">
        <v>77</v>
      </c>
      <c r="E174" s="29">
        <v>3</v>
      </c>
      <c r="F174" s="29" t="s">
        <v>80</v>
      </c>
      <c r="G174" s="29">
        <v>2021</v>
      </c>
      <c r="H174" s="29">
        <v>1000</v>
      </c>
      <c r="I174" s="29">
        <v>1000</v>
      </c>
      <c r="J174" s="29" t="s">
        <v>88</v>
      </c>
      <c r="K174" s="29" t="s">
        <v>84</v>
      </c>
      <c r="L174" s="29" t="s">
        <v>105</v>
      </c>
      <c r="M174" s="29" t="s">
        <v>107</v>
      </c>
      <c r="N174" s="29">
        <v>60</v>
      </c>
      <c r="O174" s="29">
        <v>999999999</v>
      </c>
      <c r="P174" s="29" t="s">
        <v>84</v>
      </c>
      <c r="Q174" s="29">
        <f>206*12</f>
        <v>2472</v>
      </c>
      <c r="R174" s="29" t="s">
        <v>131</v>
      </c>
      <c r="S174" s="29">
        <v>0.33</v>
      </c>
      <c r="T174" s="29">
        <v>341</v>
      </c>
      <c r="U174" s="29">
        <v>0</v>
      </c>
      <c r="X174" s="29" t="s">
        <v>138</v>
      </c>
      <c r="Y174" s="29" t="s">
        <v>77</v>
      </c>
      <c r="Z174" s="28">
        <f t="shared" si="13"/>
        <v>1</v>
      </c>
    </row>
    <row r="175" spans="1:26" s="29" customFormat="1" x14ac:dyDescent="0.3">
      <c r="A175" s="29" t="s">
        <v>71</v>
      </c>
      <c r="B175" s="29" t="s">
        <v>61</v>
      </c>
      <c r="C175" s="29">
        <v>48</v>
      </c>
      <c r="D175" s="29" t="s">
        <v>77</v>
      </c>
      <c r="E175" s="29">
        <v>4</v>
      </c>
      <c r="F175" s="29" t="s">
        <v>80</v>
      </c>
      <c r="G175" s="29">
        <v>2021</v>
      </c>
      <c r="H175" s="29">
        <v>1000</v>
      </c>
      <c r="I175" s="29">
        <v>1000</v>
      </c>
      <c r="J175" s="29" t="s">
        <v>88</v>
      </c>
      <c r="K175" s="29" t="s">
        <v>84</v>
      </c>
      <c r="L175" s="29" t="s">
        <v>105</v>
      </c>
      <c r="M175" s="29" t="s">
        <v>107</v>
      </c>
      <c r="N175" s="29">
        <v>60</v>
      </c>
      <c r="O175" s="29">
        <v>999999999</v>
      </c>
      <c r="P175" s="29" t="s">
        <v>84</v>
      </c>
      <c r="Q175" s="29">
        <f>231*12</f>
        <v>2772</v>
      </c>
      <c r="R175" s="29" t="s">
        <v>131</v>
      </c>
      <c r="S175" s="29">
        <v>0.33</v>
      </c>
      <c r="T175" s="29">
        <v>383</v>
      </c>
      <c r="U175" s="29">
        <v>0</v>
      </c>
      <c r="X175" s="29" t="s">
        <v>138</v>
      </c>
      <c r="Y175" s="29" t="s">
        <v>77</v>
      </c>
      <c r="Z175" s="28">
        <f t="shared" si="13"/>
        <v>1</v>
      </c>
    </row>
    <row r="176" spans="1:26" s="29" customFormat="1" x14ac:dyDescent="0.3">
      <c r="A176" s="29" t="s">
        <v>71</v>
      </c>
      <c r="B176" s="29" t="s">
        <v>61</v>
      </c>
      <c r="C176" s="29">
        <v>48</v>
      </c>
      <c r="D176" s="29" t="s">
        <v>77</v>
      </c>
      <c r="E176" s="29">
        <v>5</v>
      </c>
      <c r="F176" s="29" t="s">
        <v>80</v>
      </c>
      <c r="G176" s="29">
        <v>2021</v>
      </c>
      <c r="H176" s="29">
        <v>1000</v>
      </c>
      <c r="I176" s="29">
        <v>1000</v>
      </c>
      <c r="J176" s="29" t="s">
        <v>88</v>
      </c>
      <c r="K176" s="29" t="s">
        <v>84</v>
      </c>
      <c r="L176" s="29" t="s">
        <v>105</v>
      </c>
      <c r="M176" s="29" t="s">
        <v>107</v>
      </c>
      <c r="N176" s="29">
        <v>60</v>
      </c>
      <c r="O176" s="29">
        <v>999999999</v>
      </c>
      <c r="P176" s="29" t="s">
        <v>84</v>
      </c>
      <c r="Q176" s="29">
        <f>268*12</f>
        <v>3216</v>
      </c>
      <c r="R176" s="29" t="s">
        <v>131</v>
      </c>
      <c r="S176" s="29">
        <v>0.33</v>
      </c>
      <c r="T176" s="29">
        <v>444</v>
      </c>
      <c r="U176" s="29">
        <v>0</v>
      </c>
      <c r="X176" s="29" t="s">
        <v>138</v>
      </c>
      <c r="Y176" s="29" t="s">
        <v>77</v>
      </c>
      <c r="Z176" s="28">
        <f t="shared" si="13"/>
        <v>1</v>
      </c>
    </row>
    <row r="177" spans="1:26" s="29" customFormat="1" x14ac:dyDescent="0.3">
      <c r="A177" s="29" t="s">
        <v>71</v>
      </c>
      <c r="B177" s="29" t="s">
        <v>61</v>
      </c>
      <c r="C177" s="29">
        <v>48</v>
      </c>
      <c r="D177" s="29" t="s">
        <v>77</v>
      </c>
      <c r="E177" s="29">
        <v>6</v>
      </c>
      <c r="F177" s="29" t="s">
        <v>80</v>
      </c>
      <c r="G177" s="29">
        <v>2021</v>
      </c>
      <c r="H177" s="29">
        <v>1000</v>
      </c>
      <c r="I177" s="29">
        <v>1000</v>
      </c>
      <c r="J177" s="29" t="s">
        <v>88</v>
      </c>
      <c r="K177" s="29" t="s">
        <v>84</v>
      </c>
      <c r="L177" s="29" t="s">
        <v>105</v>
      </c>
      <c r="M177" s="29" t="s">
        <v>107</v>
      </c>
      <c r="N177" s="29">
        <v>60</v>
      </c>
      <c r="O177" s="29">
        <v>999999999</v>
      </c>
      <c r="P177" s="29" t="s">
        <v>84</v>
      </c>
      <c r="Q177" s="29">
        <f>Q176+(43*12)</f>
        <v>3732</v>
      </c>
      <c r="R177" s="29" t="s">
        <v>131</v>
      </c>
      <c r="S177" s="29">
        <v>0.33</v>
      </c>
      <c r="T177" s="29">
        <f>T176+72</f>
        <v>516</v>
      </c>
      <c r="U177" s="29">
        <v>0</v>
      </c>
      <c r="X177" s="29" t="s">
        <v>138</v>
      </c>
      <c r="Y177" s="29" t="s">
        <v>77</v>
      </c>
      <c r="Z177" s="28">
        <f t="shared" si="13"/>
        <v>1</v>
      </c>
    </row>
    <row r="178" spans="1:26" s="29" customFormat="1" x14ac:dyDescent="0.3">
      <c r="A178" s="29" t="s">
        <v>71</v>
      </c>
      <c r="B178" s="29" t="s">
        <v>61</v>
      </c>
      <c r="C178" s="29">
        <v>48</v>
      </c>
      <c r="D178" s="29" t="s">
        <v>77</v>
      </c>
      <c r="E178" s="29">
        <v>7</v>
      </c>
      <c r="F178" s="29" t="s">
        <v>80</v>
      </c>
      <c r="G178" s="29">
        <v>2021</v>
      </c>
      <c r="H178" s="29">
        <v>1000</v>
      </c>
      <c r="I178" s="29">
        <v>1000</v>
      </c>
      <c r="J178" s="29" t="s">
        <v>88</v>
      </c>
      <c r="K178" s="29" t="s">
        <v>84</v>
      </c>
      <c r="L178" s="29" t="s">
        <v>105</v>
      </c>
      <c r="M178" s="29" t="s">
        <v>107</v>
      </c>
      <c r="N178" s="29">
        <v>60</v>
      </c>
      <c r="O178" s="29">
        <v>999999999</v>
      </c>
      <c r="P178" s="29" t="s">
        <v>84</v>
      </c>
      <c r="Q178" s="29">
        <f t="shared" ref="Q178:Q183" si="19">Q177+(43*12)</f>
        <v>4248</v>
      </c>
      <c r="R178" s="29" t="s">
        <v>131</v>
      </c>
      <c r="S178" s="29">
        <v>0.33</v>
      </c>
      <c r="T178" s="29">
        <f t="shared" ref="T178:T183" si="20">T177+72</f>
        <v>588</v>
      </c>
      <c r="U178" s="29">
        <v>0</v>
      </c>
      <c r="X178" s="29" t="s">
        <v>138</v>
      </c>
      <c r="Y178" s="29" t="s">
        <v>77</v>
      </c>
      <c r="Z178" s="28">
        <f t="shared" si="13"/>
        <v>1</v>
      </c>
    </row>
    <row r="179" spans="1:26" s="29" customFormat="1" x14ac:dyDescent="0.3">
      <c r="A179" s="29" t="s">
        <v>71</v>
      </c>
      <c r="B179" s="29" t="s">
        <v>61</v>
      </c>
      <c r="C179" s="29">
        <v>48</v>
      </c>
      <c r="D179" s="29" t="s">
        <v>77</v>
      </c>
      <c r="E179" s="29">
        <v>8</v>
      </c>
      <c r="F179" s="29" t="s">
        <v>80</v>
      </c>
      <c r="G179" s="29">
        <v>2021</v>
      </c>
      <c r="H179" s="29">
        <v>1000</v>
      </c>
      <c r="I179" s="29">
        <v>1000</v>
      </c>
      <c r="J179" s="29" t="s">
        <v>88</v>
      </c>
      <c r="K179" s="29" t="s">
        <v>84</v>
      </c>
      <c r="L179" s="29" t="s">
        <v>105</v>
      </c>
      <c r="M179" s="29" t="s">
        <v>107</v>
      </c>
      <c r="N179" s="29">
        <v>60</v>
      </c>
      <c r="O179" s="29">
        <v>999999999</v>
      </c>
      <c r="P179" s="29" t="s">
        <v>84</v>
      </c>
      <c r="Q179" s="29">
        <f t="shared" si="19"/>
        <v>4764</v>
      </c>
      <c r="R179" s="29" t="s">
        <v>131</v>
      </c>
      <c r="S179" s="29">
        <v>0.33</v>
      </c>
      <c r="T179" s="29">
        <f t="shared" si="20"/>
        <v>660</v>
      </c>
      <c r="U179" s="29">
        <v>0</v>
      </c>
      <c r="X179" s="29" t="s">
        <v>139</v>
      </c>
      <c r="Y179" s="29" t="s">
        <v>146</v>
      </c>
      <c r="Z179" s="28">
        <f t="shared" si="13"/>
        <v>1</v>
      </c>
    </row>
    <row r="180" spans="1:26" s="29" customFormat="1" x14ac:dyDescent="0.3">
      <c r="A180" s="29" t="s">
        <v>71</v>
      </c>
      <c r="B180" s="29" t="s">
        <v>61</v>
      </c>
      <c r="C180" s="29">
        <v>48</v>
      </c>
      <c r="D180" s="29" t="s">
        <v>77</v>
      </c>
      <c r="E180" s="29">
        <v>9</v>
      </c>
      <c r="F180" s="29" t="s">
        <v>80</v>
      </c>
      <c r="G180" s="29">
        <v>2021</v>
      </c>
      <c r="H180" s="29">
        <v>1000</v>
      </c>
      <c r="I180" s="29">
        <v>1000</v>
      </c>
      <c r="J180" s="29" t="s">
        <v>88</v>
      </c>
      <c r="K180" s="29" t="s">
        <v>84</v>
      </c>
      <c r="L180" s="29" t="s">
        <v>105</v>
      </c>
      <c r="M180" s="29" t="s">
        <v>107</v>
      </c>
      <c r="N180" s="29">
        <v>60</v>
      </c>
      <c r="O180" s="29">
        <v>999999999</v>
      </c>
      <c r="P180" s="29" t="s">
        <v>84</v>
      </c>
      <c r="Q180" s="29">
        <f t="shared" si="19"/>
        <v>5280</v>
      </c>
      <c r="R180" s="29" t="s">
        <v>131</v>
      </c>
      <c r="S180" s="29">
        <v>0.33</v>
      </c>
      <c r="T180" s="29">
        <f t="shared" si="20"/>
        <v>732</v>
      </c>
      <c r="U180" s="29">
        <v>0</v>
      </c>
      <c r="X180" s="29" t="s">
        <v>139</v>
      </c>
      <c r="Y180" s="29" t="s">
        <v>146</v>
      </c>
      <c r="Z180" s="28">
        <f t="shared" si="13"/>
        <v>1</v>
      </c>
    </row>
    <row r="181" spans="1:26" s="29" customFormat="1" x14ac:dyDescent="0.3">
      <c r="A181" s="29" t="s">
        <v>71</v>
      </c>
      <c r="B181" s="29" t="s">
        <v>61</v>
      </c>
      <c r="C181" s="29">
        <v>48</v>
      </c>
      <c r="D181" s="29" t="s">
        <v>77</v>
      </c>
      <c r="E181" s="29">
        <v>10</v>
      </c>
      <c r="F181" s="29" t="s">
        <v>80</v>
      </c>
      <c r="G181" s="29">
        <v>2021</v>
      </c>
      <c r="H181" s="29">
        <v>1000</v>
      </c>
      <c r="I181" s="29">
        <v>1000</v>
      </c>
      <c r="J181" s="29" t="s">
        <v>88</v>
      </c>
      <c r="K181" s="29" t="s">
        <v>84</v>
      </c>
      <c r="L181" s="29" t="s">
        <v>105</v>
      </c>
      <c r="M181" s="29" t="s">
        <v>107</v>
      </c>
      <c r="N181" s="29">
        <v>60</v>
      </c>
      <c r="O181" s="29">
        <v>999999999</v>
      </c>
      <c r="P181" s="29" t="s">
        <v>84</v>
      </c>
      <c r="Q181" s="29">
        <f t="shared" si="19"/>
        <v>5796</v>
      </c>
      <c r="R181" s="29" t="s">
        <v>131</v>
      </c>
      <c r="S181" s="29">
        <v>0.33</v>
      </c>
      <c r="T181" s="29">
        <f t="shared" si="20"/>
        <v>804</v>
      </c>
      <c r="U181" s="29">
        <v>0</v>
      </c>
      <c r="X181" s="29" t="s">
        <v>139</v>
      </c>
      <c r="Y181" s="29" t="s">
        <v>146</v>
      </c>
      <c r="Z181" s="28">
        <f t="shared" si="13"/>
        <v>1</v>
      </c>
    </row>
    <row r="182" spans="1:26" s="29" customFormat="1" x14ac:dyDescent="0.3">
      <c r="A182" s="29" t="s">
        <v>71</v>
      </c>
      <c r="B182" s="29" t="s">
        <v>61</v>
      </c>
      <c r="C182" s="29">
        <v>48</v>
      </c>
      <c r="D182" s="29" t="s">
        <v>77</v>
      </c>
      <c r="E182" s="29">
        <v>11</v>
      </c>
      <c r="F182" s="29" t="s">
        <v>80</v>
      </c>
      <c r="G182" s="29">
        <v>2021</v>
      </c>
      <c r="H182" s="29">
        <v>1000</v>
      </c>
      <c r="I182" s="29">
        <v>1000</v>
      </c>
      <c r="J182" s="29" t="s">
        <v>88</v>
      </c>
      <c r="K182" s="29" t="s">
        <v>84</v>
      </c>
      <c r="L182" s="29" t="s">
        <v>105</v>
      </c>
      <c r="M182" s="29" t="s">
        <v>107</v>
      </c>
      <c r="N182" s="29">
        <v>60</v>
      </c>
      <c r="O182" s="29">
        <v>999999999</v>
      </c>
      <c r="P182" s="29" t="s">
        <v>84</v>
      </c>
      <c r="Q182" s="29">
        <f t="shared" si="19"/>
        <v>6312</v>
      </c>
      <c r="R182" s="29" t="s">
        <v>131</v>
      </c>
      <c r="S182" s="29">
        <v>0.33</v>
      </c>
      <c r="T182" s="29">
        <f t="shared" si="20"/>
        <v>876</v>
      </c>
      <c r="U182" s="29">
        <v>0</v>
      </c>
      <c r="X182" s="29" t="s">
        <v>139</v>
      </c>
      <c r="Y182" s="29" t="s">
        <v>146</v>
      </c>
      <c r="Z182" s="28">
        <f t="shared" si="13"/>
        <v>1</v>
      </c>
    </row>
    <row r="183" spans="1:26" s="29" customFormat="1" x14ac:dyDescent="0.3">
      <c r="A183" s="29" t="s">
        <v>71</v>
      </c>
      <c r="B183" s="29" t="s">
        <v>61</v>
      </c>
      <c r="C183" s="29">
        <v>48</v>
      </c>
      <c r="D183" s="29" t="s">
        <v>77</v>
      </c>
      <c r="E183" s="29">
        <v>12</v>
      </c>
      <c r="F183" s="29" t="s">
        <v>80</v>
      </c>
      <c r="G183" s="29">
        <v>2021</v>
      </c>
      <c r="H183" s="29">
        <v>1000</v>
      </c>
      <c r="I183" s="29">
        <v>1000</v>
      </c>
      <c r="J183" s="29" t="s">
        <v>88</v>
      </c>
      <c r="K183" s="29" t="s">
        <v>84</v>
      </c>
      <c r="L183" s="29" t="s">
        <v>105</v>
      </c>
      <c r="M183" s="29" t="s">
        <v>107</v>
      </c>
      <c r="N183" s="29">
        <v>60</v>
      </c>
      <c r="O183" s="29">
        <v>999999999</v>
      </c>
      <c r="P183" s="29" t="s">
        <v>84</v>
      </c>
      <c r="Q183" s="29">
        <f t="shared" si="19"/>
        <v>6828</v>
      </c>
      <c r="R183" s="29" t="s">
        <v>131</v>
      </c>
      <c r="S183" s="29">
        <v>0.33</v>
      </c>
      <c r="T183" s="29">
        <f t="shared" si="20"/>
        <v>948</v>
      </c>
      <c r="U183" s="29">
        <v>0</v>
      </c>
      <c r="X183" s="29" t="s">
        <v>139</v>
      </c>
      <c r="Y183" s="29" t="s">
        <v>146</v>
      </c>
      <c r="Z183" s="28">
        <f t="shared" si="13"/>
        <v>1</v>
      </c>
    </row>
    <row r="184" spans="1:26" s="29" customFormat="1" x14ac:dyDescent="0.3">
      <c r="A184" s="29" t="s">
        <v>71</v>
      </c>
      <c r="B184" s="29" t="s">
        <v>65</v>
      </c>
      <c r="C184" s="29">
        <v>53</v>
      </c>
      <c r="D184" s="29" t="s">
        <v>77</v>
      </c>
      <c r="E184" s="29">
        <v>1</v>
      </c>
      <c r="F184" s="29" t="s">
        <v>80</v>
      </c>
      <c r="G184" s="29">
        <v>2022</v>
      </c>
      <c r="H184" s="29">
        <v>6000</v>
      </c>
      <c r="I184" s="29">
        <v>2500</v>
      </c>
      <c r="J184" s="29" t="s">
        <v>85</v>
      </c>
      <c r="K184" s="29" t="s">
        <v>84</v>
      </c>
      <c r="L184" s="29" t="s">
        <v>105</v>
      </c>
      <c r="M184" s="29" t="s">
        <v>107</v>
      </c>
      <c r="N184" s="29">
        <v>60</v>
      </c>
      <c r="O184" s="29">
        <v>999999999</v>
      </c>
      <c r="P184" s="29" t="s">
        <v>119</v>
      </c>
      <c r="Q184" s="29">
        <v>35976</v>
      </c>
      <c r="R184" s="29" t="s">
        <v>132</v>
      </c>
      <c r="S184" s="29">
        <v>0.5</v>
      </c>
      <c r="T184" s="29">
        <v>417</v>
      </c>
      <c r="U184" s="29">
        <v>0</v>
      </c>
    </row>
    <row r="185" spans="1:26" s="29" customFormat="1" x14ac:dyDescent="0.3">
      <c r="A185" s="29" t="s">
        <v>71</v>
      </c>
      <c r="B185" s="29" t="s">
        <v>65</v>
      </c>
      <c r="C185" s="29">
        <v>53</v>
      </c>
      <c r="D185" s="29" t="s">
        <v>77</v>
      </c>
      <c r="E185" s="29">
        <v>2</v>
      </c>
      <c r="F185" s="29" t="s">
        <v>80</v>
      </c>
      <c r="G185" s="29">
        <v>2022</v>
      </c>
      <c r="H185" s="29">
        <v>6000</v>
      </c>
      <c r="I185" s="29">
        <v>2500</v>
      </c>
      <c r="J185" s="29" t="s">
        <v>85</v>
      </c>
      <c r="K185" s="29" t="s">
        <v>84</v>
      </c>
      <c r="L185" s="29" t="s">
        <v>105</v>
      </c>
      <c r="M185" s="29" t="s">
        <v>107</v>
      </c>
      <c r="N185" s="29">
        <v>60</v>
      </c>
      <c r="O185" s="29">
        <v>999999999</v>
      </c>
      <c r="P185" s="29" t="s">
        <v>119</v>
      </c>
      <c r="Q185" s="29">
        <v>58596</v>
      </c>
      <c r="R185" s="29" t="s">
        <v>132</v>
      </c>
      <c r="S185" s="29">
        <v>0.5</v>
      </c>
      <c r="T185" s="29">
        <v>528</v>
      </c>
      <c r="U185" s="29">
        <v>0</v>
      </c>
    </row>
    <row r="186" spans="1:26" s="29" customFormat="1" x14ac:dyDescent="0.3">
      <c r="A186" s="29" t="s">
        <v>71</v>
      </c>
      <c r="B186" s="29" t="s">
        <v>65</v>
      </c>
      <c r="C186" s="29">
        <v>53</v>
      </c>
      <c r="D186" s="29" t="s">
        <v>77</v>
      </c>
      <c r="E186" s="29">
        <v>3</v>
      </c>
      <c r="F186" s="29" t="s">
        <v>80</v>
      </c>
      <c r="G186" s="29">
        <v>2022</v>
      </c>
      <c r="H186" s="29">
        <v>6000</v>
      </c>
      <c r="I186" s="29">
        <v>2500</v>
      </c>
      <c r="J186" s="29" t="s">
        <v>85</v>
      </c>
      <c r="K186" s="29" t="s">
        <v>84</v>
      </c>
      <c r="L186" s="29" t="s">
        <v>105</v>
      </c>
      <c r="M186" s="29" t="s">
        <v>107</v>
      </c>
      <c r="N186" s="29">
        <v>60</v>
      </c>
      <c r="O186" s="29">
        <v>999999999</v>
      </c>
      <c r="P186" s="29" t="s">
        <v>119</v>
      </c>
      <c r="Q186" s="29">
        <v>70716</v>
      </c>
      <c r="R186" s="29" t="s">
        <v>132</v>
      </c>
      <c r="S186" s="29">
        <v>0.5</v>
      </c>
      <c r="T186" s="29">
        <v>654</v>
      </c>
      <c r="U186" s="29">
        <v>0</v>
      </c>
    </row>
    <row r="187" spans="1:26" s="29" customFormat="1" x14ac:dyDescent="0.3">
      <c r="A187" s="29" t="s">
        <v>71</v>
      </c>
      <c r="B187" s="29" t="s">
        <v>65</v>
      </c>
      <c r="C187" s="29">
        <v>53</v>
      </c>
      <c r="D187" s="29" t="s">
        <v>77</v>
      </c>
      <c r="E187" s="29">
        <v>4</v>
      </c>
      <c r="F187" s="29" t="s">
        <v>80</v>
      </c>
      <c r="G187" s="29">
        <v>2022</v>
      </c>
      <c r="H187" s="29">
        <v>6000</v>
      </c>
      <c r="I187" s="29">
        <v>2500</v>
      </c>
      <c r="J187" s="29" t="s">
        <v>85</v>
      </c>
      <c r="K187" s="29" t="s">
        <v>84</v>
      </c>
      <c r="L187" s="29" t="s">
        <v>105</v>
      </c>
      <c r="M187" s="29" t="s">
        <v>107</v>
      </c>
      <c r="N187" s="29">
        <v>60</v>
      </c>
      <c r="O187" s="29">
        <v>999999999</v>
      </c>
      <c r="P187" s="29" t="s">
        <v>119</v>
      </c>
      <c r="Q187" s="29">
        <v>93432</v>
      </c>
      <c r="R187" s="29" t="s">
        <v>132</v>
      </c>
      <c r="S187" s="29">
        <v>0.5</v>
      </c>
      <c r="T187" s="29">
        <v>771</v>
      </c>
      <c r="U187" s="29">
        <v>0</v>
      </c>
    </row>
    <row r="188" spans="1:26" s="29" customFormat="1" x14ac:dyDescent="0.3">
      <c r="A188" s="29" t="s">
        <v>71</v>
      </c>
      <c r="B188" s="29" t="s">
        <v>65</v>
      </c>
      <c r="C188" s="29">
        <v>53</v>
      </c>
      <c r="D188" s="29" t="s">
        <v>77</v>
      </c>
      <c r="E188" s="29">
        <v>5</v>
      </c>
      <c r="F188" s="29" t="s">
        <v>80</v>
      </c>
      <c r="G188" s="29">
        <v>2022</v>
      </c>
      <c r="H188" s="29">
        <v>6000</v>
      </c>
      <c r="I188" s="29">
        <v>2500</v>
      </c>
      <c r="J188" s="29" t="s">
        <v>85</v>
      </c>
      <c r="K188" s="29" t="s">
        <v>84</v>
      </c>
      <c r="L188" s="29" t="s">
        <v>105</v>
      </c>
      <c r="M188" s="29" t="s">
        <v>107</v>
      </c>
      <c r="N188" s="29">
        <v>60</v>
      </c>
      <c r="O188" s="29">
        <v>999999999</v>
      </c>
      <c r="P188" s="29" t="s">
        <v>119</v>
      </c>
      <c r="Q188" s="29">
        <v>109728</v>
      </c>
      <c r="R188" s="29" t="s">
        <v>132</v>
      </c>
      <c r="S188" s="29">
        <v>0.5</v>
      </c>
      <c r="T188" s="29">
        <v>888</v>
      </c>
      <c r="U188" s="29">
        <v>0</v>
      </c>
    </row>
    <row r="189" spans="1:26" s="29" customFormat="1" x14ac:dyDescent="0.3">
      <c r="A189" s="29" t="s">
        <v>71</v>
      </c>
      <c r="B189" s="29" t="s">
        <v>65</v>
      </c>
      <c r="C189" s="29">
        <v>53</v>
      </c>
      <c r="D189" s="29" t="s">
        <v>77</v>
      </c>
      <c r="E189" s="29">
        <v>6</v>
      </c>
      <c r="F189" s="29" t="s">
        <v>80</v>
      </c>
      <c r="G189" s="29">
        <v>2022</v>
      </c>
      <c r="H189" s="29">
        <v>6000</v>
      </c>
      <c r="I189" s="29">
        <v>2500</v>
      </c>
      <c r="J189" s="29" t="s">
        <v>85</v>
      </c>
      <c r="K189" s="29" t="s">
        <v>84</v>
      </c>
      <c r="L189" s="29" t="s">
        <v>105</v>
      </c>
      <c r="M189" s="29" t="s">
        <v>107</v>
      </c>
      <c r="N189" s="29">
        <v>60</v>
      </c>
      <c r="O189" s="29">
        <v>999999999</v>
      </c>
      <c r="P189" s="29" t="s">
        <v>119</v>
      </c>
      <c r="Q189" s="29">
        <v>128472</v>
      </c>
      <c r="R189" s="29" t="s">
        <v>132</v>
      </c>
      <c r="S189" s="29">
        <v>0.5</v>
      </c>
      <c r="T189" s="29">
        <v>1009</v>
      </c>
      <c r="U189" s="29">
        <v>0</v>
      </c>
    </row>
    <row r="190" spans="1:26" s="29" customFormat="1" x14ac:dyDescent="0.3">
      <c r="A190" s="29" t="s">
        <v>71</v>
      </c>
      <c r="B190" s="29" t="s">
        <v>65</v>
      </c>
      <c r="C190" s="29">
        <v>53</v>
      </c>
      <c r="D190" s="29" t="s">
        <v>77</v>
      </c>
      <c r="E190" s="29">
        <v>7</v>
      </c>
      <c r="F190" s="29" t="s">
        <v>80</v>
      </c>
      <c r="G190" s="29">
        <v>2022</v>
      </c>
      <c r="H190" s="29">
        <v>6000</v>
      </c>
      <c r="I190" s="29">
        <v>2500</v>
      </c>
      <c r="J190" s="29" t="s">
        <v>85</v>
      </c>
      <c r="K190" s="29" t="s">
        <v>84</v>
      </c>
      <c r="L190" s="29" t="s">
        <v>105</v>
      </c>
      <c r="M190" s="29" t="s">
        <v>107</v>
      </c>
      <c r="N190" s="29">
        <v>60</v>
      </c>
      <c r="O190" s="29">
        <v>999999999</v>
      </c>
      <c r="P190" s="29" t="s">
        <v>119</v>
      </c>
      <c r="Q190" s="29">
        <v>145644</v>
      </c>
      <c r="R190" s="29" t="s">
        <v>132</v>
      </c>
      <c r="S190" s="29">
        <v>0.5</v>
      </c>
      <c r="T190" s="29">
        <v>1165</v>
      </c>
      <c r="U190" s="29">
        <v>0</v>
      </c>
    </row>
    <row r="191" spans="1:26" s="29" customFormat="1" x14ac:dyDescent="0.3">
      <c r="A191" s="29" t="s">
        <v>71</v>
      </c>
      <c r="B191" s="29" t="s">
        <v>65</v>
      </c>
      <c r="C191" s="29">
        <v>53</v>
      </c>
      <c r="D191" s="29" t="s">
        <v>77</v>
      </c>
      <c r="E191" s="29">
        <v>8</v>
      </c>
      <c r="F191" s="29" t="s">
        <v>80</v>
      </c>
      <c r="G191" s="29">
        <v>2022</v>
      </c>
      <c r="H191" s="29">
        <v>6000</v>
      </c>
      <c r="I191" s="29">
        <v>2500</v>
      </c>
      <c r="J191" s="29" t="s">
        <v>85</v>
      </c>
      <c r="K191" s="29" t="s">
        <v>84</v>
      </c>
      <c r="L191" s="29" t="s">
        <v>105</v>
      </c>
      <c r="M191" s="29" t="s">
        <v>107</v>
      </c>
      <c r="N191" s="29">
        <v>60</v>
      </c>
      <c r="O191" s="29">
        <v>999999999</v>
      </c>
      <c r="P191" s="29" t="s">
        <v>119</v>
      </c>
      <c r="Q191" s="29">
        <v>162636</v>
      </c>
      <c r="R191" s="29" t="s">
        <v>132</v>
      </c>
      <c r="S191" s="29">
        <v>0.5</v>
      </c>
      <c r="T191" s="29">
        <v>1289</v>
      </c>
      <c r="U191" s="29">
        <v>0</v>
      </c>
    </row>
    <row r="192" spans="1:26" s="29" customFormat="1" x14ac:dyDescent="0.3">
      <c r="A192" s="29" t="s">
        <v>71</v>
      </c>
      <c r="B192" s="29" t="s">
        <v>65</v>
      </c>
      <c r="C192" s="29">
        <v>53</v>
      </c>
      <c r="D192" s="29" t="s">
        <v>77</v>
      </c>
      <c r="E192" s="29">
        <v>9</v>
      </c>
      <c r="F192" s="29" t="s">
        <v>80</v>
      </c>
      <c r="G192" s="29">
        <v>2022</v>
      </c>
      <c r="H192" s="29">
        <v>6000</v>
      </c>
      <c r="I192" s="29">
        <v>2500</v>
      </c>
      <c r="J192" s="29" t="s">
        <v>85</v>
      </c>
      <c r="K192" s="29" t="s">
        <v>84</v>
      </c>
      <c r="L192" s="29" t="s">
        <v>105</v>
      </c>
      <c r="M192" s="29" t="s">
        <v>107</v>
      </c>
      <c r="N192" s="29">
        <v>60</v>
      </c>
      <c r="O192" s="29">
        <v>999999999</v>
      </c>
      <c r="P192" s="29" t="s">
        <v>119</v>
      </c>
      <c r="Q192" s="29">
        <v>182640</v>
      </c>
      <c r="R192" s="29" t="s">
        <v>132</v>
      </c>
      <c r="S192" s="29">
        <v>0.5</v>
      </c>
      <c r="T192" s="29">
        <v>1416</v>
      </c>
      <c r="U192" s="29">
        <v>0</v>
      </c>
    </row>
    <row r="193" spans="1:21" s="29" customFormat="1" x14ac:dyDescent="0.3">
      <c r="A193" s="29" t="s">
        <v>71</v>
      </c>
      <c r="B193" s="29" t="s">
        <v>65</v>
      </c>
      <c r="C193" s="29">
        <v>53</v>
      </c>
      <c r="D193" s="29" t="s">
        <v>77</v>
      </c>
      <c r="E193" s="29">
        <v>10</v>
      </c>
      <c r="F193" s="29" t="s">
        <v>80</v>
      </c>
      <c r="G193" s="29">
        <v>2022</v>
      </c>
      <c r="H193" s="29">
        <v>6000</v>
      </c>
      <c r="I193" s="29">
        <v>2500</v>
      </c>
      <c r="J193" s="29" t="s">
        <v>85</v>
      </c>
      <c r="K193" s="29" t="s">
        <v>84</v>
      </c>
      <c r="L193" s="29" t="s">
        <v>105</v>
      </c>
      <c r="M193" s="29" t="s">
        <v>107</v>
      </c>
      <c r="N193" s="29">
        <v>60</v>
      </c>
      <c r="O193" s="29">
        <v>999999999</v>
      </c>
      <c r="P193" s="29" t="s">
        <v>119</v>
      </c>
      <c r="Q193" s="29">
        <v>213516</v>
      </c>
      <c r="R193" s="29" t="s">
        <v>132</v>
      </c>
      <c r="S193" s="29">
        <v>0.5</v>
      </c>
      <c r="T193" s="29">
        <v>1539</v>
      </c>
      <c r="U193" s="29">
        <v>0</v>
      </c>
    </row>
    <row r="194" spans="1:21" s="29" customFormat="1" x14ac:dyDescent="0.3">
      <c r="A194" s="29" t="s">
        <v>71</v>
      </c>
      <c r="B194" s="29" t="s">
        <v>65</v>
      </c>
      <c r="C194" s="29">
        <v>53</v>
      </c>
      <c r="D194" s="29" t="s">
        <v>77</v>
      </c>
      <c r="E194" s="29">
        <v>11</v>
      </c>
      <c r="F194" s="29" t="s">
        <v>80</v>
      </c>
      <c r="G194" s="29">
        <v>2022</v>
      </c>
      <c r="H194" s="29">
        <v>6000</v>
      </c>
      <c r="I194" s="29">
        <v>2500</v>
      </c>
      <c r="J194" s="29" t="s">
        <v>85</v>
      </c>
      <c r="K194" s="29" t="s">
        <v>84</v>
      </c>
      <c r="L194" s="29" t="s">
        <v>105</v>
      </c>
      <c r="M194" s="29" t="s">
        <v>107</v>
      </c>
      <c r="N194" s="29">
        <v>60</v>
      </c>
      <c r="O194" s="29">
        <v>999999999</v>
      </c>
      <c r="P194" s="29" t="s">
        <v>119</v>
      </c>
      <c r="Q194" s="29">
        <f>Q193+Q193-Q192</f>
        <v>244392</v>
      </c>
      <c r="R194" s="29" t="s">
        <v>132</v>
      </c>
      <c r="S194" s="29">
        <v>0.5</v>
      </c>
      <c r="T194" s="29">
        <f>T193+T193-T192</f>
        <v>1662</v>
      </c>
      <c r="U194" s="29">
        <v>0</v>
      </c>
    </row>
    <row r="195" spans="1:21" s="29" customFormat="1" x14ac:dyDescent="0.3">
      <c r="A195" s="29" t="s">
        <v>71</v>
      </c>
      <c r="B195" s="29" t="s">
        <v>65</v>
      </c>
      <c r="C195" s="29">
        <v>53</v>
      </c>
      <c r="D195" s="29" t="s">
        <v>77</v>
      </c>
      <c r="E195" s="29">
        <v>12</v>
      </c>
      <c r="F195" s="29" t="s">
        <v>80</v>
      </c>
      <c r="G195" s="29">
        <v>2022</v>
      </c>
      <c r="H195" s="29">
        <v>6000</v>
      </c>
      <c r="I195" s="29">
        <v>2500</v>
      </c>
      <c r="J195" s="29" t="s">
        <v>85</v>
      </c>
      <c r="K195" s="29" t="s">
        <v>84</v>
      </c>
      <c r="L195" s="29" t="s">
        <v>105</v>
      </c>
      <c r="M195" s="29" t="s">
        <v>107</v>
      </c>
      <c r="N195" s="29">
        <v>60</v>
      </c>
      <c r="O195" s="29">
        <v>999999999</v>
      </c>
      <c r="P195" s="29" t="s">
        <v>119</v>
      </c>
      <c r="Q195" s="29">
        <f>Q194+Q194-Q193</f>
        <v>275268</v>
      </c>
      <c r="R195" s="29" t="s">
        <v>132</v>
      </c>
      <c r="S195" s="29">
        <v>0.5</v>
      </c>
      <c r="T195" s="29">
        <f>T194+T194-T193</f>
        <v>1785</v>
      </c>
      <c r="U195" s="29">
        <v>0</v>
      </c>
    </row>
  </sheetData>
  <mergeCells count="2">
    <mergeCell ref="H2:S2"/>
    <mergeCell ref="V52:V63"/>
  </mergeCells>
  <phoneticPr fontId="8" type="noConversion"/>
  <pageMargins left="0.7" right="0.7" top="0.75" bottom="0.75" header="0.3" footer="0.3"/>
  <pageSetup orientation="portrait" horizontalDpi="1200" verticalDpi="1200" r:id="rId1"/>
  <headerFooter>
    <oddHeader>&amp;L&amp;"Calibri"&amp;11&amp;K000000NONCONFIDENTIAL // EXTERNAL&amp;1#_x000D_&amp;"Calibri"&amp;11&amp;K000000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8673-D0DD-4B41-AC80-9F252044684A}">
  <dimension ref="A1:Y12"/>
  <sheetViews>
    <sheetView workbookViewId="0">
      <selection activeCell="G35" sqref="G35"/>
    </sheetView>
  </sheetViews>
  <sheetFormatPr defaultColWidth="8.88671875" defaultRowHeight="14.4" x14ac:dyDescent="0.3"/>
  <sheetData>
    <row r="1" spans="1:25" x14ac:dyDescent="0.3">
      <c r="A1" s="26" t="s">
        <v>71</v>
      </c>
      <c r="B1" s="26" t="s">
        <v>74</v>
      </c>
      <c r="C1" s="26">
        <v>53</v>
      </c>
      <c r="D1" s="26" t="s">
        <v>77</v>
      </c>
      <c r="E1" s="26">
        <v>1</v>
      </c>
      <c r="F1" s="26" t="s">
        <v>80</v>
      </c>
      <c r="G1" s="26">
        <v>2018</v>
      </c>
      <c r="H1" s="26">
        <v>6000</v>
      </c>
      <c r="I1" s="26" t="s">
        <v>89</v>
      </c>
      <c r="J1" s="26" t="s">
        <v>103</v>
      </c>
      <c r="K1" s="26" t="s">
        <v>105</v>
      </c>
      <c r="L1" s="26" t="s">
        <v>108</v>
      </c>
      <c r="M1" s="26">
        <v>60</v>
      </c>
      <c r="N1" s="26">
        <v>999999999</v>
      </c>
      <c r="O1" s="26" t="s">
        <v>119</v>
      </c>
      <c r="P1" s="26">
        <v>18456</v>
      </c>
      <c r="Q1" s="26" t="s">
        <v>132</v>
      </c>
      <c r="R1" s="26">
        <v>0.5</v>
      </c>
      <c r="S1" s="26">
        <v>363</v>
      </c>
      <c r="T1">
        <v>0</v>
      </c>
      <c r="W1" t="s">
        <v>142</v>
      </c>
      <c r="X1" t="s">
        <v>149</v>
      </c>
      <c r="Y1">
        <v>1</v>
      </c>
    </row>
    <row r="2" spans="1:25" x14ac:dyDescent="0.3">
      <c r="A2" s="26" t="s">
        <v>71</v>
      </c>
      <c r="B2" s="26" t="s">
        <v>74</v>
      </c>
      <c r="C2" s="26">
        <v>53</v>
      </c>
      <c r="D2" s="26" t="s">
        <v>77</v>
      </c>
      <c r="E2" s="26">
        <v>2</v>
      </c>
      <c r="F2" s="26" t="s">
        <v>80</v>
      </c>
      <c r="G2" s="26">
        <v>2018</v>
      </c>
      <c r="H2" s="26">
        <v>6000</v>
      </c>
      <c r="I2" s="26" t="s">
        <v>89</v>
      </c>
      <c r="J2" s="26" t="s">
        <v>103</v>
      </c>
      <c r="K2" s="26" t="s">
        <v>105</v>
      </c>
      <c r="L2" s="26" t="s">
        <v>108</v>
      </c>
      <c r="M2" s="26">
        <v>60</v>
      </c>
      <c r="N2" s="26">
        <v>999999999</v>
      </c>
      <c r="O2" s="26" t="s">
        <v>119</v>
      </c>
      <c r="P2" s="26">
        <v>23352</v>
      </c>
      <c r="Q2" s="26" t="s">
        <v>132</v>
      </c>
      <c r="R2" s="26">
        <v>0.5</v>
      </c>
      <c r="S2" s="26">
        <v>459</v>
      </c>
      <c r="T2">
        <v>0</v>
      </c>
      <c r="W2" t="s">
        <v>142</v>
      </c>
      <c r="X2" t="s">
        <v>149</v>
      </c>
      <c r="Y2">
        <v>1</v>
      </c>
    </row>
    <row r="3" spans="1:25" x14ac:dyDescent="0.3">
      <c r="A3" s="26" t="s">
        <v>71</v>
      </c>
      <c r="B3" s="26" t="s">
        <v>74</v>
      </c>
      <c r="C3" s="26">
        <v>53</v>
      </c>
      <c r="D3" s="26" t="s">
        <v>77</v>
      </c>
      <c r="E3" s="26">
        <v>3</v>
      </c>
      <c r="F3" s="26" t="s">
        <v>80</v>
      </c>
      <c r="G3" s="26">
        <v>2018</v>
      </c>
      <c r="H3" s="26">
        <v>6000</v>
      </c>
      <c r="I3" s="26" t="s">
        <v>89</v>
      </c>
      <c r="J3" s="26" t="s">
        <v>103</v>
      </c>
      <c r="K3" s="26" t="s">
        <v>105</v>
      </c>
      <c r="L3" s="26" t="s">
        <v>108</v>
      </c>
      <c r="M3" s="26">
        <v>60</v>
      </c>
      <c r="N3" s="26">
        <v>999999999</v>
      </c>
      <c r="O3" s="26" t="s">
        <v>119</v>
      </c>
      <c r="P3" s="26">
        <v>28824</v>
      </c>
      <c r="Q3" s="26" t="s">
        <v>132</v>
      </c>
      <c r="R3" s="26">
        <v>0.5</v>
      </c>
      <c r="S3" s="26">
        <v>569</v>
      </c>
      <c r="T3">
        <v>0</v>
      </c>
      <c r="W3" t="s">
        <v>142</v>
      </c>
      <c r="X3" t="s">
        <v>149</v>
      </c>
      <c r="Y3">
        <v>1</v>
      </c>
    </row>
    <row r="4" spans="1:25" x14ac:dyDescent="0.3">
      <c r="A4" s="26" t="s">
        <v>71</v>
      </c>
      <c r="B4" s="26" t="s">
        <v>74</v>
      </c>
      <c r="C4" s="26">
        <v>53</v>
      </c>
      <c r="D4" s="26" t="s">
        <v>77</v>
      </c>
      <c r="E4" s="26">
        <v>4</v>
      </c>
      <c r="F4" s="26" t="s">
        <v>80</v>
      </c>
      <c r="G4" s="26">
        <v>2018</v>
      </c>
      <c r="H4" s="26">
        <v>6000</v>
      </c>
      <c r="I4" s="26" t="s">
        <v>89</v>
      </c>
      <c r="J4" s="26" t="s">
        <v>103</v>
      </c>
      <c r="K4" s="26" t="s">
        <v>105</v>
      </c>
      <c r="L4" s="26" t="s">
        <v>108</v>
      </c>
      <c r="M4" s="26">
        <v>60</v>
      </c>
      <c r="N4" s="26">
        <v>999999999</v>
      </c>
      <c r="O4" s="26" t="s">
        <v>119</v>
      </c>
      <c r="P4" s="26">
        <v>34008</v>
      </c>
      <c r="Q4" s="26" t="s">
        <v>132</v>
      </c>
      <c r="R4" s="26">
        <v>0.5</v>
      </c>
      <c r="S4" s="26">
        <v>670</v>
      </c>
      <c r="T4">
        <v>0</v>
      </c>
      <c r="W4" t="s">
        <v>142</v>
      </c>
      <c r="X4" t="s">
        <v>149</v>
      </c>
      <c r="Y4">
        <v>1</v>
      </c>
    </row>
    <row r="5" spans="1:25" x14ac:dyDescent="0.3">
      <c r="A5" s="26" t="s">
        <v>71</v>
      </c>
      <c r="B5" s="26" t="s">
        <v>74</v>
      </c>
      <c r="C5" s="26">
        <v>53</v>
      </c>
      <c r="D5" s="26" t="s">
        <v>77</v>
      </c>
      <c r="E5" s="26">
        <v>5</v>
      </c>
      <c r="F5" s="26" t="s">
        <v>80</v>
      </c>
      <c r="G5" s="26">
        <v>2018</v>
      </c>
      <c r="H5" s="26">
        <v>6000</v>
      </c>
      <c r="I5" s="26" t="s">
        <v>89</v>
      </c>
      <c r="J5" s="26" t="s">
        <v>103</v>
      </c>
      <c r="K5" s="26" t="s">
        <v>105</v>
      </c>
      <c r="L5" s="26" t="s">
        <v>108</v>
      </c>
      <c r="M5" s="26">
        <v>60</v>
      </c>
      <c r="N5" s="26">
        <v>999999999</v>
      </c>
      <c r="O5" s="26" t="s">
        <v>119</v>
      </c>
      <c r="P5" s="26">
        <v>39204</v>
      </c>
      <c r="Q5" s="26" t="s">
        <v>132</v>
      </c>
      <c r="R5" s="26">
        <v>0.5</v>
      </c>
      <c r="S5" s="26">
        <v>772</v>
      </c>
      <c r="T5">
        <v>0</v>
      </c>
      <c r="W5" t="s">
        <v>142</v>
      </c>
      <c r="X5" t="s">
        <v>149</v>
      </c>
      <c r="Y5">
        <v>1</v>
      </c>
    </row>
    <row r="6" spans="1:25" x14ac:dyDescent="0.3">
      <c r="A6" s="26" t="s">
        <v>71</v>
      </c>
      <c r="B6" s="26" t="s">
        <v>74</v>
      </c>
      <c r="C6" s="26">
        <v>53</v>
      </c>
      <c r="D6" s="26" t="s">
        <v>77</v>
      </c>
      <c r="E6" s="26">
        <v>6</v>
      </c>
      <c r="F6" s="26" t="s">
        <v>80</v>
      </c>
      <c r="G6" s="26">
        <v>2018</v>
      </c>
      <c r="H6" s="26">
        <v>6000</v>
      </c>
      <c r="I6" s="26" t="s">
        <v>89</v>
      </c>
      <c r="J6" s="26" t="s">
        <v>103</v>
      </c>
      <c r="K6" s="26" t="s">
        <v>105</v>
      </c>
      <c r="L6" s="26" t="s">
        <v>108</v>
      </c>
      <c r="M6" s="26">
        <v>60</v>
      </c>
      <c r="N6" s="26">
        <v>999999999</v>
      </c>
      <c r="O6" s="26" t="s">
        <v>119</v>
      </c>
      <c r="P6" s="26">
        <v>44388</v>
      </c>
      <c r="Q6" s="26" t="s">
        <v>132</v>
      </c>
      <c r="R6" s="26">
        <v>0.5</v>
      </c>
      <c r="S6" s="26">
        <v>877</v>
      </c>
      <c r="T6">
        <v>0</v>
      </c>
      <c r="W6" t="s">
        <v>142</v>
      </c>
      <c r="X6" t="s">
        <v>149</v>
      </c>
      <c r="Y6">
        <v>1</v>
      </c>
    </row>
    <row r="7" spans="1:25" x14ac:dyDescent="0.3">
      <c r="A7" s="26" t="s">
        <v>71</v>
      </c>
      <c r="B7" s="26" t="s">
        <v>74</v>
      </c>
      <c r="C7" s="26">
        <v>53</v>
      </c>
      <c r="D7" s="26" t="s">
        <v>77</v>
      </c>
      <c r="E7" s="26">
        <v>7</v>
      </c>
      <c r="F7" s="26" t="s">
        <v>80</v>
      </c>
      <c r="G7" s="26">
        <v>2018</v>
      </c>
      <c r="H7" s="26">
        <v>6000</v>
      </c>
      <c r="I7" s="26" t="s">
        <v>89</v>
      </c>
      <c r="J7" s="26" t="s">
        <v>103</v>
      </c>
      <c r="K7" s="26" t="s">
        <v>105</v>
      </c>
      <c r="L7" s="26" t="s">
        <v>108</v>
      </c>
      <c r="M7" s="26">
        <v>60</v>
      </c>
      <c r="N7" s="26">
        <v>999999999</v>
      </c>
      <c r="O7" s="26" t="s">
        <v>119</v>
      </c>
      <c r="P7" s="26">
        <v>51312</v>
      </c>
      <c r="Q7" s="26" t="s">
        <v>132</v>
      </c>
      <c r="R7" s="26">
        <v>0.5</v>
      </c>
      <c r="S7" s="26">
        <v>1013</v>
      </c>
      <c r="T7">
        <v>0</v>
      </c>
      <c r="W7" t="s">
        <v>142</v>
      </c>
      <c r="X7" t="s">
        <v>149</v>
      </c>
      <c r="Y7">
        <v>1</v>
      </c>
    </row>
    <row r="8" spans="1:25" x14ac:dyDescent="0.3">
      <c r="A8" s="26" t="s">
        <v>71</v>
      </c>
      <c r="B8" s="26" t="s">
        <v>74</v>
      </c>
      <c r="C8" s="26">
        <v>53</v>
      </c>
      <c r="D8" s="26" t="s">
        <v>77</v>
      </c>
      <c r="E8" s="26">
        <v>8</v>
      </c>
      <c r="F8" s="26" t="s">
        <v>80</v>
      </c>
      <c r="G8" s="26">
        <v>2018</v>
      </c>
      <c r="H8" s="26">
        <v>6000</v>
      </c>
      <c r="I8" s="26" t="s">
        <v>89</v>
      </c>
      <c r="J8" s="26" t="s">
        <v>103</v>
      </c>
      <c r="K8" s="26" t="s">
        <v>105</v>
      </c>
      <c r="L8" s="26" t="s">
        <v>108</v>
      </c>
      <c r="M8" s="26">
        <v>60</v>
      </c>
      <c r="N8" s="26">
        <v>999999999</v>
      </c>
      <c r="O8" s="26" t="s">
        <v>119</v>
      </c>
      <c r="P8" s="26">
        <v>51312</v>
      </c>
      <c r="Q8" s="26" t="s">
        <v>132</v>
      </c>
      <c r="R8" s="26">
        <v>0.5</v>
      </c>
      <c r="S8" s="26">
        <v>1013</v>
      </c>
      <c r="T8">
        <v>0</v>
      </c>
      <c r="W8" t="s">
        <v>143</v>
      </c>
      <c r="X8" t="s">
        <v>150</v>
      </c>
      <c r="Y8">
        <v>1</v>
      </c>
    </row>
    <row r="9" spans="1:25" x14ac:dyDescent="0.3">
      <c r="A9" s="26" t="s">
        <v>71</v>
      </c>
      <c r="B9" s="26" t="s">
        <v>74</v>
      </c>
      <c r="C9" s="26">
        <v>53</v>
      </c>
      <c r="D9" s="26" t="s">
        <v>77</v>
      </c>
      <c r="E9" s="26">
        <v>9</v>
      </c>
      <c r="F9" s="26" t="s">
        <v>80</v>
      </c>
      <c r="G9" s="26">
        <v>2018</v>
      </c>
      <c r="H9" s="26">
        <v>6000</v>
      </c>
      <c r="I9" s="26" t="s">
        <v>89</v>
      </c>
      <c r="J9" s="26" t="s">
        <v>103</v>
      </c>
      <c r="K9" s="26" t="s">
        <v>105</v>
      </c>
      <c r="L9" s="26" t="s">
        <v>108</v>
      </c>
      <c r="M9" s="26">
        <v>60</v>
      </c>
      <c r="N9" s="26">
        <v>999999999</v>
      </c>
      <c r="O9" s="26" t="s">
        <v>119</v>
      </c>
      <c r="P9" s="26">
        <v>51312</v>
      </c>
      <c r="Q9" s="26" t="s">
        <v>132</v>
      </c>
      <c r="R9" s="26">
        <v>0.5</v>
      </c>
      <c r="S9" s="26">
        <v>1013</v>
      </c>
      <c r="T9">
        <v>0</v>
      </c>
      <c r="W9" t="s">
        <v>143</v>
      </c>
      <c r="X9" t="s">
        <v>150</v>
      </c>
      <c r="Y9">
        <v>2</v>
      </c>
    </row>
    <row r="10" spans="1:25" x14ac:dyDescent="0.3">
      <c r="A10" s="26" t="s">
        <v>71</v>
      </c>
      <c r="B10" s="26" t="s">
        <v>74</v>
      </c>
      <c r="C10" s="26">
        <v>53</v>
      </c>
      <c r="D10" s="26" t="s">
        <v>77</v>
      </c>
      <c r="E10" s="26">
        <v>10</v>
      </c>
      <c r="F10" s="26" t="s">
        <v>80</v>
      </c>
      <c r="G10" s="26">
        <v>2018</v>
      </c>
      <c r="H10" s="26">
        <v>6000</v>
      </c>
      <c r="I10" s="26" t="s">
        <v>89</v>
      </c>
      <c r="J10" s="26" t="s">
        <v>103</v>
      </c>
      <c r="K10" s="26" t="s">
        <v>105</v>
      </c>
      <c r="L10" s="26" t="s">
        <v>108</v>
      </c>
      <c r="M10" s="26">
        <v>60</v>
      </c>
      <c r="N10" s="26">
        <v>999999999</v>
      </c>
      <c r="O10" s="26" t="s">
        <v>119</v>
      </c>
      <c r="P10" s="26">
        <v>51312</v>
      </c>
      <c r="Q10" s="26" t="s">
        <v>132</v>
      </c>
      <c r="R10" s="26">
        <v>0.5</v>
      </c>
      <c r="S10" s="26">
        <v>1013</v>
      </c>
      <c r="T10">
        <v>0</v>
      </c>
      <c r="W10" t="s">
        <v>143</v>
      </c>
      <c r="X10" t="s">
        <v>150</v>
      </c>
      <c r="Y10">
        <v>3</v>
      </c>
    </row>
    <row r="11" spans="1:25" x14ac:dyDescent="0.3">
      <c r="A11" s="26" t="s">
        <v>71</v>
      </c>
      <c r="B11" s="26" t="s">
        <v>74</v>
      </c>
      <c r="C11" s="26">
        <v>53</v>
      </c>
      <c r="D11" s="26" t="s">
        <v>77</v>
      </c>
      <c r="E11" s="26">
        <v>11</v>
      </c>
      <c r="F11" s="26" t="s">
        <v>80</v>
      </c>
      <c r="G11" s="26">
        <v>2018</v>
      </c>
      <c r="H11" s="26">
        <v>6000</v>
      </c>
      <c r="I11" s="26" t="s">
        <v>89</v>
      </c>
      <c r="J11" s="26" t="s">
        <v>103</v>
      </c>
      <c r="K11" s="26" t="s">
        <v>105</v>
      </c>
      <c r="L11" s="26" t="s">
        <v>108</v>
      </c>
      <c r="M11" s="26">
        <v>60</v>
      </c>
      <c r="N11" s="26">
        <v>999999999</v>
      </c>
      <c r="O11" s="26" t="s">
        <v>119</v>
      </c>
      <c r="P11" s="26">
        <v>51312</v>
      </c>
      <c r="Q11" s="26" t="s">
        <v>132</v>
      </c>
      <c r="R11" s="26">
        <v>0.5</v>
      </c>
      <c r="S11" s="26">
        <v>1013</v>
      </c>
      <c r="T11">
        <v>0</v>
      </c>
      <c r="W11" t="s">
        <v>143</v>
      </c>
      <c r="X11" t="s">
        <v>150</v>
      </c>
      <c r="Y11">
        <v>4</v>
      </c>
    </row>
    <row r="12" spans="1:25" x14ac:dyDescent="0.3">
      <c r="A12" s="26" t="s">
        <v>71</v>
      </c>
      <c r="B12" s="26" t="s">
        <v>74</v>
      </c>
      <c r="C12" s="26">
        <v>53</v>
      </c>
      <c r="D12" s="26" t="s">
        <v>77</v>
      </c>
      <c r="E12" s="26">
        <v>12</v>
      </c>
      <c r="F12" s="26" t="s">
        <v>80</v>
      </c>
      <c r="G12" s="26">
        <v>2018</v>
      </c>
      <c r="H12" s="26">
        <v>6000</v>
      </c>
      <c r="I12" s="26" t="s">
        <v>89</v>
      </c>
      <c r="J12" s="26" t="s">
        <v>103</v>
      </c>
      <c r="K12" s="26" t="s">
        <v>105</v>
      </c>
      <c r="L12" s="26" t="s">
        <v>108</v>
      </c>
      <c r="M12" s="26">
        <v>60</v>
      </c>
      <c r="N12" s="26">
        <v>999999999</v>
      </c>
      <c r="O12" s="26" t="s">
        <v>119</v>
      </c>
      <c r="P12" s="26">
        <v>51312</v>
      </c>
      <c r="Q12" s="26" t="s">
        <v>132</v>
      </c>
      <c r="R12" s="26">
        <v>0.5</v>
      </c>
      <c r="S12" s="26">
        <v>1013</v>
      </c>
      <c r="T12">
        <v>0</v>
      </c>
      <c r="W12" t="s">
        <v>143</v>
      </c>
      <c r="X12" t="s">
        <v>150</v>
      </c>
      <c r="Y12">
        <v>5</v>
      </c>
    </row>
  </sheetData>
  <pageMargins left="0.7" right="0.7" top="0.75" bottom="0.75" header="0.3" footer="0.3"/>
  <pageSetup orientation="portrait" horizontalDpi="4294967295" verticalDpi="4294967295" r:id="rId1"/>
  <headerFooter>
    <oddHeader>&amp;L&amp;"Calibri"&amp;11&amp;K000000NONCONFIDENTIAL // EXTERNAL&amp;1#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9253-B76E-4CE4-86C0-D29CCEC74AB5}">
  <sheetPr>
    <tabColor theme="7"/>
  </sheetPr>
  <dimension ref="A1:I469"/>
  <sheetViews>
    <sheetView topLeftCell="A25" zoomScale="85" zoomScaleNormal="85" workbookViewId="0">
      <selection activeCell="G38" sqref="G38"/>
    </sheetView>
  </sheetViews>
  <sheetFormatPr defaultColWidth="8.88671875" defaultRowHeight="14.4" x14ac:dyDescent="0.3"/>
  <cols>
    <col min="2" max="2" width="24" customWidth="1"/>
    <col min="3" max="4" width="9.88671875" customWidth="1"/>
    <col min="5" max="5" width="12.6640625" customWidth="1"/>
  </cols>
  <sheetData>
    <row r="1" spans="1:7" ht="15.75" customHeight="1" x14ac:dyDescent="0.3">
      <c r="A1" s="1" t="s">
        <v>152</v>
      </c>
      <c r="B1" s="2" t="s">
        <v>153</v>
      </c>
      <c r="C1" s="1" t="s">
        <v>622</v>
      </c>
      <c r="D1" s="2" t="s">
        <v>623</v>
      </c>
      <c r="E1" s="1" t="s">
        <v>663</v>
      </c>
    </row>
    <row r="2" spans="1:7" ht="15.75" customHeight="1" x14ac:dyDescent="0.3">
      <c r="A2" s="3">
        <v>2022</v>
      </c>
      <c r="B2" s="4" t="s">
        <v>154</v>
      </c>
      <c r="C2" s="5">
        <v>1</v>
      </c>
      <c r="D2" s="4" t="s">
        <v>624</v>
      </c>
      <c r="E2" s="5">
        <v>13590</v>
      </c>
      <c r="G2" t="s">
        <v>9</v>
      </c>
    </row>
    <row r="3" spans="1:7" ht="15.75" customHeight="1" x14ac:dyDescent="0.3">
      <c r="A3" s="3">
        <v>2022</v>
      </c>
      <c r="B3" s="4" t="s">
        <v>155</v>
      </c>
      <c r="C3" s="5">
        <v>2</v>
      </c>
      <c r="D3" s="4" t="s">
        <v>624</v>
      </c>
      <c r="E3" s="5">
        <v>18310</v>
      </c>
    </row>
    <row r="4" spans="1:7" ht="15.75" customHeight="1" x14ac:dyDescent="0.3">
      <c r="A4" s="3">
        <v>2022</v>
      </c>
      <c r="B4" s="4" t="s">
        <v>156</v>
      </c>
      <c r="C4" s="5">
        <v>3</v>
      </c>
      <c r="D4" s="4" t="s">
        <v>624</v>
      </c>
      <c r="E4" s="5">
        <v>23030</v>
      </c>
    </row>
    <row r="5" spans="1:7" ht="15.75" customHeight="1" x14ac:dyDescent="0.3">
      <c r="A5" s="3">
        <v>2022</v>
      </c>
      <c r="B5" s="4" t="s">
        <v>157</v>
      </c>
      <c r="C5" s="5">
        <v>4</v>
      </c>
      <c r="D5" s="4" t="s">
        <v>624</v>
      </c>
      <c r="E5" s="5">
        <v>27750</v>
      </c>
    </row>
    <row r="6" spans="1:7" ht="15.75" customHeight="1" x14ac:dyDescent="0.3">
      <c r="A6" s="3">
        <v>2022</v>
      </c>
      <c r="B6" s="4" t="s">
        <v>158</v>
      </c>
      <c r="C6" s="5">
        <v>5</v>
      </c>
      <c r="D6" s="4" t="s">
        <v>624</v>
      </c>
      <c r="E6" s="5">
        <v>32470</v>
      </c>
    </row>
    <row r="7" spans="1:7" ht="15.75" customHeight="1" x14ac:dyDescent="0.3">
      <c r="A7" s="3">
        <v>2022</v>
      </c>
      <c r="B7" s="4" t="s">
        <v>159</v>
      </c>
      <c r="C7" s="5">
        <v>6</v>
      </c>
      <c r="D7" s="4" t="s">
        <v>624</v>
      </c>
      <c r="E7" s="5">
        <v>37190</v>
      </c>
    </row>
    <row r="8" spans="1:7" ht="15.75" customHeight="1" x14ac:dyDescent="0.3">
      <c r="A8" s="3">
        <v>2022</v>
      </c>
      <c r="B8" s="4" t="s">
        <v>160</v>
      </c>
      <c r="C8" s="5">
        <v>7</v>
      </c>
      <c r="D8" s="4" t="s">
        <v>624</v>
      </c>
      <c r="E8" s="5">
        <v>41910</v>
      </c>
    </row>
    <row r="9" spans="1:7" ht="15.75" customHeight="1" x14ac:dyDescent="0.3">
      <c r="A9" s="3">
        <v>2022</v>
      </c>
      <c r="B9" s="4" t="s">
        <v>161</v>
      </c>
      <c r="C9" s="5">
        <v>8</v>
      </c>
      <c r="D9" s="4" t="s">
        <v>624</v>
      </c>
      <c r="E9" s="5">
        <v>46630</v>
      </c>
    </row>
    <row r="10" spans="1:7" ht="15.75" customHeight="1" x14ac:dyDescent="0.3">
      <c r="A10" s="3">
        <v>2022</v>
      </c>
      <c r="B10" s="4" t="s">
        <v>162</v>
      </c>
      <c r="C10" s="5">
        <v>9</v>
      </c>
      <c r="D10" s="4" t="s">
        <v>624</v>
      </c>
      <c r="E10" s="5">
        <v>51350</v>
      </c>
    </row>
    <row r="11" spans="1:7" ht="15.75" customHeight="1" x14ac:dyDescent="0.3">
      <c r="A11" s="3">
        <v>2022</v>
      </c>
      <c r="B11" s="4" t="s">
        <v>163</v>
      </c>
      <c r="C11" s="5">
        <v>10</v>
      </c>
      <c r="D11" s="4" t="s">
        <v>624</v>
      </c>
      <c r="E11" s="5">
        <v>56070</v>
      </c>
    </row>
    <row r="12" spans="1:7" ht="15.75" customHeight="1" x14ac:dyDescent="0.3">
      <c r="A12" s="3">
        <v>2022</v>
      </c>
      <c r="B12" s="4" t="s">
        <v>164</v>
      </c>
      <c r="C12" s="5">
        <v>11</v>
      </c>
      <c r="D12" s="4" t="s">
        <v>624</v>
      </c>
      <c r="E12" s="5">
        <v>60790</v>
      </c>
    </row>
    <row r="13" spans="1:7" ht="15.75" customHeight="1" x14ac:dyDescent="0.3">
      <c r="A13" s="3">
        <v>2022</v>
      </c>
      <c r="B13" s="4" t="s">
        <v>165</v>
      </c>
      <c r="C13" s="5">
        <v>12</v>
      </c>
      <c r="D13" s="4" t="s">
        <v>624</v>
      </c>
      <c r="E13" s="5">
        <v>65510</v>
      </c>
    </row>
    <row r="14" spans="1:7" ht="15.75" customHeight="1" x14ac:dyDescent="0.3">
      <c r="A14" s="3">
        <v>2022</v>
      </c>
      <c r="B14" s="4" t="s">
        <v>166</v>
      </c>
      <c r="C14" s="5">
        <v>1</v>
      </c>
      <c r="D14" s="4" t="s">
        <v>625</v>
      </c>
      <c r="E14" s="5">
        <v>16990</v>
      </c>
    </row>
    <row r="15" spans="1:7" ht="15.75" customHeight="1" x14ac:dyDescent="0.3">
      <c r="A15" s="3">
        <v>2022</v>
      </c>
      <c r="B15" s="4" t="s">
        <v>167</v>
      </c>
      <c r="C15" s="5">
        <v>2</v>
      </c>
      <c r="D15" s="4" t="s">
        <v>625</v>
      </c>
      <c r="E15" s="5">
        <v>22890</v>
      </c>
    </row>
    <row r="16" spans="1:7" ht="15.75" customHeight="1" x14ac:dyDescent="0.3">
      <c r="A16" s="3">
        <v>2022</v>
      </c>
      <c r="B16" s="4" t="s">
        <v>168</v>
      </c>
      <c r="C16" s="5">
        <v>3</v>
      </c>
      <c r="D16" s="4" t="s">
        <v>625</v>
      </c>
      <c r="E16" s="5">
        <v>28790</v>
      </c>
    </row>
    <row r="17" spans="1:5" ht="15.75" customHeight="1" x14ac:dyDescent="0.3">
      <c r="A17" s="3">
        <v>2022</v>
      </c>
      <c r="B17" s="4" t="s">
        <v>169</v>
      </c>
      <c r="C17" s="5">
        <v>4</v>
      </c>
      <c r="D17" s="4" t="s">
        <v>625</v>
      </c>
      <c r="E17" s="5">
        <v>34690</v>
      </c>
    </row>
    <row r="18" spans="1:5" ht="15.75" customHeight="1" x14ac:dyDescent="0.3">
      <c r="A18" s="3">
        <v>2022</v>
      </c>
      <c r="B18" s="4" t="s">
        <v>170</v>
      </c>
      <c r="C18" s="5">
        <v>5</v>
      </c>
      <c r="D18" s="4" t="s">
        <v>625</v>
      </c>
      <c r="E18" s="5">
        <v>40590</v>
      </c>
    </row>
    <row r="19" spans="1:5" ht="15.75" customHeight="1" x14ac:dyDescent="0.3">
      <c r="A19" s="3">
        <v>2022</v>
      </c>
      <c r="B19" s="4" t="s">
        <v>171</v>
      </c>
      <c r="C19" s="5">
        <v>6</v>
      </c>
      <c r="D19" s="4" t="s">
        <v>625</v>
      </c>
      <c r="E19" s="5">
        <v>46490</v>
      </c>
    </row>
    <row r="20" spans="1:5" ht="15.75" customHeight="1" x14ac:dyDescent="0.3">
      <c r="A20" s="3">
        <v>2022</v>
      </c>
      <c r="B20" s="4" t="s">
        <v>172</v>
      </c>
      <c r="C20" s="5">
        <v>7</v>
      </c>
      <c r="D20" s="4" t="s">
        <v>625</v>
      </c>
      <c r="E20" s="5">
        <v>52390</v>
      </c>
    </row>
    <row r="21" spans="1:5" ht="15.75" customHeight="1" x14ac:dyDescent="0.3">
      <c r="A21" s="3">
        <v>2022</v>
      </c>
      <c r="B21" s="4" t="s">
        <v>173</v>
      </c>
      <c r="C21" s="5">
        <v>8</v>
      </c>
      <c r="D21" s="4" t="s">
        <v>625</v>
      </c>
      <c r="E21" s="5">
        <v>58290</v>
      </c>
    </row>
    <row r="22" spans="1:5" ht="15.75" customHeight="1" x14ac:dyDescent="0.3">
      <c r="A22" s="3">
        <v>2022</v>
      </c>
      <c r="B22" s="4" t="s">
        <v>174</v>
      </c>
      <c r="C22" s="5">
        <v>9</v>
      </c>
      <c r="D22" s="4" t="s">
        <v>625</v>
      </c>
      <c r="E22" s="5">
        <v>64190</v>
      </c>
    </row>
    <row r="23" spans="1:5" ht="15.75" customHeight="1" x14ac:dyDescent="0.3">
      <c r="A23" s="3">
        <v>2022</v>
      </c>
      <c r="B23" s="4" t="s">
        <v>175</v>
      </c>
      <c r="C23" s="5">
        <v>10</v>
      </c>
      <c r="D23" s="4" t="s">
        <v>625</v>
      </c>
      <c r="E23" s="5">
        <v>70090</v>
      </c>
    </row>
    <row r="24" spans="1:5" ht="15.75" customHeight="1" x14ac:dyDescent="0.3">
      <c r="A24" s="3">
        <v>2022</v>
      </c>
      <c r="B24" s="4" t="s">
        <v>176</v>
      </c>
      <c r="C24" s="5">
        <v>11</v>
      </c>
      <c r="D24" s="4" t="s">
        <v>625</v>
      </c>
      <c r="E24" s="5">
        <v>75990</v>
      </c>
    </row>
    <row r="25" spans="1:5" ht="15.75" customHeight="1" x14ac:dyDescent="0.3">
      <c r="A25" s="3">
        <v>2022</v>
      </c>
      <c r="B25" s="4" t="s">
        <v>177</v>
      </c>
      <c r="C25" s="5">
        <v>12</v>
      </c>
      <c r="D25" s="4" t="s">
        <v>625</v>
      </c>
      <c r="E25" s="5">
        <v>81890</v>
      </c>
    </row>
    <row r="26" spans="1:5" ht="14.4" customHeight="1" x14ac:dyDescent="0.3">
      <c r="A26" s="3">
        <v>2022</v>
      </c>
      <c r="B26" s="4" t="s">
        <v>178</v>
      </c>
      <c r="C26" s="5">
        <v>1</v>
      </c>
      <c r="D26" s="4" t="s">
        <v>626</v>
      </c>
      <c r="E26" s="5">
        <v>15630</v>
      </c>
    </row>
    <row r="27" spans="1:5" ht="14.4" customHeight="1" x14ac:dyDescent="0.3">
      <c r="A27" s="3">
        <v>2022</v>
      </c>
      <c r="B27" s="4" t="s">
        <v>179</v>
      </c>
      <c r="C27" s="5">
        <v>2</v>
      </c>
      <c r="D27" s="4" t="s">
        <v>626</v>
      </c>
      <c r="E27" s="5">
        <v>21060</v>
      </c>
    </row>
    <row r="28" spans="1:5" ht="14.4" customHeight="1" x14ac:dyDescent="0.3">
      <c r="A28" s="3">
        <v>2022</v>
      </c>
      <c r="B28" s="4" t="s">
        <v>180</v>
      </c>
      <c r="C28" s="5">
        <v>3</v>
      </c>
      <c r="D28" s="4" t="s">
        <v>626</v>
      </c>
      <c r="E28" s="5">
        <v>26490</v>
      </c>
    </row>
    <row r="29" spans="1:5" ht="14.4" customHeight="1" x14ac:dyDescent="0.3">
      <c r="A29" s="3">
        <v>2022</v>
      </c>
      <c r="B29" s="4" t="s">
        <v>181</v>
      </c>
      <c r="C29" s="5">
        <v>4</v>
      </c>
      <c r="D29" s="4" t="s">
        <v>626</v>
      </c>
      <c r="E29" s="5">
        <v>31920</v>
      </c>
    </row>
    <row r="30" spans="1:5" ht="14.4" customHeight="1" x14ac:dyDescent="0.3">
      <c r="A30" s="3">
        <v>2022</v>
      </c>
      <c r="B30" s="4" t="s">
        <v>182</v>
      </c>
      <c r="C30" s="5">
        <v>5</v>
      </c>
      <c r="D30" s="4" t="s">
        <v>626</v>
      </c>
      <c r="E30" s="5">
        <v>37350</v>
      </c>
    </row>
    <row r="31" spans="1:5" ht="14.4" customHeight="1" x14ac:dyDescent="0.3">
      <c r="A31" s="3">
        <v>2022</v>
      </c>
      <c r="B31" s="4" t="s">
        <v>183</v>
      </c>
      <c r="C31" s="5">
        <v>6</v>
      </c>
      <c r="D31" s="4" t="s">
        <v>626</v>
      </c>
      <c r="E31" s="5">
        <v>42780</v>
      </c>
    </row>
    <row r="32" spans="1:5" ht="14.4" customHeight="1" x14ac:dyDescent="0.3">
      <c r="A32" s="3">
        <v>2022</v>
      </c>
      <c r="B32" s="4" t="s">
        <v>184</v>
      </c>
      <c r="C32" s="5">
        <v>7</v>
      </c>
      <c r="D32" s="4" t="s">
        <v>626</v>
      </c>
      <c r="E32" s="5">
        <v>48210</v>
      </c>
    </row>
    <row r="33" spans="1:9" ht="14.4" customHeight="1" x14ac:dyDescent="0.3">
      <c r="A33" s="3">
        <v>2022</v>
      </c>
      <c r="B33" s="4" t="s">
        <v>185</v>
      </c>
      <c r="C33" s="5">
        <v>8</v>
      </c>
      <c r="D33" s="4" t="s">
        <v>626</v>
      </c>
      <c r="E33" s="5">
        <v>53640</v>
      </c>
    </row>
    <row r="34" spans="1:9" ht="14.4" customHeight="1" x14ac:dyDescent="0.3">
      <c r="A34" s="3">
        <v>2022</v>
      </c>
      <c r="B34" s="4" t="s">
        <v>186</v>
      </c>
      <c r="C34" s="5">
        <v>9</v>
      </c>
      <c r="D34" s="4" t="s">
        <v>626</v>
      </c>
      <c r="E34" s="5">
        <v>59070</v>
      </c>
    </row>
    <row r="35" spans="1:9" ht="14.4" customHeight="1" x14ac:dyDescent="0.3">
      <c r="A35" s="3">
        <v>2022</v>
      </c>
      <c r="B35" s="4" t="s">
        <v>187</v>
      </c>
      <c r="C35" s="5">
        <v>10</v>
      </c>
      <c r="D35" s="4" t="s">
        <v>626</v>
      </c>
      <c r="E35" s="5">
        <v>64500</v>
      </c>
    </row>
    <row r="36" spans="1:9" ht="14.4" customHeight="1" x14ac:dyDescent="0.3">
      <c r="A36" s="3">
        <v>2022</v>
      </c>
      <c r="B36" s="4" t="s">
        <v>188</v>
      </c>
      <c r="C36" s="5">
        <v>11</v>
      </c>
      <c r="D36" s="4" t="s">
        <v>626</v>
      </c>
      <c r="E36" s="5">
        <v>69930</v>
      </c>
    </row>
    <row r="37" spans="1:9" ht="14.4" customHeight="1" x14ac:dyDescent="0.3">
      <c r="A37" s="3">
        <v>2022</v>
      </c>
      <c r="B37" s="4" t="s">
        <v>189</v>
      </c>
      <c r="C37" s="5">
        <v>12</v>
      </c>
      <c r="D37" s="4" t="s">
        <v>626</v>
      </c>
      <c r="E37" s="5">
        <v>75360</v>
      </c>
    </row>
    <row r="38" spans="1:9" ht="14.4" customHeight="1" x14ac:dyDescent="0.3">
      <c r="A38" s="3">
        <v>2021</v>
      </c>
      <c r="B38" s="4" t="s">
        <v>190</v>
      </c>
      <c r="C38" s="5">
        <v>1</v>
      </c>
      <c r="D38" s="4" t="s">
        <v>627</v>
      </c>
      <c r="E38" s="5">
        <v>12880</v>
      </c>
      <c r="F38">
        <f>E38*(1.85%)*12</f>
        <v>2859.3600000000006</v>
      </c>
      <c r="G38" s="29">
        <f>742*12</f>
        <v>8904</v>
      </c>
      <c r="I38">
        <v>8904</v>
      </c>
    </row>
    <row r="39" spans="1:9" ht="14.4" customHeight="1" x14ac:dyDescent="0.3">
      <c r="A39" s="3">
        <v>2021</v>
      </c>
      <c r="B39" s="4" t="s">
        <v>191</v>
      </c>
      <c r="C39" s="5">
        <v>2</v>
      </c>
      <c r="D39" s="4" t="s">
        <v>627</v>
      </c>
      <c r="E39" s="5">
        <v>17420</v>
      </c>
      <c r="G39" s="29">
        <v>10212</v>
      </c>
      <c r="I39">
        <v>10212</v>
      </c>
    </row>
    <row r="40" spans="1:9" ht="14.4" customHeight="1" x14ac:dyDescent="0.3">
      <c r="A40" s="3">
        <v>2021</v>
      </c>
      <c r="B40" s="4" t="s">
        <v>192</v>
      </c>
      <c r="C40" s="5">
        <v>3</v>
      </c>
      <c r="D40" s="4" t="s">
        <v>627</v>
      </c>
      <c r="E40" s="5">
        <v>21960</v>
      </c>
      <c r="G40" s="29">
        <v>11688</v>
      </c>
      <c r="I40">
        <v>11688</v>
      </c>
    </row>
    <row r="41" spans="1:9" ht="14.4" customHeight="1" x14ac:dyDescent="0.3">
      <c r="A41" s="3">
        <v>2021</v>
      </c>
      <c r="B41" s="4" t="s">
        <v>193</v>
      </c>
      <c r="C41" s="5">
        <v>4</v>
      </c>
      <c r="D41" s="4" t="s">
        <v>627</v>
      </c>
      <c r="E41" s="5">
        <v>26500</v>
      </c>
      <c r="G41" s="29">
        <v>13152</v>
      </c>
      <c r="I41">
        <v>13152</v>
      </c>
    </row>
    <row r="42" spans="1:9" ht="14.4" customHeight="1" x14ac:dyDescent="0.3">
      <c r="A42" s="3">
        <v>2021</v>
      </c>
      <c r="B42" s="4" t="s">
        <v>194</v>
      </c>
      <c r="C42" s="5">
        <v>5</v>
      </c>
      <c r="D42" s="4" t="s">
        <v>627</v>
      </c>
      <c r="E42" s="5">
        <v>31040</v>
      </c>
      <c r="G42" s="29">
        <v>14616</v>
      </c>
      <c r="I42">
        <v>14616</v>
      </c>
    </row>
    <row r="43" spans="1:9" ht="14.4" customHeight="1" x14ac:dyDescent="0.3">
      <c r="A43" s="3">
        <v>2021</v>
      </c>
      <c r="B43" s="4" t="s">
        <v>195</v>
      </c>
      <c r="C43" s="5">
        <v>6</v>
      </c>
      <c r="D43" s="4" t="s">
        <v>627</v>
      </c>
      <c r="E43" s="5">
        <v>35580</v>
      </c>
      <c r="G43" s="29">
        <v>16080</v>
      </c>
      <c r="I43">
        <v>16080</v>
      </c>
    </row>
    <row r="44" spans="1:9" ht="14.4" customHeight="1" x14ac:dyDescent="0.3">
      <c r="A44" s="3">
        <v>2021</v>
      </c>
      <c r="B44" s="4" t="s">
        <v>196</v>
      </c>
      <c r="C44" s="5">
        <v>7</v>
      </c>
      <c r="D44" s="4" t="s">
        <v>627</v>
      </c>
      <c r="E44" s="5">
        <v>40120</v>
      </c>
      <c r="G44" s="29">
        <f>G43+G43-G42</f>
        <v>17544</v>
      </c>
      <c r="I44">
        <v>17544</v>
      </c>
    </row>
    <row r="45" spans="1:9" ht="14.4" customHeight="1" x14ac:dyDescent="0.3">
      <c r="A45" s="3">
        <v>2021</v>
      </c>
      <c r="B45" s="4" t="s">
        <v>197</v>
      </c>
      <c r="C45" s="5">
        <v>8</v>
      </c>
      <c r="D45" s="4" t="s">
        <v>627</v>
      </c>
      <c r="E45" s="5">
        <v>44660</v>
      </c>
      <c r="G45" s="29">
        <f t="shared" ref="G45:G49" si="0">G44+G44-G43</f>
        <v>19008</v>
      </c>
      <c r="I45">
        <v>19008</v>
      </c>
    </row>
    <row r="46" spans="1:9" ht="14.4" customHeight="1" x14ac:dyDescent="0.3">
      <c r="A46" s="3">
        <v>2021</v>
      </c>
      <c r="B46" s="4" t="s">
        <v>198</v>
      </c>
      <c r="C46" s="5">
        <v>9</v>
      </c>
      <c r="D46" s="4" t="s">
        <v>627</v>
      </c>
      <c r="E46" s="5">
        <v>49200</v>
      </c>
      <c r="G46" s="29">
        <f t="shared" si="0"/>
        <v>20472</v>
      </c>
      <c r="I46">
        <v>20472</v>
      </c>
    </row>
    <row r="47" spans="1:9" ht="14.4" customHeight="1" x14ac:dyDescent="0.3">
      <c r="A47" s="3">
        <v>2021</v>
      </c>
      <c r="B47" s="4" t="s">
        <v>199</v>
      </c>
      <c r="C47" s="5">
        <v>10</v>
      </c>
      <c r="D47" s="4" t="s">
        <v>627</v>
      </c>
      <c r="E47" s="5">
        <v>53740</v>
      </c>
      <c r="G47" s="29">
        <f t="shared" si="0"/>
        <v>21936</v>
      </c>
      <c r="I47">
        <v>21936</v>
      </c>
    </row>
    <row r="48" spans="1:9" ht="14.25" customHeight="1" x14ac:dyDescent="0.3">
      <c r="A48" s="3">
        <v>2021</v>
      </c>
      <c r="B48" s="4" t="s">
        <v>200</v>
      </c>
      <c r="C48" s="5">
        <v>11</v>
      </c>
      <c r="D48" s="4" t="s">
        <v>627</v>
      </c>
      <c r="E48" s="5">
        <v>58280</v>
      </c>
      <c r="G48" s="29">
        <f t="shared" si="0"/>
        <v>23400</v>
      </c>
      <c r="I48">
        <v>23400</v>
      </c>
    </row>
    <row r="49" spans="1:9" ht="14.25" customHeight="1" x14ac:dyDescent="0.3">
      <c r="A49" s="3">
        <v>2021</v>
      </c>
      <c r="B49" s="4" t="s">
        <v>201</v>
      </c>
      <c r="C49" s="5">
        <v>12</v>
      </c>
      <c r="D49" s="4" t="s">
        <v>627</v>
      </c>
      <c r="E49" s="5">
        <v>62820</v>
      </c>
      <c r="G49" s="29">
        <f t="shared" si="0"/>
        <v>24864</v>
      </c>
      <c r="I49">
        <v>24864</v>
      </c>
    </row>
    <row r="50" spans="1:9" ht="14.25" customHeight="1" x14ac:dyDescent="0.3">
      <c r="A50" s="3">
        <v>2021</v>
      </c>
      <c r="B50" s="4" t="s">
        <v>202</v>
      </c>
      <c r="C50" s="5">
        <v>1</v>
      </c>
      <c r="D50" s="4" t="s">
        <v>628</v>
      </c>
      <c r="E50" s="5">
        <v>16090</v>
      </c>
    </row>
    <row r="51" spans="1:9" ht="14.25" customHeight="1" x14ac:dyDescent="0.3">
      <c r="A51" s="3">
        <v>2021</v>
      </c>
      <c r="B51" s="4" t="s">
        <v>203</v>
      </c>
      <c r="C51" s="5">
        <v>2</v>
      </c>
      <c r="D51" s="4" t="s">
        <v>628</v>
      </c>
      <c r="E51" s="5">
        <v>21770</v>
      </c>
    </row>
    <row r="52" spans="1:9" ht="14.25" customHeight="1" x14ac:dyDescent="0.3">
      <c r="A52" s="3">
        <v>2021</v>
      </c>
      <c r="B52" s="4" t="s">
        <v>204</v>
      </c>
      <c r="C52" s="5">
        <v>3</v>
      </c>
      <c r="D52" s="4" t="s">
        <v>628</v>
      </c>
      <c r="E52" s="5">
        <v>27450</v>
      </c>
    </row>
    <row r="53" spans="1:9" ht="14.25" customHeight="1" x14ac:dyDescent="0.3">
      <c r="A53" s="3">
        <v>2021</v>
      </c>
      <c r="B53" s="4" t="s">
        <v>205</v>
      </c>
      <c r="C53" s="5">
        <v>4</v>
      </c>
      <c r="D53" s="4" t="s">
        <v>628</v>
      </c>
      <c r="E53" s="5">
        <v>33130</v>
      </c>
    </row>
    <row r="54" spans="1:9" ht="14.25" customHeight="1" x14ac:dyDescent="0.3">
      <c r="A54" s="3">
        <v>2021</v>
      </c>
      <c r="B54" s="4" t="s">
        <v>206</v>
      </c>
      <c r="C54" s="5">
        <v>5</v>
      </c>
      <c r="D54" s="4" t="s">
        <v>628</v>
      </c>
      <c r="E54" s="5">
        <v>38810</v>
      </c>
    </row>
    <row r="55" spans="1:9" ht="14.25" customHeight="1" x14ac:dyDescent="0.3">
      <c r="A55" s="3">
        <v>2021</v>
      </c>
      <c r="B55" s="4" t="s">
        <v>207</v>
      </c>
      <c r="C55" s="5">
        <v>6</v>
      </c>
      <c r="D55" s="4" t="s">
        <v>628</v>
      </c>
      <c r="E55" s="5">
        <v>44490</v>
      </c>
    </row>
    <row r="56" spans="1:9" ht="14.25" customHeight="1" x14ac:dyDescent="0.3">
      <c r="A56" s="3">
        <v>2021</v>
      </c>
      <c r="B56" s="4" t="s">
        <v>208</v>
      </c>
      <c r="C56" s="5">
        <v>7</v>
      </c>
      <c r="D56" s="4" t="s">
        <v>628</v>
      </c>
      <c r="E56" s="5">
        <v>50170</v>
      </c>
    </row>
    <row r="57" spans="1:9" ht="14.25" customHeight="1" x14ac:dyDescent="0.3">
      <c r="A57" s="3">
        <v>2021</v>
      </c>
      <c r="B57" s="4" t="s">
        <v>209</v>
      </c>
      <c r="C57" s="5">
        <v>8</v>
      </c>
      <c r="D57" s="4" t="s">
        <v>628</v>
      </c>
      <c r="E57" s="5">
        <v>55850</v>
      </c>
    </row>
    <row r="58" spans="1:9" ht="14.25" customHeight="1" x14ac:dyDescent="0.3">
      <c r="A58" s="3">
        <v>2021</v>
      </c>
      <c r="B58" s="4" t="s">
        <v>210</v>
      </c>
      <c r="C58" s="5">
        <v>9</v>
      </c>
      <c r="D58" s="4" t="s">
        <v>628</v>
      </c>
      <c r="E58" s="5">
        <v>61530</v>
      </c>
    </row>
    <row r="59" spans="1:9" ht="14.25" customHeight="1" x14ac:dyDescent="0.3">
      <c r="A59" s="3">
        <v>2021</v>
      </c>
      <c r="B59" s="4" t="s">
        <v>211</v>
      </c>
      <c r="C59" s="5">
        <v>10</v>
      </c>
      <c r="D59" s="4" t="s">
        <v>628</v>
      </c>
      <c r="E59" s="5">
        <v>67210</v>
      </c>
    </row>
    <row r="60" spans="1:9" x14ac:dyDescent="0.3">
      <c r="A60" s="3">
        <v>2021</v>
      </c>
      <c r="B60" s="4" t="s">
        <v>212</v>
      </c>
      <c r="C60" s="5">
        <v>11</v>
      </c>
      <c r="D60" s="4" t="s">
        <v>628</v>
      </c>
      <c r="E60" s="5">
        <v>72890</v>
      </c>
    </row>
    <row r="61" spans="1:9" x14ac:dyDescent="0.3">
      <c r="A61" s="3">
        <v>2021</v>
      </c>
      <c r="B61" s="4" t="s">
        <v>213</v>
      </c>
      <c r="C61" s="5">
        <v>12</v>
      </c>
      <c r="D61" s="4" t="s">
        <v>628</v>
      </c>
      <c r="E61" s="5">
        <v>78570</v>
      </c>
    </row>
    <row r="62" spans="1:9" x14ac:dyDescent="0.3">
      <c r="A62" s="3">
        <v>2021</v>
      </c>
      <c r="B62" s="4" t="s">
        <v>214</v>
      </c>
      <c r="C62" s="5">
        <v>1</v>
      </c>
      <c r="D62" s="4" t="s">
        <v>629</v>
      </c>
      <c r="E62" s="5">
        <v>14820</v>
      </c>
    </row>
    <row r="63" spans="1:9" x14ac:dyDescent="0.3">
      <c r="A63" s="3">
        <v>2021</v>
      </c>
      <c r="B63" s="4" t="s">
        <v>215</v>
      </c>
      <c r="C63" s="5">
        <v>2</v>
      </c>
      <c r="D63" s="4" t="s">
        <v>629</v>
      </c>
      <c r="E63" s="5">
        <v>20040</v>
      </c>
    </row>
    <row r="64" spans="1:9" x14ac:dyDescent="0.3">
      <c r="A64" s="3">
        <v>2021</v>
      </c>
      <c r="B64" s="4" t="s">
        <v>216</v>
      </c>
      <c r="C64" s="5">
        <v>3</v>
      </c>
      <c r="D64" s="4" t="s">
        <v>629</v>
      </c>
      <c r="E64" s="5">
        <v>25260</v>
      </c>
    </row>
    <row r="65" spans="1:5" x14ac:dyDescent="0.3">
      <c r="A65" s="3">
        <v>2021</v>
      </c>
      <c r="B65" s="4" t="s">
        <v>217</v>
      </c>
      <c r="C65" s="5">
        <v>4</v>
      </c>
      <c r="D65" s="4" t="s">
        <v>629</v>
      </c>
      <c r="E65" s="5">
        <v>30480</v>
      </c>
    </row>
    <row r="66" spans="1:5" x14ac:dyDescent="0.3">
      <c r="A66" s="3">
        <v>2021</v>
      </c>
      <c r="B66" s="4" t="s">
        <v>218</v>
      </c>
      <c r="C66" s="5">
        <v>5</v>
      </c>
      <c r="D66" s="4" t="s">
        <v>629</v>
      </c>
      <c r="E66" s="5">
        <v>35700</v>
      </c>
    </row>
    <row r="67" spans="1:5" x14ac:dyDescent="0.3">
      <c r="A67" s="3">
        <v>2021</v>
      </c>
      <c r="B67" s="4" t="s">
        <v>219</v>
      </c>
      <c r="C67" s="5">
        <v>6</v>
      </c>
      <c r="D67" s="4" t="s">
        <v>629</v>
      </c>
      <c r="E67" s="5">
        <v>40920</v>
      </c>
    </row>
    <row r="68" spans="1:5" x14ac:dyDescent="0.3">
      <c r="A68" s="3">
        <v>2021</v>
      </c>
      <c r="B68" s="4" t="s">
        <v>220</v>
      </c>
      <c r="C68" s="5">
        <v>7</v>
      </c>
      <c r="D68" s="4" t="s">
        <v>629</v>
      </c>
      <c r="E68" s="5">
        <v>46140</v>
      </c>
    </row>
    <row r="69" spans="1:5" x14ac:dyDescent="0.3">
      <c r="A69" s="3">
        <v>2021</v>
      </c>
      <c r="B69" s="4" t="s">
        <v>221</v>
      </c>
      <c r="C69" s="5">
        <v>8</v>
      </c>
      <c r="D69" s="4" t="s">
        <v>629</v>
      </c>
      <c r="E69" s="5">
        <v>51360</v>
      </c>
    </row>
    <row r="70" spans="1:5" x14ac:dyDescent="0.3">
      <c r="A70" s="3">
        <v>2021</v>
      </c>
      <c r="B70" s="4" t="s">
        <v>222</v>
      </c>
      <c r="C70" s="5">
        <v>9</v>
      </c>
      <c r="D70" s="4" t="s">
        <v>629</v>
      </c>
      <c r="E70" s="5">
        <v>56580</v>
      </c>
    </row>
    <row r="71" spans="1:5" x14ac:dyDescent="0.3">
      <c r="A71" s="3">
        <v>2021</v>
      </c>
      <c r="B71" s="4" t="s">
        <v>223</v>
      </c>
      <c r="C71" s="5">
        <v>10</v>
      </c>
      <c r="D71" s="4" t="s">
        <v>629</v>
      </c>
      <c r="E71" s="5">
        <v>61800</v>
      </c>
    </row>
    <row r="72" spans="1:5" x14ac:dyDescent="0.3">
      <c r="A72" s="3">
        <v>2021</v>
      </c>
      <c r="B72" s="4" t="s">
        <v>224</v>
      </c>
      <c r="C72" s="5">
        <v>11</v>
      </c>
      <c r="D72" s="4" t="s">
        <v>629</v>
      </c>
      <c r="E72" s="5">
        <v>67020</v>
      </c>
    </row>
    <row r="73" spans="1:5" x14ac:dyDescent="0.3">
      <c r="A73" s="3">
        <v>2021</v>
      </c>
      <c r="B73" s="4" t="s">
        <v>225</v>
      </c>
      <c r="C73" s="5">
        <v>12</v>
      </c>
      <c r="D73" s="4" t="s">
        <v>629</v>
      </c>
      <c r="E73" s="5">
        <v>72240</v>
      </c>
    </row>
    <row r="74" spans="1:5" x14ac:dyDescent="0.3">
      <c r="A74" s="3">
        <v>2020</v>
      </c>
      <c r="B74" s="4" t="s">
        <v>226</v>
      </c>
      <c r="C74" s="5">
        <v>1</v>
      </c>
      <c r="D74" s="4" t="s">
        <v>630</v>
      </c>
      <c r="E74" s="5">
        <v>12760</v>
      </c>
    </row>
    <row r="75" spans="1:5" x14ac:dyDescent="0.3">
      <c r="A75" s="3">
        <v>2020</v>
      </c>
      <c r="B75" s="4" t="s">
        <v>227</v>
      </c>
      <c r="C75" s="5">
        <v>2</v>
      </c>
      <c r="D75" s="4" t="s">
        <v>630</v>
      </c>
      <c r="E75" s="5">
        <v>17240</v>
      </c>
    </row>
    <row r="76" spans="1:5" x14ac:dyDescent="0.3">
      <c r="A76" s="3">
        <v>2020</v>
      </c>
      <c r="B76" s="4" t="s">
        <v>228</v>
      </c>
      <c r="C76" s="5">
        <v>3</v>
      </c>
      <c r="D76" s="4" t="s">
        <v>630</v>
      </c>
      <c r="E76" s="5">
        <v>21720</v>
      </c>
    </row>
    <row r="77" spans="1:5" x14ac:dyDescent="0.3">
      <c r="A77" s="3">
        <v>2020</v>
      </c>
      <c r="B77" s="4" t="s">
        <v>229</v>
      </c>
      <c r="C77" s="5">
        <v>4</v>
      </c>
      <c r="D77" s="4" t="s">
        <v>630</v>
      </c>
      <c r="E77" s="5">
        <v>26200</v>
      </c>
    </row>
    <row r="78" spans="1:5" x14ac:dyDescent="0.3">
      <c r="A78" s="3">
        <v>2020</v>
      </c>
      <c r="B78" s="4" t="s">
        <v>230</v>
      </c>
      <c r="C78" s="5">
        <v>5</v>
      </c>
      <c r="D78" s="4" t="s">
        <v>630</v>
      </c>
      <c r="E78" s="5">
        <v>30680</v>
      </c>
    </row>
    <row r="79" spans="1:5" x14ac:dyDescent="0.3">
      <c r="A79" s="3">
        <v>2020</v>
      </c>
      <c r="B79" s="4" t="s">
        <v>231</v>
      </c>
      <c r="C79" s="5">
        <v>6</v>
      </c>
      <c r="D79" s="4" t="s">
        <v>630</v>
      </c>
      <c r="E79" s="5">
        <v>35160</v>
      </c>
    </row>
    <row r="80" spans="1:5" x14ac:dyDescent="0.3">
      <c r="A80" s="3">
        <v>2020</v>
      </c>
      <c r="B80" s="4" t="s">
        <v>232</v>
      </c>
      <c r="C80" s="5">
        <v>7</v>
      </c>
      <c r="D80" s="4" t="s">
        <v>630</v>
      </c>
      <c r="E80" s="5">
        <v>39640</v>
      </c>
    </row>
    <row r="81" spans="1:5" x14ac:dyDescent="0.3">
      <c r="A81" s="3">
        <v>2020</v>
      </c>
      <c r="B81" s="4" t="s">
        <v>233</v>
      </c>
      <c r="C81" s="5">
        <v>8</v>
      </c>
      <c r="D81" s="4" t="s">
        <v>630</v>
      </c>
      <c r="E81" s="5">
        <v>44120</v>
      </c>
    </row>
    <row r="82" spans="1:5" x14ac:dyDescent="0.3">
      <c r="A82" s="3">
        <v>2020</v>
      </c>
      <c r="B82" s="4" t="s">
        <v>234</v>
      </c>
      <c r="C82" s="5">
        <v>9</v>
      </c>
      <c r="D82" s="4" t="s">
        <v>630</v>
      </c>
      <c r="E82" s="5">
        <v>48600</v>
      </c>
    </row>
    <row r="83" spans="1:5" x14ac:dyDescent="0.3">
      <c r="A83" s="3">
        <v>2020</v>
      </c>
      <c r="B83" s="4" t="s">
        <v>235</v>
      </c>
      <c r="C83" s="5">
        <v>10</v>
      </c>
      <c r="D83" s="4" t="s">
        <v>630</v>
      </c>
      <c r="E83" s="5">
        <v>53080</v>
      </c>
    </row>
    <row r="84" spans="1:5" x14ac:dyDescent="0.3">
      <c r="A84" s="3">
        <v>2020</v>
      </c>
      <c r="B84" s="4" t="s">
        <v>236</v>
      </c>
      <c r="C84" s="5">
        <v>11</v>
      </c>
      <c r="D84" s="4" t="s">
        <v>630</v>
      </c>
      <c r="E84" s="5">
        <v>57560</v>
      </c>
    </row>
    <row r="85" spans="1:5" x14ac:dyDescent="0.3">
      <c r="A85" s="3">
        <v>2020</v>
      </c>
      <c r="B85" s="4" t="s">
        <v>237</v>
      </c>
      <c r="C85" s="5">
        <v>12</v>
      </c>
      <c r="D85" s="4" t="s">
        <v>630</v>
      </c>
      <c r="E85" s="5">
        <v>62040</v>
      </c>
    </row>
    <row r="86" spans="1:5" x14ac:dyDescent="0.3">
      <c r="A86" s="3">
        <v>2020</v>
      </c>
      <c r="B86" s="4" t="s">
        <v>238</v>
      </c>
      <c r="C86" s="5">
        <v>1</v>
      </c>
      <c r="D86" s="4" t="s">
        <v>631</v>
      </c>
      <c r="E86" s="5">
        <v>15950</v>
      </c>
    </row>
    <row r="87" spans="1:5" x14ac:dyDescent="0.3">
      <c r="A87" s="3">
        <v>2020</v>
      </c>
      <c r="B87" s="4" t="s">
        <v>239</v>
      </c>
      <c r="C87" s="5">
        <v>2</v>
      </c>
      <c r="D87" s="4" t="s">
        <v>631</v>
      </c>
      <c r="E87" s="5">
        <v>21550</v>
      </c>
    </row>
    <row r="88" spans="1:5" x14ac:dyDescent="0.3">
      <c r="A88" s="3">
        <v>2020</v>
      </c>
      <c r="B88" s="4" t="s">
        <v>240</v>
      </c>
      <c r="C88" s="5">
        <v>3</v>
      </c>
      <c r="D88" s="4" t="s">
        <v>631</v>
      </c>
      <c r="E88" s="5">
        <v>27150</v>
      </c>
    </row>
    <row r="89" spans="1:5" x14ac:dyDescent="0.3">
      <c r="A89" s="3">
        <v>2020</v>
      </c>
      <c r="B89" s="4" t="s">
        <v>241</v>
      </c>
      <c r="C89" s="5">
        <v>4</v>
      </c>
      <c r="D89" s="4" t="s">
        <v>631</v>
      </c>
      <c r="E89" s="5">
        <v>32750</v>
      </c>
    </row>
    <row r="90" spans="1:5" x14ac:dyDescent="0.3">
      <c r="A90" s="3">
        <v>2020</v>
      </c>
      <c r="B90" s="4" t="s">
        <v>242</v>
      </c>
      <c r="C90" s="5">
        <v>5</v>
      </c>
      <c r="D90" s="4" t="s">
        <v>631</v>
      </c>
      <c r="E90" s="5">
        <v>38350</v>
      </c>
    </row>
    <row r="91" spans="1:5" x14ac:dyDescent="0.3">
      <c r="A91" s="3">
        <v>2020</v>
      </c>
      <c r="B91" s="4" t="s">
        <v>243</v>
      </c>
      <c r="C91" s="5">
        <v>6</v>
      </c>
      <c r="D91" s="4" t="s">
        <v>631</v>
      </c>
      <c r="E91" s="5">
        <v>43950</v>
      </c>
    </row>
    <row r="92" spans="1:5" x14ac:dyDescent="0.3">
      <c r="A92" s="3">
        <v>2020</v>
      </c>
      <c r="B92" s="4" t="s">
        <v>244</v>
      </c>
      <c r="C92" s="5">
        <v>7</v>
      </c>
      <c r="D92" s="4" t="s">
        <v>631</v>
      </c>
      <c r="E92" s="5">
        <v>49550</v>
      </c>
    </row>
    <row r="93" spans="1:5" x14ac:dyDescent="0.3">
      <c r="A93" s="3">
        <v>2020</v>
      </c>
      <c r="B93" s="4" t="s">
        <v>245</v>
      </c>
      <c r="C93" s="5">
        <v>8</v>
      </c>
      <c r="D93" s="4" t="s">
        <v>631</v>
      </c>
      <c r="E93" s="5">
        <v>55150</v>
      </c>
    </row>
    <row r="94" spans="1:5" x14ac:dyDescent="0.3">
      <c r="A94" s="3">
        <v>2020</v>
      </c>
      <c r="B94" s="4" t="s">
        <v>246</v>
      </c>
      <c r="C94" s="5">
        <v>9</v>
      </c>
      <c r="D94" s="4" t="s">
        <v>631</v>
      </c>
      <c r="E94" s="5">
        <v>60750</v>
      </c>
    </row>
    <row r="95" spans="1:5" x14ac:dyDescent="0.3">
      <c r="A95" s="3">
        <v>2020</v>
      </c>
      <c r="B95" s="4" t="s">
        <v>247</v>
      </c>
      <c r="C95" s="5">
        <v>10</v>
      </c>
      <c r="D95" s="4" t="s">
        <v>631</v>
      </c>
      <c r="E95" s="5">
        <v>66350</v>
      </c>
    </row>
    <row r="96" spans="1:5" x14ac:dyDescent="0.3">
      <c r="A96" s="3">
        <v>2020</v>
      </c>
      <c r="B96" s="4" t="s">
        <v>248</v>
      </c>
      <c r="C96" s="5">
        <v>11</v>
      </c>
      <c r="D96" s="4" t="s">
        <v>631</v>
      </c>
      <c r="E96" s="5">
        <v>71950</v>
      </c>
    </row>
    <row r="97" spans="1:5" x14ac:dyDescent="0.3">
      <c r="A97" s="3">
        <v>2020</v>
      </c>
      <c r="B97" s="4" t="s">
        <v>249</v>
      </c>
      <c r="C97" s="5">
        <v>12</v>
      </c>
      <c r="D97" s="4" t="s">
        <v>631</v>
      </c>
      <c r="E97" s="5">
        <v>77550</v>
      </c>
    </row>
    <row r="98" spans="1:5" x14ac:dyDescent="0.3">
      <c r="A98" s="3">
        <v>2020</v>
      </c>
      <c r="B98" s="4" t="s">
        <v>250</v>
      </c>
      <c r="C98" s="5">
        <v>1</v>
      </c>
      <c r="D98" s="4" t="s">
        <v>632</v>
      </c>
      <c r="E98" s="5">
        <v>14680</v>
      </c>
    </row>
    <row r="99" spans="1:5" x14ac:dyDescent="0.3">
      <c r="A99" s="3">
        <v>2020</v>
      </c>
      <c r="B99" s="4" t="s">
        <v>251</v>
      </c>
      <c r="C99" s="5">
        <v>2</v>
      </c>
      <c r="D99" s="4" t="s">
        <v>632</v>
      </c>
      <c r="E99" s="5">
        <v>19830</v>
      </c>
    </row>
    <row r="100" spans="1:5" x14ac:dyDescent="0.3">
      <c r="A100" s="3">
        <v>2020</v>
      </c>
      <c r="B100" s="4" t="s">
        <v>252</v>
      </c>
      <c r="C100" s="5">
        <v>3</v>
      </c>
      <c r="D100" s="4" t="s">
        <v>632</v>
      </c>
      <c r="E100" s="5">
        <v>24980</v>
      </c>
    </row>
    <row r="101" spans="1:5" x14ac:dyDescent="0.3">
      <c r="A101" s="3">
        <v>2020</v>
      </c>
      <c r="B101" s="4" t="s">
        <v>253</v>
      </c>
      <c r="C101" s="5">
        <v>4</v>
      </c>
      <c r="D101" s="4" t="s">
        <v>632</v>
      </c>
      <c r="E101" s="5">
        <v>30130</v>
      </c>
    </row>
    <row r="102" spans="1:5" x14ac:dyDescent="0.3">
      <c r="A102" s="3">
        <v>2020</v>
      </c>
      <c r="B102" s="4" t="s">
        <v>254</v>
      </c>
      <c r="C102" s="5">
        <v>5</v>
      </c>
      <c r="D102" s="4" t="s">
        <v>632</v>
      </c>
      <c r="E102" s="5">
        <v>35280</v>
      </c>
    </row>
    <row r="103" spans="1:5" x14ac:dyDescent="0.3">
      <c r="A103" s="3">
        <v>2020</v>
      </c>
      <c r="B103" s="4" t="s">
        <v>255</v>
      </c>
      <c r="C103" s="5">
        <v>6</v>
      </c>
      <c r="D103" s="4" t="s">
        <v>632</v>
      </c>
      <c r="E103" s="5">
        <v>40430</v>
      </c>
    </row>
    <row r="104" spans="1:5" x14ac:dyDescent="0.3">
      <c r="A104" s="3">
        <v>2020</v>
      </c>
      <c r="B104" s="4" t="s">
        <v>256</v>
      </c>
      <c r="C104" s="5">
        <v>7</v>
      </c>
      <c r="D104" s="4" t="s">
        <v>632</v>
      </c>
      <c r="E104" s="5">
        <v>45580</v>
      </c>
    </row>
    <row r="105" spans="1:5" x14ac:dyDescent="0.3">
      <c r="A105" s="3">
        <v>2020</v>
      </c>
      <c r="B105" s="4" t="s">
        <v>257</v>
      </c>
      <c r="C105" s="5">
        <v>8</v>
      </c>
      <c r="D105" s="4" t="s">
        <v>632</v>
      </c>
      <c r="E105" s="5">
        <v>50730</v>
      </c>
    </row>
    <row r="106" spans="1:5" x14ac:dyDescent="0.3">
      <c r="A106" s="3">
        <v>2020</v>
      </c>
      <c r="B106" s="4" t="s">
        <v>258</v>
      </c>
      <c r="C106" s="5">
        <v>9</v>
      </c>
      <c r="D106" s="4" t="s">
        <v>632</v>
      </c>
      <c r="E106" s="5">
        <v>55880</v>
      </c>
    </row>
    <row r="107" spans="1:5" x14ac:dyDescent="0.3">
      <c r="A107" s="3">
        <v>2020</v>
      </c>
      <c r="B107" s="4" t="s">
        <v>259</v>
      </c>
      <c r="C107" s="5">
        <v>10</v>
      </c>
      <c r="D107" s="4" t="s">
        <v>632</v>
      </c>
      <c r="E107" s="5">
        <v>61030</v>
      </c>
    </row>
    <row r="108" spans="1:5" x14ac:dyDescent="0.3">
      <c r="A108" s="3">
        <v>2020</v>
      </c>
      <c r="B108" s="4" t="s">
        <v>260</v>
      </c>
      <c r="C108" s="5">
        <v>11</v>
      </c>
      <c r="D108" s="4" t="s">
        <v>632</v>
      </c>
      <c r="E108" s="5">
        <v>66180</v>
      </c>
    </row>
    <row r="109" spans="1:5" x14ac:dyDescent="0.3">
      <c r="A109" s="3">
        <v>2020</v>
      </c>
      <c r="B109" s="4" t="s">
        <v>261</v>
      </c>
      <c r="C109" s="5">
        <v>12</v>
      </c>
      <c r="D109" s="4" t="s">
        <v>632</v>
      </c>
      <c r="E109" s="5">
        <v>71330</v>
      </c>
    </row>
    <row r="110" spans="1:5" x14ac:dyDescent="0.3">
      <c r="A110" s="3">
        <v>2019</v>
      </c>
      <c r="B110" s="4" t="s">
        <v>262</v>
      </c>
      <c r="C110" s="5">
        <v>1</v>
      </c>
      <c r="D110" s="4" t="s">
        <v>633</v>
      </c>
      <c r="E110" s="5">
        <v>12490</v>
      </c>
    </row>
    <row r="111" spans="1:5" x14ac:dyDescent="0.3">
      <c r="A111" s="3">
        <v>2019</v>
      </c>
      <c r="B111" s="4" t="s">
        <v>263</v>
      </c>
      <c r="C111" s="5">
        <v>2</v>
      </c>
      <c r="D111" s="4" t="s">
        <v>633</v>
      </c>
      <c r="E111" s="5">
        <v>16910</v>
      </c>
    </row>
    <row r="112" spans="1:5" x14ac:dyDescent="0.3">
      <c r="A112" s="3">
        <v>2019</v>
      </c>
      <c r="B112" s="4" t="s">
        <v>264</v>
      </c>
      <c r="C112" s="5">
        <v>3</v>
      </c>
      <c r="D112" s="4" t="s">
        <v>633</v>
      </c>
      <c r="E112" s="5">
        <v>21330</v>
      </c>
    </row>
    <row r="113" spans="1:5" x14ac:dyDescent="0.3">
      <c r="A113" s="3">
        <v>2019</v>
      </c>
      <c r="B113" s="4" t="s">
        <v>265</v>
      </c>
      <c r="C113" s="5">
        <v>4</v>
      </c>
      <c r="D113" s="4" t="s">
        <v>633</v>
      </c>
      <c r="E113" s="5">
        <v>25750</v>
      </c>
    </row>
    <row r="114" spans="1:5" x14ac:dyDescent="0.3">
      <c r="A114" s="3">
        <v>2019</v>
      </c>
      <c r="B114" s="4" t="s">
        <v>266</v>
      </c>
      <c r="C114" s="5">
        <v>5</v>
      </c>
      <c r="D114" s="4" t="s">
        <v>633</v>
      </c>
      <c r="E114" s="5">
        <v>30170</v>
      </c>
    </row>
    <row r="115" spans="1:5" x14ac:dyDescent="0.3">
      <c r="A115" s="3">
        <v>2019</v>
      </c>
      <c r="B115" s="4" t="s">
        <v>267</v>
      </c>
      <c r="C115" s="5">
        <v>6</v>
      </c>
      <c r="D115" s="4" t="s">
        <v>633</v>
      </c>
      <c r="E115" s="5">
        <v>34590</v>
      </c>
    </row>
    <row r="116" spans="1:5" x14ac:dyDescent="0.3">
      <c r="A116" s="3">
        <v>2019</v>
      </c>
      <c r="B116" s="4" t="s">
        <v>268</v>
      </c>
      <c r="C116" s="5">
        <v>7</v>
      </c>
      <c r="D116" s="4" t="s">
        <v>633</v>
      </c>
      <c r="E116" s="5">
        <v>39010</v>
      </c>
    </row>
    <row r="117" spans="1:5" x14ac:dyDescent="0.3">
      <c r="A117" s="3">
        <v>2019</v>
      </c>
      <c r="B117" s="4" t="s">
        <v>269</v>
      </c>
      <c r="C117" s="5">
        <v>8</v>
      </c>
      <c r="D117" s="4" t="s">
        <v>633</v>
      </c>
      <c r="E117" s="5">
        <v>43430</v>
      </c>
    </row>
    <row r="118" spans="1:5" x14ac:dyDescent="0.3">
      <c r="A118" s="3">
        <v>2019</v>
      </c>
      <c r="B118" s="4" t="s">
        <v>270</v>
      </c>
      <c r="C118" s="5">
        <v>9</v>
      </c>
      <c r="D118" s="4" t="s">
        <v>633</v>
      </c>
      <c r="E118" s="5">
        <v>47850</v>
      </c>
    </row>
    <row r="119" spans="1:5" x14ac:dyDescent="0.3">
      <c r="A119" s="3">
        <v>2019</v>
      </c>
      <c r="B119" s="4" t="s">
        <v>271</v>
      </c>
      <c r="C119" s="5">
        <v>10</v>
      </c>
      <c r="D119" s="4" t="s">
        <v>633</v>
      </c>
      <c r="E119" s="5">
        <v>52270</v>
      </c>
    </row>
    <row r="120" spans="1:5" x14ac:dyDescent="0.3">
      <c r="A120" s="3">
        <v>2019</v>
      </c>
      <c r="B120" s="4" t="s">
        <v>272</v>
      </c>
      <c r="C120" s="5">
        <v>11</v>
      </c>
      <c r="D120" s="4" t="s">
        <v>633</v>
      </c>
      <c r="E120" s="5">
        <v>56690</v>
      </c>
    </row>
    <row r="121" spans="1:5" x14ac:dyDescent="0.3">
      <c r="A121" s="3">
        <v>2019</v>
      </c>
      <c r="B121" s="4" t="s">
        <v>273</v>
      </c>
      <c r="C121" s="5">
        <v>12</v>
      </c>
      <c r="D121" s="4" t="s">
        <v>633</v>
      </c>
      <c r="E121" s="5">
        <v>61110</v>
      </c>
    </row>
    <row r="122" spans="1:5" x14ac:dyDescent="0.3">
      <c r="A122" s="3">
        <v>2019</v>
      </c>
      <c r="B122" s="4" t="s">
        <v>274</v>
      </c>
      <c r="C122" s="5">
        <v>1</v>
      </c>
      <c r="D122" s="4" t="s">
        <v>634</v>
      </c>
      <c r="E122" s="5">
        <v>15600</v>
      </c>
    </row>
    <row r="123" spans="1:5" x14ac:dyDescent="0.3">
      <c r="A123" s="3">
        <v>2019</v>
      </c>
      <c r="B123" s="4" t="s">
        <v>275</v>
      </c>
      <c r="C123" s="5">
        <v>2</v>
      </c>
      <c r="D123" s="4" t="s">
        <v>634</v>
      </c>
      <c r="E123" s="5">
        <v>21130</v>
      </c>
    </row>
    <row r="124" spans="1:5" x14ac:dyDescent="0.3">
      <c r="A124" s="3">
        <v>2019</v>
      </c>
      <c r="B124" s="4" t="s">
        <v>276</v>
      </c>
      <c r="C124" s="5">
        <v>3</v>
      </c>
      <c r="D124" s="4" t="s">
        <v>634</v>
      </c>
      <c r="E124" s="5">
        <v>26660</v>
      </c>
    </row>
    <row r="125" spans="1:5" x14ac:dyDescent="0.3">
      <c r="A125" s="3">
        <v>2019</v>
      </c>
      <c r="B125" s="4" t="s">
        <v>277</v>
      </c>
      <c r="C125" s="5">
        <v>4</v>
      </c>
      <c r="D125" s="4" t="s">
        <v>634</v>
      </c>
      <c r="E125" s="5">
        <v>32190</v>
      </c>
    </row>
    <row r="126" spans="1:5" x14ac:dyDescent="0.3">
      <c r="A126" s="3">
        <v>2019</v>
      </c>
      <c r="B126" s="4" t="s">
        <v>278</v>
      </c>
      <c r="C126" s="5">
        <v>5</v>
      </c>
      <c r="D126" s="4" t="s">
        <v>634</v>
      </c>
      <c r="E126" s="5">
        <v>37720</v>
      </c>
    </row>
    <row r="127" spans="1:5" x14ac:dyDescent="0.3">
      <c r="A127" s="3">
        <v>2019</v>
      </c>
      <c r="B127" s="4" t="s">
        <v>279</v>
      </c>
      <c r="C127" s="5">
        <v>6</v>
      </c>
      <c r="D127" s="4" t="s">
        <v>634</v>
      </c>
      <c r="E127" s="5">
        <v>43250</v>
      </c>
    </row>
    <row r="128" spans="1:5" x14ac:dyDescent="0.3">
      <c r="A128" s="3">
        <v>2019</v>
      </c>
      <c r="B128" s="4" t="s">
        <v>280</v>
      </c>
      <c r="C128" s="5">
        <v>7</v>
      </c>
      <c r="D128" s="4" t="s">
        <v>634</v>
      </c>
      <c r="E128" s="5">
        <v>48780</v>
      </c>
    </row>
    <row r="129" spans="1:5" x14ac:dyDescent="0.3">
      <c r="A129" s="3">
        <v>2019</v>
      </c>
      <c r="B129" s="4" t="s">
        <v>281</v>
      </c>
      <c r="C129" s="5">
        <v>8</v>
      </c>
      <c r="D129" s="4" t="s">
        <v>634</v>
      </c>
      <c r="E129" s="5">
        <v>54310</v>
      </c>
    </row>
    <row r="130" spans="1:5" x14ac:dyDescent="0.3">
      <c r="A130" s="3">
        <v>2019</v>
      </c>
      <c r="B130" s="4" t="s">
        <v>282</v>
      </c>
      <c r="C130" s="5">
        <v>9</v>
      </c>
      <c r="D130" s="4" t="s">
        <v>634</v>
      </c>
      <c r="E130" s="5">
        <v>59840</v>
      </c>
    </row>
    <row r="131" spans="1:5" x14ac:dyDescent="0.3">
      <c r="A131" s="3">
        <v>2019</v>
      </c>
      <c r="B131" s="4" t="s">
        <v>283</v>
      </c>
      <c r="C131" s="5">
        <v>10</v>
      </c>
      <c r="D131" s="4" t="s">
        <v>634</v>
      </c>
      <c r="E131" s="5">
        <v>65370</v>
      </c>
    </row>
    <row r="132" spans="1:5" x14ac:dyDescent="0.3">
      <c r="A132" s="3">
        <v>2019</v>
      </c>
      <c r="B132" s="4" t="s">
        <v>284</v>
      </c>
      <c r="C132" s="5">
        <v>11</v>
      </c>
      <c r="D132" s="4" t="s">
        <v>634</v>
      </c>
      <c r="E132" s="5">
        <v>70900</v>
      </c>
    </row>
    <row r="133" spans="1:5" x14ac:dyDescent="0.3">
      <c r="A133" s="3">
        <v>2019</v>
      </c>
      <c r="B133" s="4" t="s">
        <v>285</v>
      </c>
      <c r="C133" s="5">
        <v>12</v>
      </c>
      <c r="D133" s="4" t="s">
        <v>634</v>
      </c>
      <c r="E133" s="5">
        <v>76430</v>
      </c>
    </row>
    <row r="134" spans="1:5" x14ac:dyDescent="0.3">
      <c r="A134" s="3">
        <v>2019</v>
      </c>
      <c r="B134" s="4" t="s">
        <v>286</v>
      </c>
      <c r="C134" s="5">
        <v>1</v>
      </c>
      <c r="D134" s="4" t="s">
        <v>635</v>
      </c>
      <c r="E134" s="5">
        <v>14380</v>
      </c>
    </row>
    <row r="135" spans="1:5" x14ac:dyDescent="0.3">
      <c r="A135" s="3">
        <v>2019</v>
      </c>
      <c r="B135" s="4" t="s">
        <v>287</v>
      </c>
      <c r="C135" s="5">
        <v>2</v>
      </c>
      <c r="D135" s="4" t="s">
        <v>635</v>
      </c>
      <c r="E135" s="5">
        <v>19460</v>
      </c>
    </row>
    <row r="136" spans="1:5" x14ac:dyDescent="0.3">
      <c r="A136" s="3">
        <v>2019</v>
      </c>
      <c r="B136" s="4" t="s">
        <v>288</v>
      </c>
      <c r="C136" s="5">
        <v>3</v>
      </c>
      <c r="D136" s="4" t="s">
        <v>635</v>
      </c>
      <c r="E136" s="5">
        <v>24540</v>
      </c>
    </row>
    <row r="137" spans="1:5" x14ac:dyDescent="0.3">
      <c r="A137" s="3">
        <v>2019</v>
      </c>
      <c r="B137" s="4" t="s">
        <v>289</v>
      </c>
      <c r="C137" s="5">
        <v>4</v>
      </c>
      <c r="D137" s="4" t="s">
        <v>635</v>
      </c>
      <c r="E137" s="5">
        <v>29620</v>
      </c>
    </row>
    <row r="138" spans="1:5" x14ac:dyDescent="0.3">
      <c r="A138" s="3">
        <v>2019</v>
      </c>
      <c r="B138" s="4" t="s">
        <v>290</v>
      </c>
      <c r="C138" s="5">
        <v>5</v>
      </c>
      <c r="D138" s="4" t="s">
        <v>635</v>
      </c>
      <c r="E138" s="5">
        <v>34700</v>
      </c>
    </row>
    <row r="139" spans="1:5" x14ac:dyDescent="0.3">
      <c r="A139" s="3">
        <v>2019</v>
      </c>
      <c r="B139" s="4" t="s">
        <v>291</v>
      </c>
      <c r="C139" s="5">
        <v>6</v>
      </c>
      <c r="D139" s="4" t="s">
        <v>635</v>
      </c>
      <c r="E139" s="5">
        <v>39780</v>
      </c>
    </row>
    <row r="140" spans="1:5" x14ac:dyDescent="0.3">
      <c r="A140" s="3">
        <v>2019</v>
      </c>
      <c r="B140" s="4" t="s">
        <v>292</v>
      </c>
      <c r="C140" s="5">
        <v>7</v>
      </c>
      <c r="D140" s="4" t="s">
        <v>635</v>
      </c>
      <c r="E140" s="5">
        <v>44860</v>
      </c>
    </row>
    <row r="141" spans="1:5" x14ac:dyDescent="0.3">
      <c r="A141" s="3">
        <v>2019</v>
      </c>
      <c r="B141" s="4" t="s">
        <v>293</v>
      </c>
      <c r="C141" s="5">
        <v>8</v>
      </c>
      <c r="D141" s="4" t="s">
        <v>635</v>
      </c>
      <c r="E141" s="5">
        <v>49940</v>
      </c>
    </row>
    <row r="142" spans="1:5" x14ac:dyDescent="0.3">
      <c r="A142" s="3">
        <v>2019</v>
      </c>
      <c r="B142" s="4" t="s">
        <v>294</v>
      </c>
      <c r="C142" s="5">
        <v>9</v>
      </c>
      <c r="D142" s="4" t="s">
        <v>635</v>
      </c>
      <c r="E142" s="5">
        <v>55020</v>
      </c>
    </row>
    <row r="143" spans="1:5" x14ac:dyDescent="0.3">
      <c r="A143" s="3">
        <v>2019</v>
      </c>
      <c r="B143" s="4" t="s">
        <v>295</v>
      </c>
      <c r="C143" s="5">
        <v>10</v>
      </c>
      <c r="D143" s="4" t="s">
        <v>635</v>
      </c>
      <c r="E143" s="5">
        <v>60100</v>
      </c>
    </row>
    <row r="144" spans="1:5" x14ac:dyDescent="0.3">
      <c r="A144" s="3">
        <v>2019</v>
      </c>
      <c r="B144" s="4" t="s">
        <v>296</v>
      </c>
      <c r="C144" s="5">
        <v>11</v>
      </c>
      <c r="D144" s="4" t="s">
        <v>635</v>
      </c>
      <c r="E144" s="5">
        <v>65180</v>
      </c>
    </row>
    <row r="145" spans="1:5" x14ac:dyDescent="0.3">
      <c r="A145" s="3">
        <v>2019</v>
      </c>
      <c r="B145" s="4" t="s">
        <v>297</v>
      </c>
      <c r="C145" s="5">
        <v>12</v>
      </c>
      <c r="D145" s="4" t="s">
        <v>635</v>
      </c>
      <c r="E145" s="5">
        <v>70260</v>
      </c>
    </row>
    <row r="146" spans="1:5" x14ac:dyDescent="0.3">
      <c r="A146" s="3">
        <v>2018</v>
      </c>
      <c r="B146" s="4" t="s">
        <v>298</v>
      </c>
      <c r="C146" s="5">
        <v>1</v>
      </c>
      <c r="D146" s="4" t="s">
        <v>636</v>
      </c>
      <c r="E146" s="5">
        <v>12140</v>
      </c>
    </row>
    <row r="147" spans="1:5" x14ac:dyDescent="0.3">
      <c r="A147" s="3">
        <v>2018</v>
      </c>
      <c r="B147" s="4" t="s">
        <v>299</v>
      </c>
      <c r="C147" s="5">
        <v>2</v>
      </c>
      <c r="D147" s="4" t="s">
        <v>636</v>
      </c>
      <c r="E147" s="5">
        <v>16460</v>
      </c>
    </row>
    <row r="148" spans="1:5" x14ac:dyDescent="0.3">
      <c r="A148" s="3">
        <v>2018</v>
      </c>
      <c r="B148" s="4" t="s">
        <v>300</v>
      </c>
      <c r="C148" s="5">
        <v>3</v>
      </c>
      <c r="D148" s="4" t="s">
        <v>636</v>
      </c>
      <c r="E148" s="5">
        <v>20780</v>
      </c>
    </row>
    <row r="149" spans="1:5" x14ac:dyDescent="0.3">
      <c r="A149" s="3">
        <v>2018</v>
      </c>
      <c r="B149" s="4" t="s">
        <v>301</v>
      </c>
      <c r="C149" s="5">
        <v>4</v>
      </c>
      <c r="D149" s="4" t="s">
        <v>636</v>
      </c>
      <c r="E149" s="5">
        <v>25100</v>
      </c>
    </row>
    <row r="150" spans="1:5" x14ac:dyDescent="0.3">
      <c r="A150" s="3">
        <v>2018</v>
      </c>
      <c r="B150" s="4" t="s">
        <v>302</v>
      </c>
      <c r="C150" s="5">
        <v>5</v>
      </c>
      <c r="D150" s="4" t="s">
        <v>636</v>
      </c>
      <c r="E150" s="5">
        <v>29420</v>
      </c>
    </row>
    <row r="151" spans="1:5" x14ac:dyDescent="0.3">
      <c r="A151" s="3">
        <v>2018</v>
      </c>
      <c r="B151" s="4" t="s">
        <v>303</v>
      </c>
      <c r="C151" s="5">
        <v>6</v>
      </c>
      <c r="D151" s="4" t="s">
        <v>636</v>
      </c>
      <c r="E151" s="5">
        <v>33740</v>
      </c>
    </row>
    <row r="152" spans="1:5" x14ac:dyDescent="0.3">
      <c r="A152" s="3">
        <v>2018</v>
      </c>
      <c r="B152" s="4" t="s">
        <v>304</v>
      </c>
      <c r="C152" s="5">
        <v>7</v>
      </c>
      <c r="D152" s="4" t="s">
        <v>636</v>
      </c>
      <c r="E152" s="5">
        <v>38060</v>
      </c>
    </row>
    <row r="153" spans="1:5" x14ac:dyDescent="0.3">
      <c r="A153" s="3">
        <v>2018</v>
      </c>
      <c r="B153" s="4" t="s">
        <v>305</v>
      </c>
      <c r="C153" s="5">
        <v>8</v>
      </c>
      <c r="D153" s="4" t="s">
        <v>636</v>
      </c>
      <c r="E153" s="5">
        <v>42380</v>
      </c>
    </row>
    <row r="154" spans="1:5" x14ac:dyDescent="0.3">
      <c r="A154" s="3">
        <v>2018</v>
      </c>
      <c r="B154" s="4" t="s">
        <v>306</v>
      </c>
      <c r="C154" s="5">
        <v>9</v>
      </c>
      <c r="D154" s="4" t="s">
        <v>636</v>
      </c>
      <c r="E154" s="5">
        <v>46700</v>
      </c>
    </row>
    <row r="155" spans="1:5" x14ac:dyDescent="0.3">
      <c r="A155" s="3">
        <v>2018</v>
      </c>
      <c r="B155" s="4" t="s">
        <v>307</v>
      </c>
      <c r="C155" s="5">
        <v>10</v>
      </c>
      <c r="D155" s="4" t="s">
        <v>636</v>
      </c>
      <c r="E155" s="5">
        <v>51020</v>
      </c>
    </row>
    <row r="156" spans="1:5" x14ac:dyDescent="0.3">
      <c r="A156" s="3">
        <v>2018</v>
      </c>
      <c r="B156" s="4" t="s">
        <v>308</v>
      </c>
      <c r="C156" s="5">
        <v>11</v>
      </c>
      <c r="D156" s="4" t="s">
        <v>636</v>
      </c>
      <c r="E156" s="5">
        <v>55340</v>
      </c>
    </row>
    <row r="157" spans="1:5" x14ac:dyDescent="0.3">
      <c r="A157" s="3">
        <v>2018</v>
      </c>
      <c r="B157" s="4" t="s">
        <v>309</v>
      </c>
      <c r="C157" s="5">
        <v>12</v>
      </c>
      <c r="D157" s="4" t="s">
        <v>636</v>
      </c>
      <c r="E157" s="5">
        <v>59660</v>
      </c>
    </row>
    <row r="158" spans="1:5" x14ac:dyDescent="0.3">
      <c r="A158" s="3">
        <v>2018</v>
      </c>
      <c r="B158" s="4" t="s">
        <v>310</v>
      </c>
      <c r="C158" s="5">
        <v>1</v>
      </c>
      <c r="D158" s="4" t="s">
        <v>637</v>
      </c>
      <c r="E158" s="5">
        <v>15180</v>
      </c>
    </row>
    <row r="159" spans="1:5" x14ac:dyDescent="0.3">
      <c r="A159" s="3">
        <v>2018</v>
      </c>
      <c r="B159" s="4" t="s">
        <v>311</v>
      </c>
      <c r="C159" s="5">
        <v>2</v>
      </c>
      <c r="D159" s="4" t="s">
        <v>637</v>
      </c>
      <c r="E159" s="5">
        <v>20580</v>
      </c>
    </row>
    <row r="160" spans="1:5" x14ac:dyDescent="0.3">
      <c r="A160" s="3">
        <v>2018</v>
      </c>
      <c r="B160" s="4" t="s">
        <v>312</v>
      </c>
      <c r="C160" s="5">
        <v>3</v>
      </c>
      <c r="D160" s="4" t="s">
        <v>637</v>
      </c>
      <c r="E160" s="5">
        <v>25980</v>
      </c>
    </row>
    <row r="161" spans="1:5" x14ac:dyDescent="0.3">
      <c r="A161" s="3">
        <v>2018</v>
      </c>
      <c r="B161" s="4" t="s">
        <v>313</v>
      </c>
      <c r="C161" s="5">
        <v>4</v>
      </c>
      <c r="D161" s="4" t="s">
        <v>637</v>
      </c>
      <c r="E161" s="5">
        <v>31380</v>
      </c>
    </row>
    <row r="162" spans="1:5" x14ac:dyDescent="0.3">
      <c r="A162" s="3">
        <v>2018</v>
      </c>
      <c r="B162" s="4" t="s">
        <v>314</v>
      </c>
      <c r="C162" s="5">
        <v>5</v>
      </c>
      <c r="D162" s="4" t="s">
        <v>637</v>
      </c>
      <c r="E162" s="5">
        <v>36780</v>
      </c>
    </row>
    <row r="163" spans="1:5" x14ac:dyDescent="0.3">
      <c r="A163" s="3">
        <v>2018</v>
      </c>
      <c r="B163" s="4" t="s">
        <v>315</v>
      </c>
      <c r="C163" s="5">
        <v>6</v>
      </c>
      <c r="D163" s="4" t="s">
        <v>637</v>
      </c>
      <c r="E163" s="5">
        <v>42180</v>
      </c>
    </row>
    <row r="164" spans="1:5" x14ac:dyDescent="0.3">
      <c r="A164" s="3">
        <v>2018</v>
      </c>
      <c r="B164" s="4" t="s">
        <v>316</v>
      </c>
      <c r="C164" s="5">
        <v>7</v>
      </c>
      <c r="D164" s="4" t="s">
        <v>637</v>
      </c>
      <c r="E164" s="5">
        <v>47580</v>
      </c>
    </row>
    <row r="165" spans="1:5" x14ac:dyDescent="0.3">
      <c r="A165" s="3">
        <v>2018</v>
      </c>
      <c r="B165" s="4" t="s">
        <v>317</v>
      </c>
      <c r="C165" s="5">
        <v>8</v>
      </c>
      <c r="D165" s="4" t="s">
        <v>637</v>
      </c>
      <c r="E165" s="5">
        <v>52980</v>
      </c>
    </row>
    <row r="166" spans="1:5" x14ac:dyDescent="0.3">
      <c r="A166" s="3">
        <v>2018</v>
      </c>
      <c r="B166" s="4" t="s">
        <v>318</v>
      </c>
      <c r="C166" s="5">
        <v>9</v>
      </c>
      <c r="D166" s="4" t="s">
        <v>637</v>
      </c>
      <c r="E166" s="5">
        <v>58380</v>
      </c>
    </row>
    <row r="167" spans="1:5" x14ac:dyDescent="0.3">
      <c r="A167" s="3">
        <v>2018</v>
      </c>
      <c r="B167" s="4" t="s">
        <v>319</v>
      </c>
      <c r="C167" s="5">
        <v>10</v>
      </c>
      <c r="D167" s="4" t="s">
        <v>637</v>
      </c>
      <c r="E167" s="5">
        <v>63780</v>
      </c>
    </row>
    <row r="168" spans="1:5" x14ac:dyDescent="0.3">
      <c r="A168" s="3">
        <v>2018</v>
      </c>
      <c r="B168" s="4" t="s">
        <v>320</v>
      </c>
      <c r="C168" s="5">
        <v>11</v>
      </c>
      <c r="D168" s="4" t="s">
        <v>637</v>
      </c>
      <c r="E168" s="5">
        <v>69180</v>
      </c>
    </row>
    <row r="169" spans="1:5" x14ac:dyDescent="0.3">
      <c r="A169" s="3">
        <v>2018</v>
      </c>
      <c r="B169" s="4" t="s">
        <v>321</v>
      </c>
      <c r="C169" s="5">
        <v>12</v>
      </c>
      <c r="D169" s="4" t="s">
        <v>637</v>
      </c>
      <c r="E169" s="5">
        <v>74580</v>
      </c>
    </row>
    <row r="170" spans="1:5" x14ac:dyDescent="0.3">
      <c r="A170" s="3">
        <v>2018</v>
      </c>
      <c r="B170" s="4" t="s">
        <v>322</v>
      </c>
      <c r="C170" s="5">
        <v>1</v>
      </c>
      <c r="D170" s="4" t="s">
        <v>638</v>
      </c>
      <c r="E170" s="5">
        <v>13960</v>
      </c>
    </row>
    <row r="171" spans="1:5" x14ac:dyDescent="0.3">
      <c r="A171" s="3">
        <v>2018</v>
      </c>
      <c r="B171" s="4" t="s">
        <v>323</v>
      </c>
      <c r="C171" s="5">
        <v>2</v>
      </c>
      <c r="D171" s="4" t="s">
        <v>638</v>
      </c>
      <c r="E171" s="5">
        <v>18930</v>
      </c>
    </row>
    <row r="172" spans="1:5" x14ac:dyDescent="0.3">
      <c r="A172" s="3">
        <v>2018</v>
      </c>
      <c r="B172" s="4" t="s">
        <v>324</v>
      </c>
      <c r="C172" s="5">
        <v>3</v>
      </c>
      <c r="D172" s="4" t="s">
        <v>638</v>
      </c>
      <c r="E172" s="5">
        <v>23900</v>
      </c>
    </row>
    <row r="173" spans="1:5" x14ac:dyDescent="0.3">
      <c r="A173" s="3">
        <v>2018</v>
      </c>
      <c r="B173" s="4" t="s">
        <v>325</v>
      </c>
      <c r="C173" s="5">
        <v>4</v>
      </c>
      <c r="D173" s="4" t="s">
        <v>638</v>
      </c>
      <c r="E173" s="5">
        <v>28870</v>
      </c>
    </row>
    <row r="174" spans="1:5" x14ac:dyDescent="0.3">
      <c r="A174" s="3">
        <v>2018</v>
      </c>
      <c r="B174" s="4" t="s">
        <v>326</v>
      </c>
      <c r="C174" s="5">
        <v>5</v>
      </c>
      <c r="D174" s="4" t="s">
        <v>638</v>
      </c>
      <c r="E174" s="5">
        <v>33840</v>
      </c>
    </row>
    <row r="175" spans="1:5" x14ac:dyDescent="0.3">
      <c r="A175" s="3">
        <v>2018</v>
      </c>
      <c r="B175" s="4" t="s">
        <v>327</v>
      </c>
      <c r="C175" s="5">
        <v>6</v>
      </c>
      <c r="D175" s="4" t="s">
        <v>638</v>
      </c>
      <c r="E175" s="5">
        <v>38810</v>
      </c>
    </row>
    <row r="176" spans="1:5" x14ac:dyDescent="0.3">
      <c r="A176" s="3">
        <v>2018</v>
      </c>
      <c r="B176" s="4" t="s">
        <v>328</v>
      </c>
      <c r="C176" s="5">
        <v>7</v>
      </c>
      <c r="D176" s="4" t="s">
        <v>638</v>
      </c>
      <c r="E176" s="5">
        <v>43780</v>
      </c>
    </row>
    <row r="177" spans="1:5" x14ac:dyDescent="0.3">
      <c r="A177" s="3">
        <v>2018</v>
      </c>
      <c r="B177" s="4" t="s">
        <v>329</v>
      </c>
      <c r="C177" s="5">
        <v>8</v>
      </c>
      <c r="D177" s="4" t="s">
        <v>638</v>
      </c>
      <c r="E177" s="5">
        <v>48750</v>
      </c>
    </row>
    <row r="178" spans="1:5" x14ac:dyDescent="0.3">
      <c r="A178" s="3">
        <v>2018</v>
      </c>
      <c r="B178" s="4" t="s">
        <v>330</v>
      </c>
      <c r="C178" s="5">
        <v>9</v>
      </c>
      <c r="D178" s="4" t="s">
        <v>638</v>
      </c>
      <c r="E178" s="5">
        <v>53720</v>
      </c>
    </row>
    <row r="179" spans="1:5" x14ac:dyDescent="0.3">
      <c r="A179" s="3">
        <v>2018</v>
      </c>
      <c r="B179" s="4" t="s">
        <v>331</v>
      </c>
      <c r="C179" s="5">
        <v>10</v>
      </c>
      <c r="D179" s="4" t="s">
        <v>638</v>
      </c>
      <c r="E179" s="5">
        <v>58690</v>
      </c>
    </row>
    <row r="180" spans="1:5" x14ac:dyDescent="0.3">
      <c r="A180" s="3">
        <v>2018</v>
      </c>
      <c r="B180" s="4" t="s">
        <v>332</v>
      </c>
      <c r="C180" s="5">
        <v>11</v>
      </c>
      <c r="D180" s="4" t="s">
        <v>638</v>
      </c>
      <c r="E180" s="5">
        <v>63660</v>
      </c>
    </row>
    <row r="181" spans="1:5" x14ac:dyDescent="0.3">
      <c r="A181" s="3">
        <v>2018</v>
      </c>
      <c r="B181" s="4" t="s">
        <v>333</v>
      </c>
      <c r="C181" s="5">
        <v>12</v>
      </c>
      <c r="D181" s="4" t="s">
        <v>638</v>
      </c>
      <c r="E181" s="5">
        <v>68630</v>
      </c>
    </row>
    <row r="182" spans="1:5" x14ac:dyDescent="0.3">
      <c r="A182" s="3">
        <v>2017</v>
      </c>
      <c r="B182" s="4" t="s">
        <v>334</v>
      </c>
      <c r="C182" s="5">
        <v>1</v>
      </c>
      <c r="D182" s="4" t="s">
        <v>639</v>
      </c>
      <c r="E182" s="5">
        <v>12060</v>
      </c>
    </row>
    <row r="183" spans="1:5" x14ac:dyDescent="0.3">
      <c r="A183" s="3">
        <v>2017</v>
      </c>
      <c r="B183" s="4" t="s">
        <v>335</v>
      </c>
      <c r="C183" s="5">
        <v>2</v>
      </c>
      <c r="D183" s="4" t="s">
        <v>639</v>
      </c>
      <c r="E183" s="5">
        <v>16240</v>
      </c>
    </row>
    <row r="184" spans="1:5" x14ac:dyDescent="0.3">
      <c r="A184" s="3">
        <v>2017</v>
      </c>
      <c r="B184" s="4" t="s">
        <v>336</v>
      </c>
      <c r="C184" s="5">
        <v>3</v>
      </c>
      <c r="D184" s="4" t="s">
        <v>639</v>
      </c>
      <c r="E184" s="5">
        <v>20420</v>
      </c>
    </row>
    <row r="185" spans="1:5" x14ac:dyDescent="0.3">
      <c r="A185" s="3">
        <v>2017</v>
      </c>
      <c r="B185" s="4" t="s">
        <v>337</v>
      </c>
      <c r="C185" s="5">
        <v>4</v>
      </c>
      <c r="D185" s="4" t="s">
        <v>639</v>
      </c>
      <c r="E185" s="5">
        <v>24600</v>
      </c>
    </row>
    <row r="186" spans="1:5" x14ac:dyDescent="0.3">
      <c r="A186" s="3">
        <v>2017</v>
      </c>
      <c r="B186" s="4" t="s">
        <v>338</v>
      </c>
      <c r="C186" s="5">
        <v>5</v>
      </c>
      <c r="D186" s="4" t="s">
        <v>639</v>
      </c>
      <c r="E186" s="5">
        <v>28780</v>
      </c>
    </row>
    <row r="187" spans="1:5" x14ac:dyDescent="0.3">
      <c r="A187" s="3">
        <v>2017</v>
      </c>
      <c r="B187" s="4" t="s">
        <v>339</v>
      </c>
      <c r="C187" s="5">
        <v>6</v>
      </c>
      <c r="D187" s="4" t="s">
        <v>639</v>
      </c>
      <c r="E187" s="5">
        <v>32960</v>
      </c>
    </row>
    <row r="188" spans="1:5" x14ac:dyDescent="0.3">
      <c r="A188" s="3">
        <v>2017</v>
      </c>
      <c r="B188" s="4" t="s">
        <v>340</v>
      </c>
      <c r="C188" s="5">
        <v>7</v>
      </c>
      <c r="D188" s="4" t="s">
        <v>639</v>
      </c>
      <c r="E188" s="5">
        <v>37140</v>
      </c>
    </row>
    <row r="189" spans="1:5" x14ac:dyDescent="0.3">
      <c r="A189" s="3">
        <v>2017</v>
      </c>
      <c r="B189" s="4" t="s">
        <v>341</v>
      </c>
      <c r="C189" s="5">
        <v>8</v>
      </c>
      <c r="D189" s="4" t="s">
        <v>639</v>
      </c>
      <c r="E189" s="5">
        <v>41320</v>
      </c>
    </row>
    <row r="190" spans="1:5" x14ac:dyDescent="0.3">
      <c r="A190" s="3">
        <v>2017</v>
      </c>
      <c r="B190" s="4" t="s">
        <v>342</v>
      </c>
      <c r="C190" s="5">
        <v>9</v>
      </c>
      <c r="D190" s="4" t="s">
        <v>639</v>
      </c>
      <c r="E190" s="5">
        <v>45500</v>
      </c>
    </row>
    <row r="191" spans="1:5" x14ac:dyDescent="0.3">
      <c r="A191" s="3">
        <v>2017</v>
      </c>
      <c r="B191" s="4" t="s">
        <v>343</v>
      </c>
      <c r="C191" s="5">
        <v>10</v>
      </c>
      <c r="D191" s="4" t="s">
        <v>639</v>
      </c>
      <c r="E191" s="5">
        <v>49680</v>
      </c>
    </row>
    <row r="192" spans="1:5" x14ac:dyDescent="0.3">
      <c r="A192" s="3">
        <v>2017</v>
      </c>
      <c r="B192" s="4" t="s">
        <v>344</v>
      </c>
      <c r="C192" s="5">
        <v>11</v>
      </c>
      <c r="D192" s="4" t="s">
        <v>639</v>
      </c>
      <c r="E192" s="5">
        <v>53860</v>
      </c>
    </row>
    <row r="193" spans="1:5" x14ac:dyDescent="0.3">
      <c r="A193" s="3">
        <v>2017</v>
      </c>
      <c r="B193" s="4" t="s">
        <v>345</v>
      </c>
      <c r="C193" s="5">
        <v>12</v>
      </c>
      <c r="D193" s="4" t="s">
        <v>639</v>
      </c>
      <c r="E193" s="5">
        <v>58040</v>
      </c>
    </row>
    <row r="194" spans="1:5" x14ac:dyDescent="0.3">
      <c r="A194" s="3">
        <v>2017</v>
      </c>
      <c r="B194" s="4" t="s">
        <v>346</v>
      </c>
      <c r="C194" s="5">
        <v>1</v>
      </c>
      <c r="D194" s="4" t="s">
        <v>640</v>
      </c>
      <c r="E194" s="5">
        <v>15060</v>
      </c>
    </row>
    <row r="195" spans="1:5" x14ac:dyDescent="0.3">
      <c r="A195" s="3">
        <v>2017</v>
      </c>
      <c r="B195" s="4" t="s">
        <v>347</v>
      </c>
      <c r="C195" s="5">
        <v>2</v>
      </c>
      <c r="D195" s="4" t="s">
        <v>640</v>
      </c>
      <c r="E195" s="5">
        <v>20290</v>
      </c>
    </row>
    <row r="196" spans="1:5" x14ac:dyDescent="0.3">
      <c r="A196" s="3">
        <v>2017</v>
      </c>
      <c r="B196" s="4" t="s">
        <v>348</v>
      </c>
      <c r="C196" s="5">
        <v>3</v>
      </c>
      <c r="D196" s="4" t="s">
        <v>640</v>
      </c>
      <c r="E196" s="5">
        <v>25520</v>
      </c>
    </row>
    <row r="197" spans="1:5" x14ac:dyDescent="0.3">
      <c r="A197" s="3">
        <v>2017</v>
      </c>
      <c r="B197" s="4" t="s">
        <v>349</v>
      </c>
      <c r="C197" s="5">
        <v>4</v>
      </c>
      <c r="D197" s="4" t="s">
        <v>640</v>
      </c>
      <c r="E197" s="5">
        <v>30750</v>
      </c>
    </row>
    <row r="198" spans="1:5" x14ac:dyDescent="0.3">
      <c r="A198" s="3">
        <v>2017</v>
      </c>
      <c r="B198" s="4" t="s">
        <v>350</v>
      </c>
      <c r="C198" s="5">
        <v>5</v>
      </c>
      <c r="D198" s="4" t="s">
        <v>640</v>
      </c>
      <c r="E198" s="5">
        <v>35980</v>
      </c>
    </row>
    <row r="199" spans="1:5" x14ac:dyDescent="0.3">
      <c r="A199" s="3">
        <v>2017</v>
      </c>
      <c r="B199" s="4" t="s">
        <v>351</v>
      </c>
      <c r="C199" s="5">
        <v>6</v>
      </c>
      <c r="D199" s="4" t="s">
        <v>640</v>
      </c>
      <c r="E199" s="5">
        <v>41210</v>
      </c>
    </row>
    <row r="200" spans="1:5" x14ac:dyDescent="0.3">
      <c r="A200" s="3">
        <v>2017</v>
      </c>
      <c r="B200" s="4" t="s">
        <v>352</v>
      </c>
      <c r="C200" s="5">
        <v>7</v>
      </c>
      <c r="D200" s="4" t="s">
        <v>640</v>
      </c>
      <c r="E200" s="5">
        <v>46440</v>
      </c>
    </row>
    <row r="201" spans="1:5" x14ac:dyDescent="0.3">
      <c r="A201" s="3">
        <v>2017</v>
      </c>
      <c r="B201" s="4" t="s">
        <v>353</v>
      </c>
      <c r="C201" s="5">
        <v>8</v>
      </c>
      <c r="D201" s="4" t="s">
        <v>640</v>
      </c>
      <c r="E201" s="5">
        <v>51670</v>
      </c>
    </row>
    <row r="202" spans="1:5" x14ac:dyDescent="0.3">
      <c r="A202" s="3">
        <v>2017</v>
      </c>
      <c r="B202" s="4" t="s">
        <v>354</v>
      </c>
      <c r="C202" s="5">
        <v>9</v>
      </c>
      <c r="D202" s="4" t="s">
        <v>640</v>
      </c>
      <c r="E202" s="5">
        <v>56900</v>
      </c>
    </row>
    <row r="203" spans="1:5" x14ac:dyDescent="0.3">
      <c r="A203" s="3">
        <v>2017</v>
      </c>
      <c r="B203" s="4" t="s">
        <v>355</v>
      </c>
      <c r="C203" s="5">
        <v>10</v>
      </c>
      <c r="D203" s="4" t="s">
        <v>640</v>
      </c>
      <c r="E203" s="5">
        <v>62130</v>
      </c>
    </row>
    <row r="204" spans="1:5" x14ac:dyDescent="0.3">
      <c r="A204" s="3">
        <v>2017</v>
      </c>
      <c r="B204" s="4" t="s">
        <v>356</v>
      </c>
      <c r="C204" s="5">
        <v>11</v>
      </c>
      <c r="D204" s="4" t="s">
        <v>640</v>
      </c>
      <c r="E204" s="5">
        <v>67360</v>
      </c>
    </row>
    <row r="205" spans="1:5" x14ac:dyDescent="0.3">
      <c r="A205" s="3">
        <v>2017</v>
      </c>
      <c r="B205" s="4" t="s">
        <v>357</v>
      </c>
      <c r="C205" s="5">
        <v>12</v>
      </c>
      <c r="D205" s="4" t="s">
        <v>640</v>
      </c>
      <c r="E205" s="5">
        <v>72590</v>
      </c>
    </row>
    <row r="206" spans="1:5" x14ac:dyDescent="0.3">
      <c r="A206" s="3">
        <v>2017</v>
      </c>
      <c r="B206" s="4" t="s">
        <v>358</v>
      </c>
      <c r="C206" s="5">
        <v>1</v>
      </c>
      <c r="D206" s="4" t="s">
        <v>641</v>
      </c>
      <c r="E206" s="5">
        <v>13860</v>
      </c>
    </row>
    <row r="207" spans="1:5" x14ac:dyDescent="0.3">
      <c r="A207" s="3">
        <v>2017</v>
      </c>
      <c r="B207" s="4" t="s">
        <v>359</v>
      </c>
      <c r="C207" s="5">
        <v>2</v>
      </c>
      <c r="D207" s="4" t="s">
        <v>641</v>
      </c>
      <c r="E207" s="5">
        <v>18670</v>
      </c>
    </row>
    <row r="208" spans="1:5" x14ac:dyDescent="0.3">
      <c r="A208" s="3">
        <v>2017</v>
      </c>
      <c r="B208" s="4" t="s">
        <v>360</v>
      </c>
      <c r="C208" s="5">
        <v>3</v>
      </c>
      <c r="D208" s="4" t="s">
        <v>641</v>
      </c>
      <c r="E208" s="5">
        <v>23480</v>
      </c>
    </row>
    <row r="209" spans="1:5" x14ac:dyDescent="0.3">
      <c r="A209" s="3">
        <v>2017</v>
      </c>
      <c r="B209" s="4" t="s">
        <v>361</v>
      </c>
      <c r="C209" s="5">
        <v>4</v>
      </c>
      <c r="D209" s="4" t="s">
        <v>641</v>
      </c>
      <c r="E209" s="5">
        <v>28290</v>
      </c>
    </row>
    <row r="210" spans="1:5" x14ac:dyDescent="0.3">
      <c r="A210" s="3">
        <v>2017</v>
      </c>
      <c r="B210" s="4" t="s">
        <v>362</v>
      </c>
      <c r="C210" s="5">
        <v>5</v>
      </c>
      <c r="D210" s="4" t="s">
        <v>641</v>
      </c>
      <c r="E210" s="5">
        <v>33100</v>
      </c>
    </row>
    <row r="211" spans="1:5" x14ac:dyDescent="0.3">
      <c r="A211" s="3">
        <v>2017</v>
      </c>
      <c r="B211" s="4" t="s">
        <v>363</v>
      </c>
      <c r="C211" s="5">
        <v>6</v>
      </c>
      <c r="D211" s="4" t="s">
        <v>641</v>
      </c>
      <c r="E211" s="5">
        <v>37910</v>
      </c>
    </row>
    <row r="212" spans="1:5" x14ac:dyDescent="0.3">
      <c r="A212" s="3">
        <v>2017</v>
      </c>
      <c r="B212" s="4" t="s">
        <v>364</v>
      </c>
      <c r="C212" s="5">
        <v>7</v>
      </c>
      <c r="D212" s="4" t="s">
        <v>641</v>
      </c>
      <c r="E212" s="5">
        <v>42720</v>
      </c>
    </row>
    <row r="213" spans="1:5" x14ac:dyDescent="0.3">
      <c r="A213" s="3">
        <v>2017</v>
      </c>
      <c r="B213" s="4" t="s">
        <v>365</v>
      </c>
      <c r="C213" s="5">
        <v>8</v>
      </c>
      <c r="D213" s="4" t="s">
        <v>641</v>
      </c>
      <c r="E213" s="5">
        <v>47530</v>
      </c>
    </row>
    <row r="214" spans="1:5" x14ac:dyDescent="0.3">
      <c r="A214" s="3">
        <v>2017</v>
      </c>
      <c r="B214" s="4" t="s">
        <v>366</v>
      </c>
      <c r="C214" s="5">
        <v>9</v>
      </c>
      <c r="D214" s="4" t="s">
        <v>641</v>
      </c>
      <c r="E214" s="5">
        <v>52340</v>
      </c>
    </row>
    <row r="215" spans="1:5" x14ac:dyDescent="0.3">
      <c r="A215" s="3">
        <v>2017</v>
      </c>
      <c r="B215" s="4" t="s">
        <v>367</v>
      </c>
      <c r="C215" s="5">
        <v>10</v>
      </c>
      <c r="D215" s="4" t="s">
        <v>641</v>
      </c>
      <c r="E215" s="5">
        <v>57150</v>
      </c>
    </row>
    <row r="216" spans="1:5" x14ac:dyDescent="0.3">
      <c r="A216" s="3">
        <v>2017</v>
      </c>
      <c r="B216" s="4" t="s">
        <v>368</v>
      </c>
      <c r="C216" s="5">
        <v>11</v>
      </c>
      <c r="D216" s="4" t="s">
        <v>641</v>
      </c>
      <c r="E216" s="5">
        <v>61960</v>
      </c>
    </row>
    <row r="217" spans="1:5" x14ac:dyDescent="0.3">
      <c r="A217" s="3">
        <v>2017</v>
      </c>
      <c r="B217" s="4" t="s">
        <v>369</v>
      </c>
      <c r="C217" s="5">
        <v>12</v>
      </c>
      <c r="D217" s="4" t="s">
        <v>641</v>
      </c>
      <c r="E217" s="5">
        <v>66770</v>
      </c>
    </row>
    <row r="218" spans="1:5" x14ac:dyDescent="0.3">
      <c r="A218" s="3">
        <v>2016</v>
      </c>
      <c r="B218" s="4" t="s">
        <v>370</v>
      </c>
      <c r="C218" s="5">
        <v>1</v>
      </c>
      <c r="D218" s="4" t="s">
        <v>642</v>
      </c>
      <c r="E218" s="5">
        <v>11880</v>
      </c>
    </row>
    <row r="219" spans="1:5" x14ac:dyDescent="0.3">
      <c r="A219" s="3">
        <v>2016</v>
      </c>
      <c r="B219" s="4" t="s">
        <v>371</v>
      </c>
      <c r="C219" s="5">
        <v>2</v>
      </c>
      <c r="D219" s="4" t="s">
        <v>642</v>
      </c>
      <c r="E219" s="5">
        <v>16020</v>
      </c>
    </row>
    <row r="220" spans="1:5" x14ac:dyDescent="0.3">
      <c r="A220" s="3">
        <v>2016</v>
      </c>
      <c r="B220" s="4" t="s">
        <v>372</v>
      </c>
      <c r="C220" s="5">
        <v>3</v>
      </c>
      <c r="D220" s="4" t="s">
        <v>642</v>
      </c>
      <c r="E220" s="5">
        <v>20160</v>
      </c>
    </row>
    <row r="221" spans="1:5" x14ac:dyDescent="0.3">
      <c r="A221" s="3">
        <v>2016</v>
      </c>
      <c r="B221" s="4" t="s">
        <v>373</v>
      </c>
      <c r="C221" s="5">
        <v>4</v>
      </c>
      <c r="D221" s="4" t="s">
        <v>642</v>
      </c>
      <c r="E221" s="5">
        <v>24300</v>
      </c>
    </row>
    <row r="222" spans="1:5" x14ac:dyDescent="0.3">
      <c r="A222" s="3">
        <v>2016</v>
      </c>
      <c r="B222" s="4" t="s">
        <v>374</v>
      </c>
      <c r="C222" s="5">
        <v>5</v>
      </c>
      <c r="D222" s="4" t="s">
        <v>642</v>
      </c>
      <c r="E222" s="5">
        <v>28440</v>
      </c>
    </row>
    <row r="223" spans="1:5" x14ac:dyDescent="0.3">
      <c r="A223" s="3">
        <v>2016</v>
      </c>
      <c r="B223" s="4" t="s">
        <v>375</v>
      </c>
      <c r="C223" s="5">
        <v>6</v>
      </c>
      <c r="D223" s="4" t="s">
        <v>642</v>
      </c>
      <c r="E223" s="5">
        <v>32580</v>
      </c>
    </row>
    <row r="224" spans="1:5" x14ac:dyDescent="0.3">
      <c r="A224" s="3">
        <v>2016</v>
      </c>
      <c r="B224" s="4" t="s">
        <v>376</v>
      </c>
      <c r="C224" s="5">
        <v>7</v>
      </c>
      <c r="D224" s="4" t="s">
        <v>642</v>
      </c>
      <c r="E224" s="5">
        <v>36730</v>
      </c>
    </row>
    <row r="225" spans="1:5" x14ac:dyDescent="0.3">
      <c r="A225" s="3">
        <v>2016</v>
      </c>
      <c r="B225" s="4" t="s">
        <v>377</v>
      </c>
      <c r="C225" s="5">
        <v>8</v>
      </c>
      <c r="D225" s="4" t="s">
        <v>642</v>
      </c>
      <c r="E225" s="5">
        <v>40890</v>
      </c>
    </row>
    <row r="226" spans="1:5" x14ac:dyDescent="0.3">
      <c r="A226" s="3">
        <v>2016</v>
      </c>
      <c r="B226" s="4" t="s">
        <v>378</v>
      </c>
      <c r="C226" s="5">
        <v>9</v>
      </c>
      <c r="D226" s="4" t="s">
        <v>642</v>
      </c>
      <c r="E226" s="5">
        <v>45050</v>
      </c>
    </row>
    <row r="227" spans="1:5" x14ac:dyDescent="0.3">
      <c r="A227" s="3">
        <v>2016</v>
      </c>
      <c r="B227" s="4" t="s">
        <v>379</v>
      </c>
      <c r="C227" s="5">
        <v>10</v>
      </c>
      <c r="D227" s="4" t="s">
        <v>642</v>
      </c>
      <c r="E227" s="5">
        <v>49210</v>
      </c>
    </row>
    <row r="228" spans="1:5" x14ac:dyDescent="0.3">
      <c r="A228" s="3">
        <v>2016</v>
      </c>
      <c r="B228" s="4" t="s">
        <v>380</v>
      </c>
      <c r="C228" s="5">
        <v>11</v>
      </c>
      <c r="D228" s="4" t="s">
        <v>642</v>
      </c>
      <c r="E228" s="5">
        <v>53370</v>
      </c>
    </row>
    <row r="229" spans="1:5" x14ac:dyDescent="0.3">
      <c r="A229" s="3">
        <v>2016</v>
      </c>
      <c r="B229" s="4" t="s">
        <v>381</v>
      </c>
      <c r="C229" s="5">
        <v>12</v>
      </c>
      <c r="D229" s="4" t="s">
        <v>642</v>
      </c>
      <c r="E229" s="5">
        <v>57530</v>
      </c>
    </row>
    <row r="230" spans="1:5" x14ac:dyDescent="0.3">
      <c r="A230" s="3">
        <v>2016</v>
      </c>
      <c r="B230" s="4" t="s">
        <v>382</v>
      </c>
      <c r="C230" s="5">
        <v>1</v>
      </c>
      <c r="D230" s="4" t="s">
        <v>643</v>
      </c>
      <c r="E230" s="5">
        <v>14840</v>
      </c>
    </row>
    <row r="231" spans="1:5" x14ac:dyDescent="0.3">
      <c r="A231" s="3">
        <v>2016</v>
      </c>
      <c r="B231" s="4" t="s">
        <v>383</v>
      </c>
      <c r="C231" s="5">
        <v>2</v>
      </c>
      <c r="D231" s="4" t="s">
        <v>643</v>
      </c>
      <c r="E231" s="5">
        <v>20020</v>
      </c>
    </row>
    <row r="232" spans="1:5" x14ac:dyDescent="0.3">
      <c r="A232" s="3">
        <v>2016</v>
      </c>
      <c r="B232" s="4" t="s">
        <v>384</v>
      </c>
      <c r="C232" s="5">
        <v>3</v>
      </c>
      <c r="D232" s="4" t="s">
        <v>643</v>
      </c>
      <c r="E232" s="5">
        <v>25200</v>
      </c>
    </row>
    <row r="233" spans="1:5" x14ac:dyDescent="0.3">
      <c r="A233" s="3">
        <v>2016</v>
      </c>
      <c r="B233" s="4" t="s">
        <v>385</v>
      </c>
      <c r="C233" s="5">
        <v>4</v>
      </c>
      <c r="D233" s="4" t="s">
        <v>643</v>
      </c>
      <c r="E233" s="5">
        <v>30380</v>
      </c>
    </row>
    <row r="234" spans="1:5" x14ac:dyDescent="0.3">
      <c r="A234" s="3">
        <v>2016</v>
      </c>
      <c r="B234" s="4" t="s">
        <v>386</v>
      </c>
      <c r="C234" s="5">
        <v>5</v>
      </c>
      <c r="D234" s="4" t="s">
        <v>643</v>
      </c>
      <c r="E234" s="5">
        <v>35560</v>
      </c>
    </row>
    <row r="235" spans="1:5" x14ac:dyDescent="0.3">
      <c r="A235" s="3">
        <v>2016</v>
      </c>
      <c r="B235" s="4" t="s">
        <v>387</v>
      </c>
      <c r="C235" s="5">
        <v>6</v>
      </c>
      <c r="D235" s="4" t="s">
        <v>643</v>
      </c>
      <c r="E235" s="5">
        <v>40740</v>
      </c>
    </row>
    <row r="236" spans="1:5" x14ac:dyDescent="0.3">
      <c r="A236" s="3">
        <v>2016</v>
      </c>
      <c r="B236" s="4" t="s">
        <v>388</v>
      </c>
      <c r="C236" s="5">
        <v>7</v>
      </c>
      <c r="D236" s="4" t="s">
        <v>643</v>
      </c>
      <c r="E236" s="5">
        <v>45920</v>
      </c>
    </row>
    <row r="237" spans="1:5" x14ac:dyDescent="0.3">
      <c r="A237" s="3">
        <v>2016</v>
      </c>
      <c r="B237" s="4" t="s">
        <v>389</v>
      </c>
      <c r="C237" s="5">
        <v>8</v>
      </c>
      <c r="D237" s="4" t="s">
        <v>643</v>
      </c>
      <c r="E237" s="5">
        <v>51120</v>
      </c>
    </row>
    <row r="238" spans="1:5" x14ac:dyDescent="0.3">
      <c r="A238" s="3">
        <v>2016</v>
      </c>
      <c r="B238" s="4" t="s">
        <v>390</v>
      </c>
      <c r="C238" s="5">
        <v>9</v>
      </c>
      <c r="D238" s="4" t="s">
        <v>643</v>
      </c>
      <c r="E238" s="5">
        <v>56320</v>
      </c>
    </row>
    <row r="239" spans="1:5" x14ac:dyDescent="0.3">
      <c r="A239" s="3">
        <v>2016</v>
      </c>
      <c r="B239" s="4" t="s">
        <v>391</v>
      </c>
      <c r="C239" s="5">
        <v>10</v>
      </c>
      <c r="D239" s="4" t="s">
        <v>643</v>
      </c>
      <c r="E239" s="5">
        <v>61520</v>
      </c>
    </row>
    <row r="240" spans="1:5" x14ac:dyDescent="0.3">
      <c r="A240" s="3">
        <v>2016</v>
      </c>
      <c r="B240" s="4" t="s">
        <v>392</v>
      </c>
      <c r="C240" s="5">
        <v>11</v>
      </c>
      <c r="D240" s="4" t="s">
        <v>643</v>
      </c>
      <c r="E240" s="5">
        <v>66720</v>
      </c>
    </row>
    <row r="241" spans="1:5" x14ac:dyDescent="0.3">
      <c r="A241" s="3">
        <v>2016</v>
      </c>
      <c r="B241" s="4" t="s">
        <v>393</v>
      </c>
      <c r="C241" s="5">
        <v>12</v>
      </c>
      <c r="D241" s="4" t="s">
        <v>643</v>
      </c>
      <c r="E241" s="5">
        <v>71920</v>
      </c>
    </row>
    <row r="242" spans="1:5" x14ac:dyDescent="0.3">
      <c r="A242" s="3">
        <v>2016</v>
      </c>
      <c r="B242" s="4" t="s">
        <v>394</v>
      </c>
      <c r="C242" s="5">
        <v>1</v>
      </c>
      <c r="D242" s="4" t="s">
        <v>644</v>
      </c>
      <c r="E242" s="5">
        <v>13670</v>
      </c>
    </row>
    <row r="243" spans="1:5" x14ac:dyDescent="0.3">
      <c r="A243" s="3">
        <v>2016</v>
      </c>
      <c r="B243" s="4" t="s">
        <v>395</v>
      </c>
      <c r="C243" s="5">
        <v>2</v>
      </c>
      <c r="D243" s="4" t="s">
        <v>644</v>
      </c>
      <c r="E243" s="5">
        <v>18430</v>
      </c>
    </row>
    <row r="244" spans="1:5" x14ac:dyDescent="0.3">
      <c r="A244" s="3">
        <v>2016</v>
      </c>
      <c r="B244" s="4" t="s">
        <v>396</v>
      </c>
      <c r="C244" s="5">
        <v>3</v>
      </c>
      <c r="D244" s="4" t="s">
        <v>644</v>
      </c>
      <c r="E244" s="5">
        <v>23190</v>
      </c>
    </row>
    <row r="245" spans="1:5" x14ac:dyDescent="0.3">
      <c r="A245" s="3">
        <v>2016</v>
      </c>
      <c r="B245" s="4" t="s">
        <v>397</v>
      </c>
      <c r="C245" s="5">
        <v>4</v>
      </c>
      <c r="D245" s="4" t="s">
        <v>644</v>
      </c>
      <c r="E245" s="5">
        <v>27950</v>
      </c>
    </row>
    <row r="246" spans="1:5" x14ac:dyDescent="0.3">
      <c r="A246" s="3">
        <v>2016</v>
      </c>
      <c r="B246" s="4" t="s">
        <v>398</v>
      </c>
      <c r="C246" s="5">
        <v>5</v>
      </c>
      <c r="D246" s="4" t="s">
        <v>644</v>
      </c>
      <c r="E246" s="5">
        <v>32710</v>
      </c>
    </row>
    <row r="247" spans="1:5" x14ac:dyDescent="0.3">
      <c r="A247" s="3">
        <v>2016</v>
      </c>
      <c r="B247" s="4" t="s">
        <v>399</v>
      </c>
      <c r="C247" s="5">
        <v>6</v>
      </c>
      <c r="D247" s="4" t="s">
        <v>644</v>
      </c>
      <c r="E247" s="5">
        <v>37470</v>
      </c>
    </row>
    <row r="248" spans="1:5" x14ac:dyDescent="0.3">
      <c r="A248" s="3">
        <v>2016</v>
      </c>
      <c r="B248" s="4" t="s">
        <v>400</v>
      </c>
      <c r="C248" s="5">
        <v>7</v>
      </c>
      <c r="D248" s="4" t="s">
        <v>644</v>
      </c>
      <c r="E248" s="5">
        <v>42230</v>
      </c>
    </row>
    <row r="249" spans="1:5" x14ac:dyDescent="0.3">
      <c r="A249" s="3">
        <v>2016</v>
      </c>
      <c r="B249" s="4" t="s">
        <v>401</v>
      </c>
      <c r="C249" s="5">
        <v>8</v>
      </c>
      <c r="D249" s="4" t="s">
        <v>644</v>
      </c>
      <c r="E249" s="5">
        <v>47010</v>
      </c>
    </row>
    <row r="250" spans="1:5" x14ac:dyDescent="0.3">
      <c r="A250" s="3">
        <v>2016</v>
      </c>
      <c r="B250" s="4" t="s">
        <v>402</v>
      </c>
      <c r="C250" s="5">
        <v>9</v>
      </c>
      <c r="D250" s="4" t="s">
        <v>644</v>
      </c>
      <c r="E250" s="5">
        <v>51770</v>
      </c>
    </row>
    <row r="251" spans="1:5" x14ac:dyDescent="0.3">
      <c r="A251" s="3">
        <v>2016</v>
      </c>
      <c r="B251" s="4" t="s">
        <v>403</v>
      </c>
      <c r="C251" s="5">
        <v>10</v>
      </c>
      <c r="D251" s="4" t="s">
        <v>644</v>
      </c>
      <c r="E251" s="5">
        <v>56530</v>
      </c>
    </row>
    <row r="252" spans="1:5" x14ac:dyDescent="0.3">
      <c r="A252" s="3">
        <v>2016</v>
      </c>
      <c r="B252" s="4" t="s">
        <v>404</v>
      </c>
      <c r="C252" s="5">
        <v>11</v>
      </c>
      <c r="D252" s="4" t="s">
        <v>644</v>
      </c>
      <c r="E252" s="5">
        <v>61290</v>
      </c>
    </row>
    <row r="253" spans="1:5" x14ac:dyDescent="0.3">
      <c r="A253" s="3">
        <v>2016</v>
      </c>
      <c r="B253" s="4" t="s">
        <v>405</v>
      </c>
      <c r="C253" s="5">
        <v>12</v>
      </c>
      <c r="D253" s="4" t="s">
        <v>644</v>
      </c>
      <c r="E253" s="5">
        <v>66050</v>
      </c>
    </row>
    <row r="254" spans="1:5" x14ac:dyDescent="0.3">
      <c r="A254" s="3">
        <v>2015</v>
      </c>
      <c r="B254" s="4" t="s">
        <v>406</v>
      </c>
      <c r="C254" s="5">
        <v>1</v>
      </c>
      <c r="D254" s="4" t="s">
        <v>645</v>
      </c>
      <c r="E254" s="5">
        <v>11770</v>
      </c>
    </row>
    <row r="255" spans="1:5" x14ac:dyDescent="0.3">
      <c r="A255" s="3">
        <v>2015</v>
      </c>
      <c r="B255" s="4" t="s">
        <v>407</v>
      </c>
      <c r="C255" s="5">
        <v>2</v>
      </c>
      <c r="D255" s="4" t="s">
        <v>645</v>
      </c>
      <c r="E255" s="5">
        <v>15930</v>
      </c>
    </row>
    <row r="256" spans="1:5" x14ac:dyDescent="0.3">
      <c r="A256" s="3">
        <v>2015</v>
      </c>
      <c r="B256" s="4" t="s">
        <v>408</v>
      </c>
      <c r="C256" s="5">
        <v>3</v>
      </c>
      <c r="D256" s="4" t="s">
        <v>645</v>
      </c>
      <c r="E256" s="5">
        <v>20090</v>
      </c>
    </row>
    <row r="257" spans="1:5" x14ac:dyDescent="0.3">
      <c r="A257" s="3">
        <v>2015</v>
      </c>
      <c r="B257" s="4" t="s">
        <v>409</v>
      </c>
      <c r="C257" s="5">
        <v>4</v>
      </c>
      <c r="D257" s="4" t="s">
        <v>645</v>
      </c>
      <c r="E257" s="5">
        <v>24250</v>
      </c>
    </row>
    <row r="258" spans="1:5" x14ac:dyDescent="0.3">
      <c r="A258" s="3">
        <v>2015</v>
      </c>
      <c r="B258" s="4" t="s">
        <v>410</v>
      </c>
      <c r="C258" s="5">
        <v>5</v>
      </c>
      <c r="D258" s="4" t="s">
        <v>645</v>
      </c>
      <c r="E258" s="5">
        <v>28410</v>
      </c>
    </row>
    <row r="259" spans="1:5" x14ac:dyDescent="0.3">
      <c r="A259" s="3">
        <v>2015</v>
      </c>
      <c r="B259" s="4" t="s">
        <v>411</v>
      </c>
      <c r="C259" s="5">
        <v>6</v>
      </c>
      <c r="D259" s="4" t="s">
        <v>645</v>
      </c>
      <c r="E259" s="5">
        <v>32570</v>
      </c>
    </row>
    <row r="260" spans="1:5" x14ac:dyDescent="0.3">
      <c r="A260" s="3">
        <v>2015</v>
      </c>
      <c r="B260" s="4" t="s">
        <v>412</v>
      </c>
      <c r="C260" s="5">
        <v>7</v>
      </c>
      <c r="D260" s="4" t="s">
        <v>645</v>
      </c>
      <c r="E260" s="5">
        <v>36730</v>
      </c>
    </row>
    <row r="261" spans="1:5" x14ac:dyDescent="0.3">
      <c r="A261" s="3">
        <v>2015</v>
      </c>
      <c r="B261" s="4" t="s">
        <v>413</v>
      </c>
      <c r="C261" s="5">
        <v>8</v>
      </c>
      <c r="D261" s="4" t="s">
        <v>645</v>
      </c>
      <c r="E261" s="5">
        <v>40890</v>
      </c>
    </row>
    <row r="262" spans="1:5" x14ac:dyDescent="0.3">
      <c r="A262" s="3">
        <v>2015</v>
      </c>
      <c r="B262" s="4" t="s">
        <v>414</v>
      </c>
      <c r="C262" s="5">
        <v>9</v>
      </c>
      <c r="D262" s="4" t="s">
        <v>645</v>
      </c>
      <c r="E262" s="5">
        <v>45050</v>
      </c>
    </row>
    <row r="263" spans="1:5" x14ac:dyDescent="0.3">
      <c r="A263" s="3">
        <v>2015</v>
      </c>
      <c r="B263" s="4" t="s">
        <v>415</v>
      </c>
      <c r="C263" s="5">
        <v>10</v>
      </c>
      <c r="D263" s="4" t="s">
        <v>645</v>
      </c>
      <c r="E263" s="5">
        <v>49210</v>
      </c>
    </row>
    <row r="264" spans="1:5" x14ac:dyDescent="0.3">
      <c r="A264" s="3">
        <v>2015</v>
      </c>
      <c r="B264" s="4" t="s">
        <v>416</v>
      </c>
      <c r="C264" s="5">
        <v>11</v>
      </c>
      <c r="D264" s="4" t="s">
        <v>645</v>
      </c>
      <c r="E264" s="5">
        <v>53370</v>
      </c>
    </row>
    <row r="265" spans="1:5" x14ac:dyDescent="0.3">
      <c r="A265" s="3">
        <v>2015</v>
      </c>
      <c r="B265" s="4" t="s">
        <v>417</v>
      </c>
      <c r="C265" s="5">
        <v>12</v>
      </c>
      <c r="D265" s="4" t="s">
        <v>645</v>
      </c>
      <c r="E265" s="5">
        <v>57530</v>
      </c>
    </row>
    <row r="266" spans="1:5" x14ac:dyDescent="0.3">
      <c r="A266">
        <v>2015</v>
      </c>
      <c r="B266" t="s">
        <v>418</v>
      </c>
      <c r="C266">
        <v>1</v>
      </c>
      <c r="D266" t="s">
        <v>646</v>
      </c>
      <c r="E266">
        <v>14720</v>
      </c>
    </row>
    <row r="267" spans="1:5" x14ac:dyDescent="0.3">
      <c r="A267">
        <v>2015</v>
      </c>
      <c r="B267" t="s">
        <v>419</v>
      </c>
      <c r="C267">
        <v>2</v>
      </c>
      <c r="D267" t="s">
        <v>646</v>
      </c>
      <c r="E267">
        <v>19920</v>
      </c>
    </row>
    <row r="268" spans="1:5" x14ac:dyDescent="0.3">
      <c r="A268">
        <v>2015</v>
      </c>
      <c r="B268" t="s">
        <v>420</v>
      </c>
      <c r="C268">
        <v>3</v>
      </c>
      <c r="D268" t="s">
        <v>646</v>
      </c>
      <c r="E268">
        <v>25120</v>
      </c>
    </row>
    <row r="269" spans="1:5" x14ac:dyDescent="0.3">
      <c r="A269">
        <v>2015</v>
      </c>
      <c r="B269" t="s">
        <v>421</v>
      </c>
      <c r="C269">
        <v>4</v>
      </c>
      <c r="D269" t="s">
        <v>646</v>
      </c>
      <c r="E269">
        <v>30320</v>
      </c>
    </row>
    <row r="270" spans="1:5" x14ac:dyDescent="0.3">
      <c r="A270">
        <v>2015</v>
      </c>
      <c r="B270" t="s">
        <v>422</v>
      </c>
      <c r="C270">
        <v>5</v>
      </c>
      <c r="D270" t="s">
        <v>646</v>
      </c>
      <c r="E270">
        <v>35520</v>
      </c>
    </row>
    <row r="271" spans="1:5" x14ac:dyDescent="0.3">
      <c r="A271">
        <v>2015</v>
      </c>
      <c r="B271" t="s">
        <v>423</v>
      </c>
      <c r="C271">
        <v>6</v>
      </c>
      <c r="D271" t="s">
        <v>646</v>
      </c>
      <c r="E271">
        <v>40720</v>
      </c>
    </row>
    <row r="272" spans="1:5" x14ac:dyDescent="0.3">
      <c r="A272">
        <v>2015</v>
      </c>
      <c r="B272" t="s">
        <v>424</v>
      </c>
      <c r="C272">
        <v>7</v>
      </c>
      <c r="D272" t="s">
        <v>646</v>
      </c>
      <c r="E272">
        <v>45920</v>
      </c>
    </row>
    <row r="273" spans="1:5" x14ac:dyDescent="0.3">
      <c r="A273">
        <v>2015</v>
      </c>
      <c r="B273" t="s">
        <v>425</v>
      </c>
      <c r="C273">
        <v>8</v>
      </c>
      <c r="D273" t="s">
        <v>646</v>
      </c>
      <c r="E273">
        <v>51120</v>
      </c>
    </row>
    <row r="274" spans="1:5" x14ac:dyDescent="0.3">
      <c r="A274">
        <v>2015</v>
      </c>
      <c r="B274" t="s">
        <v>426</v>
      </c>
      <c r="C274">
        <v>9</v>
      </c>
      <c r="D274" t="s">
        <v>646</v>
      </c>
      <c r="E274">
        <v>56320</v>
      </c>
    </row>
    <row r="275" spans="1:5" x14ac:dyDescent="0.3">
      <c r="A275">
        <v>2015</v>
      </c>
      <c r="B275" t="s">
        <v>427</v>
      </c>
      <c r="C275">
        <v>10</v>
      </c>
      <c r="D275" t="s">
        <v>646</v>
      </c>
      <c r="E275">
        <v>61520</v>
      </c>
    </row>
    <row r="276" spans="1:5" x14ac:dyDescent="0.3">
      <c r="A276">
        <v>2015</v>
      </c>
      <c r="B276" t="s">
        <v>428</v>
      </c>
      <c r="C276">
        <v>11</v>
      </c>
      <c r="D276" t="s">
        <v>646</v>
      </c>
      <c r="E276">
        <v>66720</v>
      </c>
    </row>
    <row r="277" spans="1:5" x14ac:dyDescent="0.3">
      <c r="A277">
        <v>2015</v>
      </c>
      <c r="B277" t="s">
        <v>429</v>
      </c>
      <c r="C277">
        <v>12</v>
      </c>
      <c r="D277" t="s">
        <v>646</v>
      </c>
      <c r="E277">
        <v>71920</v>
      </c>
    </row>
    <row r="278" spans="1:5" x14ac:dyDescent="0.3">
      <c r="A278">
        <v>2015</v>
      </c>
      <c r="B278" t="s">
        <v>430</v>
      </c>
      <c r="C278">
        <v>1</v>
      </c>
      <c r="D278" t="s">
        <v>647</v>
      </c>
      <c r="E278">
        <v>13550</v>
      </c>
    </row>
    <row r="279" spans="1:5" x14ac:dyDescent="0.3">
      <c r="A279">
        <v>2015</v>
      </c>
      <c r="B279" t="s">
        <v>431</v>
      </c>
      <c r="C279">
        <v>2</v>
      </c>
      <c r="D279" t="s">
        <v>647</v>
      </c>
      <c r="E279">
        <v>18330</v>
      </c>
    </row>
    <row r="280" spans="1:5" x14ac:dyDescent="0.3">
      <c r="A280">
        <v>2015</v>
      </c>
      <c r="B280" t="s">
        <v>432</v>
      </c>
      <c r="C280">
        <v>3</v>
      </c>
      <c r="D280" t="s">
        <v>647</v>
      </c>
      <c r="E280">
        <v>23110</v>
      </c>
    </row>
    <row r="281" spans="1:5" x14ac:dyDescent="0.3">
      <c r="A281">
        <v>2015</v>
      </c>
      <c r="B281" t="s">
        <v>433</v>
      </c>
      <c r="C281">
        <v>4</v>
      </c>
      <c r="D281" t="s">
        <v>647</v>
      </c>
      <c r="E281">
        <v>27890</v>
      </c>
    </row>
    <row r="282" spans="1:5" x14ac:dyDescent="0.3">
      <c r="A282">
        <v>2015</v>
      </c>
      <c r="B282" t="s">
        <v>434</v>
      </c>
      <c r="C282">
        <v>5</v>
      </c>
      <c r="D282" t="s">
        <v>647</v>
      </c>
      <c r="E282">
        <v>32670</v>
      </c>
    </row>
    <row r="283" spans="1:5" x14ac:dyDescent="0.3">
      <c r="A283">
        <v>2015</v>
      </c>
      <c r="B283" t="s">
        <v>435</v>
      </c>
      <c r="C283">
        <v>6</v>
      </c>
      <c r="D283" t="s">
        <v>647</v>
      </c>
      <c r="E283">
        <v>37450</v>
      </c>
    </row>
    <row r="284" spans="1:5" x14ac:dyDescent="0.3">
      <c r="A284">
        <v>2015</v>
      </c>
      <c r="B284" t="s">
        <v>436</v>
      </c>
      <c r="C284">
        <v>7</v>
      </c>
      <c r="D284" t="s">
        <v>647</v>
      </c>
      <c r="E284">
        <v>42230</v>
      </c>
    </row>
    <row r="285" spans="1:5" x14ac:dyDescent="0.3">
      <c r="A285">
        <v>2015</v>
      </c>
      <c r="B285" t="s">
        <v>437</v>
      </c>
      <c r="C285">
        <v>8</v>
      </c>
      <c r="D285" t="s">
        <v>647</v>
      </c>
      <c r="E285">
        <v>47010</v>
      </c>
    </row>
    <row r="286" spans="1:5" x14ac:dyDescent="0.3">
      <c r="A286">
        <v>2015</v>
      </c>
      <c r="B286" t="s">
        <v>438</v>
      </c>
      <c r="C286">
        <v>9</v>
      </c>
      <c r="D286" t="s">
        <v>647</v>
      </c>
      <c r="E286">
        <v>51790</v>
      </c>
    </row>
    <row r="287" spans="1:5" x14ac:dyDescent="0.3">
      <c r="A287">
        <v>2015</v>
      </c>
      <c r="B287" t="s">
        <v>439</v>
      </c>
      <c r="C287">
        <v>10</v>
      </c>
      <c r="D287" t="s">
        <v>647</v>
      </c>
      <c r="E287">
        <v>56570</v>
      </c>
    </row>
    <row r="288" spans="1:5" x14ac:dyDescent="0.3">
      <c r="A288">
        <v>2015</v>
      </c>
      <c r="B288" t="s">
        <v>440</v>
      </c>
      <c r="C288">
        <v>11</v>
      </c>
      <c r="D288" t="s">
        <v>647</v>
      </c>
      <c r="E288">
        <v>61350</v>
      </c>
    </row>
    <row r="289" spans="1:5" x14ac:dyDescent="0.3">
      <c r="A289">
        <v>2015</v>
      </c>
      <c r="B289" t="s">
        <v>441</v>
      </c>
      <c r="C289">
        <v>12</v>
      </c>
      <c r="D289" t="s">
        <v>647</v>
      </c>
      <c r="E289">
        <v>66130</v>
      </c>
    </row>
    <row r="290" spans="1:5" x14ac:dyDescent="0.3">
      <c r="A290">
        <v>2014</v>
      </c>
      <c r="B290" t="s">
        <v>442</v>
      </c>
      <c r="C290">
        <v>1</v>
      </c>
      <c r="D290" t="s">
        <v>648</v>
      </c>
      <c r="E290">
        <v>11670</v>
      </c>
    </row>
    <row r="291" spans="1:5" x14ac:dyDescent="0.3">
      <c r="A291">
        <v>2014</v>
      </c>
      <c r="B291" t="s">
        <v>443</v>
      </c>
      <c r="C291">
        <v>2</v>
      </c>
      <c r="D291" t="s">
        <v>648</v>
      </c>
      <c r="E291">
        <v>15730</v>
      </c>
    </row>
    <row r="292" spans="1:5" x14ac:dyDescent="0.3">
      <c r="A292">
        <v>2014</v>
      </c>
      <c r="B292" t="s">
        <v>444</v>
      </c>
      <c r="C292">
        <v>3</v>
      </c>
      <c r="D292" t="s">
        <v>648</v>
      </c>
      <c r="E292">
        <v>19790</v>
      </c>
    </row>
    <row r="293" spans="1:5" x14ac:dyDescent="0.3">
      <c r="A293">
        <v>2014</v>
      </c>
      <c r="B293" t="s">
        <v>445</v>
      </c>
      <c r="C293">
        <v>4</v>
      </c>
      <c r="D293" t="s">
        <v>648</v>
      </c>
      <c r="E293">
        <v>23850</v>
      </c>
    </row>
    <row r="294" spans="1:5" x14ac:dyDescent="0.3">
      <c r="A294">
        <v>2014</v>
      </c>
      <c r="B294" t="s">
        <v>446</v>
      </c>
      <c r="C294">
        <v>5</v>
      </c>
      <c r="D294" t="s">
        <v>648</v>
      </c>
      <c r="E294">
        <v>27910</v>
      </c>
    </row>
    <row r="295" spans="1:5" x14ac:dyDescent="0.3">
      <c r="A295">
        <v>2014</v>
      </c>
      <c r="B295" t="s">
        <v>447</v>
      </c>
      <c r="C295">
        <v>6</v>
      </c>
      <c r="D295" t="s">
        <v>648</v>
      </c>
      <c r="E295">
        <v>31970</v>
      </c>
    </row>
    <row r="296" spans="1:5" x14ac:dyDescent="0.3">
      <c r="A296">
        <v>2014</v>
      </c>
      <c r="B296" t="s">
        <v>448</v>
      </c>
      <c r="C296">
        <v>7</v>
      </c>
      <c r="D296" t="s">
        <v>648</v>
      </c>
      <c r="E296">
        <v>36030</v>
      </c>
    </row>
    <row r="297" spans="1:5" x14ac:dyDescent="0.3">
      <c r="A297">
        <v>2014</v>
      </c>
      <c r="B297" t="s">
        <v>449</v>
      </c>
      <c r="C297">
        <v>8</v>
      </c>
      <c r="D297" t="s">
        <v>648</v>
      </c>
      <c r="E297">
        <v>40090</v>
      </c>
    </row>
    <row r="298" spans="1:5" x14ac:dyDescent="0.3">
      <c r="A298">
        <v>2014</v>
      </c>
      <c r="B298" t="s">
        <v>450</v>
      </c>
      <c r="C298">
        <v>9</v>
      </c>
      <c r="D298" t="s">
        <v>648</v>
      </c>
      <c r="E298">
        <v>44150</v>
      </c>
    </row>
    <row r="299" spans="1:5" x14ac:dyDescent="0.3">
      <c r="A299">
        <v>2014</v>
      </c>
      <c r="B299" t="s">
        <v>451</v>
      </c>
      <c r="C299">
        <v>10</v>
      </c>
      <c r="D299" t="s">
        <v>648</v>
      </c>
      <c r="E299">
        <v>48210</v>
      </c>
    </row>
    <row r="300" spans="1:5" x14ac:dyDescent="0.3">
      <c r="A300">
        <v>2014</v>
      </c>
      <c r="B300" t="s">
        <v>452</v>
      </c>
      <c r="C300">
        <v>11</v>
      </c>
      <c r="D300" t="s">
        <v>648</v>
      </c>
      <c r="E300">
        <v>52270</v>
      </c>
    </row>
    <row r="301" spans="1:5" x14ac:dyDescent="0.3">
      <c r="A301">
        <v>2014</v>
      </c>
      <c r="B301" t="s">
        <v>453</v>
      </c>
      <c r="C301">
        <v>12</v>
      </c>
      <c r="D301" t="s">
        <v>648</v>
      </c>
      <c r="E301">
        <v>56330</v>
      </c>
    </row>
    <row r="302" spans="1:5" x14ac:dyDescent="0.3">
      <c r="A302">
        <v>2014</v>
      </c>
      <c r="B302" t="s">
        <v>454</v>
      </c>
      <c r="C302">
        <v>1</v>
      </c>
      <c r="D302" t="s">
        <v>649</v>
      </c>
      <c r="E302">
        <v>14580</v>
      </c>
    </row>
    <row r="303" spans="1:5" x14ac:dyDescent="0.3">
      <c r="A303">
        <v>2014</v>
      </c>
      <c r="B303" t="s">
        <v>455</v>
      </c>
      <c r="C303">
        <v>2</v>
      </c>
      <c r="D303" t="s">
        <v>649</v>
      </c>
      <c r="E303">
        <v>19660</v>
      </c>
    </row>
    <row r="304" spans="1:5" x14ac:dyDescent="0.3">
      <c r="A304">
        <v>2014</v>
      </c>
      <c r="B304" t="s">
        <v>456</v>
      </c>
      <c r="C304">
        <v>3</v>
      </c>
      <c r="D304" t="s">
        <v>649</v>
      </c>
      <c r="E304">
        <v>24740</v>
      </c>
    </row>
    <row r="305" spans="1:5" x14ac:dyDescent="0.3">
      <c r="A305">
        <v>2014</v>
      </c>
      <c r="B305" t="s">
        <v>457</v>
      </c>
      <c r="C305">
        <v>4</v>
      </c>
      <c r="D305" t="s">
        <v>649</v>
      </c>
      <c r="E305">
        <v>29820</v>
      </c>
    </row>
    <row r="306" spans="1:5" x14ac:dyDescent="0.3">
      <c r="A306">
        <v>2014</v>
      </c>
      <c r="B306" t="s">
        <v>458</v>
      </c>
      <c r="C306">
        <v>5</v>
      </c>
      <c r="D306" t="s">
        <v>649</v>
      </c>
      <c r="E306">
        <v>34900</v>
      </c>
    </row>
    <row r="307" spans="1:5" x14ac:dyDescent="0.3">
      <c r="A307">
        <v>2014</v>
      </c>
      <c r="B307" t="s">
        <v>459</v>
      </c>
      <c r="C307">
        <v>6</v>
      </c>
      <c r="D307" t="s">
        <v>649</v>
      </c>
      <c r="E307">
        <v>39980</v>
      </c>
    </row>
    <row r="308" spans="1:5" x14ac:dyDescent="0.3">
      <c r="A308">
        <v>2014</v>
      </c>
      <c r="B308" t="s">
        <v>460</v>
      </c>
      <c r="C308">
        <v>7</v>
      </c>
      <c r="D308" t="s">
        <v>649</v>
      </c>
      <c r="E308">
        <v>45060</v>
      </c>
    </row>
    <row r="309" spans="1:5" x14ac:dyDescent="0.3">
      <c r="A309">
        <v>2014</v>
      </c>
      <c r="B309" t="s">
        <v>461</v>
      </c>
      <c r="C309">
        <v>8</v>
      </c>
      <c r="D309" t="s">
        <v>649</v>
      </c>
      <c r="E309">
        <v>50140</v>
      </c>
    </row>
    <row r="310" spans="1:5" x14ac:dyDescent="0.3">
      <c r="A310">
        <v>2014</v>
      </c>
      <c r="B310" t="s">
        <v>462</v>
      </c>
      <c r="C310">
        <v>9</v>
      </c>
      <c r="D310" t="s">
        <v>649</v>
      </c>
      <c r="E310">
        <v>55220</v>
      </c>
    </row>
    <row r="311" spans="1:5" x14ac:dyDescent="0.3">
      <c r="A311">
        <v>2014</v>
      </c>
      <c r="B311" t="s">
        <v>463</v>
      </c>
      <c r="C311">
        <v>10</v>
      </c>
      <c r="D311" t="s">
        <v>649</v>
      </c>
      <c r="E311">
        <v>60300</v>
      </c>
    </row>
    <row r="312" spans="1:5" x14ac:dyDescent="0.3">
      <c r="A312">
        <v>2014</v>
      </c>
      <c r="B312" t="s">
        <v>464</v>
      </c>
      <c r="C312">
        <v>11</v>
      </c>
      <c r="D312" t="s">
        <v>649</v>
      </c>
      <c r="E312">
        <v>65380</v>
      </c>
    </row>
    <row r="313" spans="1:5" x14ac:dyDescent="0.3">
      <c r="A313">
        <v>2014</v>
      </c>
      <c r="B313" t="s">
        <v>465</v>
      </c>
      <c r="C313">
        <v>12</v>
      </c>
      <c r="D313" t="s">
        <v>649</v>
      </c>
      <c r="E313">
        <v>70460</v>
      </c>
    </row>
    <row r="314" spans="1:5" x14ac:dyDescent="0.3">
      <c r="A314">
        <v>2014</v>
      </c>
      <c r="B314" t="s">
        <v>466</v>
      </c>
      <c r="C314">
        <v>1</v>
      </c>
      <c r="D314" t="s">
        <v>650</v>
      </c>
      <c r="E314">
        <v>13420</v>
      </c>
    </row>
    <row r="315" spans="1:5" x14ac:dyDescent="0.3">
      <c r="A315">
        <v>2014</v>
      </c>
      <c r="B315" t="s">
        <v>467</v>
      </c>
      <c r="C315">
        <v>2</v>
      </c>
      <c r="D315" t="s">
        <v>650</v>
      </c>
      <c r="E315">
        <v>18090</v>
      </c>
    </row>
    <row r="316" spans="1:5" x14ac:dyDescent="0.3">
      <c r="A316">
        <v>2014</v>
      </c>
      <c r="B316" t="s">
        <v>468</v>
      </c>
      <c r="C316">
        <v>3</v>
      </c>
      <c r="D316" t="s">
        <v>650</v>
      </c>
      <c r="E316">
        <v>22760</v>
      </c>
    </row>
    <row r="317" spans="1:5" x14ac:dyDescent="0.3">
      <c r="A317">
        <v>2014</v>
      </c>
      <c r="B317" t="s">
        <v>469</v>
      </c>
      <c r="C317">
        <v>4</v>
      </c>
      <c r="D317" t="s">
        <v>650</v>
      </c>
      <c r="E317">
        <v>27430</v>
      </c>
    </row>
    <row r="318" spans="1:5" x14ac:dyDescent="0.3">
      <c r="A318">
        <v>2014</v>
      </c>
      <c r="B318" t="s">
        <v>470</v>
      </c>
      <c r="C318">
        <v>5</v>
      </c>
      <c r="D318" t="s">
        <v>650</v>
      </c>
      <c r="E318">
        <v>32100</v>
      </c>
    </row>
    <row r="319" spans="1:5" x14ac:dyDescent="0.3">
      <c r="A319">
        <v>2014</v>
      </c>
      <c r="B319" t="s">
        <v>471</v>
      </c>
      <c r="C319">
        <v>6</v>
      </c>
      <c r="D319" t="s">
        <v>650</v>
      </c>
      <c r="E319">
        <v>36770</v>
      </c>
    </row>
    <row r="320" spans="1:5" x14ac:dyDescent="0.3">
      <c r="A320">
        <v>2014</v>
      </c>
      <c r="B320" t="s">
        <v>472</v>
      </c>
      <c r="C320">
        <v>7</v>
      </c>
      <c r="D320" t="s">
        <v>650</v>
      </c>
      <c r="E320">
        <v>41440</v>
      </c>
    </row>
    <row r="321" spans="1:5" x14ac:dyDescent="0.3">
      <c r="A321">
        <v>2014</v>
      </c>
      <c r="B321" t="s">
        <v>473</v>
      </c>
      <c r="C321">
        <v>8</v>
      </c>
      <c r="D321" t="s">
        <v>650</v>
      </c>
      <c r="E321">
        <v>46110</v>
      </c>
    </row>
    <row r="322" spans="1:5" x14ac:dyDescent="0.3">
      <c r="A322">
        <v>2014</v>
      </c>
      <c r="B322" t="s">
        <v>474</v>
      </c>
      <c r="C322">
        <v>9</v>
      </c>
      <c r="D322" t="s">
        <v>650</v>
      </c>
      <c r="E322">
        <v>50780</v>
      </c>
    </row>
    <row r="323" spans="1:5" x14ac:dyDescent="0.3">
      <c r="A323">
        <v>2014</v>
      </c>
      <c r="B323" t="s">
        <v>475</v>
      </c>
      <c r="C323">
        <v>10</v>
      </c>
      <c r="D323" t="s">
        <v>650</v>
      </c>
      <c r="E323">
        <v>55450</v>
      </c>
    </row>
    <row r="324" spans="1:5" x14ac:dyDescent="0.3">
      <c r="A324">
        <v>2014</v>
      </c>
      <c r="B324" t="s">
        <v>476</v>
      </c>
      <c r="C324">
        <v>11</v>
      </c>
      <c r="D324" t="s">
        <v>650</v>
      </c>
      <c r="E324">
        <v>60120</v>
      </c>
    </row>
    <row r="325" spans="1:5" x14ac:dyDescent="0.3">
      <c r="A325">
        <v>2014</v>
      </c>
      <c r="B325" t="s">
        <v>477</v>
      </c>
      <c r="C325">
        <v>12</v>
      </c>
      <c r="D325" t="s">
        <v>650</v>
      </c>
      <c r="E325">
        <v>64790</v>
      </c>
    </row>
    <row r="326" spans="1:5" x14ac:dyDescent="0.3">
      <c r="A326">
        <v>2013</v>
      </c>
      <c r="B326" t="s">
        <v>478</v>
      </c>
      <c r="C326">
        <v>1</v>
      </c>
      <c r="D326" t="s">
        <v>651</v>
      </c>
      <c r="E326">
        <v>11490</v>
      </c>
    </row>
    <row r="327" spans="1:5" x14ac:dyDescent="0.3">
      <c r="A327">
        <v>2013</v>
      </c>
      <c r="B327" t="s">
        <v>479</v>
      </c>
      <c r="C327">
        <v>2</v>
      </c>
      <c r="D327" t="s">
        <v>651</v>
      </c>
      <c r="E327">
        <v>15510</v>
      </c>
    </row>
    <row r="328" spans="1:5" x14ac:dyDescent="0.3">
      <c r="A328">
        <v>2013</v>
      </c>
      <c r="B328" t="s">
        <v>480</v>
      </c>
      <c r="C328">
        <v>3</v>
      </c>
      <c r="D328" t="s">
        <v>651</v>
      </c>
      <c r="E328">
        <v>19530</v>
      </c>
    </row>
    <row r="329" spans="1:5" x14ac:dyDescent="0.3">
      <c r="A329">
        <v>2013</v>
      </c>
      <c r="B329" t="s">
        <v>481</v>
      </c>
      <c r="C329">
        <v>4</v>
      </c>
      <c r="D329" t="s">
        <v>651</v>
      </c>
      <c r="E329">
        <v>23550</v>
      </c>
    </row>
    <row r="330" spans="1:5" x14ac:dyDescent="0.3">
      <c r="A330">
        <v>2013</v>
      </c>
      <c r="B330" t="s">
        <v>482</v>
      </c>
      <c r="C330">
        <v>5</v>
      </c>
      <c r="D330" t="s">
        <v>651</v>
      </c>
      <c r="E330">
        <v>27570</v>
      </c>
    </row>
    <row r="331" spans="1:5" x14ac:dyDescent="0.3">
      <c r="A331">
        <v>2013</v>
      </c>
      <c r="B331" t="s">
        <v>483</v>
      </c>
      <c r="C331">
        <v>6</v>
      </c>
      <c r="D331" t="s">
        <v>651</v>
      </c>
      <c r="E331">
        <v>31590</v>
      </c>
    </row>
    <row r="332" spans="1:5" x14ac:dyDescent="0.3">
      <c r="A332">
        <v>2013</v>
      </c>
      <c r="B332" t="s">
        <v>484</v>
      </c>
      <c r="C332">
        <v>7</v>
      </c>
      <c r="D332" t="s">
        <v>651</v>
      </c>
      <c r="E332">
        <v>35610</v>
      </c>
    </row>
    <row r="333" spans="1:5" x14ac:dyDescent="0.3">
      <c r="A333">
        <v>2013</v>
      </c>
      <c r="B333" t="s">
        <v>485</v>
      </c>
      <c r="C333">
        <v>8</v>
      </c>
      <c r="D333" t="s">
        <v>651</v>
      </c>
      <c r="E333">
        <v>39630</v>
      </c>
    </row>
    <row r="334" spans="1:5" x14ac:dyDescent="0.3">
      <c r="A334">
        <v>2013</v>
      </c>
      <c r="B334" t="s">
        <v>486</v>
      </c>
      <c r="C334">
        <v>9</v>
      </c>
      <c r="D334" t="s">
        <v>651</v>
      </c>
      <c r="E334">
        <v>43650</v>
      </c>
    </row>
    <row r="335" spans="1:5" x14ac:dyDescent="0.3">
      <c r="A335">
        <v>2013</v>
      </c>
      <c r="B335" t="s">
        <v>487</v>
      </c>
      <c r="C335">
        <v>10</v>
      </c>
      <c r="D335" t="s">
        <v>651</v>
      </c>
      <c r="E335">
        <v>47670</v>
      </c>
    </row>
    <row r="336" spans="1:5" x14ac:dyDescent="0.3">
      <c r="A336">
        <v>2013</v>
      </c>
      <c r="B336" t="s">
        <v>488</v>
      </c>
      <c r="C336">
        <v>11</v>
      </c>
      <c r="D336" t="s">
        <v>651</v>
      </c>
      <c r="E336">
        <v>51690</v>
      </c>
    </row>
    <row r="337" spans="1:5" x14ac:dyDescent="0.3">
      <c r="A337">
        <v>2013</v>
      </c>
      <c r="B337" t="s">
        <v>489</v>
      </c>
      <c r="C337">
        <v>12</v>
      </c>
      <c r="D337" t="s">
        <v>651</v>
      </c>
      <c r="E337">
        <v>55710</v>
      </c>
    </row>
    <row r="338" spans="1:5" x14ac:dyDescent="0.3">
      <c r="A338">
        <v>2013</v>
      </c>
      <c r="B338" t="s">
        <v>490</v>
      </c>
      <c r="C338">
        <v>1</v>
      </c>
      <c r="D338" t="s">
        <v>652</v>
      </c>
      <c r="E338">
        <v>14350</v>
      </c>
    </row>
    <row r="339" spans="1:5" x14ac:dyDescent="0.3">
      <c r="A339">
        <v>2013</v>
      </c>
      <c r="B339" t="s">
        <v>491</v>
      </c>
      <c r="C339">
        <v>2</v>
      </c>
      <c r="D339" t="s">
        <v>652</v>
      </c>
      <c r="E339">
        <v>19380</v>
      </c>
    </row>
    <row r="340" spans="1:5" x14ac:dyDescent="0.3">
      <c r="A340">
        <v>2013</v>
      </c>
      <c r="B340" t="s">
        <v>492</v>
      </c>
      <c r="C340">
        <v>3</v>
      </c>
      <c r="D340" t="s">
        <v>652</v>
      </c>
      <c r="E340">
        <v>24410</v>
      </c>
    </row>
    <row r="341" spans="1:5" x14ac:dyDescent="0.3">
      <c r="A341">
        <v>2013</v>
      </c>
      <c r="B341" t="s">
        <v>493</v>
      </c>
      <c r="C341">
        <v>4</v>
      </c>
      <c r="D341" t="s">
        <v>652</v>
      </c>
      <c r="E341">
        <v>29440</v>
      </c>
    </row>
    <row r="342" spans="1:5" x14ac:dyDescent="0.3">
      <c r="A342">
        <v>2013</v>
      </c>
      <c r="B342" t="s">
        <v>494</v>
      </c>
      <c r="C342">
        <v>5</v>
      </c>
      <c r="D342" t="s">
        <v>652</v>
      </c>
      <c r="E342">
        <v>34470</v>
      </c>
    </row>
    <row r="343" spans="1:5" x14ac:dyDescent="0.3">
      <c r="A343">
        <v>2013</v>
      </c>
      <c r="B343" t="s">
        <v>495</v>
      </c>
      <c r="C343">
        <v>6</v>
      </c>
      <c r="D343" t="s">
        <v>652</v>
      </c>
      <c r="E343">
        <v>39500</v>
      </c>
    </row>
    <row r="344" spans="1:5" x14ac:dyDescent="0.3">
      <c r="A344">
        <v>2013</v>
      </c>
      <c r="B344" t="s">
        <v>496</v>
      </c>
      <c r="C344">
        <v>7</v>
      </c>
      <c r="D344" t="s">
        <v>652</v>
      </c>
      <c r="E344">
        <v>44530</v>
      </c>
    </row>
    <row r="345" spans="1:5" x14ac:dyDescent="0.3">
      <c r="A345">
        <v>2013</v>
      </c>
      <c r="B345" t="s">
        <v>497</v>
      </c>
      <c r="C345">
        <v>8</v>
      </c>
      <c r="D345" t="s">
        <v>652</v>
      </c>
      <c r="E345">
        <v>49560</v>
      </c>
    </row>
    <row r="346" spans="1:5" x14ac:dyDescent="0.3">
      <c r="A346">
        <v>2013</v>
      </c>
      <c r="B346" t="s">
        <v>498</v>
      </c>
      <c r="C346">
        <v>9</v>
      </c>
      <c r="D346" t="s">
        <v>652</v>
      </c>
      <c r="E346">
        <v>54590</v>
      </c>
    </row>
    <row r="347" spans="1:5" x14ac:dyDescent="0.3">
      <c r="A347">
        <v>2013</v>
      </c>
      <c r="B347" t="s">
        <v>499</v>
      </c>
      <c r="C347">
        <v>10</v>
      </c>
      <c r="D347" t="s">
        <v>652</v>
      </c>
      <c r="E347">
        <v>59620</v>
      </c>
    </row>
    <row r="348" spans="1:5" x14ac:dyDescent="0.3">
      <c r="A348">
        <v>2013</v>
      </c>
      <c r="B348" t="s">
        <v>500</v>
      </c>
      <c r="C348">
        <v>11</v>
      </c>
      <c r="D348" t="s">
        <v>652</v>
      </c>
      <c r="E348">
        <v>64650</v>
      </c>
    </row>
    <row r="349" spans="1:5" x14ac:dyDescent="0.3">
      <c r="A349">
        <v>2013</v>
      </c>
      <c r="B349" t="s">
        <v>501</v>
      </c>
      <c r="C349">
        <v>12</v>
      </c>
      <c r="D349" t="s">
        <v>652</v>
      </c>
      <c r="E349">
        <v>69680</v>
      </c>
    </row>
    <row r="350" spans="1:5" x14ac:dyDescent="0.3">
      <c r="A350">
        <v>2013</v>
      </c>
      <c r="B350" t="s">
        <v>502</v>
      </c>
      <c r="C350">
        <v>1</v>
      </c>
      <c r="D350" t="s">
        <v>653</v>
      </c>
      <c r="E350">
        <v>13230</v>
      </c>
    </row>
    <row r="351" spans="1:5" x14ac:dyDescent="0.3">
      <c r="A351">
        <v>2013</v>
      </c>
      <c r="B351" t="s">
        <v>503</v>
      </c>
      <c r="C351">
        <v>2</v>
      </c>
      <c r="D351" t="s">
        <v>653</v>
      </c>
      <c r="E351">
        <v>17850</v>
      </c>
    </row>
    <row r="352" spans="1:5" x14ac:dyDescent="0.3">
      <c r="A352">
        <v>2013</v>
      </c>
      <c r="B352" t="s">
        <v>504</v>
      </c>
      <c r="C352">
        <v>3</v>
      </c>
      <c r="D352" t="s">
        <v>653</v>
      </c>
      <c r="E352">
        <v>22470</v>
      </c>
    </row>
    <row r="353" spans="1:5" x14ac:dyDescent="0.3">
      <c r="A353">
        <v>2013</v>
      </c>
      <c r="B353" t="s">
        <v>505</v>
      </c>
      <c r="C353">
        <v>4</v>
      </c>
      <c r="D353" t="s">
        <v>653</v>
      </c>
      <c r="E353">
        <v>27090</v>
      </c>
    </row>
    <row r="354" spans="1:5" x14ac:dyDescent="0.3">
      <c r="A354">
        <v>2013</v>
      </c>
      <c r="B354" t="s">
        <v>506</v>
      </c>
      <c r="C354">
        <v>5</v>
      </c>
      <c r="D354" t="s">
        <v>653</v>
      </c>
      <c r="E354">
        <v>31710</v>
      </c>
    </row>
    <row r="355" spans="1:5" x14ac:dyDescent="0.3">
      <c r="A355">
        <v>2013</v>
      </c>
      <c r="B355" t="s">
        <v>507</v>
      </c>
      <c r="C355">
        <v>6</v>
      </c>
      <c r="D355" t="s">
        <v>653</v>
      </c>
      <c r="E355">
        <v>36330</v>
      </c>
    </row>
    <row r="356" spans="1:5" x14ac:dyDescent="0.3">
      <c r="A356">
        <v>2013</v>
      </c>
      <c r="B356" t="s">
        <v>508</v>
      </c>
      <c r="C356">
        <v>7</v>
      </c>
      <c r="D356" t="s">
        <v>653</v>
      </c>
      <c r="E356">
        <v>40950</v>
      </c>
    </row>
    <row r="357" spans="1:5" x14ac:dyDescent="0.3">
      <c r="A357">
        <v>2013</v>
      </c>
      <c r="B357" t="s">
        <v>509</v>
      </c>
      <c r="C357">
        <v>8</v>
      </c>
      <c r="D357" t="s">
        <v>653</v>
      </c>
      <c r="E357">
        <v>45570</v>
      </c>
    </row>
    <row r="358" spans="1:5" x14ac:dyDescent="0.3">
      <c r="A358">
        <v>2013</v>
      </c>
      <c r="B358" t="s">
        <v>510</v>
      </c>
      <c r="C358">
        <v>9</v>
      </c>
      <c r="D358" t="s">
        <v>653</v>
      </c>
      <c r="E358">
        <v>50190</v>
      </c>
    </row>
    <row r="359" spans="1:5" x14ac:dyDescent="0.3">
      <c r="A359">
        <v>2013</v>
      </c>
      <c r="B359" t="s">
        <v>511</v>
      </c>
      <c r="C359">
        <v>10</v>
      </c>
      <c r="D359" t="s">
        <v>653</v>
      </c>
      <c r="E359">
        <v>54810</v>
      </c>
    </row>
    <row r="360" spans="1:5" x14ac:dyDescent="0.3">
      <c r="A360">
        <v>2013</v>
      </c>
      <c r="B360" t="s">
        <v>512</v>
      </c>
      <c r="C360">
        <v>11</v>
      </c>
      <c r="D360" t="s">
        <v>653</v>
      </c>
      <c r="E360">
        <v>59430</v>
      </c>
    </row>
    <row r="361" spans="1:5" x14ac:dyDescent="0.3">
      <c r="A361">
        <v>2013</v>
      </c>
      <c r="B361" t="s">
        <v>513</v>
      </c>
      <c r="C361">
        <v>12</v>
      </c>
      <c r="D361" t="s">
        <v>653</v>
      </c>
      <c r="E361">
        <v>64050</v>
      </c>
    </row>
    <row r="362" spans="1:5" x14ac:dyDescent="0.3">
      <c r="A362">
        <v>2012</v>
      </c>
      <c r="B362" t="s">
        <v>514</v>
      </c>
      <c r="C362">
        <v>1</v>
      </c>
      <c r="D362" t="s">
        <v>654</v>
      </c>
      <c r="E362">
        <v>11170</v>
      </c>
    </row>
    <row r="363" spans="1:5" x14ac:dyDescent="0.3">
      <c r="A363">
        <v>2012</v>
      </c>
      <c r="B363" t="s">
        <v>515</v>
      </c>
      <c r="C363">
        <v>2</v>
      </c>
      <c r="D363" t="s">
        <v>654</v>
      </c>
      <c r="E363">
        <v>15130</v>
      </c>
    </row>
    <row r="364" spans="1:5" x14ac:dyDescent="0.3">
      <c r="A364">
        <v>2012</v>
      </c>
      <c r="B364" t="s">
        <v>516</v>
      </c>
      <c r="C364">
        <v>3</v>
      </c>
      <c r="D364" t="s">
        <v>654</v>
      </c>
      <c r="E364">
        <v>19090</v>
      </c>
    </row>
    <row r="365" spans="1:5" x14ac:dyDescent="0.3">
      <c r="A365">
        <v>2012</v>
      </c>
      <c r="B365" t="s">
        <v>517</v>
      </c>
      <c r="C365">
        <v>4</v>
      </c>
      <c r="D365" t="s">
        <v>654</v>
      </c>
      <c r="E365">
        <v>23050</v>
      </c>
    </row>
    <row r="366" spans="1:5" x14ac:dyDescent="0.3">
      <c r="A366">
        <v>2012</v>
      </c>
      <c r="B366" t="s">
        <v>518</v>
      </c>
      <c r="C366">
        <v>5</v>
      </c>
      <c r="D366" t="s">
        <v>654</v>
      </c>
      <c r="E366">
        <v>27010</v>
      </c>
    </row>
    <row r="367" spans="1:5" x14ac:dyDescent="0.3">
      <c r="A367">
        <v>2012</v>
      </c>
      <c r="B367" t="s">
        <v>519</v>
      </c>
      <c r="C367">
        <v>6</v>
      </c>
      <c r="D367" t="s">
        <v>654</v>
      </c>
      <c r="E367">
        <v>30970</v>
      </c>
    </row>
    <row r="368" spans="1:5" x14ac:dyDescent="0.3">
      <c r="A368">
        <v>2012</v>
      </c>
      <c r="B368" t="s">
        <v>520</v>
      </c>
      <c r="C368">
        <v>7</v>
      </c>
      <c r="D368" t="s">
        <v>654</v>
      </c>
      <c r="E368">
        <v>34930</v>
      </c>
    </row>
    <row r="369" spans="1:5" x14ac:dyDescent="0.3">
      <c r="A369">
        <v>2012</v>
      </c>
      <c r="B369" t="s">
        <v>521</v>
      </c>
      <c r="C369">
        <v>8</v>
      </c>
      <c r="D369" t="s">
        <v>654</v>
      </c>
      <c r="E369">
        <v>38890</v>
      </c>
    </row>
    <row r="370" spans="1:5" x14ac:dyDescent="0.3">
      <c r="A370">
        <v>2012</v>
      </c>
      <c r="B370" t="s">
        <v>522</v>
      </c>
      <c r="C370">
        <v>9</v>
      </c>
      <c r="D370" t="s">
        <v>654</v>
      </c>
      <c r="E370">
        <v>42850</v>
      </c>
    </row>
    <row r="371" spans="1:5" x14ac:dyDescent="0.3">
      <c r="A371">
        <v>2012</v>
      </c>
      <c r="B371" t="s">
        <v>523</v>
      </c>
      <c r="C371">
        <v>10</v>
      </c>
      <c r="D371" t="s">
        <v>654</v>
      </c>
      <c r="E371">
        <v>46810</v>
      </c>
    </row>
    <row r="372" spans="1:5" x14ac:dyDescent="0.3">
      <c r="A372">
        <v>2012</v>
      </c>
      <c r="B372" t="s">
        <v>524</v>
      </c>
      <c r="C372">
        <v>11</v>
      </c>
      <c r="D372" t="s">
        <v>654</v>
      </c>
      <c r="E372">
        <v>50770</v>
      </c>
    </row>
    <row r="373" spans="1:5" x14ac:dyDescent="0.3">
      <c r="A373">
        <v>2012</v>
      </c>
      <c r="B373" t="s">
        <v>525</v>
      </c>
      <c r="C373">
        <v>12</v>
      </c>
      <c r="D373" t="s">
        <v>654</v>
      </c>
      <c r="E373">
        <v>54730</v>
      </c>
    </row>
    <row r="374" spans="1:5" x14ac:dyDescent="0.3">
      <c r="A374">
        <v>2012</v>
      </c>
      <c r="B374" t="s">
        <v>526</v>
      </c>
      <c r="C374">
        <v>1</v>
      </c>
      <c r="D374" t="s">
        <v>655</v>
      </c>
      <c r="E374">
        <v>13970</v>
      </c>
    </row>
    <row r="375" spans="1:5" x14ac:dyDescent="0.3">
      <c r="A375">
        <v>2012</v>
      </c>
      <c r="B375" t="s">
        <v>527</v>
      </c>
      <c r="C375">
        <v>2</v>
      </c>
      <c r="D375" t="s">
        <v>655</v>
      </c>
      <c r="E375">
        <v>18920</v>
      </c>
    </row>
    <row r="376" spans="1:5" x14ac:dyDescent="0.3">
      <c r="A376">
        <v>2012</v>
      </c>
      <c r="B376" t="s">
        <v>528</v>
      </c>
      <c r="C376">
        <v>3</v>
      </c>
      <c r="D376" t="s">
        <v>655</v>
      </c>
      <c r="E376">
        <v>23870</v>
      </c>
    </row>
    <row r="377" spans="1:5" x14ac:dyDescent="0.3">
      <c r="A377">
        <v>2012</v>
      </c>
      <c r="B377" t="s">
        <v>529</v>
      </c>
      <c r="C377">
        <v>4</v>
      </c>
      <c r="D377" t="s">
        <v>655</v>
      </c>
      <c r="E377">
        <v>28820</v>
      </c>
    </row>
    <row r="378" spans="1:5" x14ac:dyDescent="0.3">
      <c r="A378">
        <v>2012</v>
      </c>
      <c r="B378" t="s">
        <v>530</v>
      </c>
      <c r="C378">
        <v>5</v>
      </c>
      <c r="D378" t="s">
        <v>655</v>
      </c>
      <c r="E378">
        <v>33770</v>
      </c>
    </row>
    <row r="379" spans="1:5" x14ac:dyDescent="0.3">
      <c r="A379">
        <v>2012</v>
      </c>
      <c r="B379" t="s">
        <v>531</v>
      </c>
      <c r="C379">
        <v>6</v>
      </c>
      <c r="D379" t="s">
        <v>655</v>
      </c>
      <c r="E379">
        <v>38720</v>
      </c>
    </row>
    <row r="380" spans="1:5" x14ac:dyDescent="0.3">
      <c r="A380">
        <v>2012</v>
      </c>
      <c r="B380" t="s">
        <v>532</v>
      </c>
      <c r="C380">
        <v>7</v>
      </c>
      <c r="D380" t="s">
        <v>655</v>
      </c>
      <c r="E380">
        <v>43670</v>
      </c>
    </row>
    <row r="381" spans="1:5" x14ac:dyDescent="0.3">
      <c r="A381">
        <v>2012</v>
      </c>
      <c r="B381" t="s">
        <v>533</v>
      </c>
      <c r="C381">
        <v>8</v>
      </c>
      <c r="D381" t="s">
        <v>655</v>
      </c>
      <c r="E381">
        <v>48620</v>
      </c>
    </row>
    <row r="382" spans="1:5" x14ac:dyDescent="0.3">
      <c r="A382">
        <v>2012</v>
      </c>
      <c r="B382" t="s">
        <v>534</v>
      </c>
      <c r="C382">
        <v>9</v>
      </c>
      <c r="D382" t="s">
        <v>655</v>
      </c>
      <c r="E382">
        <v>53570</v>
      </c>
    </row>
    <row r="383" spans="1:5" x14ac:dyDescent="0.3">
      <c r="A383">
        <v>2012</v>
      </c>
      <c r="B383" t="s">
        <v>535</v>
      </c>
      <c r="C383">
        <v>10</v>
      </c>
      <c r="D383" t="s">
        <v>655</v>
      </c>
      <c r="E383">
        <v>58520</v>
      </c>
    </row>
    <row r="384" spans="1:5" x14ac:dyDescent="0.3">
      <c r="A384">
        <v>2012</v>
      </c>
      <c r="B384" t="s">
        <v>536</v>
      </c>
      <c r="C384">
        <v>11</v>
      </c>
      <c r="D384" t="s">
        <v>655</v>
      </c>
      <c r="E384">
        <v>63470</v>
      </c>
    </row>
    <row r="385" spans="1:5" x14ac:dyDescent="0.3">
      <c r="A385">
        <v>2012</v>
      </c>
      <c r="B385" t="s">
        <v>537</v>
      </c>
      <c r="C385">
        <v>12</v>
      </c>
      <c r="D385" t="s">
        <v>655</v>
      </c>
      <c r="E385">
        <v>68420</v>
      </c>
    </row>
    <row r="386" spans="1:5" x14ac:dyDescent="0.3">
      <c r="A386">
        <v>2012</v>
      </c>
      <c r="B386" t="s">
        <v>538</v>
      </c>
      <c r="C386">
        <v>1</v>
      </c>
      <c r="D386" t="s">
        <v>656</v>
      </c>
      <c r="E386">
        <v>12860</v>
      </c>
    </row>
    <row r="387" spans="1:5" x14ac:dyDescent="0.3">
      <c r="A387">
        <v>2012</v>
      </c>
      <c r="B387" t="s">
        <v>539</v>
      </c>
      <c r="C387">
        <v>2</v>
      </c>
      <c r="D387" t="s">
        <v>656</v>
      </c>
      <c r="E387">
        <v>17410</v>
      </c>
    </row>
    <row r="388" spans="1:5" x14ac:dyDescent="0.3">
      <c r="A388">
        <v>2012</v>
      </c>
      <c r="B388" t="s">
        <v>540</v>
      </c>
      <c r="C388">
        <v>3</v>
      </c>
      <c r="D388" t="s">
        <v>656</v>
      </c>
      <c r="E388">
        <v>21960</v>
      </c>
    </row>
    <row r="389" spans="1:5" x14ac:dyDescent="0.3">
      <c r="A389">
        <v>2012</v>
      </c>
      <c r="B389" t="s">
        <v>541</v>
      </c>
      <c r="C389">
        <v>4</v>
      </c>
      <c r="D389" t="s">
        <v>656</v>
      </c>
      <c r="E389">
        <v>26510</v>
      </c>
    </row>
    <row r="390" spans="1:5" x14ac:dyDescent="0.3">
      <c r="A390">
        <v>2012</v>
      </c>
      <c r="B390" t="s">
        <v>542</v>
      </c>
      <c r="C390">
        <v>5</v>
      </c>
      <c r="D390" t="s">
        <v>656</v>
      </c>
      <c r="E390">
        <v>31060</v>
      </c>
    </row>
    <row r="391" spans="1:5" x14ac:dyDescent="0.3">
      <c r="A391">
        <v>2012</v>
      </c>
      <c r="B391" t="s">
        <v>543</v>
      </c>
      <c r="C391">
        <v>6</v>
      </c>
      <c r="D391" t="s">
        <v>656</v>
      </c>
      <c r="E391">
        <v>35610</v>
      </c>
    </row>
    <row r="392" spans="1:5" x14ac:dyDescent="0.3">
      <c r="A392">
        <v>2012</v>
      </c>
      <c r="B392" t="s">
        <v>544</v>
      </c>
      <c r="C392">
        <v>7</v>
      </c>
      <c r="D392" t="s">
        <v>656</v>
      </c>
      <c r="E392">
        <v>40160</v>
      </c>
    </row>
    <row r="393" spans="1:5" x14ac:dyDescent="0.3">
      <c r="A393">
        <v>2012</v>
      </c>
      <c r="B393" t="s">
        <v>545</v>
      </c>
      <c r="C393">
        <v>8</v>
      </c>
      <c r="D393" t="s">
        <v>656</v>
      </c>
      <c r="E393">
        <v>44710</v>
      </c>
    </row>
    <row r="394" spans="1:5" x14ac:dyDescent="0.3">
      <c r="A394">
        <v>2012</v>
      </c>
      <c r="B394" t="s">
        <v>546</v>
      </c>
      <c r="C394">
        <v>9</v>
      </c>
      <c r="D394" t="s">
        <v>656</v>
      </c>
      <c r="E394">
        <v>49260</v>
      </c>
    </row>
    <row r="395" spans="1:5" x14ac:dyDescent="0.3">
      <c r="A395">
        <v>2012</v>
      </c>
      <c r="B395" t="s">
        <v>547</v>
      </c>
      <c r="C395">
        <v>10</v>
      </c>
      <c r="D395" t="s">
        <v>656</v>
      </c>
      <c r="E395">
        <v>53810</v>
      </c>
    </row>
    <row r="396" spans="1:5" x14ac:dyDescent="0.3">
      <c r="A396">
        <v>2012</v>
      </c>
      <c r="B396" t="s">
        <v>548</v>
      </c>
      <c r="C396">
        <v>11</v>
      </c>
      <c r="D396" t="s">
        <v>656</v>
      </c>
      <c r="E396">
        <v>58360</v>
      </c>
    </row>
    <row r="397" spans="1:5" x14ac:dyDescent="0.3">
      <c r="A397">
        <v>2012</v>
      </c>
      <c r="B397" t="s">
        <v>549</v>
      </c>
      <c r="C397">
        <v>12</v>
      </c>
      <c r="D397" t="s">
        <v>656</v>
      </c>
      <c r="E397">
        <v>62910</v>
      </c>
    </row>
    <row r="398" spans="1:5" x14ac:dyDescent="0.3">
      <c r="A398">
        <v>2011</v>
      </c>
      <c r="B398" t="s">
        <v>550</v>
      </c>
      <c r="C398">
        <v>1</v>
      </c>
      <c r="D398" t="s">
        <v>657</v>
      </c>
      <c r="E398">
        <v>10890</v>
      </c>
    </row>
    <row r="399" spans="1:5" x14ac:dyDescent="0.3">
      <c r="A399">
        <v>2011</v>
      </c>
      <c r="B399" t="s">
        <v>551</v>
      </c>
      <c r="C399">
        <v>2</v>
      </c>
      <c r="D399" t="s">
        <v>657</v>
      </c>
      <c r="E399">
        <v>14710</v>
      </c>
    </row>
    <row r="400" spans="1:5" x14ac:dyDescent="0.3">
      <c r="A400">
        <v>2011</v>
      </c>
      <c r="B400" t="s">
        <v>552</v>
      </c>
      <c r="C400">
        <v>3</v>
      </c>
      <c r="D400" t="s">
        <v>657</v>
      </c>
      <c r="E400">
        <v>18530</v>
      </c>
    </row>
    <row r="401" spans="1:5" x14ac:dyDescent="0.3">
      <c r="A401">
        <v>2011</v>
      </c>
      <c r="B401" t="s">
        <v>553</v>
      </c>
      <c r="C401">
        <v>4</v>
      </c>
      <c r="D401" t="s">
        <v>657</v>
      </c>
      <c r="E401">
        <v>22350</v>
      </c>
    </row>
    <row r="402" spans="1:5" x14ac:dyDescent="0.3">
      <c r="A402">
        <v>2011</v>
      </c>
      <c r="B402" t="s">
        <v>554</v>
      </c>
      <c r="C402">
        <v>5</v>
      </c>
      <c r="D402" t="s">
        <v>657</v>
      </c>
      <c r="E402">
        <v>26170</v>
      </c>
    </row>
    <row r="403" spans="1:5" x14ac:dyDescent="0.3">
      <c r="A403">
        <v>2011</v>
      </c>
      <c r="B403" t="s">
        <v>555</v>
      </c>
      <c r="C403">
        <v>6</v>
      </c>
      <c r="D403" t="s">
        <v>657</v>
      </c>
      <c r="E403">
        <v>29990</v>
      </c>
    </row>
    <row r="404" spans="1:5" x14ac:dyDescent="0.3">
      <c r="A404">
        <v>2011</v>
      </c>
      <c r="B404" t="s">
        <v>556</v>
      </c>
      <c r="C404">
        <v>7</v>
      </c>
      <c r="D404" t="s">
        <v>657</v>
      </c>
      <c r="E404">
        <v>33810</v>
      </c>
    </row>
    <row r="405" spans="1:5" x14ac:dyDescent="0.3">
      <c r="A405">
        <v>2011</v>
      </c>
      <c r="B405" t="s">
        <v>557</v>
      </c>
      <c r="C405">
        <v>8</v>
      </c>
      <c r="D405" t="s">
        <v>657</v>
      </c>
      <c r="E405">
        <v>37630</v>
      </c>
    </row>
    <row r="406" spans="1:5" x14ac:dyDescent="0.3">
      <c r="A406">
        <v>2011</v>
      </c>
      <c r="B406" t="s">
        <v>558</v>
      </c>
      <c r="C406">
        <v>9</v>
      </c>
      <c r="D406" t="s">
        <v>657</v>
      </c>
      <c r="E406">
        <v>41450</v>
      </c>
    </row>
    <row r="407" spans="1:5" x14ac:dyDescent="0.3">
      <c r="A407">
        <v>2011</v>
      </c>
      <c r="B407" t="s">
        <v>559</v>
      </c>
      <c r="C407">
        <v>10</v>
      </c>
      <c r="D407" t="s">
        <v>657</v>
      </c>
      <c r="E407">
        <v>45270</v>
      </c>
    </row>
    <row r="408" spans="1:5" x14ac:dyDescent="0.3">
      <c r="A408">
        <v>2011</v>
      </c>
      <c r="B408" t="s">
        <v>560</v>
      </c>
      <c r="C408">
        <v>11</v>
      </c>
      <c r="D408" t="s">
        <v>657</v>
      </c>
      <c r="E408">
        <v>49090</v>
      </c>
    </row>
    <row r="409" spans="1:5" x14ac:dyDescent="0.3">
      <c r="A409">
        <v>2011</v>
      </c>
      <c r="B409" t="s">
        <v>561</v>
      </c>
      <c r="C409">
        <v>12</v>
      </c>
      <c r="D409" t="s">
        <v>657</v>
      </c>
      <c r="E409">
        <v>52910</v>
      </c>
    </row>
    <row r="410" spans="1:5" x14ac:dyDescent="0.3">
      <c r="A410">
        <v>2011</v>
      </c>
      <c r="B410" t="s">
        <v>562</v>
      </c>
      <c r="C410">
        <v>1</v>
      </c>
      <c r="D410" t="s">
        <v>658</v>
      </c>
      <c r="E410">
        <v>13600</v>
      </c>
    </row>
    <row r="411" spans="1:5" x14ac:dyDescent="0.3">
      <c r="A411">
        <v>2011</v>
      </c>
      <c r="B411" t="s">
        <v>563</v>
      </c>
      <c r="C411">
        <v>2</v>
      </c>
      <c r="D411" t="s">
        <v>658</v>
      </c>
      <c r="E411">
        <v>18380</v>
      </c>
    </row>
    <row r="412" spans="1:5" x14ac:dyDescent="0.3">
      <c r="A412">
        <v>2011</v>
      </c>
      <c r="B412" t="s">
        <v>564</v>
      </c>
      <c r="C412">
        <v>3</v>
      </c>
      <c r="D412" t="s">
        <v>658</v>
      </c>
      <c r="E412">
        <v>23160</v>
      </c>
    </row>
    <row r="413" spans="1:5" x14ac:dyDescent="0.3">
      <c r="A413">
        <v>2011</v>
      </c>
      <c r="B413" t="s">
        <v>565</v>
      </c>
      <c r="C413">
        <v>4</v>
      </c>
      <c r="D413" t="s">
        <v>658</v>
      </c>
      <c r="E413">
        <v>27940</v>
      </c>
    </row>
    <row r="414" spans="1:5" x14ac:dyDescent="0.3">
      <c r="A414">
        <v>2011</v>
      </c>
      <c r="B414" t="s">
        <v>566</v>
      </c>
      <c r="C414">
        <v>5</v>
      </c>
      <c r="D414" t="s">
        <v>658</v>
      </c>
      <c r="E414">
        <v>32720</v>
      </c>
    </row>
    <row r="415" spans="1:5" x14ac:dyDescent="0.3">
      <c r="A415">
        <v>2011</v>
      </c>
      <c r="B415" t="s">
        <v>567</v>
      </c>
      <c r="C415">
        <v>6</v>
      </c>
      <c r="D415" t="s">
        <v>658</v>
      </c>
      <c r="E415">
        <v>37500</v>
      </c>
    </row>
    <row r="416" spans="1:5" x14ac:dyDescent="0.3">
      <c r="A416">
        <v>2011</v>
      </c>
      <c r="B416" t="s">
        <v>568</v>
      </c>
      <c r="C416">
        <v>7</v>
      </c>
      <c r="D416" t="s">
        <v>658</v>
      </c>
      <c r="E416">
        <v>42280</v>
      </c>
    </row>
    <row r="417" spans="1:5" x14ac:dyDescent="0.3">
      <c r="A417">
        <v>2011</v>
      </c>
      <c r="B417" t="s">
        <v>569</v>
      </c>
      <c r="C417">
        <v>8</v>
      </c>
      <c r="D417" t="s">
        <v>658</v>
      </c>
      <c r="E417">
        <v>47060</v>
      </c>
    </row>
    <row r="418" spans="1:5" x14ac:dyDescent="0.3">
      <c r="A418">
        <v>2011</v>
      </c>
      <c r="B418" t="s">
        <v>570</v>
      </c>
      <c r="C418">
        <v>9</v>
      </c>
      <c r="D418" t="s">
        <v>658</v>
      </c>
      <c r="E418">
        <v>51840</v>
      </c>
    </row>
    <row r="419" spans="1:5" x14ac:dyDescent="0.3">
      <c r="A419">
        <v>2011</v>
      </c>
      <c r="B419" t="s">
        <v>571</v>
      </c>
      <c r="C419">
        <v>10</v>
      </c>
      <c r="D419" t="s">
        <v>658</v>
      </c>
      <c r="E419">
        <v>56620</v>
      </c>
    </row>
    <row r="420" spans="1:5" x14ac:dyDescent="0.3">
      <c r="A420">
        <v>2011</v>
      </c>
      <c r="B420" t="s">
        <v>572</v>
      </c>
      <c r="C420">
        <v>11</v>
      </c>
      <c r="D420" t="s">
        <v>658</v>
      </c>
      <c r="E420">
        <v>61400</v>
      </c>
    </row>
    <row r="421" spans="1:5" x14ac:dyDescent="0.3">
      <c r="A421">
        <v>2011</v>
      </c>
      <c r="B421" t="s">
        <v>573</v>
      </c>
      <c r="C421">
        <v>12</v>
      </c>
      <c r="D421" t="s">
        <v>658</v>
      </c>
      <c r="E421">
        <v>66180</v>
      </c>
    </row>
    <row r="422" spans="1:5" x14ac:dyDescent="0.3">
      <c r="A422">
        <v>2011</v>
      </c>
      <c r="B422" t="s">
        <v>574</v>
      </c>
      <c r="C422">
        <v>1</v>
      </c>
      <c r="D422" t="s">
        <v>659</v>
      </c>
      <c r="E422">
        <v>12540</v>
      </c>
    </row>
    <row r="423" spans="1:5" x14ac:dyDescent="0.3">
      <c r="A423">
        <v>2011</v>
      </c>
      <c r="B423" t="s">
        <v>575</v>
      </c>
      <c r="C423">
        <v>2</v>
      </c>
      <c r="D423" t="s">
        <v>659</v>
      </c>
      <c r="E423">
        <v>16930</v>
      </c>
    </row>
    <row r="424" spans="1:5" x14ac:dyDescent="0.3">
      <c r="A424">
        <v>2011</v>
      </c>
      <c r="B424" t="s">
        <v>576</v>
      </c>
      <c r="C424">
        <v>3</v>
      </c>
      <c r="D424" t="s">
        <v>659</v>
      </c>
      <c r="E424">
        <v>21320</v>
      </c>
    </row>
    <row r="425" spans="1:5" x14ac:dyDescent="0.3">
      <c r="A425">
        <v>2011</v>
      </c>
      <c r="B425" t="s">
        <v>577</v>
      </c>
      <c r="C425">
        <v>4</v>
      </c>
      <c r="D425" t="s">
        <v>659</v>
      </c>
      <c r="E425">
        <v>25710</v>
      </c>
    </row>
    <row r="426" spans="1:5" x14ac:dyDescent="0.3">
      <c r="A426">
        <v>2011</v>
      </c>
      <c r="B426" t="s">
        <v>578</v>
      </c>
      <c r="C426">
        <v>5</v>
      </c>
      <c r="D426" t="s">
        <v>659</v>
      </c>
      <c r="E426">
        <v>30100</v>
      </c>
    </row>
    <row r="427" spans="1:5" x14ac:dyDescent="0.3">
      <c r="A427">
        <v>2011</v>
      </c>
      <c r="B427" t="s">
        <v>579</v>
      </c>
      <c r="C427">
        <v>6</v>
      </c>
      <c r="D427" t="s">
        <v>659</v>
      </c>
      <c r="E427">
        <v>34490</v>
      </c>
    </row>
    <row r="428" spans="1:5" x14ac:dyDescent="0.3">
      <c r="A428">
        <v>2011</v>
      </c>
      <c r="B428" t="s">
        <v>580</v>
      </c>
      <c r="C428">
        <v>7</v>
      </c>
      <c r="D428" t="s">
        <v>659</v>
      </c>
      <c r="E428">
        <v>38880</v>
      </c>
    </row>
    <row r="429" spans="1:5" x14ac:dyDescent="0.3">
      <c r="A429">
        <v>2011</v>
      </c>
      <c r="B429" t="s">
        <v>581</v>
      </c>
      <c r="C429">
        <v>8</v>
      </c>
      <c r="D429" t="s">
        <v>659</v>
      </c>
      <c r="E429">
        <v>43270</v>
      </c>
    </row>
    <row r="430" spans="1:5" x14ac:dyDescent="0.3">
      <c r="A430">
        <v>2011</v>
      </c>
      <c r="B430" t="s">
        <v>582</v>
      </c>
      <c r="C430">
        <v>9</v>
      </c>
      <c r="D430" t="s">
        <v>659</v>
      </c>
      <c r="E430">
        <v>47660</v>
      </c>
    </row>
    <row r="431" spans="1:5" x14ac:dyDescent="0.3">
      <c r="A431">
        <v>2011</v>
      </c>
      <c r="B431" t="s">
        <v>583</v>
      </c>
      <c r="C431">
        <v>10</v>
      </c>
      <c r="D431" t="s">
        <v>659</v>
      </c>
      <c r="E431">
        <v>52050</v>
      </c>
    </row>
    <row r="432" spans="1:5" x14ac:dyDescent="0.3">
      <c r="A432">
        <v>2011</v>
      </c>
      <c r="B432" t="s">
        <v>584</v>
      </c>
      <c r="C432">
        <v>11</v>
      </c>
      <c r="D432" t="s">
        <v>659</v>
      </c>
      <c r="E432">
        <v>56440</v>
      </c>
    </row>
    <row r="433" spans="1:5" x14ac:dyDescent="0.3">
      <c r="A433">
        <v>2011</v>
      </c>
      <c r="B433" t="s">
        <v>585</v>
      </c>
      <c r="C433">
        <v>12</v>
      </c>
      <c r="D433" t="s">
        <v>659</v>
      </c>
      <c r="E433">
        <v>60830</v>
      </c>
    </row>
    <row r="434" spans="1:5" x14ac:dyDescent="0.3">
      <c r="A434">
        <v>2010</v>
      </c>
      <c r="B434" t="s">
        <v>586</v>
      </c>
      <c r="C434">
        <v>1</v>
      </c>
      <c r="D434" t="s">
        <v>660</v>
      </c>
      <c r="E434">
        <v>10830</v>
      </c>
    </row>
    <row r="435" spans="1:5" x14ac:dyDescent="0.3">
      <c r="A435">
        <v>2010</v>
      </c>
      <c r="B435" t="s">
        <v>587</v>
      </c>
      <c r="C435">
        <v>2</v>
      </c>
      <c r="D435" t="s">
        <v>660</v>
      </c>
      <c r="E435">
        <v>14570</v>
      </c>
    </row>
    <row r="436" spans="1:5" x14ac:dyDescent="0.3">
      <c r="A436">
        <v>2010</v>
      </c>
      <c r="B436" t="s">
        <v>588</v>
      </c>
      <c r="C436">
        <v>3</v>
      </c>
      <c r="D436" t="s">
        <v>660</v>
      </c>
      <c r="E436">
        <v>18310</v>
      </c>
    </row>
    <row r="437" spans="1:5" x14ac:dyDescent="0.3">
      <c r="A437">
        <v>2010</v>
      </c>
      <c r="B437" t="s">
        <v>589</v>
      </c>
      <c r="C437">
        <v>4</v>
      </c>
      <c r="D437" t="s">
        <v>660</v>
      </c>
      <c r="E437">
        <v>22050</v>
      </c>
    </row>
    <row r="438" spans="1:5" x14ac:dyDescent="0.3">
      <c r="A438">
        <v>2010</v>
      </c>
      <c r="B438" t="s">
        <v>590</v>
      </c>
      <c r="C438">
        <v>5</v>
      </c>
      <c r="D438" t="s">
        <v>660</v>
      </c>
      <c r="E438">
        <v>25790</v>
      </c>
    </row>
    <row r="439" spans="1:5" x14ac:dyDescent="0.3">
      <c r="A439">
        <v>2010</v>
      </c>
      <c r="B439" t="s">
        <v>591</v>
      </c>
      <c r="C439">
        <v>6</v>
      </c>
      <c r="D439" t="s">
        <v>660</v>
      </c>
      <c r="E439">
        <v>29530</v>
      </c>
    </row>
    <row r="440" spans="1:5" x14ac:dyDescent="0.3">
      <c r="A440">
        <v>2010</v>
      </c>
      <c r="B440" t="s">
        <v>592</v>
      </c>
      <c r="C440">
        <v>7</v>
      </c>
      <c r="D440" t="s">
        <v>660</v>
      </c>
      <c r="E440">
        <v>33270</v>
      </c>
    </row>
    <row r="441" spans="1:5" x14ac:dyDescent="0.3">
      <c r="A441">
        <v>2010</v>
      </c>
      <c r="B441" t="s">
        <v>593</v>
      </c>
      <c r="C441">
        <v>8</v>
      </c>
      <c r="D441" t="s">
        <v>660</v>
      </c>
      <c r="E441">
        <v>37010</v>
      </c>
    </row>
    <row r="442" spans="1:5" x14ac:dyDescent="0.3">
      <c r="A442">
        <v>2010</v>
      </c>
      <c r="B442" t="s">
        <v>594</v>
      </c>
      <c r="C442">
        <v>9</v>
      </c>
      <c r="D442" t="s">
        <v>660</v>
      </c>
      <c r="E442">
        <v>40750</v>
      </c>
    </row>
    <row r="443" spans="1:5" x14ac:dyDescent="0.3">
      <c r="A443">
        <v>2010</v>
      </c>
      <c r="B443" t="s">
        <v>595</v>
      </c>
      <c r="C443">
        <v>10</v>
      </c>
      <c r="D443" t="s">
        <v>660</v>
      </c>
      <c r="E443">
        <v>44490</v>
      </c>
    </row>
    <row r="444" spans="1:5" x14ac:dyDescent="0.3">
      <c r="A444">
        <v>2010</v>
      </c>
      <c r="B444" t="s">
        <v>596</v>
      </c>
      <c r="C444">
        <v>11</v>
      </c>
      <c r="D444" t="s">
        <v>660</v>
      </c>
      <c r="E444">
        <v>48230</v>
      </c>
    </row>
    <row r="445" spans="1:5" x14ac:dyDescent="0.3">
      <c r="A445">
        <v>2010</v>
      </c>
      <c r="B445" t="s">
        <v>597</v>
      </c>
      <c r="C445">
        <v>12</v>
      </c>
      <c r="D445" t="s">
        <v>660</v>
      </c>
      <c r="E445">
        <v>51970</v>
      </c>
    </row>
    <row r="446" spans="1:5" x14ac:dyDescent="0.3">
      <c r="A446">
        <v>2010</v>
      </c>
      <c r="B446" t="s">
        <v>598</v>
      </c>
      <c r="C446">
        <v>1</v>
      </c>
      <c r="D446" t="s">
        <v>661</v>
      </c>
      <c r="E446">
        <v>13530</v>
      </c>
    </row>
    <row r="447" spans="1:5" x14ac:dyDescent="0.3">
      <c r="A447">
        <v>2010</v>
      </c>
      <c r="B447" t="s">
        <v>599</v>
      </c>
      <c r="C447">
        <v>2</v>
      </c>
      <c r="D447" t="s">
        <v>661</v>
      </c>
      <c r="E447">
        <v>18210</v>
      </c>
    </row>
    <row r="448" spans="1:5" x14ac:dyDescent="0.3">
      <c r="A448">
        <v>2010</v>
      </c>
      <c r="B448" t="s">
        <v>600</v>
      </c>
      <c r="C448">
        <v>3</v>
      </c>
      <c r="D448" t="s">
        <v>661</v>
      </c>
      <c r="E448">
        <v>22890</v>
      </c>
    </row>
    <row r="449" spans="1:5" x14ac:dyDescent="0.3">
      <c r="A449">
        <v>2010</v>
      </c>
      <c r="B449" t="s">
        <v>601</v>
      </c>
      <c r="C449">
        <v>4</v>
      </c>
      <c r="D449" t="s">
        <v>661</v>
      </c>
      <c r="E449">
        <v>27570</v>
      </c>
    </row>
    <row r="450" spans="1:5" x14ac:dyDescent="0.3">
      <c r="A450">
        <v>2010</v>
      </c>
      <c r="B450" t="s">
        <v>602</v>
      </c>
      <c r="C450">
        <v>5</v>
      </c>
      <c r="D450" t="s">
        <v>661</v>
      </c>
      <c r="E450">
        <v>32250</v>
      </c>
    </row>
    <row r="451" spans="1:5" x14ac:dyDescent="0.3">
      <c r="A451">
        <v>2010</v>
      </c>
      <c r="B451" t="s">
        <v>603</v>
      </c>
      <c r="C451">
        <v>6</v>
      </c>
      <c r="D451" t="s">
        <v>661</v>
      </c>
      <c r="E451">
        <v>36930</v>
      </c>
    </row>
    <row r="452" spans="1:5" x14ac:dyDescent="0.3">
      <c r="A452">
        <v>2010</v>
      </c>
      <c r="B452" t="s">
        <v>604</v>
      </c>
      <c r="C452">
        <v>7</v>
      </c>
      <c r="D452" t="s">
        <v>661</v>
      </c>
      <c r="E452">
        <v>41610</v>
      </c>
    </row>
    <row r="453" spans="1:5" x14ac:dyDescent="0.3">
      <c r="A453">
        <v>2010</v>
      </c>
      <c r="B453" t="s">
        <v>605</v>
      </c>
      <c r="C453">
        <v>8</v>
      </c>
      <c r="D453" t="s">
        <v>661</v>
      </c>
      <c r="E453">
        <v>46290</v>
      </c>
    </row>
    <row r="454" spans="1:5" x14ac:dyDescent="0.3">
      <c r="A454">
        <v>2010</v>
      </c>
      <c r="B454" t="s">
        <v>606</v>
      </c>
      <c r="C454">
        <v>9</v>
      </c>
      <c r="D454" t="s">
        <v>661</v>
      </c>
      <c r="E454">
        <v>50970</v>
      </c>
    </row>
    <row r="455" spans="1:5" x14ac:dyDescent="0.3">
      <c r="A455">
        <v>2010</v>
      </c>
      <c r="B455" t="s">
        <v>607</v>
      </c>
      <c r="C455">
        <v>10</v>
      </c>
      <c r="D455" t="s">
        <v>661</v>
      </c>
      <c r="E455">
        <v>55650</v>
      </c>
    </row>
    <row r="456" spans="1:5" x14ac:dyDescent="0.3">
      <c r="A456">
        <v>2010</v>
      </c>
      <c r="B456" t="s">
        <v>608</v>
      </c>
      <c r="C456">
        <v>11</v>
      </c>
      <c r="D456" t="s">
        <v>661</v>
      </c>
      <c r="E456">
        <v>60330</v>
      </c>
    </row>
    <row r="457" spans="1:5" x14ac:dyDescent="0.3">
      <c r="A457">
        <v>2010</v>
      </c>
      <c r="B457" t="s">
        <v>609</v>
      </c>
      <c r="C457">
        <v>12</v>
      </c>
      <c r="D457" t="s">
        <v>661</v>
      </c>
      <c r="E457">
        <v>65010</v>
      </c>
    </row>
    <row r="458" spans="1:5" x14ac:dyDescent="0.3">
      <c r="A458">
        <v>2010</v>
      </c>
      <c r="B458" t="s">
        <v>610</v>
      </c>
      <c r="C458">
        <v>1</v>
      </c>
      <c r="D458" t="s">
        <v>662</v>
      </c>
      <c r="E458">
        <v>12460</v>
      </c>
    </row>
    <row r="459" spans="1:5" x14ac:dyDescent="0.3">
      <c r="A459">
        <v>2010</v>
      </c>
      <c r="B459" t="s">
        <v>611</v>
      </c>
      <c r="C459">
        <v>2</v>
      </c>
      <c r="D459" t="s">
        <v>662</v>
      </c>
      <c r="E459">
        <v>16760</v>
      </c>
    </row>
    <row r="460" spans="1:5" x14ac:dyDescent="0.3">
      <c r="A460">
        <v>2010</v>
      </c>
      <c r="B460" t="s">
        <v>612</v>
      </c>
      <c r="C460">
        <v>3</v>
      </c>
      <c r="D460" t="s">
        <v>662</v>
      </c>
      <c r="E460">
        <v>21060</v>
      </c>
    </row>
    <row r="461" spans="1:5" x14ac:dyDescent="0.3">
      <c r="A461">
        <v>2010</v>
      </c>
      <c r="B461" t="s">
        <v>613</v>
      </c>
      <c r="C461">
        <v>4</v>
      </c>
      <c r="D461" t="s">
        <v>662</v>
      </c>
      <c r="E461">
        <v>25360</v>
      </c>
    </row>
    <row r="462" spans="1:5" x14ac:dyDescent="0.3">
      <c r="A462">
        <v>2010</v>
      </c>
      <c r="B462" t="s">
        <v>614</v>
      </c>
      <c r="C462">
        <v>5</v>
      </c>
      <c r="D462" t="s">
        <v>662</v>
      </c>
      <c r="E462">
        <v>29660</v>
      </c>
    </row>
    <row r="463" spans="1:5" x14ac:dyDescent="0.3">
      <c r="A463">
        <v>2010</v>
      </c>
      <c r="B463" t="s">
        <v>615</v>
      </c>
      <c r="C463">
        <v>6</v>
      </c>
      <c r="D463" t="s">
        <v>662</v>
      </c>
      <c r="E463">
        <v>33960</v>
      </c>
    </row>
    <row r="464" spans="1:5" x14ac:dyDescent="0.3">
      <c r="A464">
        <v>2010</v>
      </c>
      <c r="B464" t="s">
        <v>616</v>
      </c>
      <c r="C464">
        <v>7</v>
      </c>
      <c r="D464" t="s">
        <v>662</v>
      </c>
      <c r="E464">
        <v>38260</v>
      </c>
    </row>
    <row r="465" spans="1:5" x14ac:dyDescent="0.3">
      <c r="A465">
        <v>2010</v>
      </c>
      <c r="B465" t="s">
        <v>617</v>
      </c>
      <c r="C465">
        <v>8</v>
      </c>
      <c r="D465" t="s">
        <v>662</v>
      </c>
      <c r="E465">
        <v>42560</v>
      </c>
    </row>
    <row r="466" spans="1:5" x14ac:dyDescent="0.3">
      <c r="A466">
        <v>2010</v>
      </c>
      <c r="B466" t="s">
        <v>618</v>
      </c>
      <c r="C466">
        <v>9</v>
      </c>
      <c r="D466" t="s">
        <v>662</v>
      </c>
      <c r="E466">
        <v>46860</v>
      </c>
    </row>
    <row r="467" spans="1:5" x14ac:dyDescent="0.3">
      <c r="A467">
        <v>2010</v>
      </c>
      <c r="B467" t="s">
        <v>619</v>
      </c>
      <c r="C467">
        <v>10</v>
      </c>
      <c r="D467" t="s">
        <v>662</v>
      </c>
      <c r="E467">
        <v>51160</v>
      </c>
    </row>
    <row r="468" spans="1:5" x14ac:dyDescent="0.3">
      <c r="A468">
        <v>2010</v>
      </c>
      <c r="B468" t="s">
        <v>620</v>
      </c>
      <c r="C468">
        <v>11</v>
      </c>
      <c r="D468" t="s">
        <v>662</v>
      </c>
      <c r="E468">
        <v>55460</v>
      </c>
    </row>
    <row r="469" spans="1:5" x14ac:dyDescent="0.3">
      <c r="A469">
        <v>2010</v>
      </c>
      <c r="B469" t="s">
        <v>621</v>
      </c>
      <c r="C469">
        <v>12</v>
      </c>
      <c r="D469" t="s">
        <v>662</v>
      </c>
      <c r="E469">
        <v>59760</v>
      </c>
    </row>
  </sheetData>
  <pageMargins left="0.7" right="0.7" top="0.75" bottom="0.75" header="0.3" footer="0.3"/>
  <pageSetup paperSize="9" orientation="portrait" horizontalDpi="300" verticalDpi="300" r:id="rId1"/>
  <headerFooter>
    <oddHeader>&amp;L&amp;"Calibri"&amp;11&amp;K000000NONCONFIDENTIAL // EXTERNAL&amp;1#_x000D_&amp;"Calibri"&amp;11&amp;K000000</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35B7-3626-42E1-921F-7145B6D91658}">
  <sheetPr>
    <tabColor theme="9"/>
  </sheetPr>
  <dimension ref="A1:Y4489"/>
  <sheetViews>
    <sheetView zoomScale="85" zoomScaleNormal="85" workbookViewId="0">
      <selection activeCell="C34" sqref="C34"/>
    </sheetView>
  </sheetViews>
  <sheetFormatPr defaultColWidth="8.88671875" defaultRowHeight="14.4" x14ac:dyDescent="0.3"/>
  <cols>
    <col min="2" max="2" width="14.44140625" bestFit="1" customWidth="1"/>
    <col min="3" max="3" width="18" customWidth="1"/>
    <col min="21" max="21" width="30.109375" customWidth="1"/>
  </cols>
  <sheetData>
    <row r="1" spans="1:25" x14ac:dyDescent="0.3">
      <c r="A1" s="6" t="s">
        <v>664</v>
      </c>
      <c r="B1" s="6" t="s">
        <v>665</v>
      </c>
      <c r="C1" s="6" t="s">
        <v>1278</v>
      </c>
      <c r="D1" s="6" t="s">
        <v>1330</v>
      </c>
      <c r="E1" s="6" t="s">
        <v>1331</v>
      </c>
      <c r="F1" s="6" t="s">
        <v>1332</v>
      </c>
      <c r="G1" s="6" t="s">
        <v>1333</v>
      </c>
      <c r="N1">
        <v>2021</v>
      </c>
      <c r="O1" s="7" t="s">
        <v>10</v>
      </c>
    </row>
    <row r="2" spans="1:25" x14ac:dyDescent="0.3">
      <c r="A2">
        <v>2021</v>
      </c>
      <c r="B2" t="s">
        <v>666</v>
      </c>
      <c r="C2" t="s">
        <v>1279</v>
      </c>
      <c r="D2">
        <v>1</v>
      </c>
      <c r="E2" s="25">
        <v>78267</v>
      </c>
      <c r="F2">
        <v>1</v>
      </c>
      <c r="G2">
        <v>40698.83984375</v>
      </c>
      <c r="M2" t="s">
        <v>11</v>
      </c>
      <c r="N2" s="8">
        <v>2020</v>
      </c>
      <c r="O2" s="9" t="s">
        <v>12</v>
      </c>
      <c r="P2" s="8"/>
      <c r="Q2" s="8"/>
      <c r="R2" s="8"/>
      <c r="S2" s="8"/>
      <c r="T2" s="8"/>
      <c r="U2" s="8"/>
      <c r="V2" s="9" t="s">
        <v>13</v>
      </c>
      <c r="W2" s="8"/>
    </row>
    <row r="3" spans="1:25" x14ac:dyDescent="0.3">
      <c r="A3">
        <v>2021</v>
      </c>
      <c r="B3" t="s">
        <v>667</v>
      </c>
      <c r="C3" t="s">
        <v>1279</v>
      </c>
      <c r="D3">
        <v>1</v>
      </c>
      <c r="E3" s="25">
        <v>78267</v>
      </c>
      <c r="F3">
        <v>2</v>
      </c>
      <c r="G3">
        <v>53221.55859375</v>
      </c>
      <c r="N3">
        <v>2019</v>
      </c>
      <c r="O3" t="s">
        <v>14</v>
      </c>
    </row>
    <row r="4" spans="1:25" x14ac:dyDescent="0.3">
      <c r="A4">
        <v>2021</v>
      </c>
      <c r="B4" t="s">
        <v>668</v>
      </c>
      <c r="C4" t="s">
        <v>1279</v>
      </c>
      <c r="D4">
        <v>1</v>
      </c>
      <c r="E4" s="25">
        <v>78267</v>
      </c>
      <c r="F4">
        <v>3</v>
      </c>
      <c r="G4">
        <v>65744.28125</v>
      </c>
      <c r="N4">
        <v>2018</v>
      </c>
      <c r="O4" s="7" t="s">
        <v>15</v>
      </c>
    </row>
    <row r="5" spans="1:25" x14ac:dyDescent="0.3">
      <c r="A5">
        <v>2021</v>
      </c>
      <c r="B5" t="s">
        <v>669</v>
      </c>
      <c r="C5" t="s">
        <v>1279</v>
      </c>
      <c r="D5">
        <v>1</v>
      </c>
      <c r="E5" s="25">
        <v>78267</v>
      </c>
      <c r="F5">
        <v>4</v>
      </c>
      <c r="G5">
        <v>78267</v>
      </c>
      <c r="N5">
        <v>2017</v>
      </c>
      <c r="O5" s="7" t="s">
        <v>16</v>
      </c>
    </row>
    <row r="6" spans="1:25" x14ac:dyDescent="0.3">
      <c r="A6">
        <v>2021</v>
      </c>
      <c r="B6" t="s">
        <v>670</v>
      </c>
      <c r="C6" t="s">
        <v>1279</v>
      </c>
      <c r="D6">
        <v>1</v>
      </c>
      <c r="E6" s="25">
        <v>78267</v>
      </c>
      <c r="F6">
        <v>5</v>
      </c>
      <c r="G6">
        <v>90789.71875</v>
      </c>
      <c r="N6">
        <v>2016</v>
      </c>
      <c r="O6" t="s">
        <v>17</v>
      </c>
    </row>
    <row r="7" spans="1:25" x14ac:dyDescent="0.3">
      <c r="A7">
        <v>2021</v>
      </c>
      <c r="B7" t="s">
        <v>671</v>
      </c>
      <c r="C7" t="s">
        <v>1279</v>
      </c>
      <c r="D7">
        <v>1</v>
      </c>
      <c r="E7" s="25">
        <v>78267</v>
      </c>
      <c r="F7">
        <v>6</v>
      </c>
      <c r="G7">
        <v>103312.4375</v>
      </c>
      <c r="N7">
        <v>2015</v>
      </c>
      <c r="O7" t="s">
        <v>18</v>
      </c>
    </row>
    <row r="8" spans="1:25" x14ac:dyDescent="0.3">
      <c r="A8">
        <v>2021</v>
      </c>
      <c r="B8" t="s">
        <v>672</v>
      </c>
      <c r="C8" t="s">
        <v>1279</v>
      </c>
      <c r="D8">
        <v>1</v>
      </c>
      <c r="E8" s="25">
        <v>78267</v>
      </c>
      <c r="F8">
        <v>7</v>
      </c>
      <c r="G8">
        <v>115835.15625</v>
      </c>
      <c r="N8">
        <v>2014</v>
      </c>
      <c r="O8" t="s">
        <v>19</v>
      </c>
    </row>
    <row r="9" spans="1:25" x14ac:dyDescent="0.3">
      <c r="A9">
        <v>2021</v>
      </c>
      <c r="B9" t="s">
        <v>673</v>
      </c>
      <c r="C9" t="s">
        <v>1279</v>
      </c>
      <c r="D9">
        <v>1</v>
      </c>
      <c r="E9" s="25">
        <v>78267</v>
      </c>
      <c r="F9">
        <v>8</v>
      </c>
      <c r="G9">
        <v>128357.8828125</v>
      </c>
      <c r="N9">
        <v>2013</v>
      </c>
      <c r="O9" t="s">
        <v>20</v>
      </c>
    </row>
    <row r="10" spans="1:25" ht="15" thickBot="1" x14ac:dyDescent="0.35">
      <c r="A10">
        <v>2021</v>
      </c>
      <c r="B10" t="s">
        <v>674</v>
      </c>
      <c r="C10" t="s">
        <v>1279</v>
      </c>
      <c r="D10">
        <v>1</v>
      </c>
      <c r="E10" s="25">
        <v>78267</v>
      </c>
      <c r="F10">
        <v>9</v>
      </c>
      <c r="G10">
        <v>140880.59375</v>
      </c>
      <c r="N10">
        <v>2012</v>
      </c>
      <c r="O10" t="s">
        <v>22</v>
      </c>
    </row>
    <row r="11" spans="1:25" ht="15.6" x14ac:dyDescent="0.3">
      <c r="A11">
        <v>2021</v>
      </c>
      <c r="B11" t="s">
        <v>675</v>
      </c>
      <c r="C11" t="s">
        <v>1279</v>
      </c>
      <c r="D11">
        <v>1</v>
      </c>
      <c r="E11" s="25">
        <v>78267</v>
      </c>
      <c r="F11">
        <v>10</v>
      </c>
      <c r="G11">
        <v>153403.3125</v>
      </c>
      <c r="N11">
        <v>2011</v>
      </c>
      <c r="O11" t="s">
        <v>23</v>
      </c>
      <c r="T11" s="10"/>
      <c r="U11" s="11"/>
      <c r="V11" s="12"/>
      <c r="W11" s="13"/>
      <c r="X11" s="13"/>
      <c r="Y11" s="14"/>
    </row>
    <row r="12" spans="1:25" ht="15.6" x14ac:dyDescent="0.3">
      <c r="A12">
        <v>2021</v>
      </c>
      <c r="B12" t="s">
        <v>676</v>
      </c>
      <c r="C12" t="s">
        <v>1279</v>
      </c>
      <c r="D12">
        <v>1</v>
      </c>
      <c r="E12" s="25">
        <v>78267</v>
      </c>
      <c r="F12">
        <v>11</v>
      </c>
      <c r="G12">
        <v>165926.046875</v>
      </c>
      <c r="N12">
        <v>2010</v>
      </c>
      <c r="O12" t="s">
        <v>24</v>
      </c>
      <c r="T12" s="10"/>
      <c r="U12" s="15"/>
      <c r="V12" s="16"/>
      <c r="W12" s="17"/>
      <c r="X12" s="17"/>
      <c r="Y12" s="18"/>
    </row>
    <row r="13" spans="1:25" ht="15.6" x14ac:dyDescent="0.3">
      <c r="A13">
        <v>2021</v>
      </c>
      <c r="B13" t="s">
        <v>677</v>
      </c>
      <c r="C13" t="s">
        <v>1279</v>
      </c>
      <c r="D13">
        <v>1</v>
      </c>
      <c r="E13" s="25">
        <v>78267</v>
      </c>
      <c r="F13">
        <v>12</v>
      </c>
      <c r="G13">
        <v>178448.765625</v>
      </c>
      <c r="T13" s="10"/>
      <c r="U13" s="15"/>
      <c r="V13" s="16"/>
      <c r="W13" s="19"/>
      <c r="X13" s="19"/>
      <c r="Y13" s="20"/>
    </row>
    <row r="14" spans="1:25" ht="15.6" x14ac:dyDescent="0.3">
      <c r="A14">
        <v>2021</v>
      </c>
      <c r="B14" t="s">
        <v>678</v>
      </c>
      <c r="C14" t="s">
        <v>1280</v>
      </c>
      <c r="D14">
        <v>2</v>
      </c>
      <c r="E14" s="25">
        <v>103978</v>
      </c>
      <c r="F14">
        <v>1</v>
      </c>
      <c r="G14">
        <v>54068.55859375</v>
      </c>
      <c r="T14" s="10"/>
      <c r="U14" s="15"/>
      <c r="V14" s="16"/>
      <c r="W14" s="17"/>
      <c r="X14" s="17"/>
      <c r="Y14" s="18"/>
    </row>
    <row r="15" spans="1:25" ht="15.6" x14ac:dyDescent="0.3">
      <c r="A15">
        <v>2021</v>
      </c>
      <c r="B15" t="s">
        <v>679</v>
      </c>
      <c r="C15" t="s">
        <v>1280</v>
      </c>
      <c r="D15">
        <v>2</v>
      </c>
      <c r="E15" s="25">
        <v>103978</v>
      </c>
      <c r="F15">
        <v>2</v>
      </c>
      <c r="G15">
        <v>70705.0390625</v>
      </c>
      <c r="T15" s="10"/>
      <c r="U15" s="15"/>
      <c r="V15" s="16"/>
      <c r="W15" s="19"/>
      <c r="X15" s="19"/>
      <c r="Y15" s="20"/>
    </row>
    <row r="16" spans="1:25" ht="15.6" x14ac:dyDescent="0.3">
      <c r="A16">
        <v>2021</v>
      </c>
      <c r="B16" t="s">
        <v>680</v>
      </c>
      <c r="C16" t="s">
        <v>1280</v>
      </c>
      <c r="D16">
        <v>2</v>
      </c>
      <c r="E16" s="25">
        <v>103978</v>
      </c>
      <c r="F16">
        <v>3</v>
      </c>
      <c r="G16">
        <v>87341.5234375</v>
      </c>
      <c r="O16" s="7" t="s">
        <v>13</v>
      </c>
      <c r="T16" s="10"/>
      <c r="U16" s="15"/>
      <c r="V16" s="16"/>
      <c r="W16" s="17"/>
      <c r="X16" s="17"/>
      <c r="Y16" s="18"/>
    </row>
    <row r="17" spans="1:25" ht="15.6" x14ac:dyDescent="0.3">
      <c r="A17">
        <v>2021</v>
      </c>
      <c r="B17" t="s">
        <v>681</v>
      </c>
      <c r="C17" t="s">
        <v>1280</v>
      </c>
      <c r="D17">
        <v>2</v>
      </c>
      <c r="E17" s="25">
        <v>103978</v>
      </c>
      <c r="F17">
        <v>4</v>
      </c>
      <c r="G17">
        <v>103978</v>
      </c>
      <c r="T17" s="10"/>
      <c r="U17" s="15"/>
      <c r="V17" s="16"/>
      <c r="W17" s="19"/>
      <c r="X17" s="19"/>
      <c r="Y17" s="20"/>
    </row>
    <row r="18" spans="1:25" ht="15.6" x14ac:dyDescent="0.3">
      <c r="A18">
        <v>2021</v>
      </c>
      <c r="B18" t="s">
        <v>682</v>
      </c>
      <c r="C18" t="s">
        <v>1280</v>
      </c>
      <c r="D18">
        <v>2</v>
      </c>
      <c r="E18" s="25">
        <v>103978</v>
      </c>
      <c r="F18">
        <v>5</v>
      </c>
      <c r="G18">
        <v>120614.4765625</v>
      </c>
      <c r="T18" s="10"/>
      <c r="U18" s="15"/>
      <c r="V18" s="16"/>
      <c r="W18" s="17"/>
      <c r="X18" s="17"/>
      <c r="Y18" s="18"/>
    </row>
    <row r="19" spans="1:25" ht="15.6" x14ac:dyDescent="0.3">
      <c r="A19">
        <v>2021</v>
      </c>
      <c r="B19" t="s">
        <v>683</v>
      </c>
      <c r="C19" t="s">
        <v>1280</v>
      </c>
      <c r="D19">
        <v>2</v>
      </c>
      <c r="E19" s="25">
        <v>103978</v>
      </c>
      <c r="F19">
        <v>6</v>
      </c>
      <c r="G19">
        <v>137250.953125</v>
      </c>
      <c r="T19" s="10"/>
      <c r="U19" s="15"/>
      <c r="V19" s="16"/>
      <c r="X19" s="19"/>
      <c r="Y19" s="20"/>
    </row>
    <row r="20" spans="1:25" ht="15.6" x14ac:dyDescent="0.3">
      <c r="A20">
        <v>2021</v>
      </c>
      <c r="B20" t="s">
        <v>684</v>
      </c>
      <c r="C20" t="s">
        <v>1280</v>
      </c>
      <c r="D20">
        <v>2</v>
      </c>
      <c r="E20" s="25">
        <v>103978</v>
      </c>
      <c r="F20">
        <v>7</v>
      </c>
      <c r="G20">
        <v>153887.4375</v>
      </c>
      <c r="T20" s="10"/>
      <c r="U20" s="15"/>
      <c r="V20" s="16"/>
      <c r="W20" s="17"/>
      <c r="X20" s="17"/>
      <c r="Y20" s="18"/>
    </row>
    <row r="21" spans="1:25" ht="15.6" x14ac:dyDescent="0.3">
      <c r="A21">
        <v>2021</v>
      </c>
      <c r="B21" t="s">
        <v>685</v>
      </c>
      <c r="C21" t="s">
        <v>1280</v>
      </c>
      <c r="D21">
        <v>2</v>
      </c>
      <c r="E21" s="25">
        <v>103978</v>
      </c>
      <c r="F21">
        <v>8</v>
      </c>
      <c r="G21">
        <v>170523.921875</v>
      </c>
      <c r="T21" s="10"/>
      <c r="U21" s="15"/>
      <c r="V21" s="16"/>
      <c r="W21" s="19"/>
      <c r="X21" s="19"/>
      <c r="Y21" s="20"/>
    </row>
    <row r="22" spans="1:25" ht="15.6" x14ac:dyDescent="0.3">
      <c r="A22">
        <v>2021</v>
      </c>
      <c r="B22" t="s">
        <v>686</v>
      </c>
      <c r="C22" t="s">
        <v>1280</v>
      </c>
      <c r="D22">
        <v>2</v>
      </c>
      <c r="E22" s="25">
        <v>103978</v>
      </c>
      <c r="F22">
        <v>9</v>
      </c>
      <c r="G22">
        <v>187160.40625</v>
      </c>
      <c r="T22" s="10"/>
      <c r="U22" s="15"/>
      <c r="V22" s="16"/>
      <c r="W22" s="17"/>
      <c r="X22" s="17"/>
      <c r="Y22" s="18"/>
    </row>
    <row r="23" spans="1:25" ht="15.6" x14ac:dyDescent="0.3">
      <c r="A23">
        <v>2021</v>
      </c>
      <c r="B23" t="s">
        <v>687</v>
      </c>
      <c r="C23" t="s">
        <v>1280</v>
      </c>
      <c r="D23">
        <v>2</v>
      </c>
      <c r="E23" s="25">
        <v>103978</v>
      </c>
      <c r="F23">
        <v>10</v>
      </c>
      <c r="G23">
        <v>203796.875</v>
      </c>
      <c r="T23" s="10"/>
      <c r="U23" s="15"/>
      <c r="V23" s="16"/>
      <c r="W23" s="19"/>
      <c r="X23" s="19"/>
      <c r="Y23" s="20"/>
    </row>
    <row r="24" spans="1:25" ht="15.6" x14ac:dyDescent="0.3">
      <c r="A24">
        <v>2021</v>
      </c>
      <c r="B24" t="s">
        <v>688</v>
      </c>
      <c r="C24" t="s">
        <v>1280</v>
      </c>
      <c r="D24">
        <v>2</v>
      </c>
      <c r="E24" s="25">
        <v>103978</v>
      </c>
      <c r="F24">
        <v>11</v>
      </c>
      <c r="G24">
        <v>220433.359375</v>
      </c>
      <c r="T24" s="10"/>
      <c r="U24" s="15"/>
      <c r="V24" s="16"/>
      <c r="W24" s="17"/>
      <c r="X24" s="17"/>
      <c r="Y24" s="18"/>
    </row>
    <row r="25" spans="1:25" ht="15.6" x14ac:dyDescent="0.3">
      <c r="A25">
        <v>2021</v>
      </c>
      <c r="B25" t="s">
        <v>689</v>
      </c>
      <c r="C25" t="s">
        <v>1280</v>
      </c>
      <c r="D25">
        <v>2</v>
      </c>
      <c r="E25" s="25">
        <v>103978</v>
      </c>
      <c r="F25">
        <v>12</v>
      </c>
      <c r="G25">
        <v>237069.84375</v>
      </c>
      <c r="T25" s="10"/>
      <c r="U25" s="15"/>
      <c r="V25" s="16"/>
      <c r="W25" s="19"/>
      <c r="X25" s="19"/>
      <c r="Y25" s="20"/>
    </row>
    <row r="26" spans="1:25" ht="15.6" x14ac:dyDescent="0.3">
      <c r="A26">
        <v>2021</v>
      </c>
      <c r="B26" t="s">
        <v>690</v>
      </c>
      <c r="C26" t="s">
        <v>1281</v>
      </c>
      <c r="D26">
        <v>4</v>
      </c>
      <c r="E26" s="25">
        <v>79283</v>
      </c>
      <c r="F26">
        <v>1</v>
      </c>
      <c r="G26">
        <v>41227.16015625</v>
      </c>
      <c r="T26" s="10"/>
      <c r="U26" s="15"/>
      <c r="V26" s="16"/>
      <c r="W26" s="17"/>
      <c r="X26" s="17"/>
      <c r="Y26" s="18"/>
    </row>
    <row r="27" spans="1:25" ht="15.6" x14ac:dyDescent="0.3">
      <c r="A27">
        <v>2021</v>
      </c>
      <c r="B27" t="s">
        <v>691</v>
      </c>
      <c r="C27" t="s">
        <v>1281</v>
      </c>
      <c r="D27">
        <v>4</v>
      </c>
      <c r="E27" s="25">
        <v>79283</v>
      </c>
      <c r="F27">
        <v>2</v>
      </c>
      <c r="G27">
        <v>53912.44140625</v>
      </c>
      <c r="T27" s="10"/>
      <c r="U27" s="15"/>
      <c r="V27" s="16"/>
      <c r="W27" s="19"/>
      <c r="X27" s="19"/>
      <c r="Y27" s="20"/>
    </row>
    <row r="28" spans="1:25" ht="15.6" x14ac:dyDescent="0.3">
      <c r="A28">
        <v>2021</v>
      </c>
      <c r="B28" t="s">
        <v>692</v>
      </c>
      <c r="C28" t="s">
        <v>1281</v>
      </c>
      <c r="D28">
        <v>4</v>
      </c>
      <c r="E28" s="25">
        <v>79283</v>
      </c>
      <c r="F28">
        <v>3</v>
      </c>
      <c r="G28">
        <v>66597.71875</v>
      </c>
      <c r="T28" s="10"/>
      <c r="U28" s="15"/>
      <c r="V28" s="16"/>
      <c r="W28" s="17"/>
      <c r="X28" s="17"/>
      <c r="Y28" s="18"/>
    </row>
    <row r="29" spans="1:25" ht="15.6" x14ac:dyDescent="0.3">
      <c r="A29">
        <v>2021</v>
      </c>
      <c r="B29" t="s">
        <v>693</v>
      </c>
      <c r="C29" t="s">
        <v>1281</v>
      </c>
      <c r="D29">
        <v>4</v>
      </c>
      <c r="E29" s="25">
        <v>79283</v>
      </c>
      <c r="F29">
        <v>4</v>
      </c>
      <c r="G29">
        <v>79283</v>
      </c>
      <c r="T29" s="10"/>
      <c r="U29" s="15"/>
      <c r="V29" s="16"/>
      <c r="W29" s="19"/>
      <c r="X29" s="19"/>
      <c r="Y29" s="20"/>
    </row>
    <row r="30" spans="1:25" ht="15.6" x14ac:dyDescent="0.3">
      <c r="A30">
        <v>2021</v>
      </c>
      <c r="B30" t="s">
        <v>694</v>
      </c>
      <c r="C30" t="s">
        <v>1281</v>
      </c>
      <c r="D30">
        <v>4</v>
      </c>
      <c r="E30" s="25">
        <v>79283</v>
      </c>
      <c r="F30">
        <v>5</v>
      </c>
      <c r="G30">
        <v>91968.28125</v>
      </c>
      <c r="T30" s="10"/>
      <c r="U30" s="15"/>
      <c r="V30" s="16"/>
      <c r="W30" s="17"/>
      <c r="X30" s="17"/>
      <c r="Y30" s="18"/>
    </row>
    <row r="31" spans="1:25" ht="15.6" x14ac:dyDescent="0.3">
      <c r="A31">
        <v>2021</v>
      </c>
      <c r="B31" t="s">
        <v>695</v>
      </c>
      <c r="C31" t="s">
        <v>1281</v>
      </c>
      <c r="D31">
        <v>4</v>
      </c>
      <c r="E31" s="25">
        <v>79283</v>
      </c>
      <c r="F31">
        <v>6</v>
      </c>
      <c r="G31">
        <v>104653.5625</v>
      </c>
      <c r="T31" s="10"/>
      <c r="U31" s="15"/>
      <c r="V31" s="16"/>
      <c r="W31" s="19"/>
      <c r="X31" s="19"/>
      <c r="Y31" s="20"/>
    </row>
    <row r="32" spans="1:25" ht="15.6" x14ac:dyDescent="0.3">
      <c r="A32">
        <v>2021</v>
      </c>
      <c r="B32" t="s">
        <v>696</v>
      </c>
      <c r="C32" t="s">
        <v>1281</v>
      </c>
      <c r="D32">
        <v>4</v>
      </c>
      <c r="E32" s="25">
        <v>79283</v>
      </c>
      <c r="F32">
        <v>7</v>
      </c>
      <c r="G32">
        <v>117338.84375</v>
      </c>
      <c r="T32" s="10"/>
      <c r="U32" s="15"/>
      <c r="V32" s="16"/>
      <c r="W32" s="17"/>
      <c r="X32" s="17"/>
      <c r="Y32" s="18"/>
    </row>
    <row r="33" spans="1:25" ht="15.6" x14ac:dyDescent="0.3">
      <c r="A33">
        <v>2021</v>
      </c>
      <c r="B33" t="s">
        <v>697</v>
      </c>
      <c r="C33" t="s">
        <v>1281</v>
      </c>
      <c r="D33">
        <v>4</v>
      </c>
      <c r="E33" s="25">
        <v>79283</v>
      </c>
      <c r="F33">
        <v>8</v>
      </c>
      <c r="G33">
        <v>130024.1171875</v>
      </c>
      <c r="T33" s="10"/>
      <c r="U33" s="15"/>
      <c r="V33" s="16"/>
      <c r="W33" s="19"/>
      <c r="X33" s="19"/>
      <c r="Y33" s="20"/>
    </row>
    <row r="34" spans="1:25" ht="15.6" x14ac:dyDescent="0.3">
      <c r="A34">
        <v>2021</v>
      </c>
      <c r="B34" t="s">
        <v>698</v>
      </c>
      <c r="C34" t="s">
        <v>1281</v>
      </c>
      <c r="D34">
        <v>4</v>
      </c>
      <c r="E34" s="25">
        <v>79283</v>
      </c>
      <c r="F34">
        <v>9</v>
      </c>
      <c r="G34">
        <v>142709.40625</v>
      </c>
      <c r="T34" s="10"/>
      <c r="U34" s="15"/>
      <c r="V34" s="16"/>
      <c r="W34" s="17"/>
      <c r="X34" s="17"/>
      <c r="Y34" s="18"/>
    </row>
    <row r="35" spans="1:25" ht="15.6" x14ac:dyDescent="0.3">
      <c r="A35">
        <v>2021</v>
      </c>
      <c r="B35" t="s">
        <v>699</v>
      </c>
      <c r="C35" t="s">
        <v>1281</v>
      </c>
      <c r="D35">
        <v>4</v>
      </c>
      <c r="E35" s="25">
        <v>79283</v>
      </c>
      <c r="F35">
        <v>10</v>
      </c>
      <c r="G35">
        <v>155394.6875</v>
      </c>
      <c r="T35" s="10"/>
      <c r="U35" s="15"/>
      <c r="V35" s="16"/>
      <c r="W35" s="19"/>
      <c r="X35" s="19"/>
      <c r="Y35" s="20"/>
    </row>
    <row r="36" spans="1:25" ht="15.6" x14ac:dyDescent="0.3">
      <c r="A36">
        <v>2021</v>
      </c>
      <c r="B36" t="s">
        <v>700</v>
      </c>
      <c r="C36" t="s">
        <v>1281</v>
      </c>
      <c r="D36">
        <v>4</v>
      </c>
      <c r="E36" s="25">
        <v>79283</v>
      </c>
      <c r="F36">
        <v>11</v>
      </c>
      <c r="G36">
        <v>168079.953125</v>
      </c>
      <c r="T36" s="10"/>
      <c r="U36" s="15"/>
      <c r="V36" s="16"/>
      <c r="W36" s="17"/>
      <c r="X36" s="17"/>
      <c r="Y36" s="18"/>
    </row>
    <row r="37" spans="1:25" ht="15.6" x14ac:dyDescent="0.3">
      <c r="A37">
        <v>2021</v>
      </c>
      <c r="B37" t="s">
        <v>701</v>
      </c>
      <c r="C37" t="s">
        <v>1281</v>
      </c>
      <c r="D37">
        <v>4</v>
      </c>
      <c r="E37" s="25">
        <v>79283</v>
      </c>
      <c r="F37">
        <v>12</v>
      </c>
      <c r="G37">
        <v>180765.234375</v>
      </c>
      <c r="T37" s="10"/>
      <c r="U37" s="15"/>
      <c r="V37" s="16"/>
      <c r="W37" s="19"/>
      <c r="X37" s="19"/>
      <c r="Y37" s="20"/>
    </row>
    <row r="38" spans="1:25" ht="15.6" x14ac:dyDescent="0.3">
      <c r="A38">
        <v>2021</v>
      </c>
      <c r="B38" t="s">
        <v>702</v>
      </c>
      <c r="C38" t="s">
        <v>1282</v>
      </c>
      <c r="D38">
        <v>5</v>
      </c>
      <c r="E38" s="25">
        <v>69414</v>
      </c>
      <c r="F38">
        <v>1</v>
      </c>
      <c r="G38">
        <v>36095.28125</v>
      </c>
      <c r="T38" s="10"/>
      <c r="U38" s="15"/>
      <c r="V38" s="16"/>
      <c r="W38" s="17"/>
      <c r="X38" s="17"/>
      <c r="Y38" s="18"/>
    </row>
    <row r="39" spans="1:25" ht="15.6" x14ac:dyDescent="0.3">
      <c r="A39">
        <v>2021</v>
      </c>
      <c r="B39" t="s">
        <v>703</v>
      </c>
      <c r="C39" t="s">
        <v>1282</v>
      </c>
      <c r="D39">
        <v>5</v>
      </c>
      <c r="E39" s="25">
        <v>69414</v>
      </c>
      <c r="F39">
        <v>2</v>
      </c>
      <c r="G39">
        <v>47201.51953125</v>
      </c>
      <c r="T39" s="10"/>
      <c r="U39" s="15"/>
      <c r="V39" s="16"/>
      <c r="W39" s="19"/>
      <c r="X39" s="19"/>
      <c r="Y39" s="20"/>
    </row>
    <row r="40" spans="1:25" ht="15.6" x14ac:dyDescent="0.3">
      <c r="A40">
        <v>2021</v>
      </c>
      <c r="B40" t="s">
        <v>704</v>
      </c>
      <c r="C40" t="s">
        <v>1282</v>
      </c>
      <c r="D40">
        <v>5</v>
      </c>
      <c r="E40" s="25">
        <v>69414</v>
      </c>
      <c r="F40">
        <v>3</v>
      </c>
      <c r="G40">
        <v>58307.76171875</v>
      </c>
      <c r="T40" s="10"/>
      <c r="U40" s="15"/>
      <c r="V40" s="16"/>
      <c r="W40" s="17"/>
      <c r="X40" s="17"/>
      <c r="Y40" s="18"/>
    </row>
    <row r="41" spans="1:25" ht="15.6" x14ac:dyDescent="0.3">
      <c r="A41">
        <v>2021</v>
      </c>
      <c r="B41" t="s">
        <v>705</v>
      </c>
      <c r="C41" t="s">
        <v>1282</v>
      </c>
      <c r="D41">
        <v>5</v>
      </c>
      <c r="E41" s="25">
        <v>69414</v>
      </c>
      <c r="F41">
        <v>4</v>
      </c>
      <c r="G41">
        <v>69414</v>
      </c>
      <c r="T41" s="10"/>
      <c r="U41" s="15"/>
      <c r="V41" s="16"/>
      <c r="W41" s="19"/>
      <c r="X41" s="19"/>
      <c r="Y41" s="20"/>
    </row>
    <row r="42" spans="1:25" ht="15.6" x14ac:dyDescent="0.3">
      <c r="A42">
        <v>2021</v>
      </c>
      <c r="B42" t="s">
        <v>706</v>
      </c>
      <c r="C42" t="s">
        <v>1282</v>
      </c>
      <c r="D42">
        <v>5</v>
      </c>
      <c r="E42" s="25">
        <v>69414</v>
      </c>
      <c r="F42">
        <v>5</v>
      </c>
      <c r="G42">
        <v>80520.2421875</v>
      </c>
      <c r="T42" s="10"/>
      <c r="U42" s="15"/>
      <c r="V42" s="16"/>
      <c r="W42" s="17"/>
      <c r="X42" s="17"/>
      <c r="Y42" s="18"/>
    </row>
    <row r="43" spans="1:25" ht="15.6" x14ac:dyDescent="0.3">
      <c r="A43">
        <v>2021</v>
      </c>
      <c r="B43" t="s">
        <v>707</v>
      </c>
      <c r="C43" t="s">
        <v>1282</v>
      </c>
      <c r="D43">
        <v>5</v>
      </c>
      <c r="E43" s="25">
        <v>69414</v>
      </c>
      <c r="F43">
        <v>6</v>
      </c>
      <c r="G43">
        <v>91626.4765625</v>
      </c>
      <c r="T43" s="10"/>
      <c r="U43" s="15"/>
      <c r="V43" s="16"/>
      <c r="W43" s="19"/>
      <c r="X43" s="19"/>
      <c r="Y43" s="20"/>
    </row>
    <row r="44" spans="1:25" ht="15.6" x14ac:dyDescent="0.3">
      <c r="A44">
        <v>2021</v>
      </c>
      <c r="B44" t="s">
        <v>708</v>
      </c>
      <c r="C44" t="s">
        <v>1282</v>
      </c>
      <c r="D44">
        <v>5</v>
      </c>
      <c r="E44" s="25">
        <v>69414</v>
      </c>
      <c r="F44">
        <v>7</v>
      </c>
      <c r="G44">
        <v>102732.71875</v>
      </c>
      <c r="T44" s="10"/>
      <c r="U44" s="15"/>
      <c r="V44" s="16"/>
      <c r="W44" s="17"/>
      <c r="X44" s="17"/>
      <c r="Y44" s="18"/>
    </row>
    <row r="45" spans="1:25" ht="15.6" x14ac:dyDescent="0.3">
      <c r="A45">
        <v>2021</v>
      </c>
      <c r="B45" t="s">
        <v>709</v>
      </c>
      <c r="C45" t="s">
        <v>1282</v>
      </c>
      <c r="D45">
        <v>5</v>
      </c>
      <c r="E45" s="25">
        <v>69414</v>
      </c>
      <c r="F45">
        <v>8</v>
      </c>
      <c r="G45">
        <v>113838.9609375</v>
      </c>
      <c r="T45" s="10"/>
      <c r="U45" s="15"/>
      <c r="V45" s="16"/>
    </row>
    <row r="46" spans="1:25" ht="15.6" x14ac:dyDescent="0.3">
      <c r="A46">
        <v>2021</v>
      </c>
      <c r="B46" t="s">
        <v>710</v>
      </c>
      <c r="C46" t="s">
        <v>1282</v>
      </c>
      <c r="D46">
        <v>5</v>
      </c>
      <c r="E46" s="25">
        <v>69414</v>
      </c>
      <c r="F46">
        <v>9</v>
      </c>
      <c r="G46">
        <v>124945.203125</v>
      </c>
      <c r="T46" s="10"/>
      <c r="U46" s="15"/>
      <c r="V46" s="16"/>
    </row>
    <row r="47" spans="1:25" ht="15.6" x14ac:dyDescent="0.3">
      <c r="A47">
        <v>2021</v>
      </c>
      <c r="B47" t="s">
        <v>711</v>
      </c>
      <c r="C47" t="s">
        <v>1282</v>
      </c>
      <c r="D47">
        <v>5</v>
      </c>
      <c r="E47" s="25">
        <v>69414</v>
      </c>
      <c r="F47">
        <v>10</v>
      </c>
      <c r="G47">
        <v>136051.4375</v>
      </c>
      <c r="T47" s="10"/>
      <c r="U47" s="15"/>
      <c r="V47" s="16"/>
    </row>
    <row r="48" spans="1:25" ht="15.6" x14ac:dyDescent="0.3">
      <c r="A48">
        <v>2021</v>
      </c>
      <c r="B48" t="s">
        <v>712</v>
      </c>
      <c r="C48" t="s">
        <v>1282</v>
      </c>
      <c r="D48">
        <v>5</v>
      </c>
      <c r="E48" s="25">
        <v>69414</v>
      </c>
      <c r="F48">
        <v>11</v>
      </c>
      <c r="G48">
        <v>147157.6875</v>
      </c>
      <c r="T48" s="10"/>
      <c r="U48" s="15"/>
      <c r="V48" s="16"/>
    </row>
    <row r="49" spans="1:22" ht="15.6" x14ac:dyDescent="0.3">
      <c r="A49">
        <v>2021</v>
      </c>
      <c r="B49" t="s">
        <v>713</v>
      </c>
      <c r="C49" t="s">
        <v>1282</v>
      </c>
      <c r="D49">
        <v>5</v>
      </c>
      <c r="E49" s="25">
        <v>69414</v>
      </c>
      <c r="F49">
        <v>12</v>
      </c>
      <c r="G49">
        <v>158263.921875</v>
      </c>
      <c r="T49" s="10"/>
      <c r="U49" s="15"/>
      <c r="V49" s="16"/>
    </row>
    <row r="50" spans="1:22" ht="15.6" x14ac:dyDescent="0.3">
      <c r="A50">
        <v>2021</v>
      </c>
      <c r="B50" t="s">
        <v>714</v>
      </c>
      <c r="C50" t="s">
        <v>1283</v>
      </c>
      <c r="D50">
        <v>6</v>
      </c>
      <c r="E50" s="25">
        <v>93504</v>
      </c>
      <c r="F50">
        <v>1</v>
      </c>
      <c r="G50">
        <v>48622.078125</v>
      </c>
      <c r="T50" s="10"/>
      <c r="U50" s="15"/>
      <c r="V50" s="16"/>
    </row>
    <row r="51" spans="1:22" ht="15.6" x14ac:dyDescent="0.3">
      <c r="A51">
        <v>2021</v>
      </c>
      <c r="B51" t="s">
        <v>715</v>
      </c>
      <c r="C51" t="s">
        <v>1283</v>
      </c>
      <c r="D51">
        <v>6</v>
      </c>
      <c r="E51" s="25">
        <v>93504</v>
      </c>
      <c r="F51">
        <v>2</v>
      </c>
      <c r="G51">
        <v>63582.71875</v>
      </c>
      <c r="T51" s="10"/>
      <c r="U51" s="15"/>
      <c r="V51" s="16"/>
    </row>
    <row r="52" spans="1:22" ht="15.6" x14ac:dyDescent="0.3">
      <c r="A52">
        <v>2021</v>
      </c>
      <c r="B52" t="s">
        <v>716</v>
      </c>
      <c r="C52" t="s">
        <v>1283</v>
      </c>
      <c r="D52">
        <v>6</v>
      </c>
      <c r="E52" s="25">
        <v>93504</v>
      </c>
      <c r="F52">
        <v>3</v>
      </c>
      <c r="G52">
        <v>78543.359375</v>
      </c>
      <c r="T52" s="10"/>
      <c r="U52" s="15"/>
      <c r="V52" s="16"/>
    </row>
    <row r="53" spans="1:22" ht="15.6" x14ac:dyDescent="0.3">
      <c r="A53">
        <v>2021</v>
      </c>
      <c r="B53" t="s">
        <v>717</v>
      </c>
      <c r="C53" t="s">
        <v>1283</v>
      </c>
      <c r="D53">
        <v>6</v>
      </c>
      <c r="E53" s="25">
        <v>93504</v>
      </c>
      <c r="F53">
        <v>4</v>
      </c>
      <c r="G53">
        <v>93504</v>
      </c>
      <c r="T53" s="10"/>
      <c r="U53" s="15"/>
      <c r="V53" s="16"/>
    </row>
    <row r="54" spans="1:22" ht="15.6" x14ac:dyDescent="0.3">
      <c r="A54">
        <v>2021</v>
      </c>
      <c r="B54" t="s">
        <v>718</v>
      </c>
      <c r="C54" t="s">
        <v>1283</v>
      </c>
      <c r="D54">
        <v>6</v>
      </c>
      <c r="E54" s="25">
        <v>93504</v>
      </c>
      <c r="F54">
        <v>5</v>
      </c>
      <c r="G54">
        <v>108464.640625</v>
      </c>
      <c r="T54" s="10"/>
      <c r="U54" s="15"/>
      <c r="V54" s="16"/>
    </row>
    <row r="55" spans="1:22" ht="15.6" x14ac:dyDescent="0.3">
      <c r="A55">
        <v>2021</v>
      </c>
      <c r="B55" t="s">
        <v>719</v>
      </c>
      <c r="C55" t="s">
        <v>1283</v>
      </c>
      <c r="D55">
        <v>6</v>
      </c>
      <c r="E55" s="25">
        <v>93504</v>
      </c>
      <c r="F55">
        <v>6</v>
      </c>
      <c r="G55">
        <v>123425.28125</v>
      </c>
      <c r="T55" s="10"/>
      <c r="U55" s="15"/>
      <c r="V55" s="16"/>
    </row>
    <row r="56" spans="1:22" ht="15.6" x14ac:dyDescent="0.3">
      <c r="A56">
        <v>2021</v>
      </c>
      <c r="B56" t="s">
        <v>720</v>
      </c>
      <c r="C56" t="s">
        <v>1283</v>
      </c>
      <c r="D56">
        <v>6</v>
      </c>
      <c r="E56" s="25">
        <v>93504</v>
      </c>
      <c r="F56">
        <v>7</v>
      </c>
      <c r="G56">
        <v>138385.921875</v>
      </c>
      <c r="T56" s="10"/>
      <c r="U56" s="15"/>
      <c r="V56" s="16"/>
    </row>
    <row r="57" spans="1:22" ht="15.6" x14ac:dyDescent="0.3">
      <c r="A57">
        <v>2021</v>
      </c>
      <c r="B57" t="s">
        <v>721</v>
      </c>
      <c r="C57" t="s">
        <v>1283</v>
      </c>
      <c r="D57">
        <v>6</v>
      </c>
      <c r="E57" s="25">
        <v>93504</v>
      </c>
      <c r="F57">
        <v>8</v>
      </c>
      <c r="G57">
        <v>153346.5625</v>
      </c>
      <c r="T57" s="10"/>
      <c r="U57" s="15"/>
      <c r="V57" s="16"/>
    </row>
    <row r="58" spans="1:22" ht="15.6" x14ac:dyDescent="0.3">
      <c r="A58">
        <v>2021</v>
      </c>
      <c r="B58" t="s">
        <v>722</v>
      </c>
      <c r="C58" t="s">
        <v>1283</v>
      </c>
      <c r="D58">
        <v>6</v>
      </c>
      <c r="E58" s="25">
        <v>93504</v>
      </c>
      <c r="F58">
        <v>9</v>
      </c>
      <c r="G58">
        <v>168307.203125</v>
      </c>
      <c r="T58" s="10"/>
      <c r="U58" s="15"/>
      <c r="V58" s="16"/>
    </row>
    <row r="59" spans="1:22" ht="15.6" x14ac:dyDescent="0.3">
      <c r="A59">
        <v>2021</v>
      </c>
      <c r="B59" t="s">
        <v>723</v>
      </c>
      <c r="C59" t="s">
        <v>1283</v>
      </c>
      <c r="D59">
        <v>6</v>
      </c>
      <c r="E59" s="25">
        <v>93504</v>
      </c>
      <c r="F59">
        <v>10</v>
      </c>
      <c r="G59">
        <v>183267.84375</v>
      </c>
      <c r="T59" s="10"/>
      <c r="U59" s="15"/>
      <c r="V59" s="16"/>
    </row>
    <row r="60" spans="1:22" ht="15.6" x14ac:dyDescent="0.3">
      <c r="A60">
        <v>2021</v>
      </c>
      <c r="B60" t="s">
        <v>724</v>
      </c>
      <c r="C60" t="s">
        <v>1283</v>
      </c>
      <c r="D60">
        <v>6</v>
      </c>
      <c r="E60" s="25">
        <v>93504</v>
      </c>
      <c r="F60">
        <v>11</v>
      </c>
      <c r="G60">
        <v>198228.484375</v>
      </c>
      <c r="T60" s="10"/>
      <c r="U60" s="15"/>
      <c r="V60" s="16"/>
    </row>
    <row r="61" spans="1:22" ht="16.2" thickBot="1" x14ac:dyDescent="0.35">
      <c r="A61">
        <v>2021</v>
      </c>
      <c r="B61" t="s">
        <v>725</v>
      </c>
      <c r="C61" t="s">
        <v>1283</v>
      </c>
      <c r="D61">
        <v>6</v>
      </c>
      <c r="E61" s="25">
        <v>93504</v>
      </c>
      <c r="F61">
        <v>12</v>
      </c>
      <c r="G61">
        <v>213189.125</v>
      </c>
      <c r="T61" s="21"/>
      <c r="U61" s="22"/>
      <c r="V61" s="23"/>
    </row>
    <row r="62" spans="1:22" ht="16.2" thickBot="1" x14ac:dyDescent="0.35">
      <c r="A62">
        <v>2021</v>
      </c>
      <c r="B62" t="s">
        <v>726</v>
      </c>
      <c r="C62" t="s">
        <v>1284</v>
      </c>
      <c r="D62">
        <v>8</v>
      </c>
      <c r="E62" s="25">
        <v>100760</v>
      </c>
      <c r="F62">
        <v>1</v>
      </c>
      <c r="G62">
        <v>52395.19921875</v>
      </c>
      <c r="T62" s="21"/>
      <c r="U62" s="22"/>
      <c r="V62" s="23"/>
    </row>
    <row r="63" spans="1:22" x14ac:dyDescent="0.3">
      <c r="A63">
        <v>2021</v>
      </c>
      <c r="B63" t="s">
        <v>727</v>
      </c>
      <c r="C63" t="s">
        <v>1284</v>
      </c>
      <c r="D63">
        <v>8</v>
      </c>
      <c r="E63" s="25">
        <v>100760</v>
      </c>
      <c r="F63">
        <v>2</v>
      </c>
      <c r="G63">
        <v>68516.796875</v>
      </c>
    </row>
    <row r="64" spans="1:22" x14ac:dyDescent="0.3">
      <c r="A64">
        <v>2021</v>
      </c>
      <c r="B64" t="s">
        <v>728</v>
      </c>
      <c r="C64" t="s">
        <v>1284</v>
      </c>
      <c r="D64">
        <v>8</v>
      </c>
      <c r="E64" s="25">
        <v>100760</v>
      </c>
      <c r="F64">
        <v>3</v>
      </c>
      <c r="G64">
        <v>84638.3984375</v>
      </c>
    </row>
    <row r="65" spans="1:7" x14ac:dyDescent="0.3">
      <c r="A65">
        <v>2021</v>
      </c>
      <c r="B65" t="s">
        <v>729</v>
      </c>
      <c r="C65" t="s">
        <v>1284</v>
      </c>
      <c r="D65">
        <v>8</v>
      </c>
      <c r="E65" s="25">
        <v>100760</v>
      </c>
      <c r="F65">
        <v>4</v>
      </c>
      <c r="G65">
        <v>100760</v>
      </c>
    </row>
    <row r="66" spans="1:7" x14ac:dyDescent="0.3">
      <c r="A66">
        <v>2021</v>
      </c>
      <c r="B66" t="s">
        <v>730</v>
      </c>
      <c r="C66" t="s">
        <v>1284</v>
      </c>
      <c r="D66">
        <v>8</v>
      </c>
      <c r="E66" s="25">
        <v>100760</v>
      </c>
      <c r="F66">
        <v>5</v>
      </c>
      <c r="G66">
        <v>116881.6015625</v>
      </c>
    </row>
    <row r="67" spans="1:7" x14ac:dyDescent="0.3">
      <c r="A67">
        <v>2021</v>
      </c>
      <c r="B67" t="s">
        <v>731</v>
      </c>
      <c r="C67" t="s">
        <v>1284</v>
      </c>
      <c r="D67">
        <v>8</v>
      </c>
      <c r="E67" s="25">
        <v>100760</v>
      </c>
      <c r="F67">
        <v>6</v>
      </c>
      <c r="G67">
        <v>133003.203125</v>
      </c>
    </row>
    <row r="68" spans="1:7" x14ac:dyDescent="0.3">
      <c r="A68">
        <v>2021</v>
      </c>
      <c r="B68" t="s">
        <v>732</v>
      </c>
      <c r="C68" t="s">
        <v>1284</v>
      </c>
      <c r="D68">
        <v>8</v>
      </c>
      <c r="E68" s="25">
        <v>100760</v>
      </c>
      <c r="F68">
        <v>7</v>
      </c>
      <c r="G68">
        <v>149124.796875</v>
      </c>
    </row>
    <row r="69" spans="1:7" x14ac:dyDescent="0.3">
      <c r="A69">
        <v>2021</v>
      </c>
      <c r="B69" t="s">
        <v>733</v>
      </c>
      <c r="C69" t="s">
        <v>1284</v>
      </c>
      <c r="D69">
        <v>8</v>
      </c>
      <c r="E69" s="25">
        <v>100760</v>
      </c>
      <c r="F69">
        <v>8</v>
      </c>
      <c r="G69">
        <v>165246.40625</v>
      </c>
    </row>
    <row r="70" spans="1:7" x14ac:dyDescent="0.3">
      <c r="A70">
        <v>2021</v>
      </c>
      <c r="B70" t="s">
        <v>734</v>
      </c>
      <c r="C70" t="s">
        <v>1284</v>
      </c>
      <c r="D70">
        <v>8</v>
      </c>
      <c r="E70" s="25">
        <v>100760</v>
      </c>
      <c r="F70">
        <v>9</v>
      </c>
      <c r="G70">
        <v>181368</v>
      </c>
    </row>
    <row r="71" spans="1:7" x14ac:dyDescent="0.3">
      <c r="A71">
        <v>2021</v>
      </c>
      <c r="B71" t="s">
        <v>735</v>
      </c>
      <c r="C71" t="s">
        <v>1284</v>
      </c>
      <c r="D71">
        <v>8</v>
      </c>
      <c r="E71" s="25">
        <v>100760</v>
      </c>
      <c r="F71">
        <v>10</v>
      </c>
      <c r="G71">
        <v>197489.59375</v>
      </c>
    </row>
    <row r="72" spans="1:7" x14ac:dyDescent="0.3">
      <c r="A72">
        <v>2021</v>
      </c>
      <c r="B72" t="s">
        <v>736</v>
      </c>
      <c r="C72" t="s">
        <v>1284</v>
      </c>
      <c r="D72">
        <v>8</v>
      </c>
      <c r="E72" s="25">
        <v>100760</v>
      </c>
      <c r="F72">
        <v>11</v>
      </c>
      <c r="G72">
        <v>213611.203125</v>
      </c>
    </row>
    <row r="73" spans="1:7" x14ac:dyDescent="0.3">
      <c r="A73">
        <v>2021</v>
      </c>
      <c r="B73" t="s">
        <v>737</v>
      </c>
      <c r="C73" t="s">
        <v>1284</v>
      </c>
      <c r="D73">
        <v>8</v>
      </c>
      <c r="E73" s="25">
        <v>100760</v>
      </c>
      <c r="F73">
        <v>12</v>
      </c>
      <c r="G73">
        <v>229732.796875</v>
      </c>
    </row>
    <row r="74" spans="1:7" x14ac:dyDescent="0.3">
      <c r="A74">
        <v>2021</v>
      </c>
      <c r="B74" t="s">
        <v>738</v>
      </c>
      <c r="C74" t="s">
        <v>1285</v>
      </c>
      <c r="D74">
        <v>9</v>
      </c>
      <c r="E74" s="25">
        <v>120656</v>
      </c>
      <c r="F74">
        <v>1</v>
      </c>
      <c r="G74">
        <v>62741.12109375</v>
      </c>
    </row>
    <row r="75" spans="1:7" x14ac:dyDescent="0.3">
      <c r="A75">
        <v>2021</v>
      </c>
      <c r="B75" t="s">
        <v>739</v>
      </c>
      <c r="C75" t="s">
        <v>1285</v>
      </c>
      <c r="D75">
        <v>9</v>
      </c>
      <c r="E75" s="25">
        <v>120656</v>
      </c>
      <c r="F75">
        <v>2</v>
      </c>
      <c r="G75">
        <v>82046.078125</v>
      </c>
    </row>
    <row r="76" spans="1:7" x14ac:dyDescent="0.3">
      <c r="A76">
        <v>2021</v>
      </c>
      <c r="B76" t="s">
        <v>740</v>
      </c>
      <c r="C76" t="s">
        <v>1285</v>
      </c>
      <c r="D76">
        <v>9</v>
      </c>
      <c r="E76" s="25">
        <v>120656</v>
      </c>
      <c r="F76">
        <v>3</v>
      </c>
      <c r="G76">
        <v>101351.0390625</v>
      </c>
    </row>
    <row r="77" spans="1:7" x14ac:dyDescent="0.3">
      <c r="A77">
        <v>2021</v>
      </c>
      <c r="B77" t="s">
        <v>741</v>
      </c>
      <c r="C77" t="s">
        <v>1285</v>
      </c>
      <c r="D77">
        <v>9</v>
      </c>
      <c r="E77" s="25">
        <v>120656</v>
      </c>
      <c r="F77">
        <v>4</v>
      </c>
      <c r="G77">
        <v>120656</v>
      </c>
    </row>
    <row r="78" spans="1:7" x14ac:dyDescent="0.3">
      <c r="A78">
        <v>2021</v>
      </c>
      <c r="B78" t="s">
        <v>742</v>
      </c>
      <c r="C78" t="s">
        <v>1285</v>
      </c>
      <c r="D78">
        <v>9</v>
      </c>
      <c r="E78" s="25">
        <v>120656</v>
      </c>
      <c r="F78">
        <v>5</v>
      </c>
      <c r="G78">
        <v>139960.953125</v>
      </c>
    </row>
    <row r="79" spans="1:7" x14ac:dyDescent="0.3">
      <c r="A79">
        <v>2021</v>
      </c>
      <c r="B79" t="s">
        <v>743</v>
      </c>
      <c r="C79" t="s">
        <v>1285</v>
      </c>
      <c r="D79">
        <v>9</v>
      </c>
      <c r="E79" s="25">
        <v>120656</v>
      </c>
      <c r="F79">
        <v>6</v>
      </c>
      <c r="G79">
        <v>159265.921875</v>
      </c>
    </row>
    <row r="80" spans="1:7" x14ac:dyDescent="0.3">
      <c r="A80">
        <v>2021</v>
      </c>
      <c r="B80" t="s">
        <v>744</v>
      </c>
      <c r="C80" t="s">
        <v>1285</v>
      </c>
      <c r="D80">
        <v>9</v>
      </c>
      <c r="E80" s="25">
        <v>120656</v>
      </c>
      <c r="F80">
        <v>7</v>
      </c>
      <c r="G80">
        <v>178570.875</v>
      </c>
    </row>
    <row r="81" spans="1:7" x14ac:dyDescent="0.3">
      <c r="A81">
        <v>2021</v>
      </c>
      <c r="B81" t="s">
        <v>745</v>
      </c>
      <c r="C81" t="s">
        <v>1285</v>
      </c>
      <c r="D81">
        <v>9</v>
      </c>
      <c r="E81" s="25">
        <v>120656</v>
      </c>
      <c r="F81">
        <v>8</v>
      </c>
      <c r="G81">
        <v>197875.84375</v>
      </c>
    </row>
    <row r="82" spans="1:7" x14ac:dyDescent="0.3">
      <c r="A82">
        <v>2021</v>
      </c>
      <c r="B82" t="s">
        <v>746</v>
      </c>
      <c r="C82" t="s">
        <v>1285</v>
      </c>
      <c r="D82">
        <v>9</v>
      </c>
      <c r="E82" s="25">
        <v>120656</v>
      </c>
      <c r="F82">
        <v>9</v>
      </c>
      <c r="G82">
        <v>217180.796875</v>
      </c>
    </row>
    <row r="83" spans="1:7" x14ac:dyDescent="0.3">
      <c r="A83">
        <v>2021</v>
      </c>
      <c r="B83" t="s">
        <v>747</v>
      </c>
      <c r="C83" t="s">
        <v>1285</v>
      </c>
      <c r="D83">
        <v>9</v>
      </c>
      <c r="E83" s="25">
        <v>120656</v>
      </c>
      <c r="F83">
        <v>10</v>
      </c>
      <c r="G83">
        <v>236485.765625</v>
      </c>
    </row>
    <row r="84" spans="1:7" x14ac:dyDescent="0.3">
      <c r="A84">
        <v>2021</v>
      </c>
      <c r="B84" t="s">
        <v>748</v>
      </c>
      <c r="C84" t="s">
        <v>1285</v>
      </c>
      <c r="D84">
        <v>9</v>
      </c>
      <c r="E84" s="25">
        <v>120656</v>
      </c>
      <c r="F84">
        <v>11</v>
      </c>
      <c r="G84">
        <v>255790.71875</v>
      </c>
    </row>
    <row r="85" spans="1:7" x14ac:dyDescent="0.3">
      <c r="A85">
        <v>2021</v>
      </c>
      <c r="B85" t="s">
        <v>749</v>
      </c>
      <c r="C85" t="s">
        <v>1285</v>
      </c>
      <c r="D85">
        <v>9</v>
      </c>
      <c r="E85" s="25">
        <v>120656</v>
      </c>
      <c r="F85">
        <v>12</v>
      </c>
      <c r="G85">
        <v>275095.6875</v>
      </c>
    </row>
    <row r="86" spans="1:7" x14ac:dyDescent="0.3">
      <c r="A86">
        <v>2021</v>
      </c>
      <c r="B86" t="s">
        <v>750</v>
      </c>
      <c r="C86" t="s">
        <v>1286</v>
      </c>
      <c r="D86">
        <v>10</v>
      </c>
      <c r="E86" s="25">
        <v>100750</v>
      </c>
      <c r="F86">
        <v>1</v>
      </c>
      <c r="G86">
        <v>52390</v>
      </c>
    </row>
    <row r="87" spans="1:7" x14ac:dyDescent="0.3">
      <c r="A87">
        <v>2021</v>
      </c>
      <c r="B87" t="s">
        <v>751</v>
      </c>
      <c r="C87" t="s">
        <v>1286</v>
      </c>
      <c r="D87">
        <v>10</v>
      </c>
      <c r="E87" s="25">
        <v>100750</v>
      </c>
      <c r="F87">
        <v>2</v>
      </c>
      <c r="G87">
        <v>68510</v>
      </c>
    </row>
    <row r="88" spans="1:7" x14ac:dyDescent="0.3">
      <c r="A88">
        <v>2021</v>
      </c>
      <c r="B88" t="s">
        <v>752</v>
      </c>
      <c r="C88" t="s">
        <v>1286</v>
      </c>
      <c r="D88">
        <v>10</v>
      </c>
      <c r="E88" s="25">
        <v>100750</v>
      </c>
      <c r="F88">
        <v>3</v>
      </c>
      <c r="G88">
        <v>84630</v>
      </c>
    </row>
    <row r="89" spans="1:7" x14ac:dyDescent="0.3">
      <c r="A89">
        <v>2021</v>
      </c>
      <c r="B89" t="s">
        <v>753</v>
      </c>
      <c r="C89" t="s">
        <v>1286</v>
      </c>
      <c r="D89">
        <v>10</v>
      </c>
      <c r="E89" s="25">
        <v>100750</v>
      </c>
      <c r="F89">
        <v>4</v>
      </c>
      <c r="G89">
        <v>100750</v>
      </c>
    </row>
    <row r="90" spans="1:7" x14ac:dyDescent="0.3">
      <c r="A90">
        <v>2021</v>
      </c>
      <c r="B90" t="s">
        <v>754</v>
      </c>
      <c r="C90" t="s">
        <v>1286</v>
      </c>
      <c r="D90">
        <v>10</v>
      </c>
      <c r="E90" s="25">
        <v>100750</v>
      </c>
      <c r="F90">
        <v>5</v>
      </c>
      <c r="G90">
        <v>116870</v>
      </c>
    </row>
    <row r="91" spans="1:7" x14ac:dyDescent="0.3">
      <c r="A91">
        <v>2021</v>
      </c>
      <c r="B91" t="s">
        <v>755</v>
      </c>
      <c r="C91" t="s">
        <v>1286</v>
      </c>
      <c r="D91">
        <v>10</v>
      </c>
      <c r="E91" s="25">
        <v>100750</v>
      </c>
      <c r="F91">
        <v>6</v>
      </c>
      <c r="G91">
        <v>132990</v>
      </c>
    </row>
    <row r="92" spans="1:7" x14ac:dyDescent="0.3">
      <c r="A92">
        <v>2021</v>
      </c>
      <c r="B92" t="s">
        <v>756</v>
      </c>
      <c r="C92" t="s">
        <v>1286</v>
      </c>
      <c r="D92">
        <v>10</v>
      </c>
      <c r="E92" s="25">
        <v>100750</v>
      </c>
      <c r="F92">
        <v>7</v>
      </c>
      <c r="G92">
        <v>149110</v>
      </c>
    </row>
    <row r="93" spans="1:7" x14ac:dyDescent="0.3">
      <c r="A93">
        <v>2021</v>
      </c>
      <c r="B93" t="s">
        <v>757</v>
      </c>
      <c r="C93" t="s">
        <v>1286</v>
      </c>
      <c r="D93">
        <v>10</v>
      </c>
      <c r="E93" s="25">
        <v>100750</v>
      </c>
      <c r="F93">
        <v>8</v>
      </c>
      <c r="G93">
        <v>165230</v>
      </c>
    </row>
    <row r="94" spans="1:7" x14ac:dyDescent="0.3">
      <c r="A94">
        <v>2021</v>
      </c>
      <c r="B94" t="s">
        <v>758</v>
      </c>
      <c r="C94" t="s">
        <v>1286</v>
      </c>
      <c r="D94">
        <v>10</v>
      </c>
      <c r="E94" s="25">
        <v>100750</v>
      </c>
      <c r="F94">
        <v>9</v>
      </c>
      <c r="G94">
        <v>181350</v>
      </c>
    </row>
    <row r="95" spans="1:7" x14ac:dyDescent="0.3">
      <c r="A95">
        <v>2021</v>
      </c>
      <c r="B95" t="s">
        <v>759</v>
      </c>
      <c r="C95" t="s">
        <v>1286</v>
      </c>
      <c r="D95">
        <v>10</v>
      </c>
      <c r="E95" s="25">
        <v>100750</v>
      </c>
      <c r="F95">
        <v>10</v>
      </c>
      <c r="G95">
        <v>197470</v>
      </c>
    </row>
    <row r="96" spans="1:7" x14ac:dyDescent="0.3">
      <c r="A96">
        <v>2021</v>
      </c>
      <c r="B96" t="s">
        <v>760</v>
      </c>
      <c r="C96" t="s">
        <v>1286</v>
      </c>
      <c r="D96">
        <v>10</v>
      </c>
      <c r="E96" s="25">
        <v>100750</v>
      </c>
      <c r="F96">
        <v>11</v>
      </c>
      <c r="G96">
        <v>213590</v>
      </c>
    </row>
    <row r="97" spans="1:7" x14ac:dyDescent="0.3">
      <c r="A97">
        <v>2021</v>
      </c>
      <c r="B97" t="s">
        <v>761</v>
      </c>
      <c r="C97" t="s">
        <v>1286</v>
      </c>
      <c r="D97">
        <v>10</v>
      </c>
      <c r="E97" s="25">
        <v>100750</v>
      </c>
      <c r="F97">
        <v>12</v>
      </c>
      <c r="G97">
        <v>229710</v>
      </c>
    </row>
    <row r="98" spans="1:7" x14ac:dyDescent="0.3">
      <c r="A98">
        <v>2021</v>
      </c>
      <c r="B98" t="s">
        <v>762</v>
      </c>
      <c r="C98" t="s">
        <v>1287</v>
      </c>
      <c r="D98">
        <v>11</v>
      </c>
      <c r="E98" s="25">
        <v>120433</v>
      </c>
      <c r="F98">
        <v>1</v>
      </c>
      <c r="G98">
        <v>62625.16015625</v>
      </c>
    </row>
    <row r="99" spans="1:7" x14ac:dyDescent="0.3">
      <c r="A99">
        <v>2021</v>
      </c>
      <c r="B99" t="s">
        <v>763</v>
      </c>
      <c r="C99" t="s">
        <v>1287</v>
      </c>
      <c r="D99">
        <v>11</v>
      </c>
      <c r="E99" s="25">
        <v>120433</v>
      </c>
      <c r="F99">
        <v>2</v>
      </c>
      <c r="G99">
        <v>81894.4375</v>
      </c>
    </row>
    <row r="100" spans="1:7" x14ac:dyDescent="0.3">
      <c r="A100">
        <v>2021</v>
      </c>
      <c r="B100" t="s">
        <v>764</v>
      </c>
      <c r="C100" t="s">
        <v>1287</v>
      </c>
      <c r="D100">
        <v>11</v>
      </c>
      <c r="E100" s="25">
        <v>120433</v>
      </c>
      <c r="F100">
        <v>3</v>
      </c>
      <c r="G100">
        <v>101163.71875</v>
      </c>
    </row>
    <row r="101" spans="1:7" x14ac:dyDescent="0.3">
      <c r="A101">
        <v>2021</v>
      </c>
      <c r="B101" t="s">
        <v>765</v>
      </c>
      <c r="C101" t="s">
        <v>1287</v>
      </c>
      <c r="D101">
        <v>11</v>
      </c>
      <c r="E101" s="25">
        <v>120433</v>
      </c>
      <c r="F101">
        <v>4</v>
      </c>
      <c r="G101">
        <v>120433</v>
      </c>
    </row>
    <row r="102" spans="1:7" x14ac:dyDescent="0.3">
      <c r="A102">
        <v>2021</v>
      </c>
      <c r="B102" t="s">
        <v>766</v>
      </c>
      <c r="C102" t="s">
        <v>1287</v>
      </c>
      <c r="D102">
        <v>11</v>
      </c>
      <c r="E102" s="25">
        <v>120433</v>
      </c>
      <c r="F102">
        <v>5</v>
      </c>
      <c r="G102">
        <v>139702.28125</v>
      </c>
    </row>
    <row r="103" spans="1:7" x14ac:dyDescent="0.3">
      <c r="A103">
        <v>2021</v>
      </c>
      <c r="B103" t="s">
        <v>767</v>
      </c>
      <c r="C103" t="s">
        <v>1287</v>
      </c>
      <c r="D103">
        <v>11</v>
      </c>
      <c r="E103" s="25">
        <v>120433</v>
      </c>
      <c r="F103">
        <v>6</v>
      </c>
      <c r="G103">
        <v>158971.5625</v>
      </c>
    </row>
    <row r="104" spans="1:7" x14ac:dyDescent="0.3">
      <c r="A104">
        <v>2021</v>
      </c>
      <c r="B104" t="s">
        <v>768</v>
      </c>
      <c r="C104" t="s">
        <v>1287</v>
      </c>
      <c r="D104">
        <v>11</v>
      </c>
      <c r="E104" s="25">
        <v>120433</v>
      </c>
      <c r="F104">
        <v>7</v>
      </c>
      <c r="G104">
        <v>178240.84375</v>
      </c>
    </row>
    <row r="105" spans="1:7" x14ac:dyDescent="0.3">
      <c r="A105">
        <v>2021</v>
      </c>
      <c r="B105" t="s">
        <v>769</v>
      </c>
      <c r="C105" t="s">
        <v>1287</v>
      </c>
      <c r="D105">
        <v>11</v>
      </c>
      <c r="E105" s="25">
        <v>120433</v>
      </c>
      <c r="F105">
        <v>8</v>
      </c>
      <c r="G105">
        <v>197510.125</v>
      </c>
    </row>
    <row r="106" spans="1:7" x14ac:dyDescent="0.3">
      <c r="A106">
        <v>2021</v>
      </c>
      <c r="B106" t="s">
        <v>770</v>
      </c>
      <c r="C106" t="s">
        <v>1287</v>
      </c>
      <c r="D106">
        <v>11</v>
      </c>
      <c r="E106" s="25">
        <v>120433</v>
      </c>
      <c r="F106">
        <v>9</v>
      </c>
      <c r="G106">
        <v>216779.40625</v>
      </c>
    </row>
    <row r="107" spans="1:7" x14ac:dyDescent="0.3">
      <c r="A107">
        <v>2021</v>
      </c>
      <c r="B107" t="s">
        <v>771</v>
      </c>
      <c r="C107" t="s">
        <v>1287</v>
      </c>
      <c r="D107">
        <v>11</v>
      </c>
      <c r="E107" s="25">
        <v>120433</v>
      </c>
      <c r="F107">
        <v>10</v>
      </c>
      <c r="G107">
        <v>236048.6875</v>
      </c>
    </row>
    <row r="108" spans="1:7" x14ac:dyDescent="0.3">
      <c r="A108">
        <v>2021</v>
      </c>
      <c r="B108" t="s">
        <v>772</v>
      </c>
      <c r="C108" t="s">
        <v>1287</v>
      </c>
      <c r="D108">
        <v>11</v>
      </c>
      <c r="E108" s="25">
        <v>120433</v>
      </c>
      <c r="F108">
        <v>11</v>
      </c>
      <c r="G108">
        <v>255317.953125</v>
      </c>
    </row>
    <row r="109" spans="1:7" x14ac:dyDescent="0.3">
      <c r="A109">
        <v>2021</v>
      </c>
      <c r="B109" t="s">
        <v>773</v>
      </c>
      <c r="C109" t="s">
        <v>1287</v>
      </c>
      <c r="D109">
        <v>11</v>
      </c>
      <c r="E109" s="25">
        <v>120433</v>
      </c>
      <c r="F109">
        <v>12</v>
      </c>
      <c r="G109">
        <v>274587.25</v>
      </c>
    </row>
    <row r="110" spans="1:7" x14ac:dyDescent="0.3">
      <c r="A110">
        <v>2021</v>
      </c>
      <c r="B110" t="s">
        <v>774</v>
      </c>
      <c r="C110" t="s">
        <v>1288</v>
      </c>
      <c r="D110">
        <v>12</v>
      </c>
      <c r="E110" s="25">
        <v>77298</v>
      </c>
      <c r="F110">
        <v>1</v>
      </c>
      <c r="G110">
        <v>40194.9609375</v>
      </c>
    </row>
    <row r="111" spans="1:7" x14ac:dyDescent="0.3">
      <c r="A111">
        <v>2021</v>
      </c>
      <c r="B111" t="s">
        <v>775</v>
      </c>
      <c r="C111" t="s">
        <v>1288</v>
      </c>
      <c r="D111">
        <v>12</v>
      </c>
      <c r="E111" s="25">
        <v>77298</v>
      </c>
      <c r="F111">
        <v>2</v>
      </c>
      <c r="G111">
        <v>52562.640625</v>
      </c>
    </row>
    <row r="112" spans="1:7" x14ac:dyDescent="0.3">
      <c r="A112">
        <v>2021</v>
      </c>
      <c r="B112" t="s">
        <v>776</v>
      </c>
      <c r="C112" t="s">
        <v>1288</v>
      </c>
      <c r="D112">
        <v>12</v>
      </c>
      <c r="E112" s="25">
        <v>77298</v>
      </c>
      <c r="F112">
        <v>3</v>
      </c>
      <c r="G112">
        <v>64930.3203125</v>
      </c>
    </row>
    <row r="113" spans="1:7" x14ac:dyDescent="0.3">
      <c r="A113">
        <v>2021</v>
      </c>
      <c r="B113" t="s">
        <v>777</v>
      </c>
      <c r="C113" t="s">
        <v>1288</v>
      </c>
      <c r="D113">
        <v>12</v>
      </c>
      <c r="E113" s="25">
        <v>77298</v>
      </c>
      <c r="F113">
        <v>4</v>
      </c>
      <c r="G113">
        <v>77298</v>
      </c>
    </row>
    <row r="114" spans="1:7" x14ac:dyDescent="0.3">
      <c r="A114">
        <v>2021</v>
      </c>
      <c r="B114" t="s">
        <v>778</v>
      </c>
      <c r="C114" t="s">
        <v>1288</v>
      </c>
      <c r="D114">
        <v>12</v>
      </c>
      <c r="E114" s="25">
        <v>77298</v>
      </c>
      <c r="F114">
        <v>5</v>
      </c>
      <c r="G114">
        <v>89665.6796875</v>
      </c>
    </row>
    <row r="115" spans="1:7" x14ac:dyDescent="0.3">
      <c r="A115">
        <v>2021</v>
      </c>
      <c r="B115" t="s">
        <v>779</v>
      </c>
      <c r="C115" t="s">
        <v>1288</v>
      </c>
      <c r="D115">
        <v>12</v>
      </c>
      <c r="E115" s="25">
        <v>77298</v>
      </c>
      <c r="F115">
        <v>6</v>
      </c>
      <c r="G115">
        <v>102033.359375</v>
      </c>
    </row>
    <row r="116" spans="1:7" x14ac:dyDescent="0.3">
      <c r="A116">
        <v>2021</v>
      </c>
      <c r="B116" t="s">
        <v>780</v>
      </c>
      <c r="C116" t="s">
        <v>1288</v>
      </c>
      <c r="D116">
        <v>12</v>
      </c>
      <c r="E116" s="25">
        <v>77298</v>
      </c>
      <c r="F116">
        <v>7</v>
      </c>
      <c r="G116">
        <v>114401.0390625</v>
      </c>
    </row>
    <row r="117" spans="1:7" x14ac:dyDescent="0.3">
      <c r="A117">
        <v>2021</v>
      </c>
      <c r="B117" t="s">
        <v>781</v>
      </c>
      <c r="C117" t="s">
        <v>1288</v>
      </c>
      <c r="D117">
        <v>12</v>
      </c>
      <c r="E117" s="25">
        <v>77298</v>
      </c>
      <c r="F117">
        <v>8</v>
      </c>
      <c r="G117">
        <v>126768.71875</v>
      </c>
    </row>
    <row r="118" spans="1:7" x14ac:dyDescent="0.3">
      <c r="A118">
        <v>2021</v>
      </c>
      <c r="B118" t="s">
        <v>782</v>
      </c>
      <c r="C118" t="s">
        <v>1288</v>
      </c>
      <c r="D118">
        <v>12</v>
      </c>
      <c r="E118" s="25">
        <v>77298</v>
      </c>
      <c r="F118">
        <v>9</v>
      </c>
      <c r="G118">
        <v>139136.40625</v>
      </c>
    </row>
    <row r="119" spans="1:7" x14ac:dyDescent="0.3">
      <c r="A119">
        <v>2021</v>
      </c>
      <c r="B119" t="s">
        <v>783</v>
      </c>
      <c r="C119" t="s">
        <v>1288</v>
      </c>
      <c r="D119">
        <v>12</v>
      </c>
      <c r="E119" s="25">
        <v>77298</v>
      </c>
      <c r="F119">
        <v>10</v>
      </c>
      <c r="G119">
        <v>151504.078125</v>
      </c>
    </row>
    <row r="120" spans="1:7" x14ac:dyDescent="0.3">
      <c r="A120">
        <v>2021</v>
      </c>
      <c r="B120" t="s">
        <v>784</v>
      </c>
      <c r="C120" t="s">
        <v>1288</v>
      </c>
      <c r="D120">
        <v>12</v>
      </c>
      <c r="E120" s="25">
        <v>77298</v>
      </c>
      <c r="F120">
        <v>11</v>
      </c>
      <c r="G120">
        <v>163871.765625</v>
      </c>
    </row>
    <row r="121" spans="1:7" x14ac:dyDescent="0.3">
      <c r="A121">
        <v>2021</v>
      </c>
      <c r="B121" t="s">
        <v>785</v>
      </c>
      <c r="C121" t="s">
        <v>1288</v>
      </c>
      <c r="D121">
        <v>12</v>
      </c>
      <c r="E121" s="25">
        <v>77298</v>
      </c>
      <c r="F121">
        <v>12</v>
      </c>
      <c r="G121">
        <v>176239.4375</v>
      </c>
    </row>
    <row r="122" spans="1:7" x14ac:dyDescent="0.3">
      <c r="A122">
        <v>2021</v>
      </c>
      <c r="B122" t="s">
        <v>786</v>
      </c>
      <c r="C122" t="s">
        <v>1289</v>
      </c>
      <c r="D122">
        <v>13</v>
      </c>
      <c r="E122" s="25">
        <v>80209</v>
      </c>
      <c r="F122">
        <v>1</v>
      </c>
      <c r="G122">
        <v>41708.6796875</v>
      </c>
    </row>
    <row r="123" spans="1:7" x14ac:dyDescent="0.3">
      <c r="A123">
        <v>2021</v>
      </c>
      <c r="B123" t="s">
        <v>787</v>
      </c>
      <c r="C123" t="s">
        <v>1289</v>
      </c>
      <c r="D123">
        <v>13</v>
      </c>
      <c r="E123" s="25">
        <v>80209</v>
      </c>
      <c r="F123">
        <v>2</v>
      </c>
      <c r="G123">
        <v>54542.12109375</v>
      </c>
    </row>
    <row r="124" spans="1:7" x14ac:dyDescent="0.3">
      <c r="A124">
        <v>2021</v>
      </c>
      <c r="B124" t="s">
        <v>788</v>
      </c>
      <c r="C124" t="s">
        <v>1289</v>
      </c>
      <c r="D124">
        <v>13</v>
      </c>
      <c r="E124" s="25">
        <v>80209</v>
      </c>
      <c r="F124">
        <v>3</v>
      </c>
      <c r="G124">
        <v>67375.5625</v>
      </c>
    </row>
    <row r="125" spans="1:7" x14ac:dyDescent="0.3">
      <c r="A125">
        <v>2021</v>
      </c>
      <c r="B125" t="s">
        <v>789</v>
      </c>
      <c r="C125" t="s">
        <v>1289</v>
      </c>
      <c r="D125">
        <v>13</v>
      </c>
      <c r="E125" s="25">
        <v>80209</v>
      </c>
      <c r="F125">
        <v>4</v>
      </c>
      <c r="G125">
        <v>80209</v>
      </c>
    </row>
    <row r="126" spans="1:7" x14ac:dyDescent="0.3">
      <c r="A126">
        <v>2021</v>
      </c>
      <c r="B126" t="s">
        <v>790</v>
      </c>
      <c r="C126" t="s">
        <v>1289</v>
      </c>
      <c r="D126">
        <v>13</v>
      </c>
      <c r="E126" s="25">
        <v>80209</v>
      </c>
      <c r="F126">
        <v>5</v>
      </c>
      <c r="G126">
        <v>93042.4375</v>
      </c>
    </row>
    <row r="127" spans="1:7" x14ac:dyDescent="0.3">
      <c r="A127">
        <v>2021</v>
      </c>
      <c r="B127" t="s">
        <v>791</v>
      </c>
      <c r="C127" t="s">
        <v>1289</v>
      </c>
      <c r="D127">
        <v>13</v>
      </c>
      <c r="E127" s="25">
        <v>80209</v>
      </c>
      <c r="F127">
        <v>6</v>
      </c>
      <c r="G127">
        <v>105875.8828125</v>
      </c>
    </row>
    <row r="128" spans="1:7" x14ac:dyDescent="0.3">
      <c r="A128">
        <v>2021</v>
      </c>
      <c r="B128" t="s">
        <v>792</v>
      </c>
      <c r="C128" t="s">
        <v>1289</v>
      </c>
      <c r="D128">
        <v>13</v>
      </c>
      <c r="E128" s="25">
        <v>80209</v>
      </c>
      <c r="F128">
        <v>7</v>
      </c>
      <c r="G128">
        <v>118709.3203125</v>
      </c>
    </row>
    <row r="129" spans="1:7" x14ac:dyDescent="0.3">
      <c r="A129">
        <v>2021</v>
      </c>
      <c r="B129" t="s">
        <v>793</v>
      </c>
      <c r="C129" t="s">
        <v>1289</v>
      </c>
      <c r="D129">
        <v>13</v>
      </c>
      <c r="E129" s="25">
        <v>80209</v>
      </c>
      <c r="F129">
        <v>8</v>
      </c>
      <c r="G129">
        <v>131542.765625</v>
      </c>
    </row>
    <row r="130" spans="1:7" x14ac:dyDescent="0.3">
      <c r="A130">
        <v>2021</v>
      </c>
      <c r="B130" t="s">
        <v>794</v>
      </c>
      <c r="C130" t="s">
        <v>1289</v>
      </c>
      <c r="D130">
        <v>13</v>
      </c>
      <c r="E130" s="25">
        <v>80209</v>
      </c>
      <c r="F130">
        <v>9</v>
      </c>
      <c r="G130">
        <v>144376.203125</v>
      </c>
    </row>
    <row r="131" spans="1:7" x14ac:dyDescent="0.3">
      <c r="A131">
        <v>2021</v>
      </c>
      <c r="B131" t="s">
        <v>795</v>
      </c>
      <c r="C131" t="s">
        <v>1289</v>
      </c>
      <c r="D131">
        <v>13</v>
      </c>
      <c r="E131" s="25">
        <v>80209</v>
      </c>
      <c r="F131">
        <v>10</v>
      </c>
      <c r="G131">
        <v>157209.640625</v>
      </c>
    </row>
    <row r="132" spans="1:7" x14ac:dyDescent="0.3">
      <c r="A132">
        <v>2021</v>
      </c>
      <c r="B132" t="s">
        <v>796</v>
      </c>
      <c r="C132" t="s">
        <v>1289</v>
      </c>
      <c r="D132">
        <v>13</v>
      </c>
      <c r="E132" s="25">
        <v>80209</v>
      </c>
      <c r="F132">
        <v>11</v>
      </c>
      <c r="G132">
        <v>170043.078125</v>
      </c>
    </row>
    <row r="133" spans="1:7" x14ac:dyDescent="0.3">
      <c r="A133">
        <v>2021</v>
      </c>
      <c r="B133" t="s">
        <v>797</v>
      </c>
      <c r="C133" t="s">
        <v>1289</v>
      </c>
      <c r="D133">
        <v>13</v>
      </c>
      <c r="E133" s="25">
        <v>80209</v>
      </c>
      <c r="F133">
        <v>12</v>
      </c>
      <c r="G133">
        <v>182876.515625</v>
      </c>
    </row>
    <row r="134" spans="1:7" x14ac:dyDescent="0.3">
      <c r="A134">
        <v>2021</v>
      </c>
      <c r="B134" t="s">
        <v>798</v>
      </c>
      <c r="C134" t="s">
        <v>1290</v>
      </c>
      <c r="D134">
        <v>15</v>
      </c>
      <c r="E134" s="25">
        <v>104242</v>
      </c>
      <c r="F134">
        <v>1</v>
      </c>
      <c r="G134">
        <v>54205.83984375</v>
      </c>
    </row>
    <row r="135" spans="1:7" x14ac:dyDescent="0.3">
      <c r="A135">
        <v>2021</v>
      </c>
      <c r="B135" t="s">
        <v>799</v>
      </c>
      <c r="C135" t="s">
        <v>1290</v>
      </c>
      <c r="D135">
        <v>15</v>
      </c>
      <c r="E135" s="25">
        <v>104242</v>
      </c>
      <c r="F135">
        <v>2</v>
      </c>
      <c r="G135">
        <v>70884.5625</v>
      </c>
    </row>
    <row r="136" spans="1:7" x14ac:dyDescent="0.3">
      <c r="A136">
        <v>2021</v>
      </c>
      <c r="B136" t="s">
        <v>800</v>
      </c>
      <c r="C136" t="s">
        <v>1290</v>
      </c>
      <c r="D136">
        <v>15</v>
      </c>
      <c r="E136" s="25">
        <v>104242</v>
      </c>
      <c r="F136">
        <v>3</v>
      </c>
      <c r="G136">
        <v>87563.28125</v>
      </c>
    </row>
    <row r="137" spans="1:7" x14ac:dyDescent="0.3">
      <c r="A137">
        <v>2021</v>
      </c>
      <c r="B137" t="s">
        <v>801</v>
      </c>
      <c r="C137" t="s">
        <v>1290</v>
      </c>
      <c r="D137">
        <v>15</v>
      </c>
      <c r="E137" s="25">
        <v>104242</v>
      </c>
      <c r="F137">
        <v>4</v>
      </c>
      <c r="G137">
        <v>104242</v>
      </c>
    </row>
    <row r="138" spans="1:7" x14ac:dyDescent="0.3">
      <c r="A138">
        <v>2021</v>
      </c>
      <c r="B138" t="s">
        <v>802</v>
      </c>
      <c r="C138" t="s">
        <v>1290</v>
      </c>
      <c r="D138">
        <v>15</v>
      </c>
      <c r="E138" s="25">
        <v>104242</v>
      </c>
      <c r="F138">
        <v>5</v>
      </c>
      <c r="G138">
        <v>120920.71875</v>
      </c>
    </row>
    <row r="139" spans="1:7" x14ac:dyDescent="0.3">
      <c r="A139">
        <v>2021</v>
      </c>
      <c r="B139" t="s">
        <v>803</v>
      </c>
      <c r="C139" t="s">
        <v>1290</v>
      </c>
      <c r="D139">
        <v>15</v>
      </c>
      <c r="E139" s="25">
        <v>104242</v>
      </c>
      <c r="F139">
        <v>6</v>
      </c>
      <c r="G139">
        <v>137599.4375</v>
      </c>
    </row>
    <row r="140" spans="1:7" x14ac:dyDescent="0.3">
      <c r="A140">
        <v>2021</v>
      </c>
      <c r="B140" t="s">
        <v>804</v>
      </c>
      <c r="C140" t="s">
        <v>1290</v>
      </c>
      <c r="D140">
        <v>15</v>
      </c>
      <c r="E140" s="25">
        <v>104242</v>
      </c>
      <c r="F140">
        <v>7</v>
      </c>
      <c r="G140">
        <v>154278.15625</v>
      </c>
    </row>
    <row r="141" spans="1:7" x14ac:dyDescent="0.3">
      <c r="A141">
        <v>2021</v>
      </c>
      <c r="B141" t="s">
        <v>805</v>
      </c>
      <c r="C141" t="s">
        <v>1290</v>
      </c>
      <c r="D141">
        <v>15</v>
      </c>
      <c r="E141" s="25">
        <v>104242</v>
      </c>
      <c r="F141">
        <v>8</v>
      </c>
      <c r="G141">
        <v>170956.875</v>
      </c>
    </row>
    <row r="142" spans="1:7" x14ac:dyDescent="0.3">
      <c r="A142">
        <v>2021</v>
      </c>
      <c r="B142" t="s">
        <v>806</v>
      </c>
      <c r="C142" t="s">
        <v>1290</v>
      </c>
      <c r="D142">
        <v>15</v>
      </c>
      <c r="E142" s="25">
        <v>104242</v>
      </c>
      <c r="F142">
        <v>9</v>
      </c>
      <c r="G142">
        <v>187635.59375</v>
      </c>
    </row>
    <row r="143" spans="1:7" x14ac:dyDescent="0.3">
      <c r="A143">
        <v>2021</v>
      </c>
      <c r="B143" t="s">
        <v>807</v>
      </c>
      <c r="C143" t="s">
        <v>1290</v>
      </c>
      <c r="D143">
        <v>15</v>
      </c>
      <c r="E143" s="25">
        <v>104242</v>
      </c>
      <c r="F143">
        <v>10</v>
      </c>
      <c r="G143">
        <v>204314.3125</v>
      </c>
    </row>
    <row r="144" spans="1:7" x14ac:dyDescent="0.3">
      <c r="A144">
        <v>2021</v>
      </c>
      <c r="B144" t="s">
        <v>808</v>
      </c>
      <c r="C144" t="s">
        <v>1290</v>
      </c>
      <c r="D144">
        <v>15</v>
      </c>
      <c r="E144" s="25">
        <v>104242</v>
      </c>
      <c r="F144">
        <v>11</v>
      </c>
      <c r="G144">
        <v>220993.046875</v>
      </c>
    </row>
    <row r="145" spans="1:7" x14ac:dyDescent="0.3">
      <c r="A145">
        <v>2021</v>
      </c>
      <c r="B145" t="s">
        <v>809</v>
      </c>
      <c r="C145" t="s">
        <v>1290</v>
      </c>
      <c r="D145">
        <v>15</v>
      </c>
      <c r="E145" s="25">
        <v>104242</v>
      </c>
      <c r="F145">
        <v>12</v>
      </c>
      <c r="G145">
        <v>237671.765625</v>
      </c>
    </row>
    <row r="146" spans="1:7" x14ac:dyDescent="0.3">
      <c r="A146">
        <v>2021</v>
      </c>
      <c r="B146" t="s">
        <v>810</v>
      </c>
      <c r="C146" t="s">
        <v>1291</v>
      </c>
      <c r="D146">
        <v>16</v>
      </c>
      <c r="E146" s="25">
        <v>74717</v>
      </c>
      <c r="F146">
        <v>1</v>
      </c>
      <c r="G146">
        <v>38852.83984375</v>
      </c>
    </row>
    <row r="147" spans="1:7" x14ac:dyDescent="0.3">
      <c r="A147">
        <v>2021</v>
      </c>
      <c r="B147" t="s">
        <v>811</v>
      </c>
      <c r="C147" t="s">
        <v>1291</v>
      </c>
      <c r="D147">
        <v>16</v>
      </c>
      <c r="E147" s="25">
        <v>74717</v>
      </c>
      <c r="F147">
        <v>2</v>
      </c>
      <c r="G147">
        <v>50807.55859375</v>
      </c>
    </row>
    <row r="148" spans="1:7" x14ac:dyDescent="0.3">
      <c r="A148">
        <v>2021</v>
      </c>
      <c r="B148" t="s">
        <v>812</v>
      </c>
      <c r="C148" t="s">
        <v>1291</v>
      </c>
      <c r="D148">
        <v>16</v>
      </c>
      <c r="E148" s="25">
        <v>74717</v>
      </c>
      <c r="F148">
        <v>3</v>
      </c>
      <c r="G148">
        <v>62762.28125</v>
      </c>
    </row>
    <row r="149" spans="1:7" x14ac:dyDescent="0.3">
      <c r="A149">
        <v>2021</v>
      </c>
      <c r="B149" t="s">
        <v>813</v>
      </c>
      <c r="C149" t="s">
        <v>1291</v>
      </c>
      <c r="D149">
        <v>16</v>
      </c>
      <c r="E149" s="25">
        <v>74717</v>
      </c>
      <c r="F149">
        <v>4</v>
      </c>
      <c r="G149">
        <v>74717</v>
      </c>
    </row>
    <row r="150" spans="1:7" x14ac:dyDescent="0.3">
      <c r="A150">
        <v>2021</v>
      </c>
      <c r="B150" t="s">
        <v>814</v>
      </c>
      <c r="C150" t="s">
        <v>1291</v>
      </c>
      <c r="D150">
        <v>16</v>
      </c>
      <c r="E150" s="25">
        <v>74717</v>
      </c>
      <c r="F150">
        <v>5</v>
      </c>
      <c r="G150">
        <v>86671.71875</v>
      </c>
    </row>
    <row r="151" spans="1:7" x14ac:dyDescent="0.3">
      <c r="A151">
        <v>2021</v>
      </c>
      <c r="B151" t="s">
        <v>815</v>
      </c>
      <c r="C151" t="s">
        <v>1291</v>
      </c>
      <c r="D151">
        <v>16</v>
      </c>
      <c r="E151" s="25">
        <v>74717</v>
      </c>
      <c r="F151">
        <v>6</v>
      </c>
      <c r="G151">
        <v>98626.4375</v>
      </c>
    </row>
    <row r="152" spans="1:7" x14ac:dyDescent="0.3">
      <c r="A152">
        <v>2021</v>
      </c>
      <c r="B152" t="s">
        <v>816</v>
      </c>
      <c r="C152" t="s">
        <v>1291</v>
      </c>
      <c r="D152">
        <v>16</v>
      </c>
      <c r="E152" s="25">
        <v>74717</v>
      </c>
      <c r="F152">
        <v>7</v>
      </c>
      <c r="G152">
        <v>110581.15625</v>
      </c>
    </row>
    <row r="153" spans="1:7" x14ac:dyDescent="0.3">
      <c r="A153">
        <v>2021</v>
      </c>
      <c r="B153" t="s">
        <v>817</v>
      </c>
      <c r="C153" t="s">
        <v>1291</v>
      </c>
      <c r="D153">
        <v>16</v>
      </c>
      <c r="E153" s="25">
        <v>74717</v>
      </c>
      <c r="F153">
        <v>8</v>
      </c>
      <c r="G153">
        <v>122535.8828125</v>
      </c>
    </row>
    <row r="154" spans="1:7" x14ac:dyDescent="0.3">
      <c r="A154">
        <v>2021</v>
      </c>
      <c r="B154" t="s">
        <v>818</v>
      </c>
      <c r="C154" t="s">
        <v>1291</v>
      </c>
      <c r="D154">
        <v>16</v>
      </c>
      <c r="E154" s="25">
        <v>74717</v>
      </c>
      <c r="F154">
        <v>9</v>
      </c>
      <c r="G154">
        <v>134490.59375</v>
      </c>
    </row>
    <row r="155" spans="1:7" x14ac:dyDescent="0.3">
      <c r="A155">
        <v>2021</v>
      </c>
      <c r="B155" t="s">
        <v>819</v>
      </c>
      <c r="C155" t="s">
        <v>1291</v>
      </c>
      <c r="D155">
        <v>16</v>
      </c>
      <c r="E155" s="25">
        <v>74717</v>
      </c>
      <c r="F155">
        <v>10</v>
      </c>
      <c r="G155">
        <v>146445.3125</v>
      </c>
    </row>
    <row r="156" spans="1:7" x14ac:dyDescent="0.3">
      <c r="A156">
        <v>2021</v>
      </c>
      <c r="B156" t="s">
        <v>820</v>
      </c>
      <c r="C156" t="s">
        <v>1291</v>
      </c>
      <c r="D156">
        <v>16</v>
      </c>
      <c r="E156" s="25">
        <v>74717</v>
      </c>
      <c r="F156">
        <v>11</v>
      </c>
      <c r="G156">
        <v>158400.046875</v>
      </c>
    </row>
    <row r="157" spans="1:7" x14ac:dyDescent="0.3">
      <c r="A157">
        <v>2021</v>
      </c>
      <c r="B157" t="s">
        <v>821</v>
      </c>
      <c r="C157" t="s">
        <v>1291</v>
      </c>
      <c r="D157">
        <v>16</v>
      </c>
      <c r="E157" s="25">
        <v>74717</v>
      </c>
      <c r="F157">
        <v>12</v>
      </c>
      <c r="G157">
        <v>170354.765625</v>
      </c>
    </row>
    <row r="158" spans="1:7" x14ac:dyDescent="0.3">
      <c r="A158">
        <v>2021</v>
      </c>
      <c r="B158" t="s">
        <v>822</v>
      </c>
      <c r="C158" t="s">
        <v>1292</v>
      </c>
      <c r="D158">
        <v>17</v>
      </c>
      <c r="E158" s="25">
        <v>97631</v>
      </c>
      <c r="F158">
        <v>1</v>
      </c>
      <c r="G158">
        <v>50768.12109375</v>
      </c>
    </row>
    <row r="159" spans="1:7" x14ac:dyDescent="0.3">
      <c r="A159">
        <v>2021</v>
      </c>
      <c r="B159" t="s">
        <v>823</v>
      </c>
      <c r="C159" t="s">
        <v>1292</v>
      </c>
      <c r="D159">
        <v>17</v>
      </c>
      <c r="E159" s="25">
        <v>97631</v>
      </c>
      <c r="F159">
        <v>2</v>
      </c>
      <c r="G159">
        <v>66389.078125</v>
      </c>
    </row>
    <row r="160" spans="1:7" x14ac:dyDescent="0.3">
      <c r="A160">
        <v>2021</v>
      </c>
      <c r="B160" t="s">
        <v>824</v>
      </c>
      <c r="C160" t="s">
        <v>1292</v>
      </c>
      <c r="D160">
        <v>17</v>
      </c>
      <c r="E160" s="25">
        <v>97631</v>
      </c>
      <c r="F160">
        <v>3</v>
      </c>
      <c r="G160">
        <v>82010.0390625</v>
      </c>
    </row>
    <row r="161" spans="1:7" x14ac:dyDescent="0.3">
      <c r="A161">
        <v>2021</v>
      </c>
      <c r="B161" t="s">
        <v>825</v>
      </c>
      <c r="C161" t="s">
        <v>1292</v>
      </c>
      <c r="D161">
        <v>17</v>
      </c>
      <c r="E161" s="25">
        <v>97631</v>
      </c>
      <c r="F161">
        <v>4</v>
      </c>
      <c r="G161">
        <v>97631</v>
      </c>
    </row>
    <row r="162" spans="1:7" x14ac:dyDescent="0.3">
      <c r="A162">
        <v>2021</v>
      </c>
      <c r="B162" t="s">
        <v>826</v>
      </c>
      <c r="C162" t="s">
        <v>1292</v>
      </c>
      <c r="D162">
        <v>17</v>
      </c>
      <c r="E162" s="25">
        <v>97631</v>
      </c>
      <c r="F162">
        <v>5</v>
      </c>
      <c r="G162">
        <v>113251.9609375</v>
      </c>
    </row>
    <row r="163" spans="1:7" x14ac:dyDescent="0.3">
      <c r="A163">
        <v>2021</v>
      </c>
      <c r="B163" t="s">
        <v>827</v>
      </c>
      <c r="C163" t="s">
        <v>1292</v>
      </c>
      <c r="D163">
        <v>17</v>
      </c>
      <c r="E163" s="25">
        <v>97631</v>
      </c>
      <c r="F163">
        <v>6</v>
      </c>
      <c r="G163">
        <v>128872.921875</v>
      </c>
    </row>
    <row r="164" spans="1:7" x14ac:dyDescent="0.3">
      <c r="A164">
        <v>2021</v>
      </c>
      <c r="B164" t="s">
        <v>828</v>
      </c>
      <c r="C164" t="s">
        <v>1292</v>
      </c>
      <c r="D164">
        <v>17</v>
      </c>
      <c r="E164" s="25">
        <v>97631</v>
      </c>
      <c r="F164">
        <v>7</v>
      </c>
      <c r="G164">
        <v>144493.875</v>
      </c>
    </row>
    <row r="165" spans="1:7" x14ac:dyDescent="0.3">
      <c r="A165">
        <v>2021</v>
      </c>
      <c r="B165" t="s">
        <v>829</v>
      </c>
      <c r="C165" t="s">
        <v>1292</v>
      </c>
      <c r="D165">
        <v>17</v>
      </c>
      <c r="E165" s="25">
        <v>97631</v>
      </c>
      <c r="F165">
        <v>8</v>
      </c>
      <c r="G165">
        <v>160114.84375</v>
      </c>
    </row>
    <row r="166" spans="1:7" x14ac:dyDescent="0.3">
      <c r="A166">
        <v>2021</v>
      </c>
      <c r="B166" t="s">
        <v>830</v>
      </c>
      <c r="C166" t="s">
        <v>1292</v>
      </c>
      <c r="D166">
        <v>17</v>
      </c>
      <c r="E166" s="25">
        <v>97631</v>
      </c>
      <c r="F166">
        <v>9</v>
      </c>
      <c r="G166">
        <v>175735.796875</v>
      </c>
    </row>
    <row r="167" spans="1:7" x14ac:dyDescent="0.3">
      <c r="A167">
        <v>2021</v>
      </c>
      <c r="B167" t="s">
        <v>831</v>
      </c>
      <c r="C167" t="s">
        <v>1292</v>
      </c>
      <c r="D167">
        <v>17</v>
      </c>
      <c r="E167" s="25">
        <v>97631</v>
      </c>
      <c r="F167">
        <v>10</v>
      </c>
      <c r="G167">
        <v>191356.765625</v>
      </c>
    </row>
    <row r="168" spans="1:7" x14ac:dyDescent="0.3">
      <c r="A168">
        <v>2021</v>
      </c>
      <c r="B168" t="s">
        <v>832</v>
      </c>
      <c r="C168" t="s">
        <v>1292</v>
      </c>
      <c r="D168">
        <v>17</v>
      </c>
      <c r="E168" s="25">
        <v>97631</v>
      </c>
      <c r="F168">
        <v>11</v>
      </c>
      <c r="G168">
        <v>206977.71875</v>
      </c>
    </row>
    <row r="169" spans="1:7" x14ac:dyDescent="0.3">
      <c r="A169">
        <v>2021</v>
      </c>
      <c r="B169" t="s">
        <v>833</v>
      </c>
      <c r="C169" t="s">
        <v>1292</v>
      </c>
      <c r="D169">
        <v>17</v>
      </c>
      <c r="E169" s="25">
        <v>97631</v>
      </c>
      <c r="F169">
        <v>12</v>
      </c>
      <c r="G169">
        <v>222598.6875</v>
      </c>
    </row>
    <row r="170" spans="1:7" x14ac:dyDescent="0.3">
      <c r="A170">
        <v>2021</v>
      </c>
      <c r="B170" t="s">
        <v>834</v>
      </c>
      <c r="C170" t="s">
        <v>1293</v>
      </c>
      <c r="D170">
        <v>18</v>
      </c>
      <c r="E170" s="25">
        <v>83209</v>
      </c>
      <c r="F170">
        <v>1</v>
      </c>
      <c r="G170">
        <v>43268.6796875</v>
      </c>
    </row>
    <row r="171" spans="1:7" x14ac:dyDescent="0.3">
      <c r="A171">
        <v>2021</v>
      </c>
      <c r="B171" t="s">
        <v>835</v>
      </c>
      <c r="C171" t="s">
        <v>1293</v>
      </c>
      <c r="D171">
        <v>18</v>
      </c>
      <c r="E171" s="25">
        <v>83209</v>
      </c>
      <c r="F171">
        <v>2</v>
      </c>
      <c r="G171">
        <v>56582.12109375</v>
      </c>
    </row>
    <row r="172" spans="1:7" x14ac:dyDescent="0.3">
      <c r="A172">
        <v>2021</v>
      </c>
      <c r="B172" t="s">
        <v>836</v>
      </c>
      <c r="C172" t="s">
        <v>1293</v>
      </c>
      <c r="D172">
        <v>18</v>
      </c>
      <c r="E172" s="25">
        <v>83209</v>
      </c>
      <c r="F172">
        <v>3</v>
      </c>
      <c r="G172">
        <v>69895.5625</v>
      </c>
    </row>
    <row r="173" spans="1:7" x14ac:dyDescent="0.3">
      <c r="A173">
        <v>2021</v>
      </c>
      <c r="B173" t="s">
        <v>837</v>
      </c>
      <c r="C173" t="s">
        <v>1293</v>
      </c>
      <c r="D173">
        <v>18</v>
      </c>
      <c r="E173" s="25">
        <v>83209</v>
      </c>
      <c r="F173">
        <v>4</v>
      </c>
      <c r="G173">
        <v>83209</v>
      </c>
    </row>
    <row r="174" spans="1:7" x14ac:dyDescent="0.3">
      <c r="A174">
        <v>2021</v>
      </c>
      <c r="B174" t="s">
        <v>838</v>
      </c>
      <c r="C174" t="s">
        <v>1293</v>
      </c>
      <c r="D174">
        <v>18</v>
      </c>
      <c r="E174" s="25">
        <v>83209</v>
      </c>
      <c r="F174">
        <v>5</v>
      </c>
      <c r="G174">
        <v>96522.4375</v>
      </c>
    </row>
    <row r="175" spans="1:7" x14ac:dyDescent="0.3">
      <c r="A175">
        <v>2021</v>
      </c>
      <c r="B175" t="s">
        <v>839</v>
      </c>
      <c r="C175" t="s">
        <v>1293</v>
      </c>
      <c r="D175">
        <v>18</v>
      </c>
      <c r="E175" s="25">
        <v>83209</v>
      </c>
      <c r="F175">
        <v>6</v>
      </c>
      <c r="G175">
        <v>109835.8828125</v>
      </c>
    </row>
    <row r="176" spans="1:7" x14ac:dyDescent="0.3">
      <c r="A176">
        <v>2021</v>
      </c>
      <c r="B176" t="s">
        <v>840</v>
      </c>
      <c r="C176" t="s">
        <v>1293</v>
      </c>
      <c r="D176">
        <v>18</v>
      </c>
      <c r="E176" s="25">
        <v>83209</v>
      </c>
      <c r="F176">
        <v>7</v>
      </c>
      <c r="G176">
        <v>123149.3203125</v>
      </c>
    </row>
    <row r="177" spans="1:7" x14ac:dyDescent="0.3">
      <c r="A177">
        <v>2021</v>
      </c>
      <c r="B177" t="s">
        <v>841</v>
      </c>
      <c r="C177" t="s">
        <v>1293</v>
      </c>
      <c r="D177">
        <v>18</v>
      </c>
      <c r="E177" s="25">
        <v>83209</v>
      </c>
      <c r="F177">
        <v>8</v>
      </c>
      <c r="G177">
        <v>136462.765625</v>
      </c>
    </row>
    <row r="178" spans="1:7" x14ac:dyDescent="0.3">
      <c r="A178">
        <v>2021</v>
      </c>
      <c r="B178" t="s">
        <v>842</v>
      </c>
      <c r="C178" t="s">
        <v>1293</v>
      </c>
      <c r="D178">
        <v>18</v>
      </c>
      <c r="E178" s="25">
        <v>83209</v>
      </c>
      <c r="F178">
        <v>9</v>
      </c>
      <c r="G178">
        <v>149776.203125</v>
      </c>
    </row>
    <row r="179" spans="1:7" x14ac:dyDescent="0.3">
      <c r="A179">
        <v>2021</v>
      </c>
      <c r="B179" t="s">
        <v>843</v>
      </c>
      <c r="C179" t="s">
        <v>1293</v>
      </c>
      <c r="D179">
        <v>18</v>
      </c>
      <c r="E179" s="25">
        <v>83209</v>
      </c>
      <c r="F179">
        <v>10</v>
      </c>
      <c r="G179">
        <v>163089.640625</v>
      </c>
    </row>
    <row r="180" spans="1:7" x14ac:dyDescent="0.3">
      <c r="A180">
        <v>2021</v>
      </c>
      <c r="B180" t="s">
        <v>844</v>
      </c>
      <c r="C180" t="s">
        <v>1293</v>
      </c>
      <c r="D180">
        <v>18</v>
      </c>
      <c r="E180" s="25">
        <v>83209</v>
      </c>
      <c r="F180">
        <v>11</v>
      </c>
      <c r="G180">
        <v>176403.078125</v>
      </c>
    </row>
    <row r="181" spans="1:7" x14ac:dyDescent="0.3">
      <c r="A181">
        <v>2021</v>
      </c>
      <c r="B181" t="s">
        <v>845</v>
      </c>
      <c r="C181" t="s">
        <v>1293</v>
      </c>
      <c r="D181">
        <v>18</v>
      </c>
      <c r="E181" s="25">
        <v>83209</v>
      </c>
      <c r="F181">
        <v>12</v>
      </c>
      <c r="G181">
        <v>189716.515625</v>
      </c>
    </row>
    <row r="182" spans="1:7" x14ac:dyDescent="0.3">
      <c r="A182">
        <v>2021</v>
      </c>
      <c r="B182" t="s">
        <v>846</v>
      </c>
      <c r="C182" t="s">
        <v>1294</v>
      </c>
      <c r="D182">
        <v>19</v>
      </c>
      <c r="E182" s="25">
        <v>91424</v>
      </c>
      <c r="F182">
        <v>1</v>
      </c>
      <c r="G182">
        <v>47540.48046875</v>
      </c>
    </row>
    <row r="183" spans="1:7" x14ac:dyDescent="0.3">
      <c r="A183">
        <v>2021</v>
      </c>
      <c r="B183" t="s">
        <v>847</v>
      </c>
      <c r="C183" t="s">
        <v>1294</v>
      </c>
      <c r="D183">
        <v>19</v>
      </c>
      <c r="E183" s="25">
        <v>91424</v>
      </c>
      <c r="F183">
        <v>2</v>
      </c>
      <c r="G183">
        <v>62168.3203125</v>
      </c>
    </row>
    <row r="184" spans="1:7" x14ac:dyDescent="0.3">
      <c r="A184">
        <v>2021</v>
      </c>
      <c r="B184" t="s">
        <v>848</v>
      </c>
      <c r="C184" t="s">
        <v>1294</v>
      </c>
      <c r="D184">
        <v>19</v>
      </c>
      <c r="E184" s="25">
        <v>91424</v>
      </c>
      <c r="F184">
        <v>3</v>
      </c>
      <c r="G184">
        <v>76796.15625</v>
      </c>
    </row>
    <row r="185" spans="1:7" x14ac:dyDescent="0.3">
      <c r="A185">
        <v>2021</v>
      </c>
      <c r="B185" t="s">
        <v>849</v>
      </c>
      <c r="C185" t="s">
        <v>1294</v>
      </c>
      <c r="D185">
        <v>19</v>
      </c>
      <c r="E185" s="25">
        <v>91424</v>
      </c>
      <c r="F185">
        <v>4</v>
      </c>
      <c r="G185">
        <v>91424</v>
      </c>
    </row>
    <row r="186" spans="1:7" x14ac:dyDescent="0.3">
      <c r="A186">
        <v>2021</v>
      </c>
      <c r="B186" t="s">
        <v>850</v>
      </c>
      <c r="C186" t="s">
        <v>1294</v>
      </c>
      <c r="D186">
        <v>19</v>
      </c>
      <c r="E186" s="25">
        <v>91424</v>
      </c>
      <c r="F186">
        <v>5</v>
      </c>
      <c r="G186">
        <v>106051.84375</v>
      </c>
    </row>
    <row r="187" spans="1:7" x14ac:dyDescent="0.3">
      <c r="A187">
        <v>2021</v>
      </c>
      <c r="B187" t="s">
        <v>851</v>
      </c>
      <c r="C187" t="s">
        <v>1294</v>
      </c>
      <c r="D187">
        <v>19</v>
      </c>
      <c r="E187" s="25">
        <v>91424</v>
      </c>
      <c r="F187">
        <v>6</v>
      </c>
      <c r="G187">
        <v>120679.6796875</v>
      </c>
    </row>
    <row r="188" spans="1:7" x14ac:dyDescent="0.3">
      <c r="A188">
        <v>2021</v>
      </c>
      <c r="B188" t="s">
        <v>852</v>
      </c>
      <c r="C188" t="s">
        <v>1294</v>
      </c>
      <c r="D188">
        <v>19</v>
      </c>
      <c r="E188" s="25">
        <v>91424</v>
      </c>
      <c r="F188">
        <v>7</v>
      </c>
      <c r="G188">
        <v>135307.515625</v>
      </c>
    </row>
    <row r="189" spans="1:7" x14ac:dyDescent="0.3">
      <c r="A189">
        <v>2021</v>
      </c>
      <c r="B189" t="s">
        <v>853</v>
      </c>
      <c r="C189" t="s">
        <v>1294</v>
      </c>
      <c r="D189">
        <v>19</v>
      </c>
      <c r="E189" s="25">
        <v>91424</v>
      </c>
      <c r="F189">
        <v>8</v>
      </c>
      <c r="G189">
        <v>149935.359375</v>
      </c>
    </row>
    <row r="190" spans="1:7" x14ac:dyDescent="0.3">
      <c r="A190">
        <v>2021</v>
      </c>
      <c r="B190" t="s">
        <v>854</v>
      </c>
      <c r="C190" t="s">
        <v>1294</v>
      </c>
      <c r="D190">
        <v>19</v>
      </c>
      <c r="E190" s="25">
        <v>91424</v>
      </c>
      <c r="F190">
        <v>9</v>
      </c>
      <c r="G190">
        <v>164563.203125</v>
      </c>
    </row>
    <row r="191" spans="1:7" x14ac:dyDescent="0.3">
      <c r="A191">
        <v>2021</v>
      </c>
      <c r="B191" t="s">
        <v>855</v>
      </c>
      <c r="C191" t="s">
        <v>1294</v>
      </c>
      <c r="D191">
        <v>19</v>
      </c>
      <c r="E191" s="25">
        <v>91424</v>
      </c>
      <c r="F191">
        <v>10</v>
      </c>
      <c r="G191">
        <v>179191.046875</v>
      </c>
    </row>
    <row r="192" spans="1:7" x14ac:dyDescent="0.3">
      <c r="A192">
        <v>2021</v>
      </c>
      <c r="B192" t="s">
        <v>856</v>
      </c>
      <c r="C192" t="s">
        <v>1294</v>
      </c>
      <c r="D192">
        <v>19</v>
      </c>
      <c r="E192" s="25">
        <v>91424</v>
      </c>
      <c r="F192">
        <v>11</v>
      </c>
      <c r="G192">
        <v>193818.875</v>
      </c>
    </row>
    <row r="193" spans="1:7" x14ac:dyDescent="0.3">
      <c r="A193">
        <v>2021</v>
      </c>
      <c r="B193" t="s">
        <v>857</v>
      </c>
      <c r="C193" t="s">
        <v>1294</v>
      </c>
      <c r="D193">
        <v>19</v>
      </c>
      <c r="E193" s="25">
        <v>91424</v>
      </c>
      <c r="F193">
        <v>12</v>
      </c>
      <c r="G193">
        <v>208446.71875</v>
      </c>
    </row>
    <row r="194" spans="1:7" x14ac:dyDescent="0.3">
      <c r="A194">
        <v>2021</v>
      </c>
      <c r="B194" t="s">
        <v>858</v>
      </c>
      <c r="C194" t="s">
        <v>1295</v>
      </c>
      <c r="D194">
        <v>20</v>
      </c>
      <c r="E194" s="25">
        <v>87039</v>
      </c>
      <c r="F194">
        <v>1</v>
      </c>
      <c r="G194">
        <v>45260.28125</v>
      </c>
    </row>
    <row r="195" spans="1:7" x14ac:dyDescent="0.3">
      <c r="A195">
        <v>2021</v>
      </c>
      <c r="B195" t="s">
        <v>859</v>
      </c>
      <c r="C195" t="s">
        <v>1295</v>
      </c>
      <c r="D195">
        <v>20</v>
      </c>
      <c r="E195" s="25">
        <v>87039</v>
      </c>
      <c r="F195">
        <v>2</v>
      </c>
      <c r="G195">
        <v>59186.51953125</v>
      </c>
    </row>
    <row r="196" spans="1:7" x14ac:dyDescent="0.3">
      <c r="A196">
        <v>2021</v>
      </c>
      <c r="B196" t="s">
        <v>860</v>
      </c>
      <c r="C196" t="s">
        <v>1295</v>
      </c>
      <c r="D196">
        <v>20</v>
      </c>
      <c r="E196" s="25">
        <v>87039</v>
      </c>
      <c r="F196">
        <v>3</v>
      </c>
      <c r="G196">
        <v>73112.7578125</v>
      </c>
    </row>
    <row r="197" spans="1:7" x14ac:dyDescent="0.3">
      <c r="A197">
        <v>2021</v>
      </c>
      <c r="B197" t="s">
        <v>861</v>
      </c>
      <c r="C197" t="s">
        <v>1295</v>
      </c>
      <c r="D197">
        <v>20</v>
      </c>
      <c r="E197" s="25">
        <v>87039</v>
      </c>
      <c r="F197">
        <v>4</v>
      </c>
      <c r="G197">
        <v>87039</v>
      </c>
    </row>
    <row r="198" spans="1:7" x14ac:dyDescent="0.3">
      <c r="A198">
        <v>2021</v>
      </c>
      <c r="B198" t="s">
        <v>862</v>
      </c>
      <c r="C198" t="s">
        <v>1295</v>
      </c>
      <c r="D198">
        <v>20</v>
      </c>
      <c r="E198" s="25">
        <v>87039</v>
      </c>
      <c r="F198">
        <v>5</v>
      </c>
      <c r="G198">
        <v>100965.2421875</v>
      </c>
    </row>
    <row r="199" spans="1:7" x14ac:dyDescent="0.3">
      <c r="A199">
        <v>2021</v>
      </c>
      <c r="B199" t="s">
        <v>863</v>
      </c>
      <c r="C199" t="s">
        <v>1295</v>
      </c>
      <c r="D199">
        <v>20</v>
      </c>
      <c r="E199" s="25">
        <v>87039</v>
      </c>
      <c r="F199">
        <v>6</v>
      </c>
      <c r="G199">
        <v>114891.4765625</v>
      </c>
    </row>
    <row r="200" spans="1:7" x14ac:dyDescent="0.3">
      <c r="A200">
        <v>2021</v>
      </c>
      <c r="B200" t="s">
        <v>864</v>
      </c>
      <c r="C200" t="s">
        <v>1295</v>
      </c>
      <c r="D200">
        <v>20</v>
      </c>
      <c r="E200" s="25">
        <v>87039</v>
      </c>
      <c r="F200">
        <v>7</v>
      </c>
      <c r="G200">
        <v>128817.71875</v>
      </c>
    </row>
    <row r="201" spans="1:7" x14ac:dyDescent="0.3">
      <c r="A201">
        <v>2021</v>
      </c>
      <c r="B201" t="s">
        <v>865</v>
      </c>
      <c r="C201" t="s">
        <v>1295</v>
      </c>
      <c r="D201">
        <v>20</v>
      </c>
      <c r="E201" s="25">
        <v>87039</v>
      </c>
      <c r="F201">
        <v>8</v>
      </c>
      <c r="G201">
        <v>142743.953125</v>
      </c>
    </row>
    <row r="202" spans="1:7" x14ac:dyDescent="0.3">
      <c r="A202">
        <v>2021</v>
      </c>
      <c r="B202" t="s">
        <v>866</v>
      </c>
      <c r="C202" t="s">
        <v>1295</v>
      </c>
      <c r="D202">
        <v>20</v>
      </c>
      <c r="E202" s="25">
        <v>87039</v>
      </c>
      <c r="F202">
        <v>9</v>
      </c>
      <c r="G202">
        <v>156670.203125</v>
      </c>
    </row>
    <row r="203" spans="1:7" x14ac:dyDescent="0.3">
      <c r="A203">
        <v>2021</v>
      </c>
      <c r="B203" t="s">
        <v>867</v>
      </c>
      <c r="C203" t="s">
        <v>1295</v>
      </c>
      <c r="D203">
        <v>20</v>
      </c>
      <c r="E203" s="25">
        <v>87039</v>
      </c>
      <c r="F203">
        <v>10</v>
      </c>
      <c r="G203">
        <v>170596.4375</v>
      </c>
    </row>
    <row r="204" spans="1:7" x14ac:dyDescent="0.3">
      <c r="A204">
        <v>2021</v>
      </c>
      <c r="B204" t="s">
        <v>868</v>
      </c>
      <c r="C204" t="s">
        <v>1295</v>
      </c>
      <c r="D204">
        <v>20</v>
      </c>
      <c r="E204" s="25">
        <v>87039</v>
      </c>
      <c r="F204">
        <v>11</v>
      </c>
      <c r="G204">
        <v>184522.6875</v>
      </c>
    </row>
    <row r="205" spans="1:7" x14ac:dyDescent="0.3">
      <c r="A205">
        <v>2021</v>
      </c>
      <c r="B205" t="s">
        <v>869</v>
      </c>
      <c r="C205" t="s">
        <v>1295</v>
      </c>
      <c r="D205">
        <v>20</v>
      </c>
      <c r="E205" s="25">
        <v>87039</v>
      </c>
      <c r="F205">
        <v>12</v>
      </c>
      <c r="G205">
        <v>198448.921875</v>
      </c>
    </row>
    <row r="206" spans="1:7" x14ac:dyDescent="0.3">
      <c r="A206">
        <v>2021</v>
      </c>
      <c r="B206" t="s">
        <v>870</v>
      </c>
      <c r="C206" t="s">
        <v>1296</v>
      </c>
      <c r="D206">
        <v>21</v>
      </c>
      <c r="E206" s="25">
        <v>77700</v>
      </c>
      <c r="F206">
        <v>1</v>
      </c>
      <c r="G206">
        <v>40404</v>
      </c>
    </row>
    <row r="207" spans="1:7" x14ac:dyDescent="0.3">
      <c r="A207">
        <v>2021</v>
      </c>
      <c r="B207" t="s">
        <v>871</v>
      </c>
      <c r="C207" t="s">
        <v>1296</v>
      </c>
      <c r="D207">
        <v>21</v>
      </c>
      <c r="E207" s="25">
        <v>77700</v>
      </c>
      <c r="F207">
        <v>2</v>
      </c>
      <c r="G207">
        <v>52836</v>
      </c>
    </row>
    <row r="208" spans="1:7" x14ac:dyDescent="0.3">
      <c r="A208">
        <v>2021</v>
      </c>
      <c r="B208" t="s">
        <v>872</v>
      </c>
      <c r="C208" t="s">
        <v>1296</v>
      </c>
      <c r="D208">
        <v>21</v>
      </c>
      <c r="E208" s="25">
        <v>77700</v>
      </c>
      <c r="F208">
        <v>3</v>
      </c>
      <c r="G208">
        <v>65268</v>
      </c>
    </row>
    <row r="209" spans="1:7" x14ac:dyDescent="0.3">
      <c r="A209">
        <v>2021</v>
      </c>
      <c r="B209" t="s">
        <v>873</v>
      </c>
      <c r="C209" t="s">
        <v>1296</v>
      </c>
      <c r="D209">
        <v>21</v>
      </c>
      <c r="E209" s="25">
        <v>77700</v>
      </c>
      <c r="F209">
        <v>4</v>
      </c>
      <c r="G209">
        <v>77700</v>
      </c>
    </row>
    <row r="210" spans="1:7" x14ac:dyDescent="0.3">
      <c r="A210">
        <v>2021</v>
      </c>
      <c r="B210" t="s">
        <v>874</v>
      </c>
      <c r="C210" t="s">
        <v>1296</v>
      </c>
      <c r="D210">
        <v>21</v>
      </c>
      <c r="E210" s="25">
        <v>77700</v>
      </c>
      <c r="F210">
        <v>5</v>
      </c>
      <c r="G210">
        <v>90132</v>
      </c>
    </row>
    <row r="211" spans="1:7" x14ac:dyDescent="0.3">
      <c r="A211">
        <v>2021</v>
      </c>
      <c r="B211" t="s">
        <v>875</v>
      </c>
      <c r="C211" t="s">
        <v>1296</v>
      </c>
      <c r="D211">
        <v>21</v>
      </c>
      <c r="E211" s="25">
        <v>77700</v>
      </c>
      <c r="F211">
        <v>6</v>
      </c>
      <c r="G211">
        <v>102564</v>
      </c>
    </row>
    <row r="212" spans="1:7" x14ac:dyDescent="0.3">
      <c r="A212">
        <v>2021</v>
      </c>
      <c r="B212" t="s">
        <v>876</v>
      </c>
      <c r="C212" t="s">
        <v>1296</v>
      </c>
      <c r="D212">
        <v>21</v>
      </c>
      <c r="E212" s="25">
        <v>77700</v>
      </c>
      <c r="F212">
        <v>7</v>
      </c>
      <c r="G212">
        <v>114996</v>
      </c>
    </row>
    <row r="213" spans="1:7" x14ac:dyDescent="0.3">
      <c r="A213">
        <v>2021</v>
      </c>
      <c r="B213" t="s">
        <v>877</v>
      </c>
      <c r="C213" t="s">
        <v>1296</v>
      </c>
      <c r="D213">
        <v>21</v>
      </c>
      <c r="E213" s="25">
        <v>77700</v>
      </c>
      <c r="F213">
        <v>8</v>
      </c>
      <c r="G213">
        <v>127428</v>
      </c>
    </row>
    <row r="214" spans="1:7" x14ac:dyDescent="0.3">
      <c r="A214">
        <v>2021</v>
      </c>
      <c r="B214" t="s">
        <v>878</v>
      </c>
      <c r="C214" t="s">
        <v>1296</v>
      </c>
      <c r="D214">
        <v>21</v>
      </c>
      <c r="E214" s="25">
        <v>77700</v>
      </c>
      <c r="F214">
        <v>9</v>
      </c>
      <c r="G214">
        <v>139860</v>
      </c>
    </row>
    <row r="215" spans="1:7" x14ac:dyDescent="0.3">
      <c r="A215">
        <v>2021</v>
      </c>
      <c r="B215" t="s">
        <v>879</v>
      </c>
      <c r="C215" t="s">
        <v>1296</v>
      </c>
      <c r="D215">
        <v>21</v>
      </c>
      <c r="E215" s="25">
        <v>77700</v>
      </c>
      <c r="F215">
        <v>10</v>
      </c>
      <c r="G215">
        <v>152292</v>
      </c>
    </row>
    <row r="216" spans="1:7" x14ac:dyDescent="0.3">
      <c r="A216">
        <v>2021</v>
      </c>
      <c r="B216" t="s">
        <v>880</v>
      </c>
      <c r="C216" t="s">
        <v>1296</v>
      </c>
      <c r="D216">
        <v>21</v>
      </c>
      <c r="E216" s="25">
        <v>77700</v>
      </c>
      <c r="F216">
        <v>11</v>
      </c>
      <c r="G216">
        <v>164724</v>
      </c>
    </row>
    <row r="217" spans="1:7" x14ac:dyDescent="0.3">
      <c r="A217">
        <v>2021</v>
      </c>
      <c r="B217" t="s">
        <v>881</v>
      </c>
      <c r="C217" t="s">
        <v>1296</v>
      </c>
      <c r="D217">
        <v>21</v>
      </c>
      <c r="E217" s="25">
        <v>77700</v>
      </c>
      <c r="F217">
        <v>12</v>
      </c>
      <c r="G217">
        <v>177156</v>
      </c>
    </row>
    <row r="218" spans="1:7" x14ac:dyDescent="0.3">
      <c r="A218">
        <v>2021</v>
      </c>
      <c r="B218" t="s">
        <v>882</v>
      </c>
      <c r="C218" t="s">
        <v>1297</v>
      </c>
      <c r="D218">
        <v>22</v>
      </c>
      <c r="E218" s="25">
        <v>79467</v>
      </c>
      <c r="F218">
        <v>1</v>
      </c>
      <c r="G218">
        <v>41322.83984375</v>
      </c>
    </row>
    <row r="219" spans="1:7" x14ac:dyDescent="0.3">
      <c r="A219">
        <v>2021</v>
      </c>
      <c r="B219" t="s">
        <v>883</v>
      </c>
      <c r="C219" t="s">
        <v>1297</v>
      </c>
      <c r="D219">
        <v>22</v>
      </c>
      <c r="E219" s="25">
        <v>79467</v>
      </c>
      <c r="F219">
        <v>2</v>
      </c>
      <c r="G219">
        <v>54037.55859375</v>
      </c>
    </row>
    <row r="220" spans="1:7" x14ac:dyDescent="0.3">
      <c r="A220">
        <v>2021</v>
      </c>
      <c r="B220" t="s">
        <v>884</v>
      </c>
      <c r="C220" t="s">
        <v>1297</v>
      </c>
      <c r="D220">
        <v>22</v>
      </c>
      <c r="E220" s="25">
        <v>79467</v>
      </c>
      <c r="F220">
        <v>3</v>
      </c>
      <c r="G220">
        <v>66752.28125</v>
      </c>
    </row>
    <row r="221" spans="1:7" x14ac:dyDescent="0.3">
      <c r="A221">
        <v>2021</v>
      </c>
      <c r="B221" t="s">
        <v>885</v>
      </c>
      <c r="C221" t="s">
        <v>1297</v>
      </c>
      <c r="D221">
        <v>22</v>
      </c>
      <c r="E221" s="25">
        <v>79467</v>
      </c>
      <c r="F221">
        <v>4</v>
      </c>
      <c r="G221">
        <v>79467</v>
      </c>
    </row>
    <row r="222" spans="1:7" x14ac:dyDescent="0.3">
      <c r="A222">
        <v>2021</v>
      </c>
      <c r="B222" t="s">
        <v>886</v>
      </c>
      <c r="C222" t="s">
        <v>1297</v>
      </c>
      <c r="D222">
        <v>22</v>
      </c>
      <c r="E222" s="25">
        <v>79467</v>
      </c>
      <c r="F222">
        <v>5</v>
      </c>
      <c r="G222">
        <v>92181.71875</v>
      </c>
    </row>
    <row r="223" spans="1:7" x14ac:dyDescent="0.3">
      <c r="A223">
        <v>2021</v>
      </c>
      <c r="B223" t="s">
        <v>887</v>
      </c>
      <c r="C223" t="s">
        <v>1297</v>
      </c>
      <c r="D223">
        <v>22</v>
      </c>
      <c r="E223" s="25">
        <v>79467</v>
      </c>
      <c r="F223">
        <v>6</v>
      </c>
      <c r="G223">
        <v>104896.4375</v>
      </c>
    </row>
    <row r="224" spans="1:7" x14ac:dyDescent="0.3">
      <c r="A224">
        <v>2021</v>
      </c>
      <c r="B224" t="s">
        <v>888</v>
      </c>
      <c r="C224" t="s">
        <v>1297</v>
      </c>
      <c r="D224">
        <v>22</v>
      </c>
      <c r="E224" s="25">
        <v>79467</v>
      </c>
      <c r="F224">
        <v>7</v>
      </c>
      <c r="G224">
        <v>117611.15625</v>
      </c>
    </row>
    <row r="225" spans="1:7" x14ac:dyDescent="0.3">
      <c r="A225">
        <v>2021</v>
      </c>
      <c r="B225" t="s">
        <v>889</v>
      </c>
      <c r="C225" t="s">
        <v>1297</v>
      </c>
      <c r="D225">
        <v>22</v>
      </c>
      <c r="E225" s="25">
        <v>79467</v>
      </c>
      <c r="F225">
        <v>8</v>
      </c>
      <c r="G225">
        <v>130325.8828125</v>
      </c>
    </row>
    <row r="226" spans="1:7" x14ac:dyDescent="0.3">
      <c r="A226">
        <v>2021</v>
      </c>
      <c r="B226" t="s">
        <v>890</v>
      </c>
      <c r="C226" t="s">
        <v>1297</v>
      </c>
      <c r="D226">
        <v>22</v>
      </c>
      <c r="E226" s="25">
        <v>79467</v>
      </c>
      <c r="F226">
        <v>9</v>
      </c>
      <c r="G226">
        <v>143040.59375</v>
      </c>
    </row>
    <row r="227" spans="1:7" x14ac:dyDescent="0.3">
      <c r="A227">
        <v>2021</v>
      </c>
      <c r="B227" t="s">
        <v>891</v>
      </c>
      <c r="C227" t="s">
        <v>1297</v>
      </c>
      <c r="D227">
        <v>22</v>
      </c>
      <c r="E227" s="25">
        <v>79467</v>
      </c>
      <c r="F227">
        <v>10</v>
      </c>
      <c r="G227">
        <v>155755.3125</v>
      </c>
    </row>
    <row r="228" spans="1:7" x14ac:dyDescent="0.3">
      <c r="A228">
        <v>2021</v>
      </c>
      <c r="B228" t="s">
        <v>892</v>
      </c>
      <c r="C228" t="s">
        <v>1297</v>
      </c>
      <c r="D228">
        <v>22</v>
      </c>
      <c r="E228" s="25">
        <v>79467</v>
      </c>
      <c r="F228">
        <v>11</v>
      </c>
      <c r="G228">
        <v>168470.046875</v>
      </c>
    </row>
    <row r="229" spans="1:7" x14ac:dyDescent="0.3">
      <c r="A229">
        <v>2021</v>
      </c>
      <c r="B229" t="s">
        <v>893</v>
      </c>
      <c r="C229" t="s">
        <v>1297</v>
      </c>
      <c r="D229">
        <v>22</v>
      </c>
      <c r="E229" s="25">
        <v>79467</v>
      </c>
      <c r="F229">
        <v>12</v>
      </c>
      <c r="G229">
        <v>181184.765625</v>
      </c>
    </row>
    <row r="230" spans="1:7" x14ac:dyDescent="0.3">
      <c r="A230">
        <v>2021</v>
      </c>
      <c r="B230" t="s">
        <v>894</v>
      </c>
      <c r="C230" t="s">
        <v>1298</v>
      </c>
      <c r="D230">
        <v>23</v>
      </c>
      <c r="E230" s="25">
        <v>90168</v>
      </c>
      <c r="F230">
        <v>1</v>
      </c>
      <c r="G230">
        <v>46887.359375</v>
      </c>
    </row>
    <row r="231" spans="1:7" x14ac:dyDescent="0.3">
      <c r="A231">
        <v>2021</v>
      </c>
      <c r="B231" t="s">
        <v>895</v>
      </c>
      <c r="C231" t="s">
        <v>1298</v>
      </c>
      <c r="D231">
        <v>23</v>
      </c>
      <c r="E231" s="25">
        <v>90168</v>
      </c>
      <c r="F231">
        <v>2</v>
      </c>
      <c r="G231">
        <v>61314.23828125</v>
      </c>
    </row>
    <row r="232" spans="1:7" x14ac:dyDescent="0.3">
      <c r="A232">
        <v>2021</v>
      </c>
      <c r="B232" t="s">
        <v>896</v>
      </c>
      <c r="C232" t="s">
        <v>1298</v>
      </c>
      <c r="D232">
        <v>23</v>
      </c>
      <c r="E232" s="25">
        <v>90168</v>
      </c>
      <c r="F232">
        <v>3</v>
      </c>
      <c r="G232">
        <v>75741.1171875</v>
      </c>
    </row>
    <row r="233" spans="1:7" x14ac:dyDescent="0.3">
      <c r="A233">
        <v>2021</v>
      </c>
      <c r="B233" t="s">
        <v>897</v>
      </c>
      <c r="C233" t="s">
        <v>1298</v>
      </c>
      <c r="D233">
        <v>23</v>
      </c>
      <c r="E233" s="25">
        <v>90168</v>
      </c>
      <c r="F233">
        <v>4</v>
      </c>
      <c r="G233">
        <v>90168</v>
      </c>
    </row>
    <row r="234" spans="1:7" x14ac:dyDescent="0.3">
      <c r="A234">
        <v>2021</v>
      </c>
      <c r="B234" t="s">
        <v>898</v>
      </c>
      <c r="C234" t="s">
        <v>1298</v>
      </c>
      <c r="D234">
        <v>23</v>
      </c>
      <c r="E234" s="25">
        <v>90168</v>
      </c>
      <c r="F234">
        <v>5</v>
      </c>
      <c r="G234">
        <v>104594.8828125</v>
      </c>
    </row>
    <row r="235" spans="1:7" x14ac:dyDescent="0.3">
      <c r="A235">
        <v>2021</v>
      </c>
      <c r="B235" t="s">
        <v>899</v>
      </c>
      <c r="C235" t="s">
        <v>1298</v>
      </c>
      <c r="D235">
        <v>23</v>
      </c>
      <c r="E235" s="25">
        <v>90168</v>
      </c>
      <c r="F235">
        <v>6</v>
      </c>
      <c r="G235">
        <v>119021.7578125</v>
      </c>
    </row>
    <row r="236" spans="1:7" x14ac:dyDescent="0.3">
      <c r="A236">
        <v>2021</v>
      </c>
      <c r="B236" t="s">
        <v>900</v>
      </c>
      <c r="C236" t="s">
        <v>1298</v>
      </c>
      <c r="D236">
        <v>23</v>
      </c>
      <c r="E236" s="25">
        <v>90168</v>
      </c>
      <c r="F236">
        <v>7</v>
      </c>
      <c r="G236">
        <v>133448.640625</v>
      </c>
    </row>
    <row r="237" spans="1:7" x14ac:dyDescent="0.3">
      <c r="A237">
        <v>2021</v>
      </c>
      <c r="B237" t="s">
        <v>901</v>
      </c>
      <c r="C237" t="s">
        <v>1298</v>
      </c>
      <c r="D237">
        <v>23</v>
      </c>
      <c r="E237" s="25">
        <v>90168</v>
      </c>
      <c r="F237">
        <v>8</v>
      </c>
      <c r="G237">
        <v>147875.515625</v>
      </c>
    </row>
    <row r="238" spans="1:7" x14ac:dyDescent="0.3">
      <c r="A238">
        <v>2021</v>
      </c>
      <c r="B238" t="s">
        <v>902</v>
      </c>
      <c r="C238" t="s">
        <v>1298</v>
      </c>
      <c r="D238">
        <v>23</v>
      </c>
      <c r="E238" s="25">
        <v>90168</v>
      </c>
      <c r="F238">
        <v>9</v>
      </c>
      <c r="G238">
        <v>162302.40625</v>
      </c>
    </row>
    <row r="239" spans="1:7" x14ac:dyDescent="0.3">
      <c r="A239">
        <v>2021</v>
      </c>
      <c r="B239" t="s">
        <v>903</v>
      </c>
      <c r="C239" t="s">
        <v>1298</v>
      </c>
      <c r="D239">
        <v>23</v>
      </c>
      <c r="E239" s="25">
        <v>90168</v>
      </c>
      <c r="F239">
        <v>10</v>
      </c>
      <c r="G239">
        <v>176729.28125</v>
      </c>
    </row>
    <row r="240" spans="1:7" x14ac:dyDescent="0.3">
      <c r="A240">
        <v>2021</v>
      </c>
      <c r="B240" t="s">
        <v>904</v>
      </c>
      <c r="C240" t="s">
        <v>1298</v>
      </c>
      <c r="D240">
        <v>23</v>
      </c>
      <c r="E240" s="25">
        <v>90168</v>
      </c>
      <c r="F240">
        <v>11</v>
      </c>
      <c r="G240">
        <v>191156.15625</v>
      </c>
    </row>
    <row r="241" spans="1:7" x14ac:dyDescent="0.3">
      <c r="A241">
        <v>2021</v>
      </c>
      <c r="B241" t="s">
        <v>905</v>
      </c>
      <c r="C241" t="s">
        <v>1298</v>
      </c>
      <c r="D241">
        <v>23</v>
      </c>
      <c r="E241" s="25">
        <v>90168</v>
      </c>
      <c r="F241">
        <v>12</v>
      </c>
      <c r="G241">
        <v>205583.046875</v>
      </c>
    </row>
    <row r="242" spans="1:7" x14ac:dyDescent="0.3">
      <c r="A242">
        <v>2021</v>
      </c>
      <c r="B242" t="s">
        <v>906</v>
      </c>
      <c r="C242" t="s">
        <v>1299</v>
      </c>
      <c r="D242">
        <v>24</v>
      </c>
      <c r="E242" s="25">
        <v>120044</v>
      </c>
      <c r="F242">
        <v>1</v>
      </c>
      <c r="G242">
        <v>62422.87890625</v>
      </c>
    </row>
    <row r="243" spans="1:7" x14ac:dyDescent="0.3">
      <c r="A243">
        <v>2021</v>
      </c>
      <c r="B243" t="s">
        <v>907</v>
      </c>
      <c r="C243" t="s">
        <v>1299</v>
      </c>
      <c r="D243">
        <v>24</v>
      </c>
      <c r="E243" s="25">
        <v>120044</v>
      </c>
      <c r="F243">
        <v>2</v>
      </c>
      <c r="G243">
        <v>81629.921875</v>
      </c>
    </row>
    <row r="244" spans="1:7" x14ac:dyDescent="0.3">
      <c r="A244">
        <v>2021</v>
      </c>
      <c r="B244" t="s">
        <v>908</v>
      </c>
      <c r="C244" t="s">
        <v>1299</v>
      </c>
      <c r="D244">
        <v>24</v>
      </c>
      <c r="E244" s="25">
        <v>120044</v>
      </c>
      <c r="F244">
        <v>3</v>
      </c>
      <c r="G244">
        <v>100836.9609375</v>
      </c>
    </row>
    <row r="245" spans="1:7" x14ac:dyDescent="0.3">
      <c r="A245">
        <v>2021</v>
      </c>
      <c r="B245" t="s">
        <v>909</v>
      </c>
      <c r="C245" t="s">
        <v>1299</v>
      </c>
      <c r="D245">
        <v>24</v>
      </c>
      <c r="E245" s="25">
        <v>120044</v>
      </c>
      <c r="F245">
        <v>4</v>
      </c>
      <c r="G245">
        <v>120044</v>
      </c>
    </row>
    <row r="246" spans="1:7" x14ac:dyDescent="0.3">
      <c r="A246">
        <v>2021</v>
      </c>
      <c r="B246" t="s">
        <v>910</v>
      </c>
      <c r="C246" t="s">
        <v>1299</v>
      </c>
      <c r="D246">
        <v>24</v>
      </c>
      <c r="E246" s="25">
        <v>120044</v>
      </c>
      <c r="F246">
        <v>5</v>
      </c>
      <c r="G246">
        <v>139251.046875</v>
      </c>
    </row>
    <row r="247" spans="1:7" x14ac:dyDescent="0.3">
      <c r="A247">
        <v>2021</v>
      </c>
      <c r="B247" t="s">
        <v>911</v>
      </c>
      <c r="C247" t="s">
        <v>1299</v>
      </c>
      <c r="D247">
        <v>24</v>
      </c>
      <c r="E247" s="25">
        <v>120044</v>
      </c>
      <c r="F247">
        <v>6</v>
      </c>
      <c r="G247">
        <v>158458.078125</v>
      </c>
    </row>
    <row r="248" spans="1:7" x14ac:dyDescent="0.3">
      <c r="A248">
        <v>2021</v>
      </c>
      <c r="B248" t="s">
        <v>912</v>
      </c>
      <c r="C248" t="s">
        <v>1299</v>
      </c>
      <c r="D248">
        <v>24</v>
      </c>
      <c r="E248" s="25">
        <v>120044</v>
      </c>
      <c r="F248">
        <v>7</v>
      </c>
      <c r="G248">
        <v>177665.125</v>
      </c>
    </row>
    <row r="249" spans="1:7" x14ac:dyDescent="0.3">
      <c r="A249">
        <v>2021</v>
      </c>
      <c r="B249" t="s">
        <v>913</v>
      </c>
      <c r="C249" t="s">
        <v>1299</v>
      </c>
      <c r="D249">
        <v>24</v>
      </c>
      <c r="E249" s="25">
        <v>120044</v>
      </c>
      <c r="F249">
        <v>8</v>
      </c>
      <c r="G249">
        <v>196872.15625</v>
      </c>
    </row>
    <row r="250" spans="1:7" x14ac:dyDescent="0.3">
      <c r="A250">
        <v>2021</v>
      </c>
      <c r="B250" t="s">
        <v>914</v>
      </c>
      <c r="C250" t="s">
        <v>1299</v>
      </c>
      <c r="D250">
        <v>24</v>
      </c>
      <c r="E250" s="25">
        <v>120044</v>
      </c>
      <c r="F250">
        <v>9</v>
      </c>
      <c r="G250">
        <v>216079.203125</v>
      </c>
    </row>
    <row r="251" spans="1:7" x14ac:dyDescent="0.3">
      <c r="A251">
        <v>2021</v>
      </c>
      <c r="B251" t="s">
        <v>915</v>
      </c>
      <c r="C251" t="s">
        <v>1299</v>
      </c>
      <c r="D251">
        <v>24</v>
      </c>
      <c r="E251" s="25">
        <v>120044</v>
      </c>
      <c r="F251">
        <v>10</v>
      </c>
      <c r="G251">
        <v>235286.234375</v>
      </c>
    </row>
    <row r="252" spans="1:7" x14ac:dyDescent="0.3">
      <c r="A252">
        <v>2021</v>
      </c>
      <c r="B252" t="s">
        <v>916</v>
      </c>
      <c r="C252" t="s">
        <v>1299</v>
      </c>
      <c r="D252">
        <v>24</v>
      </c>
      <c r="E252" s="25">
        <v>120044</v>
      </c>
      <c r="F252">
        <v>11</v>
      </c>
      <c r="G252">
        <v>254493.28125</v>
      </c>
    </row>
    <row r="253" spans="1:7" x14ac:dyDescent="0.3">
      <c r="A253">
        <v>2021</v>
      </c>
      <c r="B253" t="s">
        <v>917</v>
      </c>
      <c r="C253" t="s">
        <v>1299</v>
      </c>
      <c r="D253">
        <v>24</v>
      </c>
      <c r="E253" s="25">
        <v>120044</v>
      </c>
      <c r="F253">
        <v>12</v>
      </c>
      <c r="G253">
        <v>273700.3125</v>
      </c>
    </row>
    <row r="254" spans="1:7" x14ac:dyDescent="0.3">
      <c r="A254">
        <v>2021</v>
      </c>
      <c r="B254" t="s">
        <v>918</v>
      </c>
      <c r="C254" t="s">
        <v>1300</v>
      </c>
      <c r="D254">
        <v>25</v>
      </c>
      <c r="E254" s="25">
        <v>125335</v>
      </c>
      <c r="F254">
        <v>1</v>
      </c>
      <c r="G254">
        <v>65174.19921875</v>
      </c>
    </row>
    <row r="255" spans="1:7" x14ac:dyDescent="0.3">
      <c r="A255">
        <v>2021</v>
      </c>
      <c r="B255" t="s">
        <v>919</v>
      </c>
      <c r="C255" t="s">
        <v>1300</v>
      </c>
      <c r="D255">
        <v>25</v>
      </c>
      <c r="E255" s="25">
        <v>125335</v>
      </c>
      <c r="F255">
        <v>2</v>
      </c>
      <c r="G255">
        <v>85227.796875</v>
      </c>
    </row>
    <row r="256" spans="1:7" x14ac:dyDescent="0.3">
      <c r="A256">
        <v>2021</v>
      </c>
      <c r="B256" t="s">
        <v>920</v>
      </c>
      <c r="C256" t="s">
        <v>1300</v>
      </c>
      <c r="D256">
        <v>25</v>
      </c>
      <c r="E256" s="25">
        <v>125335</v>
      </c>
      <c r="F256">
        <v>3</v>
      </c>
      <c r="G256">
        <v>105281.3984375</v>
      </c>
    </row>
    <row r="257" spans="1:7" x14ac:dyDescent="0.3">
      <c r="A257">
        <v>2021</v>
      </c>
      <c r="B257" t="s">
        <v>921</v>
      </c>
      <c r="C257" t="s">
        <v>1300</v>
      </c>
      <c r="D257">
        <v>25</v>
      </c>
      <c r="E257" s="25">
        <v>125335</v>
      </c>
      <c r="F257">
        <v>4</v>
      </c>
      <c r="G257">
        <v>125335</v>
      </c>
    </row>
    <row r="258" spans="1:7" x14ac:dyDescent="0.3">
      <c r="A258">
        <v>2021</v>
      </c>
      <c r="B258" t="s">
        <v>922</v>
      </c>
      <c r="C258" t="s">
        <v>1300</v>
      </c>
      <c r="D258">
        <v>25</v>
      </c>
      <c r="E258" s="25">
        <v>125335</v>
      </c>
      <c r="F258">
        <v>5</v>
      </c>
      <c r="G258">
        <v>145388.59375</v>
      </c>
    </row>
    <row r="259" spans="1:7" x14ac:dyDescent="0.3">
      <c r="A259">
        <v>2021</v>
      </c>
      <c r="B259" t="s">
        <v>923</v>
      </c>
      <c r="C259" t="s">
        <v>1300</v>
      </c>
      <c r="D259">
        <v>25</v>
      </c>
      <c r="E259" s="25">
        <v>125335</v>
      </c>
      <c r="F259">
        <v>6</v>
      </c>
      <c r="G259">
        <v>165442.203125</v>
      </c>
    </row>
    <row r="260" spans="1:7" x14ac:dyDescent="0.3">
      <c r="A260">
        <v>2021</v>
      </c>
      <c r="B260" t="s">
        <v>924</v>
      </c>
      <c r="C260" t="s">
        <v>1300</v>
      </c>
      <c r="D260">
        <v>25</v>
      </c>
      <c r="E260" s="25">
        <v>125335</v>
      </c>
      <c r="F260">
        <v>7</v>
      </c>
      <c r="G260">
        <v>185495.796875</v>
      </c>
    </row>
    <row r="261" spans="1:7" x14ac:dyDescent="0.3">
      <c r="A261">
        <v>2021</v>
      </c>
      <c r="B261" t="s">
        <v>925</v>
      </c>
      <c r="C261" t="s">
        <v>1300</v>
      </c>
      <c r="D261">
        <v>25</v>
      </c>
      <c r="E261" s="25">
        <v>125335</v>
      </c>
      <c r="F261">
        <v>8</v>
      </c>
      <c r="G261">
        <v>205549.40625</v>
      </c>
    </row>
    <row r="262" spans="1:7" x14ac:dyDescent="0.3">
      <c r="A262">
        <v>2021</v>
      </c>
      <c r="B262" t="s">
        <v>926</v>
      </c>
      <c r="C262" t="s">
        <v>1300</v>
      </c>
      <c r="D262">
        <v>25</v>
      </c>
      <c r="E262" s="25">
        <v>125335</v>
      </c>
      <c r="F262">
        <v>9</v>
      </c>
      <c r="G262">
        <v>225603</v>
      </c>
    </row>
    <row r="263" spans="1:7" x14ac:dyDescent="0.3">
      <c r="A263">
        <v>2021</v>
      </c>
      <c r="B263" t="s">
        <v>927</v>
      </c>
      <c r="C263" t="s">
        <v>1300</v>
      </c>
      <c r="D263">
        <v>25</v>
      </c>
      <c r="E263" s="25">
        <v>125335</v>
      </c>
      <c r="F263">
        <v>10</v>
      </c>
      <c r="G263">
        <v>245656.59375</v>
      </c>
    </row>
    <row r="264" spans="1:7" x14ac:dyDescent="0.3">
      <c r="A264">
        <v>2021</v>
      </c>
      <c r="B264" t="s">
        <v>928</v>
      </c>
      <c r="C264" t="s">
        <v>1300</v>
      </c>
      <c r="D264">
        <v>25</v>
      </c>
      <c r="E264" s="25">
        <v>125335</v>
      </c>
      <c r="F264">
        <v>11</v>
      </c>
      <c r="G264">
        <v>265710.1875</v>
      </c>
    </row>
    <row r="265" spans="1:7" x14ac:dyDescent="0.3">
      <c r="A265">
        <v>2021</v>
      </c>
      <c r="B265" t="s">
        <v>929</v>
      </c>
      <c r="C265" t="s">
        <v>1300</v>
      </c>
      <c r="D265">
        <v>25</v>
      </c>
      <c r="E265" s="25">
        <v>125335</v>
      </c>
      <c r="F265">
        <v>12</v>
      </c>
      <c r="G265">
        <v>285763.8125</v>
      </c>
    </row>
    <row r="266" spans="1:7" x14ac:dyDescent="0.3">
      <c r="A266">
        <v>2021</v>
      </c>
      <c r="B266" t="s">
        <v>930</v>
      </c>
      <c r="C266" t="s">
        <v>1301</v>
      </c>
      <c r="D266">
        <v>26</v>
      </c>
      <c r="E266" s="25">
        <v>89684</v>
      </c>
      <c r="F266">
        <v>1</v>
      </c>
      <c r="G266">
        <v>46635.6796875</v>
      </c>
    </row>
    <row r="267" spans="1:7" x14ac:dyDescent="0.3">
      <c r="A267">
        <v>2021</v>
      </c>
      <c r="B267" t="s">
        <v>931</v>
      </c>
      <c r="C267" t="s">
        <v>1301</v>
      </c>
      <c r="D267">
        <v>26</v>
      </c>
      <c r="E267" s="25">
        <v>89684</v>
      </c>
      <c r="F267">
        <v>2</v>
      </c>
      <c r="G267">
        <v>60985.12109375</v>
      </c>
    </row>
    <row r="268" spans="1:7" x14ac:dyDescent="0.3">
      <c r="A268">
        <v>2021</v>
      </c>
      <c r="B268" t="s">
        <v>932</v>
      </c>
      <c r="C268" t="s">
        <v>1301</v>
      </c>
      <c r="D268">
        <v>26</v>
      </c>
      <c r="E268" s="25">
        <v>89684</v>
      </c>
      <c r="F268">
        <v>3</v>
      </c>
      <c r="G268">
        <v>75334.5625</v>
      </c>
    </row>
    <row r="269" spans="1:7" x14ac:dyDescent="0.3">
      <c r="A269">
        <v>2021</v>
      </c>
      <c r="B269" t="s">
        <v>933</v>
      </c>
      <c r="C269" t="s">
        <v>1301</v>
      </c>
      <c r="D269">
        <v>26</v>
      </c>
      <c r="E269" s="25">
        <v>89684</v>
      </c>
      <c r="F269">
        <v>4</v>
      </c>
      <c r="G269">
        <v>89684</v>
      </c>
    </row>
    <row r="270" spans="1:7" x14ac:dyDescent="0.3">
      <c r="A270">
        <v>2021</v>
      </c>
      <c r="B270" t="s">
        <v>934</v>
      </c>
      <c r="C270" t="s">
        <v>1301</v>
      </c>
      <c r="D270">
        <v>26</v>
      </c>
      <c r="E270" s="25">
        <v>89684</v>
      </c>
      <c r="F270">
        <v>5</v>
      </c>
      <c r="G270">
        <v>104033.4375</v>
      </c>
    </row>
    <row r="271" spans="1:7" x14ac:dyDescent="0.3">
      <c r="A271">
        <v>2021</v>
      </c>
      <c r="B271" t="s">
        <v>935</v>
      </c>
      <c r="C271" t="s">
        <v>1301</v>
      </c>
      <c r="D271">
        <v>26</v>
      </c>
      <c r="E271" s="25">
        <v>89684</v>
      </c>
      <c r="F271">
        <v>6</v>
      </c>
      <c r="G271">
        <v>118382.8828125</v>
      </c>
    </row>
    <row r="272" spans="1:7" x14ac:dyDescent="0.3">
      <c r="A272">
        <v>2021</v>
      </c>
      <c r="B272" t="s">
        <v>936</v>
      </c>
      <c r="C272" t="s">
        <v>1301</v>
      </c>
      <c r="D272">
        <v>26</v>
      </c>
      <c r="E272" s="25">
        <v>89684</v>
      </c>
      <c r="F272">
        <v>7</v>
      </c>
      <c r="G272">
        <v>132732.3125</v>
      </c>
    </row>
    <row r="273" spans="1:7" x14ac:dyDescent="0.3">
      <c r="A273">
        <v>2021</v>
      </c>
      <c r="B273" t="s">
        <v>937</v>
      </c>
      <c r="C273" t="s">
        <v>1301</v>
      </c>
      <c r="D273">
        <v>26</v>
      </c>
      <c r="E273" s="25">
        <v>89684</v>
      </c>
      <c r="F273">
        <v>8</v>
      </c>
      <c r="G273">
        <v>147081.765625</v>
      </c>
    </row>
    <row r="274" spans="1:7" x14ac:dyDescent="0.3">
      <c r="A274">
        <v>2021</v>
      </c>
      <c r="B274" t="s">
        <v>938</v>
      </c>
      <c r="C274" t="s">
        <v>1301</v>
      </c>
      <c r="D274">
        <v>26</v>
      </c>
      <c r="E274" s="25">
        <v>89684</v>
      </c>
      <c r="F274">
        <v>9</v>
      </c>
      <c r="G274">
        <v>161431.203125</v>
      </c>
    </row>
    <row r="275" spans="1:7" x14ac:dyDescent="0.3">
      <c r="A275">
        <v>2021</v>
      </c>
      <c r="B275" t="s">
        <v>939</v>
      </c>
      <c r="C275" t="s">
        <v>1301</v>
      </c>
      <c r="D275">
        <v>26</v>
      </c>
      <c r="E275" s="25">
        <v>89684</v>
      </c>
      <c r="F275">
        <v>10</v>
      </c>
      <c r="G275">
        <v>175780.640625</v>
      </c>
    </row>
    <row r="276" spans="1:7" x14ac:dyDescent="0.3">
      <c r="A276">
        <v>2021</v>
      </c>
      <c r="B276" t="s">
        <v>940</v>
      </c>
      <c r="C276" t="s">
        <v>1301</v>
      </c>
      <c r="D276">
        <v>26</v>
      </c>
      <c r="E276" s="25">
        <v>89684</v>
      </c>
      <c r="F276">
        <v>11</v>
      </c>
      <c r="G276">
        <v>190130.078125</v>
      </c>
    </row>
    <row r="277" spans="1:7" x14ac:dyDescent="0.3">
      <c r="A277">
        <v>2021</v>
      </c>
      <c r="B277" t="s">
        <v>941</v>
      </c>
      <c r="C277" t="s">
        <v>1301</v>
      </c>
      <c r="D277">
        <v>26</v>
      </c>
      <c r="E277" s="25">
        <v>89684</v>
      </c>
      <c r="F277">
        <v>12</v>
      </c>
      <c r="G277">
        <v>204479.515625</v>
      </c>
    </row>
    <row r="278" spans="1:7" x14ac:dyDescent="0.3">
      <c r="A278">
        <v>2021</v>
      </c>
      <c r="B278" t="s">
        <v>942</v>
      </c>
      <c r="C278" t="s">
        <v>1302</v>
      </c>
      <c r="D278">
        <v>27</v>
      </c>
      <c r="E278" s="25">
        <v>108713</v>
      </c>
      <c r="F278">
        <v>1</v>
      </c>
      <c r="G278">
        <v>56530.76171875</v>
      </c>
    </row>
    <row r="279" spans="1:7" x14ac:dyDescent="0.3">
      <c r="A279">
        <v>2021</v>
      </c>
      <c r="B279" t="s">
        <v>943</v>
      </c>
      <c r="C279" t="s">
        <v>1302</v>
      </c>
      <c r="D279">
        <v>27</v>
      </c>
      <c r="E279" s="25">
        <v>108713</v>
      </c>
      <c r="F279">
        <v>2</v>
      </c>
      <c r="G279">
        <v>73924.84375</v>
      </c>
    </row>
    <row r="280" spans="1:7" x14ac:dyDescent="0.3">
      <c r="A280">
        <v>2021</v>
      </c>
      <c r="B280" t="s">
        <v>944</v>
      </c>
      <c r="C280" t="s">
        <v>1302</v>
      </c>
      <c r="D280">
        <v>27</v>
      </c>
      <c r="E280" s="25">
        <v>108713</v>
      </c>
      <c r="F280">
        <v>3</v>
      </c>
      <c r="G280">
        <v>91318.921875</v>
      </c>
    </row>
    <row r="281" spans="1:7" x14ac:dyDescent="0.3">
      <c r="A281">
        <v>2021</v>
      </c>
      <c r="B281" t="s">
        <v>945</v>
      </c>
      <c r="C281" t="s">
        <v>1302</v>
      </c>
      <c r="D281">
        <v>27</v>
      </c>
      <c r="E281" s="25">
        <v>108713</v>
      </c>
      <c r="F281">
        <v>4</v>
      </c>
      <c r="G281">
        <v>108713</v>
      </c>
    </row>
    <row r="282" spans="1:7" x14ac:dyDescent="0.3">
      <c r="A282">
        <v>2021</v>
      </c>
      <c r="B282" t="s">
        <v>946</v>
      </c>
      <c r="C282" t="s">
        <v>1302</v>
      </c>
      <c r="D282">
        <v>27</v>
      </c>
      <c r="E282" s="25">
        <v>108713</v>
      </c>
      <c r="F282">
        <v>5</v>
      </c>
      <c r="G282">
        <v>126107.078125</v>
      </c>
    </row>
    <row r="283" spans="1:7" x14ac:dyDescent="0.3">
      <c r="A283">
        <v>2021</v>
      </c>
      <c r="B283" t="s">
        <v>947</v>
      </c>
      <c r="C283" t="s">
        <v>1302</v>
      </c>
      <c r="D283">
        <v>27</v>
      </c>
      <c r="E283" s="25">
        <v>108713</v>
      </c>
      <c r="F283">
        <v>6</v>
      </c>
      <c r="G283">
        <v>143501.15625</v>
      </c>
    </row>
    <row r="284" spans="1:7" x14ac:dyDescent="0.3">
      <c r="A284">
        <v>2021</v>
      </c>
      <c r="B284" t="s">
        <v>948</v>
      </c>
      <c r="C284" t="s">
        <v>1302</v>
      </c>
      <c r="D284">
        <v>27</v>
      </c>
      <c r="E284" s="25">
        <v>108713</v>
      </c>
      <c r="F284">
        <v>7</v>
      </c>
      <c r="G284">
        <v>160895.234375</v>
      </c>
    </row>
    <row r="285" spans="1:7" x14ac:dyDescent="0.3">
      <c r="A285">
        <v>2021</v>
      </c>
      <c r="B285" t="s">
        <v>949</v>
      </c>
      <c r="C285" t="s">
        <v>1302</v>
      </c>
      <c r="D285">
        <v>27</v>
      </c>
      <c r="E285" s="25">
        <v>108713</v>
      </c>
      <c r="F285">
        <v>8</v>
      </c>
      <c r="G285">
        <v>178289.3125</v>
      </c>
    </row>
    <row r="286" spans="1:7" x14ac:dyDescent="0.3">
      <c r="A286">
        <v>2021</v>
      </c>
      <c r="B286" t="s">
        <v>950</v>
      </c>
      <c r="C286" t="s">
        <v>1302</v>
      </c>
      <c r="D286">
        <v>27</v>
      </c>
      <c r="E286" s="25">
        <v>108713</v>
      </c>
      <c r="F286">
        <v>9</v>
      </c>
      <c r="G286">
        <v>195683.40625</v>
      </c>
    </row>
    <row r="287" spans="1:7" x14ac:dyDescent="0.3">
      <c r="A287">
        <v>2021</v>
      </c>
      <c r="B287" t="s">
        <v>951</v>
      </c>
      <c r="C287" t="s">
        <v>1302</v>
      </c>
      <c r="D287">
        <v>27</v>
      </c>
      <c r="E287" s="25">
        <v>108713</v>
      </c>
      <c r="F287">
        <v>10</v>
      </c>
      <c r="G287">
        <v>213077.484375</v>
      </c>
    </row>
    <row r="288" spans="1:7" x14ac:dyDescent="0.3">
      <c r="A288">
        <v>2021</v>
      </c>
      <c r="B288" t="s">
        <v>952</v>
      </c>
      <c r="C288" t="s">
        <v>1302</v>
      </c>
      <c r="D288">
        <v>27</v>
      </c>
      <c r="E288" s="25">
        <v>108713</v>
      </c>
      <c r="F288">
        <v>11</v>
      </c>
      <c r="G288">
        <v>230471.5625</v>
      </c>
    </row>
    <row r="289" spans="1:7" x14ac:dyDescent="0.3">
      <c r="A289">
        <v>2021</v>
      </c>
      <c r="B289" t="s">
        <v>953</v>
      </c>
      <c r="C289" t="s">
        <v>1302</v>
      </c>
      <c r="D289">
        <v>27</v>
      </c>
      <c r="E289" s="25">
        <v>108713</v>
      </c>
      <c r="F289">
        <v>12</v>
      </c>
      <c r="G289">
        <v>247865.640625</v>
      </c>
    </row>
    <row r="290" spans="1:7" x14ac:dyDescent="0.3">
      <c r="A290">
        <v>2021</v>
      </c>
      <c r="B290" t="s">
        <v>954</v>
      </c>
      <c r="C290" t="s">
        <v>1303</v>
      </c>
      <c r="D290">
        <v>28</v>
      </c>
      <c r="E290" s="25">
        <v>66637</v>
      </c>
      <c r="F290">
        <v>1</v>
      </c>
      <c r="G290">
        <v>34651.23828125</v>
      </c>
    </row>
    <row r="291" spans="1:7" x14ac:dyDescent="0.3">
      <c r="A291">
        <v>2021</v>
      </c>
      <c r="B291" t="s">
        <v>955</v>
      </c>
      <c r="C291" t="s">
        <v>1303</v>
      </c>
      <c r="D291">
        <v>28</v>
      </c>
      <c r="E291" s="25">
        <v>66637</v>
      </c>
      <c r="F291">
        <v>2</v>
      </c>
      <c r="G291">
        <v>45313.16015625</v>
      </c>
    </row>
    <row r="292" spans="1:7" x14ac:dyDescent="0.3">
      <c r="A292">
        <v>2021</v>
      </c>
      <c r="B292" t="s">
        <v>956</v>
      </c>
      <c r="C292" t="s">
        <v>1303</v>
      </c>
      <c r="D292">
        <v>28</v>
      </c>
      <c r="E292" s="25">
        <v>66637</v>
      </c>
      <c r="F292">
        <v>3</v>
      </c>
      <c r="G292">
        <v>55975.078125</v>
      </c>
    </row>
    <row r="293" spans="1:7" x14ac:dyDescent="0.3">
      <c r="A293">
        <v>2021</v>
      </c>
      <c r="B293" t="s">
        <v>957</v>
      </c>
      <c r="C293" t="s">
        <v>1303</v>
      </c>
      <c r="D293">
        <v>28</v>
      </c>
      <c r="E293" s="25">
        <v>66637</v>
      </c>
      <c r="F293">
        <v>4</v>
      </c>
      <c r="G293">
        <v>66637</v>
      </c>
    </row>
    <row r="294" spans="1:7" x14ac:dyDescent="0.3">
      <c r="A294">
        <v>2021</v>
      </c>
      <c r="B294" t="s">
        <v>958</v>
      </c>
      <c r="C294" t="s">
        <v>1303</v>
      </c>
      <c r="D294">
        <v>28</v>
      </c>
      <c r="E294" s="25">
        <v>66637</v>
      </c>
      <c r="F294">
        <v>5</v>
      </c>
      <c r="G294">
        <v>77298.921875</v>
      </c>
    </row>
    <row r="295" spans="1:7" x14ac:dyDescent="0.3">
      <c r="A295">
        <v>2021</v>
      </c>
      <c r="B295" t="s">
        <v>959</v>
      </c>
      <c r="C295" t="s">
        <v>1303</v>
      </c>
      <c r="D295">
        <v>28</v>
      </c>
      <c r="E295" s="25">
        <v>66637</v>
      </c>
      <c r="F295">
        <v>6</v>
      </c>
      <c r="G295">
        <v>87960.84375</v>
      </c>
    </row>
    <row r="296" spans="1:7" x14ac:dyDescent="0.3">
      <c r="A296">
        <v>2021</v>
      </c>
      <c r="B296" t="s">
        <v>960</v>
      </c>
      <c r="C296" t="s">
        <v>1303</v>
      </c>
      <c r="D296">
        <v>28</v>
      </c>
      <c r="E296" s="25">
        <v>66637</v>
      </c>
      <c r="F296">
        <v>7</v>
      </c>
      <c r="G296">
        <v>98622.7578125</v>
      </c>
    </row>
    <row r="297" spans="1:7" x14ac:dyDescent="0.3">
      <c r="A297">
        <v>2021</v>
      </c>
      <c r="B297" t="s">
        <v>961</v>
      </c>
      <c r="C297" t="s">
        <v>1303</v>
      </c>
      <c r="D297">
        <v>28</v>
      </c>
      <c r="E297" s="25">
        <v>66637</v>
      </c>
      <c r="F297">
        <v>8</v>
      </c>
      <c r="G297">
        <v>109284.6796875</v>
      </c>
    </row>
    <row r="298" spans="1:7" x14ac:dyDescent="0.3">
      <c r="A298">
        <v>2021</v>
      </c>
      <c r="B298" t="s">
        <v>962</v>
      </c>
      <c r="C298" t="s">
        <v>1303</v>
      </c>
      <c r="D298">
        <v>28</v>
      </c>
      <c r="E298" s="25">
        <v>66637</v>
      </c>
      <c r="F298">
        <v>9</v>
      </c>
      <c r="G298">
        <v>119946.6015625</v>
      </c>
    </row>
    <row r="299" spans="1:7" x14ac:dyDescent="0.3">
      <c r="A299">
        <v>2021</v>
      </c>
      <c r="B299" t="s">
        <v>963</v>
      </c>
      <c r="C299" t="s">
        <v>1303</v>
      </c>
      <c r="D299">
        <v>28</v>
      </c>
      <c r="E299" s="25">
        <v>66637</v>
      </c>
      <c r="F299">
        <v>10</v>
      </c>
      <c r="G299">
        <v>130608.5234375</v>
      </c>
    </row>
    <row r="300" spans="1:7" x14ac:dyDescent="0.3">
      <c r="A300">
        <v>2021</v>
      </c>
      <c r="B300" t="s">
        <v>964</v>
      </c>
      <c r="C300" t="s">
        <v>1303</v>
      </c>
      <c r="D300">
        <v>28</v>
      </c>
      <c r="E300" s="25">
        <v>66637</v>
      </c>
      <c r="F300">
        <v>11</v>
      </c>
      <c r="G300">
        <v>141270.4375</v>
      </c>
    </row>
    <row r="301" spans="1:7" x14ac:dyDescent="0.3">
      <c r="A301">
        <v>2021</v>
      </c>
      <c r="B301" t="s">
        <v>965</v>
      </c>
      <c r="C301" t="s">
        <v>1303</v>
      </c>
      <c r="D301">
        <v>28</v>
      </c>
      <c r="E301" s="25">
        <v>66637</v>
      </c>
      <c r="F301">
        <v>12</v>
      </c>
      <c r="G301">
        <v>151932.359375</v>
      </c>
    </row>
    <row r="302" spans="1:7" x14ac:dyDescent="0.3">
      <c r="A302">
        <v>2021</v>
      </c>
      <c r="B302" t="s">
        <v>966</v>
      </c>
      <c r="C302" t="s">
        <v>1304</v>
      </c>
      <c r="D302">
        <v>29</v>
      </c>
      <c r="E302" s="25">
        <v>85035</v>
      </c>
      <c r="F302">
        <v>1</v>
      </c>
      <c r="G302">
        <v>44218.19921875</v>
      </c>
    </row>
    <row r="303" spans="1:7" x14ac:dyDescent="0.3">
      <c r="A303">
        <v>2021</v>
      </c>
      <c r="B303" t="s">
        <v>967</v>
      </c>
      <c r="C303" t="s">
        <v>1304</v>
      </c>
      <c r="D303">
        <v>29</v>
      </c>
      <c r="E303" s="25">
        <v>85035</v>
      </c>
      <c r="F303">
        <v>2</v>
      </c>
      <c r="G303">
        <v>57823.80078125</v>
      </c>
    </row>
    <row r="304" spans="1:7" x14ac:dyDescent="0.3">
      <c r="A304">
        <v>2021</v>
      </c>
      <c r="B304" t="s">
        <v>968</v>
      </c>
      <c r="C304" t="s">
        <v>1304</v>
      </c>
      <c r="D304">
        <v>29</v>
      </c>
      <c r="E304" s="25">
        <v>85035</v>
      </c>
      <c r="F304">
        <v>3</v>
      </c>
      <c r="G304">
        <v>71429.3984375</v>
      </c>
    </row>
    <row r="305" spans="1:7" x14ac:dyDescent="0.3">
      <c r="A305">
        <v>2021</v>
      </c>
      <c r="B305" t="s">
        <v>969</v>
      </c>
      <c r="C305" t="s">
        <v>1304</v>
      </c>
      <c r="D305">
        <v>29</v>
      </c>
      <c r="E305" s="25">
        <v>85035</v>
      </c>
      <c r="F305">
        <v>4</v>
      </c>
      <c r="G305">
        <v>85035</v>
      </c>
    </row>
    <row r="306" spans="1:7" x14ac:dyDescent="0.3">
      <c r="A306">
        <v>2021</v>
      </c>
      <c r="B306" t="s">
        <v>970</v>
      </c>
      <c r="C306" t="s">
        <v>1304</v>
      </c>
      <c r="D306">
        <v>29</v>
      </c>
      <c r="E306" s="25">
        <v>85035</v>
      </c>
      <c r="F306">
        <v>5</v>
      </c>
      <c r="G306">
        <v>98640.6015625</v>
      </c>
    </row>
    <row r="307" spans="1:7" x14ac:dyDescent="0.3">
      <c r="A307">
        <v>2021</v>
      </c>
      <c r="B307" t="s">
        <v>971</v>
      </c>
      <c r="C307" t="s">
        <v>1304</v>
      </c>
      <c r="D307">
        <v>29</v>
      </c>
      <c r="E307" s="25">
        <v>85035</v>
      </c>
      <c r="F307">
        <v>6</v>
      </c>
      <c r="G307">
        <v>112246.203125</v>
      </c>
    </row>
    <row r="308" spans="1:7" x14ac:dyDescent="0.3">
      <c r="A308">
        <v>2021</v>
      </c>
      <c r="B308" t="s">
        <v>972</v>
      </c>
      <c r="C308" t="s">
        <v>1304</v>
      </c>
      <c r="D308">
        <v>29</v>
      </c>
      <c r="E308" s="25">
        <v>85035</v>
      </c>
      <c r="F308">
        <v>7</v>
      </c>
      <c r="G308">
        <v>125851.796875</v>
      </c>
    </row>
    <row r="309" spans="1:7" x14ac:dyDescent="0.3">
      <c r="A309">
        <v>2021</v>
      </c>
      <c r="B309" t="s">
        <v>973</v>
      </c>
      <c r="C309" t="s">
        <v>1304</v>
      </c>
      <c r="D309">
        <v>29</v>
      </c>
      <c r="E309" s="25">
        <v>85035</v>
      </c>
      <c r="F309">
        <v>8</v>
      </c>
      <c r="G309">
        <v>139457.40625</v>
      </c>
    </row>
    <row r="310" spans="1:7" x14ac:dyDescent="0.3">
      <c r="A310">
        <v>2021</v>
      </c>
      <c r="B310" t="s">
        <v>974</v>
      </c>
      <c r="C310" t="s">
        <v>1304</v>
      </c>
      <c r="D310">
        <v>29</v>
      </c>
      <c r="E310" s="25">
        <v>85035</v>
      </c>
      <c r="F310">
        <v>9</v>
      </c>
      <c r="G310">
        <v>153063</v>
      </c>
    </row>
    <row r="311" spans="1:7" x14ac:dyDescent="0.3">
      <c r="A311">
        <v>2021</v>
      </c>
      <c r="B311" t="s">
        <v>975</v>
      </c>
      <c r="C311" t="s">
        <v>1304</v>
      </c>
      <c r="D311">
        <v>29</v>
      </c>
      <c r="E311" s="25">
        <v>85035</v>
      </c>
      <c r="F311">
        <v>10</v>
      </c>
      <c r="G311">
        <v>166668.59375</v>
      </c>
    </row>
    <row r="312" spans="1:7" x14ac:dyDescent="0.3">
      <c r="A312">
        <v>2021</v>
      </c>
      <c r="B312" t="s">
        <v>976</v>
      </c>
      <c r="C312" t="s">
        <v>1304</v>
      </c>
      <c r="D312">
        <v>29</v>
      </c>
      <c r="E312" s="25">
        <v>85035</v>
      </c>
      <c r="F312">
        <v>11</v>
      </c>
      <c r="G312">
        <v>180274.203125</v>
      </c>
    </row>
    <row r="313" spans="1:7" x14ac:dyDescent="0.3">
      <c r="A313">
        <v>2021</v>
      </c>
      <c r="B313" t="s">
        <v>977</v>
      </c>
      <c r="C313" t="s">
        <v>1304</v>
      </c>
      <c r="D313">
        <v>29</v>
      </c>
      <c r="E313" s="25">
        <v>85035</v>
      </c>
      <c r="F313">
        <v>12</v>
      </c>
      <c r="G313">
        <v>193879.796875</v>
      </c>
    </row>
    <row r="314" spans="1:7" x14ac:dyDescent="0.3">
      <c r="A314">
        <v>2021</v>
      </c>
      <c r="B314" t="s">
        <v>978</v>
      </c>
      <c r="C314" t="s">
        <v>1305</v>
      </c>
      <c r="D314">
        <v>30</v>
      </c>
      <c r="E314" s="25">
        <v>85306</v>
      </c>
      <c r="F314">
        <v>1</v>
      </c>
      <c r="G314">
        <v>44359.12109375</v>
      </c>
    </row>
    <row r="315" spans="1:7" x14ac:dyDescent="0.3">
      <c r="A315">
        <v>2021</v>
      </c>
      <c r="B315" t="s">
        <v>979</v>
      </c>
      <c r="C315" t="s">
        <v>1305</v>
      </c>
      <c r="D315">
        <v>30</v>
      </c>
      <c r="E315" s="25">
        <v>85306</v>
      </c>
      <c r="F315">
        <v>2</v>
      </c>
      <c r="G315">
        <v>58008.078125</v>
      </c>
    </row>
    <row r="316" spans="1:7" x14ac:dyDescent="0.3">
      <c r="A316">
        <v>2021</v>
      </c>
      <c r="B316" t="s">
        <v>980</v>
      </c>
      <c r="C316" t="s">
        <v>1305</v>
      </c>
      <c r="D316">
        <v>30</v>
      </c>
      <c r="E316" s="25">
        <v>85306</v>
      </c>
      <c r="F316">
        <v>3</v>
      </c>
      <c r="G316">
        <v>71657.0390625</v>
      </c>
    </row>
    <row r="317" spans="1:7" x14ac:dyDescent="0.3">
      <c r="A317">
        <v>2021</v>
      </c>
      <c r="B317" t="s">
        <v>981</v>
      </c>
      <c r="C317" t="s">
        <v>1305</v>
      </c>
      <c r="D317">
        <v>30</v>
      </c>
      <c r="E317" s="25">
        <v>85306</v>
      </c>
      <c r="F317">
        <v>4</v>
      </c>
      <c r="G317">
        <v>85306</v>
      </c>
    </row>
    <row r="318" spans="1:7" x14ac:dyDescent="0.3">
      <c r="A318">
        <v>2021</v>
      </c>
      <c r="B318" t="s">
        <v>982</v>
      </c>
      <c r="C318" t="s">
        <v>1305</v>
      </c>
      <c r="D318">
        <v>30</v>
      </c>
      <c r="E318" s="25">
        <v>85306</v>
      </c>
      <c r="F318">
        <v>5</v>
      </c>
      <c r="G318">
        <v>98954.9609375</v>
      </c>
    </row>
    <row r="319" spans="1:7" x14ac:dyDescent="0.3">
      <c r="A319">
        <v>2021</v>
      </c>
      <c r="B319" t="s">
        <v>983</v>
      </c>
      <c r="C319" t="s">
        <v>1305</v>
      </c>
      <c r="D319">
        <v>30</v>
      </c>
      <c r="E319" s="25">
        <v>85306</v>
      </c>
      <c r="F319">
        <v>6</v>
      </c>
      <c r="G319">
        <v>112603.921875</v>
      </c>
    </row>
    <row r="320" spans="1:7" x14ac:dyDescent="0.3">
      <c r="A320">
        <v>2021</v>
      </c>
      <c r="B320" t="s">
        <v>984</v>
      </c>
      <c r="C320" t="s">
        <v>1305</v>
      </c>
      <c r="D320">
        <v>30</v>
      </c>
      <c r="E320" s="25">
        <v>85306</v>
      </c>
      <c r="F320">
        <v>7</v>
      </c>
      <c r="G320">
        <v>126252.8828125</v>
      </c>
    </row>
    <row r="321" spans="1:7" x14ac:dyDescent="0.3">
      <c r="A321">
        <v>2021</v>
      </c>
      <c r="B321" t="s">
        <v>985</v>
      </c>
      <c r="C321" t="s">
        <v>1305</v>
      </c>
      <c r="D321">
        <v>30</v>
      </c>
      <c r="E321" s="25">
        <v>85306</v>
      </c>
      <c r="F321">
        <v>8</v>
      </c>
      <c r="G321">
        <v>139901.84375</v>
      </c>
    </row>
    <row r="322" spans="1:7" x14ac:dyDescent="0.3">
      <c r="A322">
        <v>2021</v>
      </c>
      <c r="B322" t="s">
        <v>986</v>
      </c>
      <c r="C322" t="s">
        <v>1305</v>
      </c>
      <c r="D322">
        <v>30</v>
      </c>
      <c r="E322" s="25">
        <v>85306</v>
      </c>
      <c r="F322">
        <v>9</v>
      </c>
      <c r="G322">
        <v>153550.796875</v>
      </c>
    </row>
    <row r="323" spans="1:7" x14ac:dyDescent="0.3">
      <c r="A323">
        <v>2021</v>
      </c>
      <c r="B323" t="s">
        <v>987</v>
      </c>
      <c r="C323" t="s">
        <v>1305</v>
      </c>
      <c r="D323">
        <v>30</v>
      </c>
      <c r="E323" s="25">
        <v>85306</v>
      </c>
      <c r="F323">
        <v>10</v>
      </c>
      <c r="G323">
        <v>167199.765625</v>
      </c>
    </row>
    <row r="324" spans="1:7" x14ac:dyDescent="0.3">
      <c r="A324">
        <v>2021</v>
      </c>
      <c r="B324" t="s">
        <v>988</v>
      </c>
      <c r="C324" t="s">
        <v>1305</v>
      </c>
      <c r="D324">
        <v>30</v>
      </c>
      <c r="E324" s="25">
        <v>85306</v>
      </c>
      <c r="F324">
        <v>11</v>
      </c>
      <c r="G324">
        <v>180848.71875</v>
      </c>
    </row>
    <row r="325" spans="1:7" x14ac:dyDescent="0.3">
      <c r="A325">
        <v>2021</v>
      </c>
      <c r="B325" t="s">
        <v>989</v>
      </c>
      <c r="C325" t="s">
        <v>1305</v>
      </c>
      <c r="D325">
        <v>30</v>
      </c>
      <c r="E325" s="25">
        <v>85306</v>
      </c>
      <c r="F325">
        <v>12</v>
      </c>
      <c r="G325">
        <v>194497.6875</v>
      </c>
    </row>
    <row r="326" spans="1:7" x14ac:dyDescent="0.3">
      <c r="A326">
        <v>2021</v>
      </c>
      <c r="B326" t="s">
        <v>990</v>
      </c>
      <c r="C326" t="s">
        <v>1306</v>
      </c>
      <c r="D326">
        <v>31</v>
      </c>
      <c r="E326" s="25">
        <v>90261</v>
      </c>
      <c r="F326">
        <v>1</v>
      </c>
      <c r="G326">
        <v>46935.71875</v>
      </c>
    </row>
    <row r="327" spans="1:7" x14ac:dyDescent="0.3">
      <c r="A327">
        <v>2021</v>
      </c>
      <c r="B327" t="s">
        <v>991</v>
      </c>
      <c r="C327" t="s">
        <v>1306</v>
      </c>
      <c r="D327">
        <v>31</v>
      </c>
      <c r="E327" s="25">
        <v>90261</v>
      </c>
      <c r="F327">
        <v>2</v>
      </c>
      <c r="G327">
        <v>61377.48046875</v>
      </c>
    </row>
    <row r="328" spans="1:7" x14ac:dyDescent="0.3">
      <c r="A328">
        <v>2021</v>
      </c>
      <c r="B328" t="s">
        <v>992</v>
      </c>
      <c r="C328" t="s">
        <v>1306</v>
      </c>
      <c r="D328">
        <v>31</v>
      </c>
      <c r="E328" s="25">
        <v>90261</v>
      </c>
      <c r="F328">
        <v>3</v>
      </c>
      <c r="G328">
        <v>75819.2421875</v>
      </c>
    </row>
    <row r="329" spans="1:7" x14ac:dyDescent="0.3">
      <c r="A329">
        <v>2021</v>
      </c>
      <c r="B329" t="s">
        <v>993</v>
      </c>
      <c r="C329" t="s">
        <v>1306</v>
      </c>
      <c r="D329">
        <v>31</v>
      </c>
      <c r="E329" s="25">
        <v>90261</v>
      </c>
      <c r="F329">
        <v>4</v>
      </c>
      <c r="G329">
        <v>90261</v>
      </c>
    </row>
    <row r="330" spans="1:7" x14ac:dyDescent="0.3">
      <c r="A330">
        <v>2021</v>
      </c>
      <c r="B330" t="s">
        <v>994</v>
      </c>
      <c r="C330" t="s">
        <v>1306</v>
      </c>
      <c r="D330">
        <v>31</v>
      </c>
      <c r="E330" s="25">
        <v>90261</v>
      </c>
      <c r="F330">
        <v>5</v>
      </c>
      <c r="G330">
        <v>104702.7578125</v>
      </c>
    </row>
    <row r="331" spans="1:7" x14ac:dyDescent="0.3">
      <c r="A331">
        <v>2021</v>
      </c>
      <c r="B331" t="s">
        <v>995</v>
      </c>
      <c r="C331" t="s">
        <v>1306</v>
      </c>
      <c r="D331">
        <v>31</v>
      </c>
      <c r="E331" s="25">
        <v>90261</v>
      </c>
      <c r="F331">
        <v>6</v>
      </c>
      <c r="G331">
        <v>119144.5234375</v>
      </c>
    </row>
    <row r="332" spans="1:7" x14ac:dyDescent="0.3">
      <c r="A332">
        <v>2021</v>
      </c>
      <c r="B332" t="s">
        <v>996</v>
      </c>
      <c r="C332" t="s">
        <v>1306</v>
      </c>
      <c r="D332">
        <v>31</v>
      </c>
      <c r="E332" s="25">
        <v>90261</v>
      </c>
      <c r="F332">
        <v>7</v>
      </c>
      <c r="G332">
        <v>133586.28125</v>
      </c>
    </row>
    <row r="333" spans="1:7" x14ac:dyDescent="0.3">
      <c r="A333">
        <v>2021</v>
      </c>
      <c r="B333" t="s">
        <v>997</v>
      </c>
      <c r="C333" t="s">
        <v>1306</v>
      </c>
      <c r="D333">
        <v>31</v>
      </c>
      <c r="E333" s="25">
        <v>90261</v>
      </c>
      <c r="F333">
        <v>8</v>
      </c>
      <c r="G333">
        <v>148028.046875</v>
      </c>
    </row>
    <row r="334" spans="1:7" x14ac:dyDescent="0.3">
      <c r="A334">
        <v>2021</v>
      </c>
      <c r="B334" t="s">
        <v>998</v>
      </c>
      <c r="C334" t="s">
        <v>1306</v>
      </c>
      <c r="D334">
        <v>31</v>
      </c>
      <c r="E334" s="25">
        <v>90261</v>
      </c>
      <c r="F334">
        <v>9</v>
      </c>
      <c r="G334">
        <v>162469.796875</v>
      </c>
    </row>
    <row r="335" spans="1:7" x14ac:dyDescent="0.3">
      <c r="A335">
        <v>2021</v>
      </c>
      <c r="B335" t="s">
        <v>999</v>
      </c>
      <c r="C335" t="s">
        <v>1306</v>
      </c>
      <c r="D335">
        <v>31</v>
      </c>
      <c r="E335" s="25">
        <v>90261</v>
      </c>
      <c r="F335">
        <v>10</v>
      </c>
      <c r="G335">
        <v>176911.5625</v>
      </c>
    </row>
    <row r="336" spans="1:7" x14ac:dyDescent="0.3">
      <c r="A336">
        <v>2021</v>
      </c>
      <c r="B336" t="s">
        <v>1000</v>
      </c>
      <c r="C336" t="s">
        <v>1306</v>
      </c>
      <c r="D336">
        <v>31</v>
      </c>
      <c r="E336" s="25">
        <v>90261</v>
      </c>
      <c r="F336">
        <v>11</v>
      </c>
      <c r="G336">
        <v>191353.3125</v>
      </c>
    </row>
    <row r="337" spans="1:7" x14ac:dyDescent="0.3">
      <c r="A337">
        <v>2021</v>
      </c>
      <c r="B337" t="s">
        <v>1001</v>
      </c>
      <c r="C337" t="s">
        <v>1306</v>
      </c>
      <c r="D337">
        <v>31</v>
      </c>
      <c r="E337" s="25">
        <v>90261</v>
      </c>
      <c r="F337">
        <v>12</v>
      </c>
      <c r="G337">
        <v>205795.078125</v>
      </c>
    </row>
    <row r="338" spans="1:7" x14ac:dyDescent="0.3">
      <c r="A338">
        <v>2021</v>
      </c>
      <c r="B338" t="s">
        <v>1002</v>
      </c>
      <c r="C338" t="s">
        <v>1307</v>
      </c>
      <c r="D338">
        <v>32</v>
      </c>
      <c r="E338" s="25">
        <v>78738</v>
      </c>
      <c r="F338">
        <v>1</v>
      </c>
      <c r="G338">
        <v>40943.76171875</v>
      </c>
    </row>
    <row r="339" spans="1:7" x14ac:dyDescent="0.3">
      <c r="A339">
        <v>2021</v>
      </c>
      <c r="B339" t="s">
        <v>1003</v>
      </c>
      <c r="C339" t="s">
        <v>1307</v>
      </c>
      <c r="D339">
        <v>32</v>
      </c>
      <c r="E339" s="25">
        <v>78738</v>
      </c>
      <c r="F339">
        <v>2</v>
      </c>
      <c r="G339">
        <v>53541.83984375</v>
      </c>
    </row>
    <row r="340" spans="1:7" x14ac:dyDescent="0.3">
      <c r="A340">
        <v>2021</v>
      </c>
      <c r="B340" t="s">
        <v>1004</v>
      </c>
      <c r="C340" t="s">
        <v>1307</v>
      </c>
      <c r="D340">
        <v>32</v>
      </c>
      <c r="E340" s="25">
        <v>78738</v>
      </c>
      <c r="F340">
        <v>3</v>
      </c>
      <c r="G340">
        <v>66139.921875</v>
      </c>
    </row>
    <row r="341" spans="1:7" x14ac:dyDescent="0.3">
      <c r="A341">
        <v>2021</v>
      </c>
      <c r="B341" t="s">
        <v>1005</v>
      </c>
      <c r="C341" t="s">
        <v>1307</v>
      </c>
      <c r="D341">
        <v>32</v>
      </c>
      <c r="E341" s="25">
        <v>78738</v>
      </c>
      <c r="F341">
        <v>4</v>
      </c>
      <c r="G341">
        <v>78738</v>
      </c>
    </row>
    <row r="342" spans="1:7" x14ac:dyDescent="0.3">
      <c r="A342">
        <v>2021</v>
      </c>
      <c r="B342" t="s">
        <v>1006</v>
      </c>
      <c r="C342" t="s">
        <v>1307</v>
      </c>
      <c r="D342">
        <v>32</v>
      </c>
      <c r="E342" s="25">
        <v>78738</v>
      </c>
      <c r="F342">
        <v>5</v>
      </c>
      <c r="G342">
        <v>91336.078125</v>
      </c>
    </row>
    <row r="343" spans="1:7" x14ac:dyDescent="0.3">
      <c r="A343">
        <v>2021</v>
      </c>
      <c r="B343" t="s">
        <v>1007</v>
      </c>
      <c r="C343" t="s">
        <v>1307</v>
      </c>
      <c r="D343">
        <v>32</v>
      </c>
      <c r="E343" s="25">
        <v>78738</v>
      </c>
      <c r="F343">
        <v>6</v>
      </c>
      <c r="G343">
        <v>103934.15625</v>
      </c>
    </row>
    <row r="344" spans="1:7" x14ac:dyDescent="0.3">
      <c r="A344">
        <v>2021</v>
      </c>
      <c r="B344" t="s">
        <v>1008</v>
      </c>
      <c r="C344" t="s">
        <v>1307</v>
      </c>
      <c r="D344">
        <v>32</v>
      </c>
      <c r="E344" s="25">
        <v>78738</v>
      </c>
      <c r="F344">
        <v>7</v>
      </c>
      <c r="G344">
        <v>116532.2421875</v>
      </c>
    </row>
    <row r="345" spans="1:7" x14ac:dyDescent="0.3">
      <c r="A345">
        <v>2021</v>
      </c>
      <c r="B345" t="s">
        <v>1009</v>
      </c>
      <c r="C345" t="s">
        <v>1307</v>
      </c>
      <c r="D345">
        <v>32</v>
      </c>
      <c r="E345" s="25">
        <v>78738</v>
      </c>
      <c r="F345">
        <v>8</v>
      </c>
      <c r="G345">
        <v>129130.3203125</v>
      </c>
    </row>
    <row r="346" spans="1:7" x14ac:dyDescent="0.3">
      <c r="A346">
        <v>2021</v>
      </c>
      <c r="B346" t="s">
        <v>1010</v>
      </c>
      <c r="C346" t="s">
        <v>1307</v>
      </c>
      <c r="D346">
        <v>32</v>
      </c>
      <c r="E346" s="25">
        <v>78738</v>
      </c>
      <c r="F346">
        <v>9</v>
      </c>
      <c r="G346">
        <v>141728.40625</v>
      </c>
    </row>
    <row r="347" spans="1:7" x14ac:dyDescent="0.3">
      <c r="A347">
        <v>2021</v>
      </c>
      <c r="B347" t="s">
        <v>1011</v>
      </c>
      <c r="C347" t="s">
        <v>1307</v>
      </c>
      <c r="D347">
        <v>32</v>
      </c>
      <c r="E347" s="25">
        <v>78738</v>
      </c>
      <c r="F347">
        <v>10</v>
      </c>
      <c r="G347">
        <v>154326.484375</v>
      </c>
    </row>
    <row r="348" spans="1:7" x14ac:dyDescent="0.3">
      <c r="A348">
        <v>2021</v>
      </c>
      <c r="B348" t="s">
        <v>1012</v>
      </c>
      <c r="C348" t="s">
        <v>1307</v>
      </c>
      <c r="D348">
        <v>32</v>
      </c>
      <c r="E348" s="25">
        <v>78738</v>
      </c>
      <c r="F348">
        <v>11</v>
      </c>
      <c r="G348">
        <v>166924.5625</v>
      </c>
    </row>
    <row r="349" spans="1:7" x14ac:dyDescent="0.3">
      <c r="A349">
        <v>2021</v>
      </c>
      <c r="B349" t="s">
        <v>1013</v>
      </c>
      <c r="C349" t="s">
        <v>1307</v>
      </c>
      <c r="D349">
        <v>32</v>
      </c>
      <c r="E349" s="25">
        <v>78738</v>
      </c>
      <c r="F349">
        <v>12</v>
      </c>
      <c r="G349">
        <v>179522.640625</v>
      </c>
    </row>
    <row r="350" spans="1:7" x14ac:dyDescent="0.3">
      <c r="A350">
        <v>2021</v>
      </c>
      <c r="B350" t="s">
        <v>1014</v>
      </c>
      <c r="C350" t="s">
        <v>1308</v>
      </c>
      <c r="D350">
        <v>33</v>
      </c>
      <c r="E350" s="25">
        <v>116144</v>
      </c>
      <c r="F350">
        <v>1</v>
      </c>
      <c r="G350">
        <v>60394.87890625</v>
      </c>
    </row>
    <row r="351" spans="1:7" x14ac:dyDescent="0.3">
      <c r="A351">
        <v>2021</v>
      </c>
      <c r="B351" t="s">
        <v>1015</v>
      </c>
      <c r="C351" t="s">
        <v>1308</v>
      </c>
      <c r="D351">
        <v>33</v>
      </c>
      <c r="E351" s="25">
        <v>116144</v>
      </c>
      <c r="F351">
        <v>2</v>
      </c>
      <c r="G351">
        <v>78977.921875</v>
      </c>
    </row>
    <row r="352" spans="1:7" x14ac:dyDescent="0.3">
      <c r="A352">
        <v>2021</v>
      </c>
      <c r="B352" t="s">
        <v>1016</v>
      </c>
      <c r="C352" t="s">
        <v>1308</v>
      </c>
      <c r="D352">
        <v>33</v>
      </c>
      <c r="E352" s="25">
        <v>116144</v>
      </c>
      <c r="F352">
        <v>3</v>
      </c>
      <c r="G352">
        <v>97560.9609375</v>
      </c>
    </row>
    <row r="353" spans="1:7" x14ac:dyDescent="0.3">
      <c r="A353">
        <v>2021</v>
      </c>
      <c r="B353" t="s">
        <v>1017</v>
      </c>
      <c r="C353" t="s">
        <v>1308</v>
      </c>
      <c r="D353">
        <v>33</v>
      </c>
      <c r="E353" s="25">
        <v>116144</v>
      </c>
      <c r="F353">
        <v>4</v>
      </c>
      <c r="G353">
        <v>116144</v>
      </c>
    </row>
    <row r="354" spans="1:7" x14ac:dyDescent="0.3">
      <c r="A354">
        <v>2021</v>
      </c>
      <c r="B354" t="s">
        <v>1018</v>
      </c>
      <c r="C354" t="s">
        <v>1308</v>
      </c>
      <c r="D354">
        <v>33</v>
      </c>
      <c r="E354" s="25">
        <v>116144</v>
      </c>
      <c r="F354">
        <v>5</v>
      </c>
      <c r="G354">
        <v>134727.046875</v>
      </c>
    </row>
    <row r="355" spans="1:7" x14ac:dyDescent="0.3">
      <c r="A355">
        <v>2021</v>
      </c>
      <c r="B355" t="s">
        <v>1019</v>
      </c>
      <c r="C355" t="s">
        <v>1308</v>
      </c>
      <c r="D355">
        <v>33</v>
      </c>
      <c r="E355" s="25">
        <v>116144</v>
      </c>
      <c r="F355">
        <v>6</v>
      </c>
      <c r="G355">
        <v>153310.078125</v>
      </c>
    </row>
    <row r="356" spans="1:7" x14ac:dyDescent="0.3">
      <c r="A356">
        <v>2021</v>
      </c>
      <c r="B356" t="s">
        <v>1020</v>
      </c>
      <c r="C356" t="s">
        <v>1308</v>
      </c>
      <c r="D356">
        <v>33</v>
      </c>
      <c r="E356" s="25">
        <v>116144</v>
      </c>
      <c r="F356">
        <v>7</v>
      </c>
      <c r="G356">
        <v>171893.125</v>
      </c>
    </row>
    <row r="357" spans="1:7" x14ac:dyDescent="0.3">
      <c r="A357">
        <v>2021</v>
      </c>
      <c r="B357" t="s">
        <v>1021</v>
      </c>
      <c r="C357" t="s">
        <v>1308</v>
      </c>
      <c r="D357">
        <v>33</v>
      </c>
      <c r="E357" s="25">
        <v>116144</v>
      </c>
      <c r="F357">
        <v>8</v>
      </c>
      <c r="G357">
        <v>190476.15625</v>
      </c>
    </row>
    <row r="358" spans="1:7" x14ac:dyDescent="0.3">
      <c r="A358">
        <v>2021</v>
      </c>
      <c r="B358" t="s">
        <v>1022</v>
      </c>
      <c r="C358" t="s">
        <v>1308</v>
      </c>
      <c r="D358">
        <v>33</v>
      </c>
      <c r="E358" s="25">
        <v>116144</v>
      </c>
      <c r="F358">
        <v>9</v>
      </c>
      <c r="G358">
        <v>209059.203125</v>
      </c>
    </row>
    <row r="359" spans="1:7" x14ac:dyDescent="0.3">
      <c r="A359">
        <v>2021</v>
      </c>
      <c r="B359" t="s">
        <v>1023</v>
      </c>
      <c r="C359" t="s">
        <v>1308</v>
      </c>
      <c r="D359">
        <v>33</v>
      </c>
      <c r="E359" s="25">
        <v>116144</v>
      </c>
      <c r="F359">
        <v>10</v>
      </c>
      <c r="G359">
        <v>227642.234375</v>
      </c>
    </row>
    <row r="360" spans="1:7" x14ac:dyDescent="0.3">
      <c r="A360">
        <v>2021</v>
      </c>
      <c r="B360" t="s">
        <v>1024</v>
      </c>
      <c r="C360" t="s">
        <v>1308</v>
      </c>
      <c r="D360">
        <v>33</v>
      </c>
      <c r="E360" s="25">
        <v>116144</v>
      </c>
      <c r="F360">
        <v>11</v>
      </c>
      <c r="G360">
        <v>246225.28125</v>
      </c>
    </row>
    <row r="361" spans="1:7" x14ac:dyDescent="0.3">
      <c r="A361">
        <v>2021</v>
      </c>
      <c r="B361" t="s">
        <v>1025</v>
      </c>
      <c r="C361" t="s">
        <v>1308</v>
      </c>
      <c r="D361">
        <v>33</v>
      </c>
      <c r="E361" s="25">
        <v>116144</v>
      </c>
      <c r="F361">
        <v>12</v>
      </c>
      <c r="G361">
        <v>264808.3125</v>
      </c>
    </row>
    <row r="362" spans="1:7" x14ac:dyDescent="0.3">
      <c r="A362">
        <v>2021</v>
      </c>
      <c r="B362" t="s">
        <v>1026</v>
      </c>
      <c r="C362" t="s">
        <v>1309</v>
      </c>
      <c r="D362">
        <v>34</v>
      </c>
      <c r="E362" s="25">
        <v>123430</v>
      </c>
      <c r="F362">
        <v>1</v>
      </c>
      <c r="G362">
        <v>64183.6015625</v>
      </c>
    </row>
    <row r="363" spans="1:7" x14ac:dyDescent="0.3">
      <c r="A363">
        <v>2021</v>
      </c>
      <c r="B363" t="s">
        <v>1027</v>
      </c>
      <c r="C363" t="s">
        <v>1309</v>
      </c>
      <c r="D363">
        <v>34</v>
      </c>
      <c r="E363" s="25">
        <v>123430</v>
      </c>
      <c r="F363">
        <v>2</v>
      </c>
      <c r="G363">
        <v>83932.3984375</v>
      </c>
    </row>
    <row r="364" spans="1:7" x14ac:dyDescent="0.3">
      <c r="A364">
        <v>2021</v>
      </c>
      <c r="B364" t="s">
        <v>1028</v>
      </c>
      <c r="C364" t="s">
        <v>1309</v>
      </c>
      <c r="D364">
        <v>34</v>
      </c>
      <c r="E364" s="25">
        <v>123430</v>
      </c>
      <c r="F364">
        <v>3</v>
      </c>
      <c r="G364">
        <v>103681.203125</v>
      </c>
    </row>
    <row r="365" spans="1:7" x14ac:dyDescent="0.3">
      <c r="A365">
        <v>2021</v>
      </c>
      <c r="B365" t="s">
        <v>1029</v>
      </c>
      <c r="C365" t="s">
        <v>1309</v>
      </c>
      <c r="D365">
        <v>34</v>
      </c>
      <c r="E365" s="25">
        <v>123430</v>
      </c>
      <c r="F365">
        <v>4</v>
      </c>
      <c r="G365">
        <v>123430</v>
      </c>
    </row>
    <row r="366" spans="1:7" x14ac:dyDescent="0.3">
      <c r="A366">
        <v>2021</v>
      </c>
      <c r="B366" t="s">
        <v>1030</v>
      </c>
      <c r="C366" t="s">
        <v>1309</v>
      </c>
      <c r="D366">
        <v>34</v>
      </c>
      <c r="E366" s="25">
        <v>123430</v>
      </c>
      <c r="F366">
        <v>5</v>
      </c>
      <c r="G366">
        <v>143178.796875</v>
      </c>
    </row>
    <row r="367" spans="1:7" x14ac:dyDescent="0.3">
      <c r="A367">
        <v>2021</v>
      </c>
      <c r="B367" t="s">
        <v>1031</v>
      </c>
      <c r="C367" t="s">
        <v>1309</v>
      </c>
      <c r="D367">
        <v>34</v>
      </c>
      <c r="E367" s="25">
        <v>123430</v>
      </c>
      <c r="F367">
        <v>6</v>
      </c>
      <c r="G367">
        <v>162927.59375</v>
      </c>
    </row>
    <row r="368" spans="1:7" x14ac:dyDescent="0.3">
      <c r="A368">
        <v>2021</v>
      </c>
      <c r="B368" t="s">
        <v>1032</v>
      </c>
      <c r="C368" t="s">
        <v>1309</v>
      </c>
      <c r="D368">
        <v>34</v>
      </c>
      <c r="E368" s="25">
        <v>123430</v>
      </c>
      <c r="F368">
        <v>7</v>
      </c>
      <c r="G368">
        <v>182676.40625</v>
      </c>
    </row>
    <row r="369" spans="1:7" x14ac:dyDescent="0.3">
      <c r="A369">
        <v>2021</v>
      </c>
      <c r="B369" t="s">
        <v>1033</v>
      </c>
      <c r="C369" t="s">
        <v>1309</v>
      </c>
      <c r="D369">
        <v>34</v>
      </c>
      <c r="E369" s="25">
        <v>123430</v>
      </c>
      <c r="F369">
        <v>8</v>
      </c>
      <c r="G369">
        <v>202425.203125</v>
      </c>
    </row>
    <row r="370" spans="1:7" x14ac:dyDescent="0.3">
      <c r="A370">
        <v>2021</v>
      </c>
      <c r="B370" t="s">
        <v>1034</v>
      </c>
      <c r="C370" t="s">
        <v>1309</v>
      </c>
      <c r="D370">
        <v>34</v>
      </c>
      <c r="E370" s="25">
        <v>123430</v>
      </c>
      <c r="F370">
        <v>9</v>
      </c>
      <c r="G370">
        <v>222174</v>
      </c>
    </row>
    <row r="371" spans="1:7" x14ac:dyDescent="0.3">
      <c r="A371">
        <v>2021</v>
      </c>
      <c r="B371" t="s">
        <v>1035</v>
      </c>
      <c r="C371" t="s">
        <v>1309</v>
      </c>
      <c r="D371">
        <v>34</v>
      </c>
      <c r="E371" s="25">
        <v>123430</v>
      </c>
      <c r="F371">
        <v>10</v>
      </c>
      <c r="G371">
        <v>241922.796875</v>
      </c>
    </row>
    <row r="372" spans="1:7" x14ac:dyDescent="0.3">
      <c r="A372">
        <v>2021</v>
      </c>
      <c r="B372" t="s">
        <v>1036</v>
      </c>
      <c r="C372" t="s">
        <v>1309</v>
      </c>
      <c r="D372">
        <v>34</v>
      </c>
      <c r="E372" s="25">
        <v>123430</v>
      </c>
      <c r="F372">
        <v>11</v>
      </c>
      <c r="G372">
        <v>261671.59375</v>
      </c>
    </row>
    <row r="373" spans="1:7" x14ac:dyDescent="0.3">
      <c r="A373">
        <v>2021</v>
      </c>
      <c r="B373" t="s">
        <v>1037</v>
      </c>
      <c r="C373" t="s">
        <v>1309</v>
      </c>
      <c r="D373">
        <v>34</v>
      </c>
      <c r="E373" s="25">
        <v>123430</v>
      </c>
      <c r="F373">
        <v>12</v>
      </c>
      <c r="G373">
        <v>281420.40625</v>
      </c>
    </row>
    <row r="374" spans="1:7" x14ac:dyDescent="0.3">
      <c r="A374">
        <v>2021</v>
      </c>
      <c r="B374" t="s">
        <v>1038</v>
      </c>
      <c r="C374" t="s">
        <v>1310</v>
      </c>
      <c r="D374">
        <v>35</v>
      </c>
      <c r="E374" s="25">
        <v>65176</v>
      </c>
      <c r="F374">
        <v>1</v>
      </c>
      <c r="G374">
        <v>33891.51953125</v>
      </c>
    </row>
    <row r="375" spans="1:7" x14ac:dyDescent="0.3">
      <c r="A375">
        <v>2021</v>
      </c>
      <c r="B375" t="s">
        <v>1039</v>
      </c>
      <c r="C375" t="s">
        <v>1310</v>
      </c>
      <c r="D375">
        <v>35</v>
      </c>
      <c r="E375" s="25">
        <v>65176</v>
      </c>
      <c r="F375">
        <v>2</v>
      </c>
      <c r="G375">
        <v>44319.6796875</v>
      </c>
    </row>
    <row r="376" spans="1:7" x14ac:dyDescent="0.3">
      <c r="A376">
        <v>2021</v>
      </c>
      <c r="B376" t="s">
        <v>1040</v>
      </c>
      <c r="C376" t="s">
        <v>1310</v>
      </c>
      <c r="D376">
        <v>35</v>
      </c>
      <c r="E376" s="25">
        <v>65176</v>
      </c>
      <c r="F376">
        <v>3</v>
      </c>
      <c r="G376">
        <v>54747.83984375</v>
      </c>
    </row>
    <row r="377" spans="1:7" x14ac:dyDescent="0.3">
      <c r="A377">
        <v>2021</v>
      </c>
      <c r="B377" t="s">
        <v>1041</v>
      </c>
      <c r="C377" t="s">
        <v>1310</v>
      </c>
      <c r="D377">
        <v>35</v>
      </c>
      <c r="E377" s="25">
        <v>65176</v>
      </c>
      <c r="F377">
        <v>4</v>
      </c>
      <c r="G377">
        <v>65176</v>
      </c>
    </row>
    <row r="378" spans="1:7" x14ac:dyDescent="0.3">
      <c r="A378">
        <v>2021</v>
      </c>
      <c r="B378" t="s">
        <v>1042</v>
      </c>
      <c r="C378" t="s">
        <v>1310</v>
      </c>
      <c r="D378">
        <v>35</v>
      </c>
      <c r="E378" s="25">
        <v>65176</v>
      </c>
      <c r="F378">
        <v>5</v>
      </c>
      <c r="G378">
        <v>75604.15625</v>
      </c>
    </row>
    <row r="379" spans="1:7" x14ac:dyDescent="0.3">
      <c r="A379">
        <v>2021</v>
      </c>
      <c r="B379" t="s">
        <v>1043</v>
      </c>
      <c r="C379" t="s">
        <v>1310</v>
      </c>
      <c r="D379">
        <v>35</v>
      </c>
      <c r="E379" s="25">
        <v>65176</v>
      </c>
      <c r="F379">
        <v>6</v>
      </c>
      <c r="G379">
        <v>86032.3203125</v>
      </c>
    </row>
    <row r="380" spans="1:7" x14ac:dyDescent="0.3">
      <c r="A380">
        <v>2021</v>
      </c>
      <c r="B380" t="s">
        <v>1044</v>
      </c>
      <c r="C380" t="s">
        <v>1310</v>
      </c>
      <c r="D380">
        <v>35</v>
      </c>
      <c r="E380" s="25">
        <v>65176</v>
      </c>
      <c r="F380">
        <v>7</v>
      </c>
      <c r="G380">
        <v>96460.4765625</v>
      </c>
    </row>
    <row r="381" spans="1:7" x14ac:dyDescent="0.3">
      <c r="A381">
        <v>2021</v>
      </c>
      <c r="B381" t="s">
        <v>1045</v>
      </c>
      <c r="C381" t="s">
        <v>1310</v>
      </c>
      <c r="D381">
        <v>35</v>
      </c>
      <c r="E381" s="25">
        <v>65176</v>
      </c>
      <c r="F381">
        <v>8</v>
      </c>
      <c r="G381">
        <v>106888.640625</v>
      </c>
    </row>
    <row r="382" spans="1:7" x14ac:dyDescent="0.3">
      <c r="A382">
        <v>2021</v>
      </c>
      <c r="B382" t="s">
        <v>1046</v>
      </c>
      <c r="C382" t="s">
        <v>1310</v>
      </c>
      <c r="D382">
        <v>35</v>
      </c>
      <c r="E382" s="25">
        <v>65176</v>
      </c>
      <c r="F382">
        <v>9</v>
      </c>
      <c r="G382">
        <v>117316.796875</v>
      </c>
    </row>
    <row r="383" spans="1:7" x14ac:dyDescent="0.3">
      <c r="A383">
        <v>2021</v>
      </c>
      <c r="B383" t="s">
        <v>1047</v>
      </c>
      <c r="C383" t="s">
        <v>1310</v>
      </c>
      <c r="D383">
        <v>35</v>
      </c>
      <c r="E383" s="25">
        <v>65176</v>
      </c>
      <c r="F383">
        <v>10</v>
      </c>
      <c r="G383">
        <v>127744.9609375</v>
      </c>
    </row>
    <row r="384" spans="1:7" x14ac:dyDescent="0.3">
      <c r="A384">
        <v>2021</v>
      </c>
      <c r="B384" t="s">
        <v>1048</v>
      </c>
      <c r="C384" t="s">
        <v>1310</v>
      </c>
      <c r="D384">
        <v>35</v>
      </c>
      <c r="E384" s="25">
        <v>65176</v>
      </c>
      <c r="F384">
        <v>11</v>
      </c>
      <c r="G384">
        <v>138173.125</v>
      </c>
    </row>
    <row r="385" spans="1:7" x14ac:dyDescent="0.3">
      <c r="A385">
        <v>2021</v>
      </c>
      <c r="B385" t="s">
        <v>1049</v>
      </c>
      <c r="C385" t="s">
        <v>1310</v>
      </c>
      <c r="D385">
        <v>35</v>
      </c>
      <c r="E385" s="25">
        <v>65176</v>
      </c>
      <c r="F385">
        <v>12</v>
      </c>
      <c r="G385">
        <v>148601.28125</v>
      </c>
    </row>
    <row r="386" spans="1:7" x14ac:dyDescent="0.3">
      <c r="A386">
        <v>2021</v>
      </c>
      <c r="B386" t="s">
        <v>1050</v>
      </c>
      <c r="C386" t="s">
        <v>1311</v>
      </c>
      <c r="D386">
        <v>36</v>
      </c>
      <c r="E386" s="25">
        <v>100377</v>
      </c>
      <c r="F386">
        <v>1</v>
      </c>
      <c r="G386">
        <v>52196.0390625</v>
      </c>
    </row>
    <row r="387" spans="1:7" x14ac:dyDescent="0.3">
      <c r="A387">
        <v>2021</v>
      </c>
      <c r="B387" t="s">
        <v>1051</v>
      </c>
      <c r="C387" t="s">
        <v>1311</v>
      </c>
      <c r="D387">
        <v>36</v>
      </c>
      <c r="E387" s="25">
        <v>100377</v>
      </c>
      <c r="F387">
        <v>2</v>
      </c>
      <c r="G387">
        <v>68256.359375</v>
      </c>
    </row>
    <row r="388" spans="1:7" x14ac:dyDescent="0.3">
      <c r="A388">
        <v>2021</v>
      </c>
      <c r="B388" t="s">
        <v>1052</v>
      </c>
      <c r="C388" t="s">
        <v>1311</v>
      </c>
      <c r="D388">
        <v>36</v>
      </c>
      <c r="E388" s="25">
        <v>100377</v>
      </c>
      <c r="F388">
        <v>3</v>
      </c>
      <c r="G388">
        <v>84316.6796875</v>
      </c>
    </row>
    <row r="389" spans="1:7" x14ac:dyDescent="0.3">
      <c r="A389">
        <v>2021</v>
      </c>
      <c r="B389" t="s">
        <v>1053</v>
      </c>
      <c r="C389" t="s">
        <v>1311</v>
      </c>
      <c r="D389">
        <v>36</v>
      </c>
      <c r="E389" s="25">
        <v>100377</v>
      </c>
      <c r="F389">
        <v>4</v>
      </c>
      <c r="G389">
        <v>100377</v>
      </c>
    </row>
    <row r="390" spans="1:7" x14ac:dyDescent="0.3">
      <c r="A390">
        <v>2021</v>
      </c>
      <c r="B390" t="s">
        <v>1054</v>
      </c>
      <c r="C390" t="s">
        <v>1311</v>
      </c>
      <c r="D390">
        <v>36</v>
      </c>
      <c r="E390" s="25">
        <v>100377</v>
      </c>
      <c r="F390">
        <v>5</v>
      </c>
      <c r="G390">
        <v>116437.3203125</v>
      </c>
    </row>
    <row r="391" spans="1:7" x14ac:dyDescent="0.3">
      <c r="A391">
        <v>2021</v>
      </c>
      <c r="B391" t="s">
        <v>1055</v>
      </c>
      <c r="C391" t="s">
        <v>1311</v>
      </c>
      <c r="D391">
        <v>36</v>
      </c>
      <c r="E391" s="25">
        <v>100377</v>
      </c>
      <c r="F391">
        <v>6</v>
      </c>
      <c r="G391">
        <v>132497.640625</v>
      </c>
    </row>
    <row r="392" spans="1:7" x14ac:dyDescent="0.3">
      <c r="A392">
        <v>2021</v>
      </c>
      <c r="B392" t="s">
        <v>1056</v>
      </c>
      <c r="C392" t="s">
        <v>1311</v>
      </c>
      <c r="D392">
        <v>36</v>
      </c>
      <c r="E392" s="25">
        <v>100377</v>
      </c>
      <c r="F392">
        <v>7</v>
      </c>
      <c r="G392">
        <v>148557.953125</v>
      </c>
    </row>
    <row r="393" spans="1:7" x14ac:dyDescent="0.3">
      <c r="A393">
        <v>2021</v>
      </c>
      <c r="B393" t="s">
        <v>1057</v>
      </c>
      <c r="C393" t="s">
        <v>1311</v>
      </c>
      <c r="D393">
        <v>36</v>
      </c>
      <c r="E393" s="25">
        <v>100377</v>
      </c>
      <c r="F393">
        <v>8</v>
      </c>
      <c r="G393">
        <v>164618.28125</v>
      </c>
    </row>
    <row r="394" spans="1:7" x14ac:dyDescent="0.3">
      <c r="A394">
        <v>2021</v>
      </c>
      <c r="B394" t="s">
        <v>1058</v>
      </c>
      <c r="C394" t="s">
        <v>1311</v>
      </c>
      <c r="D394">
        <v>36</v>
      </c>
      <c r="E394" s="25">
        <v>100377</v>
      </c>
      <c r="F394">
        <v>9</v>
      </c>
      <c r="G394">
        <v>180678.59375</v>
      </c>
    </row>
    <row r="395" spans="1:7" x14ac:dyDescent="0.3">
      <c r="A395">
        <v>2021</v>
      </c>
      <c r="B395" t="s">
        <v>1059</v>
      </c>
      <c r="C395" t="s">
        <v>1311</v>
      </c>
      <c r="D395">
        <v>36</v>
      </c>
      <c r="E395" s="25">
        <v>100377</v>
      </c>
      <c r="F395">
        <v>10</v>
      </c>
      <c r="G395">
        <v>196738.921875</v>
      </c>
    </row>
    <row r="396" spans="1:7" x14ac:dyDescent="0.3">
      <c r="A396">
        <v>2021</v>
      </c>
      <c r="B396" t="s">
        <v>1060</v>
      </c>
      <c r="C396" t="s">
        <v>1311</v>
      </c>
      <c r="D396">
        <v>36</v>
      </c>
      <c r="E396" s="25">
        <v>100377</v>
      </c>
      <c r="F396">
        <v>11</v>
      </c>
      <c r="G396">
        <v>212799.234375</v>
      </c>
    </row>
    <row r="397" spans="1:7" x14ac:dyDescent="0.3">
      <c r="A397">
        <v>2021</v>
      </c>
      <c r="B397" t="s">
        <v>1061</v>
      </c>
      <c r="C397" t="s">
        <v>1311</v>
      </c>
      <c r="D397">
        <v>36</v>
      </c>
      <c r="E397" s="25">
        <v>100377</v>
      </c>
      <c r="F397">
        <v>12</v>
      </c>
      <c r="G397">
        <v>228859.5625</v>
      </c>
    </row>
    <row r="398" spans="1:7" x14ac:dyDescent="0.3">
      <c r="A398">
        <v>2021</v>
      </c>
      <c r="B398" t="s">
        <v>1062</v>
      </c>
      <c r="C398" t="s">
        <v>1312</v>
      </c>
      <c r="D398">
        <v>37</v>
      </c>
      <c r="E398" s="25">
        <v>80738</v>
      </c>
      <c r="F398">
        <v>1</v>
      </c>
      <c r="G398">
        <v>41983.76171875</v>
      </c>
    </row>
    <row r="399" spans="1:7" x14ac:dyDescent="0.3">
      <c r="A399">
        <v>2021</v>
      </c>
      <c r="B399" t="s">
        <v>1063</v>
      </c>
      <c r="C399" t="s">
        <v>1312</v>
      </c>
      <c r="D399">
        <v>37</v>
      </c>
      <c r="E399" s="25">
        <v>80738</v>
      </c>
      <c r="F399">
        <v>2</v>
      </c>
      <c r="G399">
        <v>54901.83984375</v>
      </c>
    </row>
    <row r="400" spans="1:7" x14ac:dyDescent="0.3">
      <c r="A400">
        <v>2021</v>
      </c>
      <c r="B400" t="s">
        <v>1064</v>
      </c>
      <c r="C400" t="s">
        <v>1312</v>
      </c>
      <c r="D400">
        <v>37</v>
      </c>
      <c r="E400" s="25">
        <v>80738</v>
      </c>
      <c r="F400">
        <v>3</v>
      </c>
      <c r="G400">
        <v>67819.921875</v>
      </c>
    </row>
    <row r="401" spans="1:7" x14ac:dyDescent="0.3">
      <c r="A401">
        <v>2021</v>
      </c>
      <c r="B401" t="s">
        <v>1065</v>
      </c>
      <c r="C401" t="s">
        <v>1312</v>
      </c>
      <c r="D401">
        <v>37</v>
      </c>
      <c r="E401" s="25">
        <v>80738</v>
      </c>
      <c r="F401">
        <v>4</v>
      </c>
      <c r="G401">
        <v>80738</v>
      </c>
    </row>
    <row r="402" spans="1:7" x14ac:dyDescent="0.3">
      <c r="A402">
        <v>2021</v>
      </c>
      <c r="B402" t="s">
        <v>1066</v>
      </c>
      <c r="C402" t="s">
        <v>1312</v>
      </c>
      <c r="D402">
        <v>37</v>
      </c>
      <c r="E402" s="25">
        <v>80738</v>
      </c>
      <c r="F402">
        <v>5</v>
      </c>
      <c r="G402">
        <v>93656.078125</v>
      </c>
    </row>
    <row r="403" spans="1:7" x14ac:dyDescent="0.3">
      <c r="A403">
        <v>2021</v>
      </c>
      <c r="B403" t="s">
        <v>1067</v>
      </c>
      <c r="C403" t="s">
        <v>1312</v>
      </c>
      <c r="D403">
        <v>37</v>
      </c>
      <c r="E403" s="25">
        <v>80738</v>
      </c>
      <c r="F403">
        <v>6</v>
      </c>
      <c r="G403">
        <v>106574.15625</v>
      </c>
    </row>
    <row r="404" spans="1:7" x14ac:dyDescent="0.3">
      <c r="A404">
        <v>2021</v>
      </c>
      <c r="B404" t="s">
        <v>1068</v>
      </c>
      <c r="C404" t="s">
        <v>1312</v>
      </c>
      <c r="D404">
        <v>37</v>
      </c>
      <c r="E404" s="25">
        <v>80738</v>
      </c>
      <c r="F404">
        <v>7</v>
      </c>
      <c r="G404">
        <v>119492.2421875</v>
      </c>
    </row>
    <row r="405" spans="1:7" x14ac:dyDescent="0.3">
      <c r="A405">
        <v>2021</v>
      </c>
      <c r="B405" t="s">
        <v>1069</v>
      </c>
      <c r="C405" t="s">
        <v>1312</v>
      </c>
      <c r="D405">
        <v>37</v>
      </c>
      <c r="E405" s="25">
        <v>80738</v>
      </c>
      <c r="F405">
        <v>8</v>
      </c>
      <c r="G405">
        <v>132410.3125</v>
      </c>
    </row>
    <row r="406" spans="1:7" x14ac:dyDescent="0.3">
      <c r="A406">
        <v>2021</v>
      </c>
      <c r="B406" t="s">
        <v>1070</v>
      </c>
      <c r="C406" t="s">
        <v>1312</v>
      </c>
      <c r="D406">
        <v>37</v>
      </c>
      <c r="E406" s="25">
        <v>80738</v>
      </c>
      <c r="F406">
        <v>9</v>
      </c>
      <c r="G406">
        <v>145328.40625</v>
      </c>
    </row>
    <row r="407" spans="1:7" x14ac:dyDescent="0.3">
      <c r="A407">
        <v>2021</v>
      </c>
      <c r="B407" t="s">
        <v>1071</v>
      </c>
      <c r="C407" t="s">
        <v>1312</v>
      </c>
      <c r="D407">
        <v>37</v>
      </c>
      <c r="E407" s="25">
        <v>80738</v>
      </c>
      <c r="F407">
        <v>10</v>
      </c>
      <c r="G407">
        <v>158246.484375</v>
      </c>
    </row>
    <row r="408" spans="1:7" x14ac:dyDescent="0.3">
      <c r="A408">
        <v>2021</v>
      </c>
      <c r="B408" t="s">
        <v>1072</v>
      </c>
      <c r="C408" t="s">
        <v>1312</v>
      </c>
      <c r="D408">
        <v>37</v>
      </c>
      <c r="E408" s="25">
        <v>80738</v>
      </c>
      <c r="F408">
        <v>11</v>
      </c>
      <c r="G408">
        <v>171164.5625</v>
      </c>
    </row>
    <row r="409" spans="1:7" x14ac:dyDescent="0.3">
      <c r="A409">
        <v>2021</v>
      </c>
      <c r="B409" t="s">
        <v>1073</v>
      </c>
      <c r="C409" t="s">
        <v>1312</v>
      </c>
      <c r="D409">
        <v>37</v>
      </c>
      <c r="E409" s="25">
        <v>80738</v>
      </c>
      <c r="F409">
        <v>12</v>
      </c>
      <c r="G409">
        <v>184082.640625</v>
      </c>
    </row>
    <row r="410" spans="1:7" x14ac:dyDescent="0.3">
      <c r="A410">
        <v>2021</v>
      </c>
      <c r="B410" t="s">
        <v>1074</v>
      </c>
      <c r="C410" t="s">
        <v>1313</v>
      </c>
      <c r="D410">
        <v>38</v>
      </c>
      <c r="E410">
        <v>100779</v>
      </c>
      <c r="F410">
        <v>1</v>
      </c>
      <c r="G410">
        <v>52405.078125</v>
      </c>
    </row>
    <row r="411" spans="1:7" x14ac:dyDescent="0.3">
      <c r="A411">
        <v>2021</v>
      </c>
      <c r="B411" t="s">
        <v>1075</v>
      </c>
      <c r="C411" t="s">
        <v>1313</v>
      </c>
      <c r="D411">
        <v>38</v>
      </c>
      <c r="E411">
        <v>100779</v>
      </c>
      <c r="F411">
        <v>2</v>
      </c>
      <c r="G411">
        <v>68529.71875</v>
      </c>
    </row>
    <row r="412" spans="1:7" x14ac:dyDescent="0.3">
      <c r="A412">
        <v>2021</v>
      </c>
      <c r="B412" t="s">
        <v>1076</v>
      </c>
      <c r="C412" t="s">
        <v>1313</v>
      </c>
      <c r="D412">
        <v>38</v>
      </c>
      <c r="E412">
        <v>100779</v>
      </c>
      <c r="F412">
        <v>3</v>
      </c>
      <c r="G412">
        <v>84654.359375</v>
      </c>
    </row>
    <row r="413" spans="1:7" x14ac:dyDescent="0.3">
      <c r="A413">
        <v>2021</v>
      </c>
      <c r="B413" t="s">
        <v>1077</v>
      </c>
      <c r="C413" t="s">
        <v>1313</v>
      </c>
      <c r="D413">
        <v>38</v>
      </c>
      <c r="E413">
        <v>100779</v>
      </c>
      <c r="F413">
        <v>4</v>
      </c>
      <c r="G413">
        <v>100779</v>
      </c>
    </row>
    <row r="414" spans="1:7" x14ac:dyDescent="0.3">
      <c r="A414">
        <v>2021</v>
      </c>
      <c r="B414" t="s">
        <v>1078</v>
      </c>
      <c r="C414" t="s">
        <v>1313</v>
      </c>
      <c r="D414">
        <v>38</v>
      </c>
      <c r="E414">
        <v>100779</v>
      </c>
      <c r="F414">
        <v>5</v>
      </c>
      <c r="G414">
        <v>116903.640625</v>
      </c>
    </row>
    <row r="415" spans="1:7" x14ac:dyDescent="0.3">
      <c r="A415">
        <v>2021</v>
      </c>
      <c r="B415" t="s">
        <v>1079</v>
      </c>
      <c r="C415" t="s">
        <v>1313</v>
      </c>
      <c r="D415">
        <v>38</v>
      </c>
      <c r="E415">
        <v>100779</v>
      </c>
      <c r="F415">
        <v>6</v>
      </c>
      <c r="G415">
        <v>133028.28125</v>
      </c>
    </row>
    <row r="416" spans="1:7" x14ac:dyDescent="0.3">
      <c r="A416">
        <v>2021</v>
      </c>
      <c r="B416" t="s">
        <v>1080</v>
      </c>
      <c r="C416" t="s">
        <v>1313</v>
      </c>
      <c r="D416">
        <v>38</v>
      </c>
      <c r="E416">
        <v>100779</v>
      </c>
      <c r="F416">
        <v>7</v>
      </c>
      <c r="G416">
        <v>149152.921875</v>
      </c>
    </row>
    <row r="417" spans="1:7" x14ac:dyDescent="0.3">
      <c r="A417">
        <v>2021</v>
      </c>
      <c r="B417" t="s">
        <v>1081</v>
      </c>
      <c r="C417" t="s">
        <v>1313</v>
      </c>
      <c r="D417">
        <v>38</v>
      </c>
      <c r="E417">
        <v>100779</v>
      </c>
      <c r="F417">
        <v>8</v>
      </c>
      <c r="G417">
        <v>165277.5625</v>
      </c>
    </row>
    <row r="418" spans="1:7" x14ac:dyDescent="0.3">
      <c r="A418">
        <v>2021</v>
      </c>
      <c r="B418" t="s">
        <v>1082</v>
      </c>
      <c r="C418" t="s">
        <v>1313</v>
      </c>
      <c r="D418">
        <v>38</v>
      </c>
      <c r="E418">
        <v>100779</v>
      </c>
      <c r="F418">
        <v>9</v>
      </c>
      <c r="G418">
        <v>181402.203125</v>
      </c>
    </row>
    <row r="419" spans="1:7" x14ac:dyDescent="0.3">
      <c r="A419">
        <v>2021</v>
      </c>
      <c r="B419" t="s">
        <v>1083</v>
      </c>
      <c r="C419" t="s">
        <v>1313</v>
      </c>
      <c r="D419">
        <v>38</v>
      </c>
      <c r="E419">
        <v>100779</v>
      </c>
      <c r="F419">
        <v>10</v>
      </c>
      <c r="G419">
        <v>197526.84375</v>
      </c>
    </row>
    <row r="420" spans="1:7" x14ac:dyDescent="0.3">
      <c r="A420">
        <v>2021</v>
      </c>
      <c r="B420" t="s">
        <v>1084</v>
      </c>
      <c r="C420" t="s">
        <v>1313</v>
      </c>
      <c r="D420">
        <v>38</v>
      </c>
      <c r="E420">
        <v>100779</v>
      </c>
      <c r="F420">
        <v>11</v>
      </c>
      <c r="G420">
        <v>213651.484375</v>
      </c>
    </row>
    <row r="421" spans="1:7" x14ac:dyDescent="0.3">
      <c r="A421">
        <v>2021</v>
      </c>
      <c r="B421" t="s">
        <v>1085</v>
      </c>
      <c r="C421" t="s">
        <v>1313</v>
      </c>
      <c r="D421">
        <v>38</v>
      </c>
      <c r="E421">
        <v>100779</v>
      </c>
      <c r="F421">
        <v>12</v>
      </c>
      <c r="G421">
        <v>229776.125</v>
      </c>
    </row>
    <row r="422" spans="1:7" x14ac:dyDescent="0.3">
      <c r="A422">
        <v>2021</v>
      </c>
      <c r="B422" t="s">
        <v>1086</v>
      </c>
      <c r="C422" t="s">
        <v>1314</v>
      </c>
      <c r="D422">
        <v>39</v>
      </c>
      <c r="E422">
        <v>87994</v>
      </c>
      <c r="F422">
        <v>1</v>
      </c>
      <c r="G422">
        <v>45756.87890625</v>
      </c>
    </row>
    <row r="423" spans="1:7" x14ac:dyDescent="0.3">
      <c r="A423">
        <v>2021</v>
      </c>
      <c r="B423" t="s">
        <v>1087</v>
      </c>
      <c r="C423" t="s">
        <v>1314</v>
      </c>
      <c r="D423">
        <v>39</v>
      </c>
      <c r="E423">
        <v>87994</v>
      </c>
      <c r="F423">
        <v>2</v>
      </c>
      <c r="G423">
        <v>59835.921875</v>
      </c>
    </row>
    <row r="424" spans="1:7" x14ac:dyDescent="0.3">
      <c r="A424">
        <v>2021</v>
      </c>
      <c r="B424" t="s">
        <v>1088</v>
      </c>
      <c r="C424" t="s">
        <v>1314</v>
      </c>
      <c r="D424">
        <v>39</v>
      </c>
      <c r="E424">
        <v>87994</v>
      </c>
      <c r="F424">
        <v>3</v>
      </c>
      <c r="G424">
        <v>73914.9609375</v>
      </c>
    </row>
    <row r="425" spans="1:7" x14ac:dyDescent="0.3">
      <c r="A425">
        <v>2021</v>
      </c>
      <c r="B425" t="s">
        <v>1089</v>
      </c>
      <c r="C425" t="s">
        <v>1314</v>
      </c>
      <c r="D425">
        <v>39</v>
      </c>
      <c r="E425">
        <v>87994</v>
      </c>
      <c r="F425">
        <v>4</v>
      </c>
      <c r="G425">
        <v>87994</v>
      </c>
    </row>
    <row r="426" spans="1:7" x14ac:dyDescent="0.3">
      <c r="A426">
        <v>2021</v>
      </c>
      <c r="B426" t="s">
        <v>1090</v>
      </c>
      <c r="C426" t="s">
        <v>1314</v>
      </c>
      <c r="D426">
        <v>39</v>
      </c>
      <c r="E426">
        <v>87994</v>
      </c>
      <c r="F426">
        <v>5</v>
      </c>
      <c r="G426">
        <v>102073.0390625</v>
      </c>
    </row>
    <row r="427" spans="1:7" x14ac:dyDescent="0.3">
      <c r="A427">
        <v>2021</v>
      </c>
      <c r="B427" t="s">
        <v>1091</v>
      </c>
      <c r="C427" t="s">
        <v>1314</v>
      </c>
      <c r="D427">
        <v>39</v>
      </c>
      <c r="E427">
        <v>87994</v>
      </c>
      <c r="F427">
        <v>6</v>
      </c>
      <c r="G427">
        <v>116152.078125</v>
      </c>
    </row>
    <row r="428" spans="1:7" x14ac:dyDescent="0.3">
      <c r="A428">
        <v>2021</v>
      </c>
      <c r="B428" t="s">
        <v>1092</v>
      </c>
      <c r="C428" t="s">
        <v>1314</v>
      </c>
      <c r="D428">
        <v>39</v>
      </c>
      <c r="E428">
        <v>87994</v>
      </c>
      <c r="F428">
        <v>7</v>
      </c>
      <c r="G428">
        <v>130231.1171875</v>
      </c>
    </row>
    <row r="429" spans="1:7" x14ac:dyDescent="0.3">
      <c r="A429">
        <v>2021</v>
      </c>
      <c r="B429" t="s">
        <v>1093</v>
      </c>
      <c r="C429" t="s">
        <v>1314</v>
      </c>
      <c r="D429">
        <v>39</v>
      </c>
      <c r="E429">
        <v>87994</v>
      </c>
      <c r="F429">
        <v>8</v>
      </c>
      <c r="G429">
        <v>144310.15625</v>
      </c>
    </row>
    <row r="430" spans="1:7" x14ac:dyDescent="0.3">
      <c r="A430">
        <v>2021</v>
      </c>
      <c r="B430" t="s">
        <v>1094</v>
      </c>
      <c r="C430" t="s">
        <v>1314</v>
      </c>
      <c r="D430">
        <v>39</v>
      </c>
      <c r="E430">
        <v>87994</v>
      </c>
      <c r="F430">
        <v>9</v>
      </c>
      <c r="G430">
        <v>158389.203125</v>
      </c>
    </row>
    <row r="431" spans="1:7" x14ac:dyDescent="0.3">
      <c r="A431">
        <v>2021</v>
      </c>
      <c r="B431" t="s">
        <v>1095</v>
      </c>
      <c r="C431" t="s">
        <v>1314</v>
      </c>
      <c r="D431">
        <v>39</v>
      </c>
      <c r="E431">
        <v>87994</v>
      </c>
      <c r="F431">
        <v>10</v>
      </c>
      <c r="G431">
        <v>172468.234375</v>
      </c>
    </row>
    <row r="432" spans="1:7" x14ac:dyDescent="0.3">
      <c r="A432">
        <v>2021</v>
      </c>
      <c r="B432" t="s">
        <v>1096</v>
      </c>
      <c r="C432" t="s">
        <v>1314</v>
      </c>
      <c r="D432">
        <v>39</v>
      </c>
      <c r="E432">
        <v>87994</v>
      </c>
      <c r="F432">
        <v>11</v>
      </c>
      <c r="G432">
        <v>186547.28125</v>
      </c>
    </row>
    <row r="433" spans="1:7" x14ac:dyDescent="0.3">
      <c r="A433">
        <v>2021</v>
      </c>
      <c r="B433" t="s">
        <v>1097</v>
      </c>
      <c r="C433" t="s">
        <v>1314</v>
      </c>
      <c r="D433">
        <v>39</v>
      </c>
      <c r="E433">
        <v>87994</v>
      </c>
      <c r="F433">
        <v>12</v>
      </c>
      <c r="G433">
        <v>200626.3125</v>
      </c>
    </row>
    <row r="434" spans="1:7" x14ac:dyDescent="0.3">
      <c r="A434">
        <v>2021</v>
      </c>
      <c r="B434" t="s">
        <v>1098</v>
      </c>
      <c r="C434" t="s">
        <v>1315</v>
      </c>
      <c r="D434">
        <v>40</v>
      </c>
      <c r="E434">
        <v>73480</v>
      </c>
      <c r="F434">
        <v>1</v>
      </c>
      <c r="G434">
        <v>38209.6015625</v>
      </c>
    </row>
    <row r="435" spans="1:7" x14ac:dyDescent="0.3">
      <c r="A435">
        <v>2021</v>
      </c>
      <c r="B435" t="s">
        <v>1099</v>
      </c>
      <c r="C435" t="s">
        <v>1315</v>
      </c>
      <c r="D435">
        <v>40</v>
      </c>
      <c r="E435">
        <v>73480</v>
      </c>
      <c r="F435">
        <v>2</v>
      </c>
      <c r="G435">
        <v>49966.3984375</v>
      </c>
    </row>
    <row r="436" spans="1:7" x14ac:dyDescent="0.3">
      <c r="A436">
        <v>2021</v>
      </c>
      <c r="B436" t="s">
        <v>1100</v>
      </c>
      <c r="C436" t="s">
        <v>1315</v>
      </c>
      <c r="D436">
        <v>40</v>
      </c>
      <c r="E436">
        <v>73480</v>
      </c>
      <c r="F436">
        <v>3</v>
      </c>
      <c r="G436">
        <v>61723.19921875</v>
      </c>
    </row>
    <row r="437" spans="1:7" x14ac:dyDescent="0.3">
      <c r="A437">
        <v>2021</v>
      </c>
      <c r="B437" t="s">
        <v>1101</v>
      </c>
      <c r="C437" t="s">
        <v>1315</v>
      </c>
      <c r="D437">
        <v>40</v>
      </c>
      <c r="E437">
        <v>73480</v>
      </c>
      <c r="F437">
        <v>4</v>
      </c>
      <c r="G437">
        <v>73480</v>
      </c>
    </row>
    <row r="438" spans="1:7" x14ac:dyDescent="0.3">
      <c r="A438">
        <v>2021</v>
      </c>
      <c r="B438" t="s">
        <v>1102</v>
      </c>
      <c r="C438" t="s">
        <v>1315</v>
      </c>
      <c r="D438">
        <v>40</v>
      </c>
      <c r="E438">
        <v>73480</v>
      </c>
      <c r="F438">
        <v>5</v>
      </c>
      <c r="G438">
        <v>85236.796875</v>
      </c>
    </row>
    <row r="439" spans="1:7" x14ac:dyDescent="0.3">
      <c r="A439">
        <v>2021</v>
      </c>
      <c r="B439" t="s">
        <v>1103</v>
      </c>
      <c r="C439" t="s">
        <v>1315</v>
      </c>
      <c r="D439">
        <v>40</v>
      </c>
      <c r="E439">
        <v>73480</v>
      </c>
      <c r="F439">
        <v>6</v>
      </c>
      <c r="G439">
        <v>96993.6015625</v>
      </c>
    </row>
    <row r="440" spans="1:7" x14ac:dyDescent="0.3">
      <c r="A440">
        <v>2021</v>
      </c>
      <c r="B440" t="s">
        <v>1104</v>
      </c>
      <c r="C440" t="s">
        <v>1315</v>
      </c>
      <c r="D440">
        <v>40</v>
      </c>
      <c r="E440">
        <v>73480</v>
      </c>
      <c r="F440">
        <v>7</v>
      </c>
      <c r="G440">
        <v>108750.3984375</v>
      </c>
    </row>
    <row r="441" spans="1:7" x14ac:dyDescent="0.3">
      <c r="A441">
        <v>2021</v>
      </c>
      <c r="B441" t="s">
        <v>1105</v>
      </c>
      <c r="C441" t="s">
        <v>1315</v>
      </c>
      <c r="D441">
        <v>40</v>
      </c>
      <c r="E441">
        <v>73480</v>
      </c>
      <c r="F441">
        <v>8</v>
      </c>
      <c r="G441">
        <v>120507.203125</v>
      </c>
    </row>
    <row r="442" spans="1:7" x14ac:dyDescent="0.3">
      <c r="A442">
        <v>2021</v>
      </c>
      <c r="B442" t="s">
        <v>1106</v>
      </c>
      <c r="C442" t="s">
        <v>1315</v>
      </c>
      <c r="D442">
        <v>40</v>
      </c>
      <c r="E442">
        <v>73480</v>
      </c>
      <c r="F442">
        <v>9</v>
      </c>
      <c r="G442">
        <v>132264</v>
      </c>
    </row>
    <row r="443" spans="1:7" x14ac:dyDescent="0.3">
      <c r="A443">
        <v>2021</v>
      </c>
      <c r="B443" t="s">
        <v>1107</v>
      </c>
      <c r="C443" t="s">
        <v>1315</v>
      </c>
      <c r="D443">
        <v>40</v>
      </c>
      <c r="E443">
        <v>73480</v>
      </c>
      <c r="F443">
        <v>10</v>
      </c>
      <c r="G443">
        <v>144020.796875</v>
      </c>
    </row>
    <row r="444" spans="1:7" x14ac:dyDescent="0.3">
      <c r="A444">
        <v>2021</v>
      </c>
      <c r="B444" t="s">
        <v>1108</v>
      </c>
      <c r="C444" t="s">
        <v>1315</v>
      </c>
      <c r="D444">
        <v>40</v>
      </c>
      <c r="E444">
        <v>73480</v>
      </c>
      <c r="F444">
        <v>11</v>
      </c>
      <c r="G444">
        <v>155777.59375</v>
      </c>
    </row>
    <row r="445" spans="1:7" x14ac:dyDescent="0.3">
      <c r="A445">
        <v>2021</v>
      </c>
      <c r="B445" t="s">
        <v>1109</v>
      </c>
      <c r="C445" t="s">
        <v>1315</v>
      </c>
      <c r="D445">
        <v>40</v>
      </c>
      <c r="E445">
        <v>73480</v>
      </c>
      <c r="F445">
        <v>12</v>
      </c>
      <c r="G445">
        <v>167534.40625</v>
      </c>
    </row>
    <row r="446" spans="1:7" x14ac:dyDescent="0.3">
      <c r="A446">
        <v>2021</v>
      </c>
      <c r="B446" t="s">
        <v>1110</v>
      </c>
      <c r="C446" t="s">
        <v>1316</v>
      </c>
      <c r="D446">
        <v>41</v>
      </c>
      <c r="E446">
        <v>89120</v>
      </c>
      <c r="F446">
        <v>1</v>
      </c>
      <c r="G446">
        <v>46342.3984375</v>
      </c>
    </row>
    <row r="447" spans="1:7" x14ac:dyDescent="0.3">
      <c r="A447">
        <v>2021</v>
      </c>
      <c r="B447" t="s">
        <v>1111</v>
      </c>
      <c r="C447" t="s">
        <v>1316</v>
      </c>
      <c r="D447">
        <v>41</v>
      </c>
      <c r="E447">
        <v>89120</v>
      </c>
      <c r="F447">
        <v>2</v>
      </c>
      <c r="G447">
        <v>60601.6015625</v>
      </c>
    </row>
    <row r="448" spans="1:7" x14ac:dyDescent="0.3">
      <c r="A448">
        <v>2021</v>
      </c>
      <c r="B448" t="s">
        <v>1112</v>
      </c>
      <c r="C448" t="s">
        <v>1316</v>
      </c>
      <c r="D448">
        <v>41</v>
      </c>
      <c r="E448">
        <v>89120</v>
      </c>
      <c r="F448">
        <v>3</v>
      </c>
      <c r="G448">
        <v>74860.796875</v>
      </c>
    </row>
    <row r="449" spans="1:7" x14ac:dyDescent="0.3">
      <c r="A449">
        <v>2021</v>
      </c>
      <c r="B449" t="s">
        <v>1113</v>
      </c>
      <c r="C449" t="s">
        <v>1316</v>
      </c>
      <c r="D449">
        <v>41</v>
      </c>
      <c r="E449">
        <v>89120</v>
      </c>
      <c r="F449">
        <v>4</v>
      </c>
      <c r="G449">
        <v>89120</v>
      </c>
    </row>
    <row r="450" spans="1:7" x14ac:dyDescent="0.3">
      <c r="A450">
        <v>2021</v>
      </c>
      <c r="B450" t="s">
        <v>1114</v>
      </c>
      <c r="C450" t="s">
        <v>1316</v>
      </c>
      <c r="D450">
        <v>41</v>
      </c>
      <c r="E450">
        <v>89120</v>
      </c>
      <c r="F450">
        <v>5</v>
      </c>
      <c r="G450">
        <v>103379.203125</v>
      </c>
    </row>
    <row r="451" spans="1:7" x14ac:dyDescent="0.3">
      <c r="A451">
        <v>2021</v>
      </c>
      <c r="B451" t="s">
        <v>1115</v>
      </c>
      <c r="C451" t="s">
        <v>1316</v>
      </c>
      <c r="D451">
        <v>41</v>
      </c>
      <c r="E451">
        <v>89120</v>
      </c>
      <c r="F451">
        <v>6</v>
      </c>
      <c r="G451">
        <v>117638.3984375</v>
      </c>
    </row>
    <row r="452" spans="1:7" x14ac:dyDescent="0.3">
      <c r="A452">
        <v>2021</v>
      </c>
      <c r="B452" t="s">
        <v>1116</v>
      </c>
      <c r="C452" t="s">
        <v>1316</v>
      </c>
      <c r="D452">
        <v>41</v>
      </c>
      <c r="E452">
        <v>89120</v>
      </c>
      <c r="F452">
        <v>7</v>
      </c>
      <c r="G452">
        <v>131897.59375</v>
      </c>
    </row>
    <row r="453" spans="1:7" x14ac:dyDescent="0.3">
      <c r="A453">
        <v>2021</v>
      </c>
      <c r="B453" t="s">
        <v>1117</v>
      </c>
      <c r="C453" t="s">
        <v>1316</v>
      </c>
      <c r="D453">
        <v>41</v>
      </c>
      <c r="E453">
        <v>89120</v>
      </c>
      <c r="F453">
        <v>8</v>
      </c>
      <c r="G453">
        <v>146156.796875</v>
      </c>
    </row>
    <row r="454" spans="1:7" x14ac:dyDescent="0.3">
      <c r="A454">
        <v>2021</v>
      </c>
      <c r="B454" t="s">
        <v>1118</v>
      </c>
      <c r="C454" t="s">
        <v>1316</v>
      </c>
      <c r="D454">
        <v>41</v>
      </c>
      <c r="E454">
        <v>89120</v>
      </c>
      <c r="F454">
        <v>9</v>
      </c>
      <c r="G454">
        <v>160416</v>
      </c>
    </row>
    <row r="455" spans="1:7" x14ac:dyDescent="0.3">
      <c r="A455">
        <v>2021</v>
      </c>
      <c r="B455" t="s">
        <v>1119</v>
      </c>
      <c r="C455" t="s">
        <v>1316</v>
      </c>
      <c r="D455">
        <v>41</v>
      </c>
      <c r="E455">
        <v>89120</v>
      </c>
      <c r="F455">
        <v>10</v>
      </c>
      <c r="G455">
        <v>174675.203125</v>
      </c>
    </row>
    <row r="456" spans="1:7" x14ac:dyDescent="0.3">
      <c r="A456">
        <v>2021</v>
      </c>
      <c r="B456" t="s">
        <v>1120</v>
      </c>
      <c r="C456" t="s">
        <v>1316</v>
      </c>
      <c r="D456">
        <v>41</v>
      </c>
      <c r="E456">
        <v>89120</v>
      </c>
      <c r="F456">
        <v>11</v>
      </c>
      <c r="G456">
        <v>188934.40625</v>
      </c>
    </row>
    <row r="457" spans="1:7" x14ac:dyDescent="0.3">
      <c r="A457">
        <v>2021</v>
      </c>
      <c r="B457" t="s">
        <v>1121</v>
      </c>
      <c r="C457" t="s">
        <v>1316</v>
      </c>
      <c r="D457">
        <v>41</v>
      </c>
      <c r="E457">
        <v>89120</v>
      </c>
      <c r="F457">
        <v>12</v>
      </c>
      <c r="G457">
        <v>203193.59375</v>
      </c>
    </row>
    <row r="458" spans="1:7" x14ac:dyDescent="0.3">
      <c r="A458">
        <v>2021</v>
      </c>
      <c r="B458" t="s">
        <v>1122</v>
      </c>
      <c r="C458" t="s">
        <v>1317</v>
      </c>
      <c r="D458">
        <v>42</v>
      </c>
      <c r="E458">
        <v>96778</v>
      </c>
      <c r="F458">
        <v>1</v>
      </c>
      <c r="G458">
        <v>50324.55859375</v>
      </c>
    </row>
    <row r="459" spans="1:7" x14ac:dyDescent="0.3">
      <c r="A459">
        <v>2021</v>
      </c>
      <c r="B459" t="s">
        <v>1123</v>
      </c>
      <c r="C459" t="s">
        <v>1317</v>
      </c>
      <c r="D459">
        <v>42</v>
      </c>
      <c r="E459">
        <v>96778</v>
      </c>
      <c r="F459">
        <v>2</v>
      </c>
      <c r="G459">
        <v>65809.0390625</v>
      </c>
    </row>
    <row r="460" spans="1:7" x14ac:dyDescent="0.3">
      <c r="A460">
        <v>2021</v>
      </c>
      <c r="B460" t="s">
        <v>1124</v>
      </c>
      <c r="C460" t="s">
        <v>1317</v>
      </c>
      <c r="D460">
        <v>42</v>
      </c>
      <c r="E460">
        <v>96778</v>
      </c>
      <c r="F460">
        <v>3</v>
      </c>
      <c r="G460">
        <v>81293.5234375</v>
      </c>
    </row>
    <row r="461" spans="1:7" x14ac:dyDescent="0.3">
      <c r="A461">
        <v>2021</v>
      </c>
      <c r="B461" t="s">
        <v>1125</v>
      </c>
      <c r="C461" t="s">
        <v>1317</v>
      </c>
      <c r="D461">
        <v>42</v>
      </c>
      <c r="E461">
        <v>96778</v>
      </c>
      <c r="F461">
        <v>4</v>
      </c>
      <c r="G461">
        <v>96778</v>
      </c>
    </row>
    <row r="462" spans="1:7" x14ac:dyDescent="0.3">
      <c r="A462">
        <v>2021</v>
      </c>
      <c r="B462" t="s">
        <v>1126</v>
      </c>
      <c r="C462" t="s">
        <v>1317</v>
      </c>
      <c r="D462">
        <v>42</v>
      </c>
      <c r="E462">
        <v>96778</v>
      </c>
      <c r="F462">
        <v>5</v>
      </c>
      <c r="G462">
        <v>112262.4765625</v>
      </c>
    </row>
    <row r="463" spans="1:7" x14ac:dyDescent="0.3">
      <c r="A463">
        <v>2021</v>
      </c>
      <c r="B463" t="s">
        <v>1127</v>
      </c>
      <c r="C463" t="s">
        <v>1317</v>
      </c>
      <c r="D463">
        <v>42</v>
      </c>
      <c r="E463">
        <v>96778</v>
      </c>
      <c r="F463">
        <v>6</v>
      </c>
      <c r="G463">
        <v>127746.9609375</v>
      </c>
    </row>
    <row r="464" spans="1:7" x14ac:dyDescent="0.3">
      <c r="A464">
        <v>2021</v>
      </c>
      <c r="B464" t="s">
        <v>1128</v>
      </c>
      <c r="C464" t="s">
        <v>1317</v>
      </c>
      <c r="D464">
        <v>42</v>
      </c>
      <c r="E464">
        <v>96778</v>
      </c>
      <c r="F464">
        <v>7</v>
      </c>
      <c r="G464">
        <v>143231.4375</v>
      </c>
    </row>
    <row r="465" spans="1:7" x14ac:dyDescent="0.3">
      <c r="A465">
        <v>2021</v>
      </c>
      <c r="B465" t="s">
        <v>1129</v>
      </c>
      <c r="C465" t="s">
        <v>1317</v>
      </c>
      <c r="D465">
        <v>42</v>
      </c>
      <c r="E465">
        <v>96778</v>
      </c>
      <c r="F465">
        <v>8</v>
      </c>
      <c r="G465">
        <v>158715.921875</v>
      </c>
    </row>
    <row r="466" spans="1:7" x14ac:dyDescent="0.3">
      <c r="A466">
        <v>2021</v>
      </c>
      <c r="B466" t="s">
        <v>1130</v>
      </c>
      <c r="C466" t="s">
        <v>1317</v>
      </c>
      <c r="D466">
        <v>42</v>
      </c>
      <c r="E466">
        <v>96778</v>
      </c>
      <c r="F466">
        <v>9</v>
      </c>
      <c r="G466">
        <v>174200.40625</v>
      </c>
    </row>
    <row r="467" spans="1:7" x14ac:dyDescent="0.3">
      <c r="A467">
        <v>2021</v>
      </c>
      <c r="B467" t="s">
        <v>1131</v>
      </c>
      <c r="C467" t="s">
        <v>1317</v>
      </c>
      <c r="D467">
        <v>42</v>
      </c>
      <c r="E467">
        <v>96778</v>
      </c>
      <c r="F467">
        <v>10</v>
      </c>
      <c r="G467">
        <v>189684.875</v>
      </c>
    </row>
    <row r="468" spans="1:7" x14ac:dyDescent="0.3">
      <c r="A468">
        <v>2021</v>
      </c>
      <c r="B468" t="s">
        <v>1132</v>
      </c>
      <c r="C468" t="s">
        <v>1317</v>
      </c>
      <c r="D468">
        <v>42</v>
      </c>
      <c r="E468">
        <v>96778</v>
      </c>
      <c r="F468">
        <v>11</v>
      </c>
      <c r="G468">
        <v>205169.359375</v>
      </c>
    </row>
    <row r="469" spans="1:7" x14ac:dyDescent="0.3">
      <c r="A469">
        <v>2021</v>
      </c>
      <c r="B469" t="s">
        <v>1133</v>
      </c>
      <c r="C469" t="s">
        <v>1317</v>
      </c>
      <c r="D469">
        <v>42</v>
      </c>
      <c r="E469">
        <v>96778</v>
      </c>
      <c r="F469">
        <v>12</v>
      </c>
      <c r="G469">
        <v>220653.84375</v>
      </c>
    </row>
    <row r="470" spans="1:7" x14ac:dyDescent="0.3">
      <c r="A470">
        <v>2021</v>
      </c>
      <c r="B470" t="s">
        <v>1134</v>
      </c>
      <c r="C470" t="s">
        <v>1318</v>
      </c>
      <c r="D470">
        <v>44</v>
      </c>
      <c r="E470">
        <v>103413</v>
      </c>
      <c r="F470">
        <v>1</v>
      </c>
      <c r="G470">
        <v>53774.76171875</v>
      </c>
    </row>
    <row r="471" spans="1:7" x14ac:dyDescent="0.3">
      <c r="A471">
        <v>2021</v>
      </c>
      <c r="B471" t="s">
        <v>1135</v>
      </c>
      <c r="C471" t="s">
        <v>1318</v>
      </c>
      <c r="D471">
        <v>44</v>
      </c>
      <c r="E471">
        <v>103413</v>
      </c>
      <c r="F471">
        <v>2</v>
      </c>
      <c r="G471">
        <v>70320.84375</v>
      </c>
    </row>
    <row r="472" spans="1:7" x14ac:dyDescent="0.3">
      <c r="A472">
        <v>2021</v>
      </c>
      <c r="B472" t="s">
        <v>1136</v>
      </c>
      <c r="C472" t="s">
        <v>1318</v>
      </c>
      <c r="D472">
        <v>44</v>
      </c>
      <c r="E472">
        <v>103413</v>
      </c>
      <c r="F472">
        <v>3</v>
      </c>
      <c r="G472">
        <v>86866.921875</v>
      </c>
    </row>
    <row r="473" spans="1:7" x14ac:dyDescent="0.3">
      <c r="A473">
        <v>2021</v>
      </c>
      <c r="B473" t="s">
        <v>1137</v>
      </c>
      <c r="C473" t="s">
        <v>1318</v>
      </c>
      <c r="D473">
        <v>44</v>
      </c>
      <c r="E473">
        <v>103413</v>
      </c>
      <c r="F473">
        <v>4</v>
      </c>
      <c r="G473">
        <v>103413</v>
      </c>
    </row>
    <row r="474" spans="1:7" x14ac:dyDescent="0.3">
      <c r="A474">
        <v>2021</v>
      </c>
      <c r="B474" t="s">
        <v>1138</v>
      </c>
      <c r="C474" t="s">
        <v>1318</v>
      </c>
      <c r="D474">
        <v>44</v>
      </c>
      <c r="E474">
        <v>103413</v>
      </c>
      <c r="F474">
        <v>5</v>
      </c>
      <c r="G474">
        <v>119959.078125</v>
      </c>
    </row>
    <row r="475" spans="1:7" x14ac:dyDescent="0.3">
      <c r="A475">
        <v>2021</v>
      </c>
      <c r="B475" t="s">
        <v>1139</v>
      </c>
      <c r="C475" t="s">
        <v>1318</v>
      </c>
      <c r="D475">
        <v>44</v>
      </c>
      <c r="E475">
        <v>103413</v>
      </c>
      <c r="F475">
        <v>6</v>
      </c>
      <c r="G475">
        <v>136505.15625</v>
      </c>
    </row>
    <row r="476" spans="1:7" x14ac:dyDescent="0.3">
      <c r="A476">
        <v>2021</v>
      </c>
      <c r="B476" t="s">
        <v>1140</v>
      </c>
      <c r="C476" t="s">
        <v>1318</v>
      </c>
      <c r="D476">
        <v>44</v>
      </c>
      <c r="E476">
        <v>103413</v>
      </c>
      <c r="F476">
        <v>7</v>
      </c>
      <c r="G476">
        <v>153051.234375</v>
      </c>
    </row>
    <row r="477" spans="1:7" x14ac:dyDescent="0.3">
      <c r="A477">
        <v>2021</v>
      </c>
      <c r="B477" t="s">
        <v>1141</v>
      </c>
      <c r="C477" t="s">
        <v>1318</v>
      </c>
      <c r="D477">
        <v>44</v>
      </c>
      <c r="E477">
        <v>103413</v>
      </c>
      <c r="F477">
        <v>8</v>
      </c>
      <c r="G477">
        <v>169597.3125</v>
      </c>
    </row>
    <row r="478" spans="1:7" x14ac:dyDescent="0.3">
      <c r="A478">
        <v>2021</v>
      </c>
      <c r="B478" t="s">
        <v>1142</v>
      </c>
      <c r="C478" t="s">
        <v>1318</v>
      </c>
      <c r="D478">
        <v>44</v>
      </c>
      <c r="E478">
        <v>103413</v>
      </c>
      <c r="F478">
        <v>9</v>
      </c>
      <c r="G478">
        <v>186143.40625</v>
      </c>
    </row>
    <row r="479" spans="1:7" x14ac:dyDescent="0.3">
      <c r="A479">
        <v>2021</v>
      </c>
      <c r="B479" t="s">
        <v>1143</v>
      </c>
      <c r="C479" t="s">
        <v>1318</v>
      </c>
      <c r="D479">
        <v>44</v>
      </c>
      <c r="E479">
        <v>103413</v>
      </c>
      <c r="F479">
        <v>10</v>
      </c>
      <c r="G479">
        <v>202689.484375</v>
      </c>
    </row>
    <row r="480" spans="1:7" x14ac:dyDescent="0.3">
      <c r="A480">
        <v>2021</v>
      </c>
      <c r="B480" t="s">
        <v>1144</v>
      </c>
      <c r="C480" t="s">
        <v>1318</v>
      </c>
      <c r="D480">
        <v>44</v>
      </c>
      <c r="E480">
        <v>103413</v>
      </c>
      <c r="F480">
        <v>11</v>
      </c>
      <c r="G480">
        <v>219235.5625</v>
      </c>
    </row>
    <row r="481" spans="1:7" x14ac:dyDescent="0.3">
      <c r="A481">
        <v>2021</v>
      </c>
      <c r="B481" t="s">
        <v>1145</v>
      </c>
      <c r="C481" t="s">
        <v>1318</v>
      </c>
      <c r="D481">
        <v>44</v>
      </c>
      <c r="E481">
        <v>103413</v>
      </c>
      <c r="F481">
        <v>12</v>
      </c>
      <c r="G481">
        <v>235781.640625</v>
      </c>
    </row>
    <row r="482" spans="1:7" x14ac:dyDescent="0.3">
      <c r="A482">
        <v>2021</v>
      </c>
      <c r="B482" t="s">
        <v>1146</v>
      </c>
      <c r="C482" t="s">
        <v>1319</v>
      </c>
      <c r="D482">
        <v>45</v>
      </c>
      <c r="E482">
        <v>77000</v>
      </c>
      <c r="F482">
        <v>1</v>
      </c>
      <c r="G482">
        <v>40040</v>
      </c>
    </row>
    <row r="483" spans="1:7" x14ac:dyDescent="0.3">
      <c r="A483">
        <v>2021</v>
      </c>
      <c r="B483" t="s">
        <v>1147</v>
      </c>
      <c r="C483" t="s">
        <v>1319</v>
      </c>
      <c r="D483">
        <v>45</v>
      </c>
      <c r="E483">
        <v>77000</v>
      </c>
      <c r="F483">
        <v>2</v>
      </c>
      <c r="G483">
        <v>52360</v>
      </c>
    </row>
    <row r="484" spans="1:7" x14ac:dyDescent="0.3">
      <c r="A484">
        <v>2021</v>
      </c>
      <c r="B484" t="s">
        <v>1148</v>
      </c>
      <c r="C484" t="s">
        <v>1319</v>
      </c>
      <c r="D484">
        <v>45</v>
      </c>
      <c r="E484">
        <v>77000</v>
      </c>
      <c r="F484">
        <v>3</v>
      </c>
      <c r="G484">
        <v>64680</v>
      </c>
    </row>
    <row r="485" spans="1:7" x14ac:dyDescent="0.3">
      <c r="A485">
        <v>2021</v>
      </c>
      <c r="B485" t="s">
        <v>1149</v>
      </c>
      <c r="C485" t="s">
        <v>1319</v>
      </c>
      <c r="D485">
        <v>45</v>
      </c>
      <c r="E485">
        <v>77000</v>
      </c>
      <c r="F485">
        <v>4</v>
      </c>
      <c r="G485">
        <v>77000</v>
      </c>
    </row>
    <row r="486" spans="1:7" x14ac:dyDescent="0.3">
      <c r="A486">
        <v>2021</v>
      </c>
      <c r="B486" t="s">
        <v>1150</v>
      </c>
      <c r="C486" t="s">
        <v>1319</v>
      </c>
      <c r="D486">
        <v>45</v>
      </c>
      <c r="E486">
        <v>77000</v>
      </c>
      <c r="F486">
        <v>5</v>
      </c>
      <c r="G486">
        <v>89320</v>
      </c>
    </row>
    <row r="487" spans="1:7" x14ac:dyDescent="0.3">
      <c r="A487">
        <v>2021</v>
      </c>
      <c r="B487" t="s">
        <v>1151</v>
      </c>
      <c r="C487" t="s">
        <v>1319</v>
      </c>
      <c r="D487">
        <v>45</v>
      </c>
      <c r="E487">
        <v>77000</v>
      </c>
      <c r="F487">
        <v>6</v>
      </c>
      <c r="G487">
        <v>101640</v>
      </c>
    </row>
    <row r="488" spans="1:7" x14ac:dyDescent="0.3">
      <c r="A488">
        <v>2021</v>
      </c>
      <c r="B488" t="s">
        <v>1152</v>
      </c>
      <c r="C488" t="s">
        <v>1319</v>
      </c>
      <c r="D488">
        <v>45</v>
      </c>
      <c r="E488">
        <v>77000</v>
      </c>
      <c r="F488">
        <v>7</v>
      </c>
      <c r="G488">
        <v>113960</v>
      </c>
    </row>
    <row r="489" spans="1:7" x14ac:dyDescent="0.3">
      <c r="A489">
        <v>2021</v>
      </c>
      <c r="B489" t="s">
        <v>1153</v>
      </c>
      <c r="C489" t="s">
        <v>1319</v>
      </c>
      <c r="D489">
        <v>45</v>
      </c>
      <c r="E489">
        <v>77000</v>
      </c>
      <c r="F489">
        <v>8</v>
      </c>
      <c r="G489">
        <v>126280</v>
      </c>
    </row>
    <row r="490" spans="1:7" x14ac:dyDescent="0.3">
      <c r="A490">
        <v>2021</v>
      </c>
      <c r="B490" t="s">
        <v>1154</v>
      </c>
      <c r="C490" t="s">
        <v>1319</v>
      </c>
      <c r="D490">
        <v>45</v>
      </c>
      <c r="E490">
        <v>77000</v>
      </c>
      <c r="F490">
        <v>9</v>
      </c>
      <c r="G490">
        <v>138600</v>
      </c>
    </row>
    <row r="491" spans="1:7" x14ac:dyDescent="0.3">
      <c r="A491">
        <v>2021</v>
      </c>
      <c r="B491" t="s">
        <v>1155</v>
      </c>
      <c r="C491" t="s">
        <v>1319</v>
      </c>
      <c r="D491">
        <v>45</v>
      </c>
      <c r="E491">
        <v>77000</v>
      </c>
      <c r="F491">
        <v>10</v>
      </c>
      <c r="G491">
        <v>150920</v>
      </c>
    </row>
    <row r="492" spans="1:7" x14ac:dyDescent="0.3">
      <c r="A492">
        <v>2021</v>
      </c>
      <c r="B492" t="s">
        <v>1156</v>
      </c>
      <c r="C492" t="s">
        <v>1319</v>
      </c>
      <c r="D492">
        <v>45</v>
      </c>
      <c r="E492">
        <v>77000</v>
      </c>
      <c r="F492">
        <v>11</v>
      </c>
      <c r="G492">
        <v>163240</v>
      </c>
    </row>
    <row r="493" spans="1:7" x14ac:dyDescent="0.3">
      <c r="A493">
        <v>2021</v>
      </c>
      <c r="B493" t="s">
        <v>1157</v>
      </c>
      <c r="C493" t="s">
        <v>1319</v>
      </c>
      <c r="D493">
        <v>45</v>
      </c>
      <c r="E493">
        <v>77000</v>
      </c>
      <c r="F493">
        <v>12</v>
      </c>
      <c r="G493">
        <v>175560</v>
      </c>
    </row>
    <row r="494" spans="1:7" x14ac:dyDescent="0.3">
      <c r="A494">
        <v>2021</v>
      </c>
      <c r="B494" t="s">
        <v>1158</v>
      </c>
      <c r="C494" t="s">
        <v>1320</v>
      </c>
      <c r="D494">
        <v>46</v>
      </c>
      <c r="E494">
        <v>86461</v>
      </c>
      <c r="F494">
        <v>1</v>
      </c>
      <c r="G494">
        <v>44959.71875</v>
      </c>
    </row>
    <row r="495" spans="1:7" x14ac:dyDescent="0.3">
      <c r="A495">
        <v>2021</v>
      </c>
      <c r="B495" t="s">
        <v>1159</v>
      </c>
      <c r="C495" t="s">
        <v>1320</v>
      </c>
      <c r="D495">
        <v>46</v>
      </c>
      <c r="E495">
        <v>86461</v>
      </c>
      <c r="F495">
        <v>2</v>
      </c>
      <c r="G495">
        <v>58793.48046875</v>
      </c>
    </row>
    <row r="496" spans="1:7" x14ac:dyDescent="0.3">
      <c r="A496">
        <v>2021</v>
      </c>
      <c r="B496" t="s">
        <v>1160</v>
      </c>
      <c r="C496" t="s">
        <v>1320</v>
      </c>
      <c r="D496">
        <v>46</v>
      </c>
      <c r="E496">
        <v>86461</v>
      </c>
      <c r="F496">
        <v>3</v>
      </c>
      <c r="G496">
        <v>72627.2421875</v>
      </c>
    </row>
    <row r="497" spans="1:7" x14ac:dyDescent="0.3">
      <c r="A497">
        <v>2021</v>
      </c>
      <c r="B497" t="s">
        <v>1161</v>
      </c>
      <c r="C497" t="s">
        <v>1320</v>
      </c>
      <c r="D497">
        <v>46</v>
      </c>
      <c r="E497">
        <v>86461</v>
      </c>
      <c r="F497">
        <v>4</v>
      </c>
      <c r="G497">
        <v>86461</v>
      </c>
    </row>
    <row r="498" spans="1:7" x14ac:dyDescent="0.3">
      <c r="A498">
        <v>2021</v>
      </c>
      <c r="B498" t="s">
        <v>1162</v>
      </c>
      <c r="C498" t="s">
        <v>1320</v>
      </c>
      <c r="D498">
        <v>46</v>
      </c>
      <c r="E498">
        <v>86461</v>
      </c>
      <c r="F498">
        <v>5</v>
      </c>
      <c r="G498">
        <v>100294.7578125</v>
      </c>
    </row>
    <row r="499" spans="1:7" x14ac:dyDescent="0.3">
      <c r="A499">
        <v>2021</v>
      </c>
      <c r="B499" t="s">
        <v>1163</v>
      </c>
      <c r="C499" t="s">
        <v>1320</v>
      </c>
      <c r="D499">
        <v>46</v>
      </c>
      <c r="E499">
        <v>86461</v>
      </c>
      <c r="F499">
        <v>6</v>
      </c>
      <c r="G499">
        <v>114128.5234375</v>
      </c>
    </row>
    <row r="500" spans="1:7" x14ac:dyDescent="0.3">
      <c r="A500">
        <v>2021</v>
      </c>
      <c r="B500" t="s">
        <v>1164</v>
      </c>
      <c r="C500" t="s">
        <v>1320</v>
      </c>
      <c r="D500">
        <v>46</v>
      </c>
      <c r="E500">
        <v>86461</v>
      </c>
      <c r="F500">
        <v>7</v>
      </c>
      <c r="G500">
        <v>127962.28125</v>
      </c>
    </row>
    <row r="501" spans="1:7" x14ac:dyDescent="0.3">
      <c r="A501">
        <v>2021</v>
      </c>
      <c r="B501" t="s">
        <v>1165</v>
      </c>
      <c r="C501" t="s">
        <v>1320</v>
      </c>
      <c r="D501">
        <v>46</v>
      </c>
      <c r="E501">
        <v>86461</v>
      </c>
      <c r="F501">
        <v>8</v>
      </c>
      <c r="G501">
        <v>141796.046875</v>
      </c>
    </row>
    <row r="502" spans="1:7" x14ac:dyDescent="0.3">
      <c r="A502">
        <v>2021</v>
      </c>
      <c r="B502" t="s">
        <v>1166</v>
      </c>
      <c r="C502" t="s">
        <v>1320</v>
      </c>
      <c r="D502">
        <v>46</v>
      </c>
      <c r="E502">
        <v>86461</v>
      </c>
      <c r="F502">
        <v>9</v>
      </c>
      <c r="G502">
        <v>155629.796875</v>
      </c>
    </row>
    <row r="503" spans="1:7" x14ac:dyDescent="0.3">
      <c r="A503">
        <v>2021</v>
      </c>
      <c r="B503" t="s">
        <v>1167</v>
      </c>
      <c r="C503" t="s">
        <v>1320</v>
      </c>
      <c r="D503">
        <v>46</v>
      </c>
      <c r="E503">
        <v>86461</v>
      </c>
      <c r="F503">
        <v>10</v>
      </c>
      <c r="G503">
        <v>169463.5625</v>
      </c>
    </row>
    <row r="504" spans="1:7" x14ac:dyDescent="0.3">
      <c r="A504">
        <v>2021</v>
      </c>
      <c r="B504" t="s">
        <v>1168</v>
      </c>
      <c r="C504" t="s">
        <v>1320</v>
      </c>
      <c r="D504">
        <v>46</v>
      </c>
      <c r="E504">
        <v>86461</v>
      </c>
      <c r="F504">
        <v>11</v>
      </c>
      <c r="G504">
        <v>183297.3125</v>
      </c>
    </row>
    <row r="505" spans="1:7" x14ac:dyDescent="0.3">
      <c r="A505">
        <v>2021</v>
      </c>
      <c r="B505" t="s">
        <v>1169</v>
      </c>
      <c r="C505" t="s">
        <v>1320</v>
      </c>
      <c r="D505">
        <v>46</v>
      </c>
      <c r="E505">
        <v>86461</v>
      </c>
      <c r="F505">
        <v>12</v>
      </c>
      <c r="G505">
        <v>197131.078125</v>
      </c>
    </row>
    <row r="506" spans="1:7" x14ac:dyDescent="0.3">
      <c r="A506">
        <v>2021</v>
      </c>
      <c r="B506" t="s">
        <v>1170</v>
      </c>
      <c r="C506" t="s">
        <v>1321</v>
      </c>
      <c r="D506">
        <v>47</v>
      </c>
      <c r="E506">
        <v>76449</v>
      </c>
      <c r="F506">
        <v>1</v>
      </c>
      <c r="G506">
        <v>39753.48046875</v>
      </c>
    </row>
    <row r="507" spans="1:7" x14ac:dyDescent="0.3">
      <c r="A507">
        <v>2021</v>
      </c>
      <c r="B507" t="s">
        <v>1171</v>
      </c>
      <c r="C507" t="s">
        <v>1321</v>
      </c>
      <c r="D507">
        <v>47</v>
      </c>
      <c r="E507">
        <v>76449</v>
      </c>
      <c r="F507">
        <v>2</v>
      </c>
      <c r="G507">
        <v>51985.3203125</v>
      </c>
    </row>
    <row r="508" spans="1:7" x14ac:dyDescent="0.3">
      <c r="A508">
        <v>2021</v>
      </c>
      <c r="B508" t="s">
        <v>1172</v>
      </c>
      <c r="C508" t="s">
        <v>1321</v>
      </c>
      <c r="D508">
        <v>47</v>
      </c>
      <c r="E508">
        <v>76449</v>
      </c>
      <c r="F508">
        <v>3</v>
      </c>
      <c r="G508">
        <v>64217.16015625</v>
      </c>
    </row>
    <row r="509" spans="1:7" x14ac:dyDescent="0.3">
      <c r="A509">
        <v>2021</v>
      </c>
      <c r="B509" t="s">
        <v>1173</v>
      </c>
      <c r="C509" t="s">
        <v>1321</v>
      </c>
      <c r="D509">
        <v>47</v>
      </c>
      <c r="E509">
        <v>76449</v>
      </c>
      <c r="F509">
        <v>4</v>
      </c>
      <c r="G509">
        <v>76449</v>
      </c>
    </row>
    <row r="510" spans="1:7" x14ac:dyDescent="0.3">
      <c r="A510">
        <v>2021</v>
      </c>
      <c r="B510" t="s">
        <v>1174</v>
      </c>
      <c r="C510" t="s">
        <v>1321</v>
      </c>
      <c r="D510">
        <v>47</v>
      </c>
      <c r="E510">
        <v>76449</v>
      </c>
      <c r="F510">
        <v>5</v>
      </c>
      <c r="G510">
        <v>88680.84375</v>
      </c>
    </row>
    <row r="511" spans="1:7" x14ac:dyDescent="0.3">
      <c r="A511">
        <v>2021</v>
      </c>
      <c r="B511" t="s">
        <v>1175</v>
      </c>
      <c r="C511" t="s">
        <v>1321</v>
      </c>
      <c r="D511">
        <v>47</v>
      </c>
      <c r="E511">
        <v>76449</v>
      </c>
      <c r="F511">
        <v>6</v>
      </c>
      <c r="G511">
        <v>100912.6796875</v>
      </c>
    </row>
    <row r="512" spans="1:7" x14ac:dyDescent="0.3">
      <c r="A512">
        <v>2021</v>
      </c>
      <c r="B512" t="s">
        <v>1176</v>
      </c>
      <c r="C512" t="s">
        <v>1321</v>
      </c>
      <c r="D512">
        <v>47</v>
      </c>
      <c r="E512">
        <v>76449</v>
      </c>
      <c r="F512">
        <v>7</v>
      </c>
      <c r="G512">
        <v>113144.5234375</v>
      </c>
    </row>
    <row r="513" spans="1:7" x14ac:dyDescent="0.3">
      <c r="A513">
        <v>2021</v>
      </c>
      <c r="B513" t="s">
        <v>1177</v>
      </c>
      <c r="C513" t="s">
        <v>1321</v>
      </c>
      <c r="D513">
        <v>47</v>
      </c>
      <c r="E513">
        <v>76449</v>
      </c>
      <c r="F513">
        <v>8</v>
      </c>
      <c r="G513">
        <v>125376.359375</v>
      </c>
    </row>
    <row r="514" spans="1:7" x14ac:dyDescent="0.3">
      <c r="A514">
        <v>2021</v>
      </c>
      <c r="B514" t="s">
        <v>1178</v>
      </c>
      <c r="C514" t="s">
        <v>1321</v>
      </c>
      <c r="D514">
        <v>47</v>
      </c>
      <c r="E514">
        <v>76449</v>
      </c>
      <c r="F514">
        <v>9</v>
      </c>
      <c r="G514">
        <v>137608.203125</v>
      </c>
    </row>
    <row r="515" spans="1:7" x14ac:dyDescent="0.3">
      <c r="A515">
        <v>2021</v>
      </c>
      <c r="B515" t="s">
        <v>1179</v>
      </c>
      <c r="C515" t="s">
        <v>1321</v>
      </c>
      <c r="D515">
        <v>47</v>
      </c>
      <c r="E515">
        <v>76449</v>
      </c>
      <c r="F515">
        <v>10</v>
      </c>
      <c r="G515">
        <v>149840.046875</v>
      </c>
    </row>
    <row r="516" spans="1:7" x14ac:dyDescent="0.3">
      <c r="A516">
        <v>2021</v>
      </c>
      <c r="B516" t="s">
        <v>1180</v>
      </c>
      <c r="C516" t="s">
        <v>1321</v>
      </c>
      <c r="D516">
        <v>47</v>
      </c>
      <c r="E516">
        <v>76449</v>
      </c>
      <c r="F516">
        <v>11</v>
      </c>
      <c r="G516">
        <v>162071.875</v>
      </c>
    </row>
    <row r="517" spans="1:7" x14ac:dyDescent="0.3">
      <c r="A517">
        <v>2021</v>
      </c>
      <c r="B517" t="s">
        <v>1181</v>
      </c>
      <c r="C517" t="s">
        <v>1321</v>
      </c>
      <c r="D517">
        <v>47</v>
      </c>
      <c r="E517">
        <v>76449</v>
      </c>
      <c r="F517">
        <v>12</v>
      </c>
      <c r="G517">
        <v>174303.71875</v>
      </c>
    </row>
    <row r="518" spans="1:7" x14ac:dyDescent="0.3">
      <c r="A518">
        <v>2021</v>
      </c>
      <c r="B518" t="s">
        <v>1182</v>
      </c>
      <c r="C518" t="s">
        <v>1322</v>
      </c>
      <c r="D518">
        <v>48</v>
      </c>
      <c r="E518">
        <v>82082</v>
      </c>
      <c r="F518">
        <v>1</v>
      </c>
      <c r="G518">
        <v>42682.640625</v>
      </c>
    </row>
    <row r="519" spans="1:7" x14ac:dyDescent="0.3">
      <c r="A519">
        <v>2021</v>
      </c>
      <c r="B519" t="s">
        <v>1183</v>
      </c>
      <c r="C519" t="s">
        <v>1322</v>
      </c>
      <c r="D519">
        <v>48</v>
      </c>
      <c r="E519">
        <v>82082</v>
      </c>
      <c r="F519">
        <v>2</v>
      </c>
      <c r="G519">
        <v>55815.76171875</v>
      </c>
    </row>
    <row r="520" spans="1:7" x14ac:dyDescent="0.3">
      <c r="A520">
        <v>2021</v>
      </c>
      <c r="B520" t="s">
        <v>1184</v>
      </c>
      <c r="C520" t="s">
        <v>1322</v>
      </c>
      <c r="D520">
        <v>48</v>
      </c>
      <c r="E520">
        <v>82082</v>
      </c>
      <c r="F520">
        <v>3</v>
      </c>
      <c r="G520">
        <v>68948.8828125</v>
      </c>
    </row>
    <row r="521" spans="1:7" x14ac:dyDescent="0.3">
      <c r="A521">
        <v>2021</v>
      </c>
      <c r="B521" t="s">
        <v>1185</v>
      </c>
      <c r="C521" t="s">
        <v>1322</v>
      </c>
      <c r="D521">
        <v>48</v>
      </c>
      <c r="E521">
        <v>82082</v>
      </c>
      <c r="F521">
        <v>4</v>
      </c>
      <c r="G521">
        <v>82082</v>
      </c>
    </row>
    <row r="522" spans="1:7" x14ac:dyDescent="0.3">
      <c r="A522">
        <v>2021</v>
      </c>
      <c r="B522" t="s">
        <v>1186</v>
      </c>
      <c r="C522" t="s">
        <v>1322</v>
      </c>
      <c r="D522">
        <v>48</v>
      </c>
      <c r="E522">
        <v>82082</v>
      </c>
      <c r="F522">
        <v>5</v>
      </c>
      <c r="G522">
        <v>95215.1171875</v>
      </c>
    </row>
    <row r="523" spans="1:7" x14ac:dyDescent="0.3">
      <c r="A523">
        <v>2021</v>
      </c>
      <c r="B523" t="s">
        <v>1187</v>
      </c>
      <c r="C523" t="s">
        <v>1322</v>
      </c>
      <c r="D523">
        <v>48</v>
      </c>
      <c r="E523">
        <v>82082</v>
      </c>
      <c r="F523">
        <v>6</v>
      </c>
      <c r="G523">
        <v>108348.2421875</v>
      </c>
    </row>
    <row r="524" spans="1:7" x14ac:dyDescent="0.3">
      <c r="A524">
        <v>2021</v>
      </c>
      <c r="B524" t="s">
        <v>1188</v>
      </c>
      <c r="C524" t="s">
        <v>1322</v>
      </c>
      <c r="D524">
        <v>48</v>
      </c>
      <c r="E524">
        <v>82082</v>
      </c>
      <c r="F524">
        <v>7</v>
      </c>
      <c r="G524">
        <v>121481.359375</v>
      </c>
    </row>
    <row r="525" spans="1:7" x14ac:dyDescent="0.3">
      <c r="A525">
        <v>2021</v>
      </c>
      <c r="B525" t="s">
        <v>1189</v>
      </c>
      <c r="C525" t="s">
        <v>1322</v>
      </c>
      <c r="D525">
        <v>48</v>
      </c>
      <c r="E525">
        <v>82082</v>
      </c>
      <c r="F525">
        <v>8</v>
      </c>
      <c r="G525">
        <v>134614.484375</v>
      </c>
    </row>
    <row r="526" spans="1:7" x14ac:dyDescent="0.3">
      <c r="A526">
        <v>2021</v>
      </c>
      <c r="B526" t="s">
        <v>1190</v>
      </c>
      <c r="C526" t="s">
        <v>1322</v>
      </c>
      <c r="D526">
        <v>48</v>
      </c>
      <c r="E526">
        <v>82082</v>
      </c>
      <c r="F526">
        <v>9</v>
      </c>
      <c r="G526">
        <v>147747.59375</v>
      </c>
    </row>
    <row r="527" spans="1:7" x14ac:dyDescent="0.3">
      <c r="A527">
        <v>2021</v>
      </c>
      <c r="B527" t="s">
        <v>1191</v>
      </c>
      <c r="C527" t="s">
        <v>1322</v>
      </c>
      <c r="D527">
        <v>48</v>
      </c>
      <c r="E527">
        <v>82082</v>
      </c>
      <c r="F527">
        <v>10</v>
      </c>
      <c r="G527">
        <v>160880.71875</v>
      </c>
    </row>
    <row r="528" spans="1:7" x14ac:dyDescent="0.3">
      <c r="A528">
        <v>2021</v>
      </c>
      <c r="B528" t="s">
        <v>1192</v>
      </c>
      <c r="C528" t="s">
        <v>1322</v>
      </c>
      <c r="D528">
        <v>48</v>
      </c>
      <c r="E528">
        <v>82082</v>
      </c>
      <c r="F528">
        <v>11</v>
      </c>
      <c r="G528">
        <v>174013.84375</v>
      </c>
    </row>
    <row r="529" spans="1:7" x14ac:dyDescent="0.3">
      <c r="A529">
        <v>2021</v>
      </c>
      <c r="B529" t="s">
        <v>1193</v>
      </c>
      <c r="C529" t="s">
        <v>1322</v>
      </c>
      <c r="D529">
        <v>48</v>
      </c>
      <c r="E529">
        <v>82082</v>
      </c>
      <c r="F529">
        <v>12</v>
      </c>
      <c r="G529">
        <v>187146.953125</v>
      </c>
    </row>
    <row r="530" spans="1:7" x14ac:dyDescent="0.3">
      <c r="A530">
        <v>2021</v>
      </c>
      <c r="B530" t="s">
        <v>1194</v>
      </c>
      <c r="C530" t="s">
        <v>1323</v>
      </c>
      <c r="D530">
        <v>49</v>
      </c>
      <c r="E530">
        <v>85686</v>
      </c>
      <c r="F530">
        <v>1</v>
      </c>
      <c r="G530">
        <v>44556.71875</v>
      </c>
    </row>
    <row r="531" spans="1:7" x14ac:dyDescent="0.3">
      <c r="A531">
        <v>2021</v>
      </c>
      <c r="B531" t="s">
        <v>1195</v>
      </c>
      <c r="C531" t="s">
        <v>1323</v>
      </c>
      <c r="D531">
        <v>49</v>
      </c>
      <c r="E531">
        <v>85686</v>
      </c>
      <c r="F531">
        <v>2</v>
      </c>
      <c r="G531">
        <v>58266.48046875</v>
      </c>
    </row>
    <row r="532" spans="1:7" x14ac:dyDescent="0.3">
      <c r="A532">
        <v>2021</v>
      </c>
      <c r="B532" t="s">
        <v>1196</v>
      </c>
      <c r="C532" t="s">
        <v>1323</v>
      </c>
      <c r="D532">
        <v>49</v>
      </c>
      <c r="E532">
        <v>85686</v>
      </c>
      <c r="F532">
        <v>3</v>
      </c>
      <c r="G532">
        <v>71976.2421875</v>
      </c>
    </row>
    <row r="533" spans="1:7" x14ac:dyDescent="0.3">
      <c r="A533">
        <v>2021</v>
      </c>
      <c r="B533" t="s">
        <v>1197</v>
      </c>
      <c r="C533" t="s">
        <v>1323</v>
      </c>
      <c r="D533">
        <v>49</v>
      </c>
      <c r="E533">
        <v>85686</v>
      </c>
      <c r="F533">
        <v>4</v>
      </c>
      <c r="G533">
        <v>85686</v>
      </c>
    </row>
    <row r="534" spans="1:7" x14ac:dyDescent="0.3">
      <c r="A534">
        <v>2021</v>
      </c>
      <c r="B534" t="s">
        <v>1198</v>
      </c>
      <c r="C534" t="s">
        <v>1323</v>
      </c>
      <c r="D534">
        <v>49</v>
      </c>
      <c r="E534">
        <v>85686</v>
      </c>
      <c r="F534">
        <v>5</v>
      </c>
      <c r="G534">
        <v>99395.7578125</v>
      </c>
    </row>
    <row r="535" spans="1:7" x14ac:dyDescent="0.3">
      <c r="A535">
        <v>2021</v>
      </c>
      <c r="B535" t="s">
        <v>1199</v>
      </c>
      <c r="C535" t="s">
        <v>1323</v>
      </c>
      <c r="D535">
        <v>49</v>
      </c>
      <c r="E535">
        <v>85686</v>
      </c>
      <c r="F535">
        <v>6</v>
      </c>
      <c r="G535">
        <v>113105.5234375</v>
      </c>
    </row>
    <row r="536" spans="1:7" x14ac:dyDescent="0.3">
      <c r="A536">
        <v>2021</v>
      </c>
      <c r="B536" t="s">
        <v>1200</v>
      </c>
      <c r="C536" t="s">
        <v>1323</v>
      </c>
      <c r="D536">
        <v>49</v>
      </c>
      <c r="E536">
        <v>85686</v>
      </c>
      <c r="F536">
        <v>7</v>
      </c>
      <c r="G536">
        <v>126815.28125</v>
      </c>
    </row>
    <row r="537" spans="1:7" x14ac:dyDescent="0.3">
      <c r="A537">
        <v>2021</v>
      </c>
      <c r="B537" t="s">
        <v>1201</v>
      </c>
      <c r="C537" t="s">
        <v>1323</v>
      </c>
      <c r="D537">
        <v>49</v>
      </c>
      <c r="E537">
        <v>85686</v>
      </c>
      <c r="F537">
        <v>8</v>
      </c>
      <c r="G537">
        <v>140525.046875</v>
      </c>
    </row>
    <row r="538" spans="1:7" x14ac:dyDescent="0.3">
      <c r="A538">
        <v>2021</v>
      </c>
      <c r="B538" t="s">
        <v>1202</v>
      </c>
      <c r="C538" t="s">
        <v>1323</v>
      </c>
      <c r="D538">
        <v>49</v>
      </c>
      <c r="E538">
        <v>85686</v>
      </c>
      <c r="F538">
        <v>9</v>
      </c>
      <c r="G538">
        <v>154234.796875</v>
      </c>
    </row>
    <row r="539" spans="1:7" x14ac:dyDescent="0.3">
      <c r="A539">
        <v>2021</v>
      </c>
      <c r="B539" t="s">
        <v>1203</v>
      </c>
      <c r="C539" t="s">
        <v>1323</v>
      </c>
      <c r="D539">
        <v>49</v>
      </c>
      <c r="E539">
        <v>85686</v>
      </c>
      <c r="F539">
        <v>10</v>
      </c>
      <c r="G539">
        <v>167944.5625</v>
      </c>
    </row>
    <row r="540" spans="1:7" x14ac:dyDescent="0.3">
      <c r="A540">
        <v>2021</v>
      </c>
      <c r="B540" t="s">
        <v>1204</v>
      </c>
      <c r="C540" t="s">
        <v>1323</v>
      </c>
      <c r="D540">
        <v>49</v>
      </c>
      <c r="E540">
        <v>85686</v>
      </c>
      <c r="F540">
        <v>11</v>
      </c>
      <c r="G540">
        <v>181654.3125</v>
      </c>
    </row>
    <row r="541" spans="1:7" x14ac:dyDescent="0.3">
      <c r="A541">
        <v>2021</v>
      </c>
      <c r="B541" t="s">
        <v>1205</v>
      </c>
      <c r="C541" t="s">
        <v>1323</v>
      </c>
      <c r="D541">
        <v>49</v>
      </c>
      <c r="E541">
        <v>85686</v>
      </c>
      <c r="F541">
        <v>12</v>
      </c>
      <c r="G541">
        <v>195364.078125</v>
      </c>
    </row>
    <row r="542" spans="1:7" x14ac:dyDescent="0.3">
      <c r="A542">
        <v>2021</v>
      </c>
      <c r="B542" t="s">
        <v>1206</v>
      </c>
      <c r="C542" t="s">
        <v>1324</v>
      </c>
      <c r="D542">
        <v>50</v>
      </c>
      <c r="E542">
        <v>94278</v>
      </c>
      <c r="F542">
        <v>1</v>
      </c>
      <c r="G542">
        <v>49024.55859375</v>
      </c>
    </row>
    <row r="543" spans="1:7" x14ac:dyDescent="0.3">
      <c r="A543">
        <v>2021</v>
      </c>
      <c r="B543" t="s">
        <v>1207</v>
      </c>
      <c r="C543" t="s">
        <v>1324</v>
      </c>
      <c r="D543">
        <v>50</v>
      </c>
      <c r="E543">
        <v>94278</v>
      </c>
      <c r="F543">
        <v>2</v>
      </c>
      <c r="G543">
        <v>64109.0390625</v>
      </c>
    </row>
    <row r="544" spans="1:7" x14ac:dyDescent="0.3">
      <c r="A544">
        <v>2021</v>
      </c>
      <c r="B544" t="s">
        <v>1208</v>
      </c>
      <c r="C544" t="s">
        <v>1324</v>
      </c>
      <c r="D544">
        <v>50</v>
      </c>
      <c r="E544">
        <v>94278</v>
      </c>
      <c r="F544">
        <v>3</v>
      </c>
      <c r="G544">
        <v>79193.5234375</v>
      </c>
    </row>
    <row r="545" spans="1:7" x14ac:dyDescent="0.3">
      <c r="A545">
        <v>2021</v>
      </c>
      <c r="B545" t="s">
        <v>1209</v>
      </c>
      <c r="C545" t="s">
        <v>1324</v>
      </c>
      <c r="D545">
        <v>50</v>
      </c>
      <c r="E545">
        <v>94278</v>
      </c>
      <c r="F545">
        <v>4</v>
      </c>
      <c r="G545">
        <v>94278</v>
      </c>
    </row>
    <row r="546" spans="1:7" x14ac:dyDescent="0.3">
      <c r="A546">
        <v>2021</v>
      </c>
      <c r="B546" t="s">
        <v>1210</v>
      </c>
      <c r="C546" t="s">
        <v>1324</v>
      </c>
      <c r="D546">
        <v>50</v>
      </c>
      <c r="E546">
        <v>94278</v>
      </c>
      <c r="F546">
        <v>5</v>
      </c>
      <c r="G546">
        <v>109362.4765625</v>
      </c>
    </row>
    <row r="547" spans="1:7" x14ac:dyDescent="0.3">
      <c r="A547">
        <v>2021</v>
      </c>
      <c r="B547" t="s">
        <v>1211</v>
      </c>
      <c r="C547" t="s">
        <v>1324</v>
      </c>
      <c r="D547">
        <v>50</v>
      </c>
      <c r="E547">
        <v>94278</v>
      </c>
      <c r="F547">
        <v>6</v>
      </c>
      <c r="G547">
        <v>124446.9609375</v>
      </c>
    </row>
    <row r="548" spans="1:7" x14ac:dyDescent="0.3">
      <c r="A548">
        <v>2021</v>
      </c>
      <c r="B548" t="s">
        <v>1212</v>
      </c>
      <c r="C548" t="s">
        <v>1324</v>
      </c>
      <c r="D548">
        <v>50</v>
      </c>
      <c r="E548">
        <v>94278</v>
      </c>
      <c r="F548">
        <v>7</v>
      </c>
      <c r="G548">
        <v>139531.4375</v>
      </c>
    </row>
    <row r="549" spans="1:7" x14ac:dyDescent="0.3">
      <c r="A549">
        <v>2021</v>
      </c>
      <c r="B549" t="s">
        <v>1213</v>
      </c>
      <c r="C549" t="s">
        <v>1324</v>
      </c>
      <c r="D549">
        <v>50</v>
      </c>
      <c r="E549">
        <v>94278</v>
      </c>
      <c r="F549">
        <v>8</v>
      </c>
      <c r="G549">
        <v>154615.921875</v>
      </c>
    </row>
    <row r="550" spans="1:7" x14ac:dyDescent="0.3">
      <c r="A550">
        <v>2021</v>
      </c>
      <c r="B550" t="s">
        <v>1214</v>
      </c>
      <c r="C550" t="s">
        <v>1324</v>
      </c>
      <c r="D550">
        <v>50</v>
      </c>
      <c r="E550">
        <v>94278</v>
      </c>
      <c r="F550">
        <v>9</v>
      </c>
      <c r="G550">
        <v>169700.40625</v>
      </c>
    </row>
    <row r="551" spans="1:7" x14ac:dyDescent="0.3">
      <c r="A551">
        <v>2021</v>
      </c>
      <c r="B551" t="s">
        <v>1215</v>
      </c>
      <c r="C551" t="s">
        <v>1324</v>
      </c>
      <c r="D551">
        <v>50</v>
      </c>
      <c r="E551">
        <v>94278</v>
      </c>
      <c r="F551">
        <v>10</v>
      </c>
      <c r="G551">
        <v>184784.875</v>
      </c>
    </row>
    <row r="552" spans="1:7" x14ac:dyDescent="0.3">
      <c r="A552">
        <v>2021</v>
      </c>
      <c r="B552" t="s">
        <v>1216</v>
      </c>
      <c r="C552" t="s">
        <v>1324</v>
      </c>
      <c r="D552">
        <v>50</v>
      </c>
      <c r="E552">
        <v>94278</v>
      </c>
      <c r="F552">
        <v>11</v>
      </c>
      <c r="G552">
        <v>199869.359375</v>
      </c>
    </row>
    <row r="553" spans="1:7" x14ac:dyDescent="0.3">
      <c r="A553">
        <v>2021</v>
      </c>
      <c r="B553" t="s">
        <v>1217</v>
      </c>
      <c r="C553" t="s">
        <v>1324</v>
      </c>
      <c r="D553">
        <v>50</v>
      </c>
      <c r="E553">
        <v>94278</v>
      </c>
      <c r="F553">
        <v>12</v>
      </c>
      <c r="G553">
        <v>214953.84375</v>
      </c>
    </row>
    <row r="554" spans="1:7" x14ac:dyDescent="0.3">
      <c r="A554">
        <v>2021</v>
      </c>
      <c r="B554" t="s">
        <v>1218</v>
      </c>
      <c r="C554" t="s">
        <v>1325</v>
      </c>
      <c r="D554">
        <v>51</v>
      </c>
      <c r="E554">
        <v>104652</v>
      </c>
      <c r="F554">
        <v>1</v>
      </c>
      <c r="G554">
        <v>54419.0390625</v>
      </c>
    </row>
    <row r="555" spans="1:7" x14ac:dyDescent="0.3">
      <c r="A555">
        <v>2021</v>
      </c>
      <c r="B555" t="s">
        <v>1219</v>
      </c>
      <c r="C555" t="s">
        <v>1325</v>
      </c>
      <c r="D555">
        <v>51</v>
      </c>
      <c r="E555">
        <v>104652</v>
      </c>
      <c r="F555">
        <v>2</v>
      </c>
      <c r="G555">
        <v>71163.359375</v>
      </c>
    </row>
    <row r="556" spans="1:7" x14ac:dyDescent="0.3">
      <c r="A556">
        <v>2021</v>
      </c>
      <c r="B556" t="s">
        <v>1220</v>
      </c>
      <c r="C556" t="s">
        <v>1325</v>
      </c>
      <c r="D556">
        <v>51</v>
      </c>
      <c r="E556">
        <v>104652</v>
      </c>
      <c r="F556">
        <v>3</v>
      </c>
      <c r="G556">
        <v>87907.6796875</v>
      </c>
    </row>
    <row r="557" spans="1:7" x14ac:dyDescent="0.3">
      <c r="A557">
        <v>2021</v>
      </c>
      <c r="B557" t="s">
        <v>1221</v>
      </c>
      <c r="C557" t="s">
        <v>1325</v>
      </c>
      <c r="D557">
        <v>51</v>
      </c>
      <c r="E557">
        <v>104652</v>
      </c>
      <c r="F557">
        <v>4</v>
      </c>
      <c r="G557">
        <v>104652</v>
      </c>
    </row>
    <row r="558" spans="1:7" x14ac:dyDescent="0.3">
      <c r="A558">
        <v>2021</v>
      </c>
      <c r="B558" t="s">
        <v>1222</v>
      </c>
      <c r="C558" t="s">
        <v>1325</v>
      </c>
      <c r="D558">
        <v>51</v>
      </c>
      <c r="E558">
        <v>104652</v>
      </c>
      <c r="F558">
        <v>5</v>
      </c>
      <c r="G558">
        <v>121396.3203125</v>
      </c>
    </row>
    <row r="559" spans="1:7" x14ac:dyDescent="0.3">
      <c r="A559">
        <v>2021</v>
      </c>
      <c r="B559" t="s">
        <v>1223</v>
      </c>
      <c r="C559" t="s">
        <v>1325</v>
      </c>
      <c r="D559">
        <v>51</v>
      </c>
      <c r="E559">
        <v>104652</v>
      </c>
      <c r="F559">
        <v>6</v>
      </c>
      <c r="G559">
        <v>138140.640625</v>
      </c>
    </row>
    <row r="560" spans="1:7" x14ac:dyDescent="0.3">
      <c r="A560">
        <v>2021</v>
      </c>
      <c r="B560" t="s">
        <v>1224</v>
      </c>
      <c r="C560" t="s">
        <v>1325</v>
      </c>
      <c r="D560">
        <v>51</v>
      </c>
      <c r="E560">
        <v>104652</v>
      </c>
      <c r="F560">
        <v>7</v>
      </c>
      <c r="G560">
        <v>154884.953125</v>
      </c>
    </row>
    <row r="561" spans="1:7" x14ac:dyDescent="0.3">
      <c r="A561">
        <v>2021</v>
      </c>
      <c r="B561" t="s">
        <v>1225</v>
      </c>
      <c r="C561" t="s">
        <v>1325</v>
      </c>
      <c r="D561">
        <v>51</v>
      </c>
      <c r="E561">
        <v>104652</v>
      </c>
      <c r="F561">
        <v>8</v>
      </c>
      <c r="G561">
        <v>171629.28125</v>
      </c>
    </row>
    <row r="562" spans="1:7" x14ac:dyDescent="0.3">
      <c r="A562">
        <v>2021</v>
      </c>
      <c r="B562" t="s">
        <v>1226</v>
      </c>
      <c r="C562" t="s">
        <v>1325</v>
      </c>
      <c r="D562">
        <v>51</v>
      </c>
      <c r="E562">
        <v>104652</v>
      </c>
      <c r="F562">
        <v>9</v>
      </c>
      <c r="G562">
        <v>188373.59375</v>
      </c>
    </row>
    <row r="563" spans="1:7" x14ac:dyDescent="0.3">
      <c r="A563">
        <v>2021</v>
      </c>
      <c r="B563" t="s">
        <v>1227</v>
      </c>
      <c r="C563" t="s">
        <v>1325</v>
      </c>
      <c r="D563">
        <v>51</v>
      </c>
      <c r="E563">
        <v>104652</v>
      </c>
      <c r="F563">
        <v>10</v>
      </c>
      <c r="G563">
        <v>205117.921875</v>
      </c>
    </row>
    <row r="564" spans="1:7" x14ac:dyDescent="0.3">
      <c r="A564">
        <v>2021</v>
      </c>
      <c r="B564" t="s">
        <v>1228</v>
      </c>
      <c r="C564" t="s">
        <v>1325</v>
      </c>
      <c r="D564">
        <v>51</v>
      </c>
      <c r="E564">
        <v>104652</v>
      </c>
      <c r="F564">
        <v>11</v>
      </c>
      <c r="G564">
        <v>221862.234375</v>
      </c>
    </row>
    <row r="565" spans="1:7" x14ac:dyDescent="0.3">
      <c r="A565">
        <v>2021</v>
      </c>
      <c r="B565" t="s">
        <v>1229</v>
      </c>
      <c r="C565" t="s">
        <v>1325</v>
      </c>
      <c r="D565">
        <v>51</v>
      </c>
      <c r="E565">
        <v>104652</v>
      </c>
      <c r="F565">
        <v>12</v>
      </c>
      <c r="G565">
        <v>238606.5625</v>
      </c>
    </row>
    <row r="566" spans="1:7" x14ac:dyDescent="0.3">
      <c r="A566">
        <v>2021</v>
      </c>
      <c r="B566" t="s">
        <v>1230</v>
      </c>
      <c r="C566" t="s">
        <v>1326</v>
      </c>
      <c r="D566">
        <v>53</v>
      </c>
      <c r="E566">
        <v>101769</v>
      </c>
      <c r="F566">
        <v>1</v>
      </c>
      <c r="G566">
        <v>52919.87890625</v>
      </c>
    </row>
    <row r="567" spans="1:7" x14ac:dyDescent="0.3">
      <c r="A567">
        <v>2021</v>
      </c>
      <c r="B567" t="s">
        <v>1231</v>
      </c>
      <c r="C567" t="s">
        <v>1326</v>
      </c>
      <c r="D567">
        <v>53</v>
      </c>
      <c r="E567">
        <v>101769</v>
      </c>
      <c r="F567">
        <v>2</v>
      </c>
      <c r="G567">
        <v>69202.921875</v>
      </c>
    </row>
    <row r="568" spans="1:7" x14ac:dyDescent="0.3">
      <c r="A568">
        <v>2021</v>
      </c>
      <c r="B568" t="s">
        <v>1232</v>
      </c>
      <c r="C568" t="s">
        <v>1326</v>
      </c>
      <c r="D568">
        <v>53</v>
      </c>
      <c r="E568">
        <v>101769</v>
      </c>
      <c r="F568">
        <v>3</v>
      </c>
      <c r="G568">
        <v>85485.9609375</v>
      </c>
    </row>
    <row r="569" spans="1:7" x14ac:dyDescent="0.3">
      <c r="A569">
        <v>2021</v>
      </c>
      <c r="B569" t="s">
        <v>1233</v>
      </c>
      <c r="C569" t="s">
        <v>1326</v>
      </c>
      <c r="D569">
        <v>53</v>
      </c>
      <c r="E569">
        <v>101769</v>
      </c>
      <c r="F569">
        <v>4</v>
      </c>
      <c r="G569">
        <v>101769</v>
      </c>
    </row>
    <row r="570" spans="1:7" x14ac:dyDescent="0.3">
      <c r="A570">
        <v>2021</v>
      </c>
      <c r="B570" t="s">
        <v>1234</v>
      </c>
      <c r="C570" t="s">
        <v>1326</v>
      </c>
      <c r="D570">
        <v>53</v>
      </c>
      <c r="E570">
        <v>101769</v>
      </c>
      <c r="F570">
        <v>5</v>
      </c>
      <c r="G570">
        <v>118052.0390625</v>
      </c>
    </row>
    <row r="571" spans="1:7" x14ac:dyDescent="0.3">
      <c r="A571">
        <v>2021</v>
      </c>
      <c r="B571" t="s">
        <v>1235</v>
      </c>
      <c r="C571" t="s">
        <v>1326</v>
      </c>
      <c r="D571">
        <v>53</v>
      </c>
      <c r="E571">
        <v>101769</v>
      </c>
      <c r="F571">
        <v>6</v>
      </c>
      <c r="G571">
        <v>134335.078125</v>
      </c>
    </row>
    <row r="572" spans="1:7" x14ac:dyDescent="0.3">
      <c r="A572">
        <v>2021</v>
      </c>
      <c r="B572" t="s">
        <v>1236</v>
      </c>
      <c r="C572" t="s">
        <v>1326</v>
      </c>
      <c r="D572">
        <v>53</v>
      </c>
      <c r="E572">
        <v>101769</v>
      </c>
      <c r="F572">
        <v>7</v>
      </c>
      <c r="G572">
        <v>150618.125</v>
      </c>
    </row>
    <row r="573" spans="1:7" x14ac:dyDescent="0.3">
      <c r="A573">
        <v>2021</v>
      </c>
      <c r="B573" t="s">
        <v>1237</v>
      </c>
      <c r="C573" t="s">
        <v>1326</v>
      </c>
      <c r="D573">
        <v>53</v>
      </c>
      <c r="E573">
        <v>101769</v>
      </c>
      <c r="F573">
        <v>8</v>
      </c>
      <c r="G573">
        <v>166901.15625</v>
      </c>
    </row>
    <row r="574" spans="1:7" x14ac:dyDescent="0.3">
      <c r="A574">
        <v>2021</v>
      </c>
      <c r="B574" t="s">
        <v>1238</v>
      </c>
      <c r="C574" t="s">
        <v>1326</v>
      </c>
      <c r="D574">
        <v>53</v>
      </c>
      <c r="E574">
        <v>101769</v>
      </c>
      <c r="F574">
        <v>9</v>
      </c>
      <c r="G574">
        <v>183184.203125</v>
      </c>
    </row>
    <row r="575" spans="1:7" x14ac:dyDescent="0.3">
      <c r="A575">
        <v>2021</v>
      </c>
      <c r="B575" t="s">
        <v>1239</v>
      </c>
      <c r="C575" t="s">
        <v>1326</v>
      </c>
      <c r="D575">
        <v>53</v>
      </c>
      <c r="E575">
        <v>101769</v>
      </c>
      <c r="F575">
        <v>10</v>
      </c>
      <c r="G575">
        <v>199467.234375</v>
      </c>
    </row>
    <row r="576" spans="1:7" x14ac:dyDescent="0.3">
      <c r="A576">
        <v>2021</v>
      </c>
      <c r="B576" t="s">
        <v>1240</v>
      </c>
      <c r="C576" t="s">
        <v>1326</v>
      </c>
      <c r="D576">
        <v>53</v>
      </c>
      <c r="E576">
        <v>101769</v>
      </c>
      <c r="F576">
        <v>11</v>
      </c>
      <c r="G576">
        <v>215750.28125</v>
      </c>
    </row>
    <row r="577" spans="1:7" x14ac:dyDescent="0.3">
      <c r="A577">
        <v>2021</v>
      </c>
      <c r="B577" t="s">
        <v>1241</v>
      </c>
      <c r="C577" t="s">
        <v>1326</v>
      </c>
      <c r="D577">
        <v>53</v>
      </c>
      <c r="E577">
        <v>101769</v>
      </c>
      <c r="F577">
        <v>12</v>
      </c>
      <c r="G577">
        <v>232033.3125</v>
      </c>
    </row>
    <row r="578" spans="1:7" x14ac:dyDescent="0.3">
      <c r="A578">
        <v>2021</v>
      </c>
      <c r="B578" t="s">
        <v>1242</v>
      </c>
      <c r="C578" t="s">
        <v>1327</v>
      </c>
      <c r="D578">
        <v>54</v>
      </c>
      <c r="E578">
        <v>74270</v>
      </c>
      <c r="F578">
        <v>1</v>
      </c>
      <c r="G578">
        <v>38620.3984375</v>
      </c>
    </row>
    <row r="579" spans="1:7" x14ac:dyDescent="0.3">
      <c r="A579">
        <v>2021</v>
      </c>
      <c r="B579" t="s">
        <v>1243</v>
      </c>
      <c r="C579" t="s">
        <v>1327</v>
      </c>
      <c r="D579">
        <v>54</v>
      </c>
      <c r="E579">
        <v>74270</v>
      </c>
      <c r="F579">
        <v>2</v>
      </c>
      <c r="G579">
        <v>50503.6015625</v>
      </c>
    </row>
    <row r="580" spans="1:7" x14ac:dyDescent="0.3">
      <c r="A580">
        <v>2021</v>
      </c>
      <c r="B580" t="s">
        <v>1244</v>
      </c>
      <c r="C580" t="s">
        <v>1327</v>
      </c>
      <c r="D580">
        <v>54</v>
      </c>
      <c r="E580">
        <v>74270</v>
      </c>
      <c r="F580">
        <v>3</v>
      </c>
      <c r="G580">
        <v>62386.80078125</v>
      </c>
    </row>
    <row r="581" spans="1:7" x14ac:dyDescent="0.3">
      <c r="A581">
        <v>2021</v>
      </c>
      <c r="B581" t="s">
        <v>1245</v>
      </c>
      <c r="C581" t="s">
        <v>1327</v>
      </c>
      <c r="D581">
        <v>54</v>
      </c>
      <c r="E581">
        <v>74270</v>
      </c>
      <c r="F581">
        <v>4</v>
      </c>
      <c r="G581">
        <v>74270</v>
      </c>
    </row>
    <row r="582" spans="1:7" x14ac:dyDescent="0.3">
      <c r="A582">
        <v>2021</v>
      </c>
      <c r="B582" t="s">
        <v>1246</v>
      </c>
      <c r="C582" t="s">
        <v>1327</v>
      </c>
      <c r="D582">
        <v>54</v>
      </c>
      <c r="E582">
        <v>74270</v>
      </c>
      <c r="F582">
        <v>5</v>
      </c>
      <c r="G582">
        <v>86153.203125</v>
      </c>
    </row>
    <row r="583" spans="1:7" x14ac:dyDescent="0.3">
      <c r="A583">
        <v>2021</v>
      </c>
      <c r="B583" t="s">
        <v>1247</v>
      </c>
      <c r="C583" t="s">
        <v>1327</v>
      </c>
      <c r="D583">
        <v>54</v>
      </c>
      <c r="E583">
        <v>74270</v>
      </c>
      <c r="F583">
        <v>6</v>
      </c>
      <c r="G583">
        <v>98036.3984375</v>
      </c>
    </row>
    <row r="584" spans="1:7" x14ac:dyDescent="0.3">
      <c r="A584">
        <v>2021</v>
      </c>
      <c r="B584" t="s">
        <v>1248</v>
      </c>
      <c r="C584" t="s">
        <v>1327</v>
      </c>
      <c r="D584">
        <v>54</v>
      </c>
      <c r="E584">
        <v>74270</v>
      </c>
      <c r="F584">
        <v>7</v>
      </c>
      <c r="G584">
        <v>109919.6015625</v>
      </c>
    </row>
    <row r="585" spans="1:7" x14ac:dyDescent="0.3">
      <c r="A585">
        <v>2021</v>
      </c>
      <c r="B585" t="s">
        <v>1249</v>
      </c>
      <c r="C585" t="s">
        <v>1327</v>
      </c>
      <c r="D585">
        <v>54</v>
      </c>
      <c r="E585">
        <v>74270</v>
      </c>
      <c r="F585">
        <v>8</v>
      </c>
      <c r="G585">
        <v>121802.796875</v>
      </c>
    </row>
    <row r="586" spans="1:7" x14ac:dyDescent="0.3">
      <c r="A586">
        <v>2021</v>
      </c>
      <c r="B586" t="s">
        <v>1250</v>
      </c>
      <c r="C586" t="s">
        <v>1327</v>
      </c>
      <c r="D586">
        <v>54</v>
      </c>
      <c r="E586">
        <v>74270</v>
      </c>
      <c r="F586">
        <v>9</v>
      </c>
      <c r="G586">
        <v>133686</v>
      </c>
    </row>
    <row r="587" spans="1:7" x14ac:dyDescent="0.3">
      <c r="A587">
        <v>2021</v>
      </c>
      <c r="B587" t="s">
        <v>1251</v>
      </c>
      <c r="C587" t="s">
        <v>1327</v>
      </c>
      <c r="D587">
        <v>54</v>
      </c>
      <c r="E587">
        <v>74270</v>
      </c>
      <c r="F587">
        <v>10</v>
      </c>
      <c r="G587">
        <v>145569.203125</v>
      </c>
    </row>
    <row r="588" spans="1:7" x14ac:dyDescent="0.3">
      <c r="A588">
        <v>2021</v>
      </c>
      <c r="B588" t="s">
        <v>1252</v>
      </c>
      <c r="C588" t="s">
        <v>1327</v>
      </c>
      <c r="D588">
        <v>54</v>
      </c>
      <c r="E588">
        <v>74270</v>
      </c>
      <c r="F588">
        <v>11</v>
      </c>
      <c r="G588">
        <v>157452.40625</v>
      </c>
    </row>
    <row r="589" spans="1:7" x14ac:dyDescent="0.3">
      <c r="A589">
        <v>2021</v>
      </c>
      <c r="B589" t="s">
        <v>1253</v>
      </c>
      <c r="C589" t="s">
        <v>1327</v>
      </c>
      <c r="D589">
        <v>54</v>
      </c>
      <c r="E589">
        <v>74270</v>
      </c>
      <c r="F589">
        <v>12</v>
      </c>
      <c r="G589">
        <v>169335.59375</v>
      </c>
    </row>
    <row r="590" spans="1:7" x14ac:dyDescent="0.3">
      <c r="A590">
        <v>2021</v>
      </c>
      <c r="B590" t="s">
        <v>1254</v>
      </c>
      <c r="C590" t="s">
        <v>1328</v>
      </c>
      <c r="D590">
        <v>55</v>
      </c>
      <c r="E590">
        <v>95773</v>
      </c>
      <c r="F590">
        <v>1</v>
      </c>
      <c r="G590">
        <v>49801.9609375</v>
      </c>
    </row>
    <row r="591" spans="1:7" x14ac:dyDescent="0.3">
      <c r="A591">
        <v>2021</v>
      </c>
      <c r="B591" t="s">
        <v>1255</v>
      </c>
      <c r="C591" t="s">
        <v>1328</v>
      </c>
      <c r="D591">
        <v>55</v>
      </c>
      <c r="E591">
        <v>95773</v>
      </c>
      <c r="F591">
        <v>2</v>
      </c>
      <c r="G591">
        <v>65125.640625</v>
      </c>
    </row>
    <row r="592" spans="1:7" x14ac:dyDescent="0.3">
      <c r="A592">
        <v>2021</v>
      </c>
      <c r="B592" t="s">
        <v>1256</v>
      </c>
      <c r="C592" t="s">
        <v>1328</v>
      </c>
      <c r="D592">
        <v>55</v>
      </c>
      <c r="E592">
        <v>95773</v>
      </c>
      <c r="F592">
        <v>3</v>
      </c>
      <c r="G592">
        <v>80449.3203125</v>
      </c>
    </row>
    <row r="593" spans="1:7" x14ac:dyDescent="0.3">
      <c r="A593">
        <v>2021</v>
      </c>
      <c r="B593" t="s">
        <v>1257</v>
      </c>
      <c r="C593" t="s">
        <v>1328</v>
      </c>
      <c r="D593">
        <v>55</v>
      </c>
      <c r="E593">
        <v>95773</v>
      </c>
      <c r="F593">
        <v>4</v>
      </c>
      <c r="G593">
        <v>95773</v>
      </c>
    </row>
    <row r="594" spans="1:7" x14ac:dyDescent="0.3">
      <c r="A594">
        <v>2021</v>
      </c>
      <c r="B594" t="s">
        <v>1258</v>
      </c>
      <c r="C594" t="s">
        <v>1328</v>
      </c>
      <c r="D594">
        <v>55</v>
      </c>
      <c r="E594">
        <v>95773</v>
      </c>
      <c r="F594">
        <v>5</v>
      </c>
      <c r="G594">
        <v>111096.6796875</v>
      </c>
    </row>
    <row r="595" spans="1:7" x14ac:dyDescent="0.3">
      <c r="A595">
        <v>2021</v>
      </c>
      <c r="B595" t="s">
        <v>1259</v>
      </c>
      <c r="C595" t="s">
        <v>1328</v>
      </c>
      <c r="D595">
        <v>55</v>
      </c>
      <c r="E595">
        <v>95773</v>
      </c>
      <c r="F595">
        <v>6</v>
      </c>
      <c r="G595">
        <v>126420.359375</v>
      </c>
    </row>
    <row r="596" spans="1:7" x14ac:dyDescent="0.3">
      <c r="A596">
        <v>2021</v>
      </c>
      <c r="B596" t="s">
        <v>1260</v>
      </c>
      <c r="C596" t="s">
        <v>1328</v>
      </c>
      <c r="D596">
        <v>55</v>
      </c>
      <c r="E596">
        <v>95773</v>
      </c>
      <c r="F596">
        <v>7</v>
      </c>
      <c r="G596">
        <v>141744.046875</v>
      </c>
    </row>
    <row r="597" spans="1:7" x14ac:dyDescent="0.3">
      <c r="A597">
        <v>2021</v>
      </c>
      <c r="B597" t="s">
        <v>1261</v>
      </c>
      <c r="C597" t="s">
        <v>1328</v>
      </c>
      <c r="D597">
        <v>55</v>
      </c>
      <c r="E597">
        <v>95773</v>
      </c>
      <c r="F597">
        <v>8</v>
      </c>
      <c r="G597">
        <v>157067.71875</v>
      </c>
    </row>
    <row r="598" spans="1:7" x14ac:dyDescent="0.3">
      <c r="A598">
        <v>2021</v>
      </c>
      <c r="B598" t="s">
        <v>1262</v>
      </c>
      <c r="C598" t="s">
        <v>1328</v>
      </c>
      <c r="D598">
        <v>55</v>
      </c>
      <c r="E598">
        <v>95773</v>
      </c>
      <c r="F598">
        <v>9</v>
      </c>
      <c r="G598">
        <v>172391.40625</v>
      </c>
    </row>
    <row r="599" spans="1:7" x14ac:dyDescent="0.3">
      <c r="A599">
        <v>2021</v>
      </c>
      <c r="B599" t="s">
        <v>1263</v>
      </c>
      <c r="C599" t="s">
        <v>1328</v>
      </c>
      <c r="D599">
        <v>55</v>
      </c>
      <c r="E599">
        <v>95773</v>
      </c>
      <c r="F599">
        <v>10</v>
      </c>
      <c r="G599">
        <v>187715.078125</v>
      </c>
    </row>
    <row r="600" spans="1:7" x14ac:dyDescent="0.3">
      <c r="A600">
        <v>2021</v>
      </c>
      <c r="B600" t="s">
        <v>1264</v>
      </c>
      <c r="C600" t="s">
        <v>1328</v>
      </c>
      <c r="D600">
        <v>55</v>
      </c>
      <c r="E600">
        <v>95773</v>
      </c>
      <c r="F600">
        <v>11</v>
      </c>
      <c r="G600">
        <v>203038.765625</v>
      </c>
    </row>
    <row r="601" spans="1:7" x14ac:dyDescent="0.3">
      <c r="A601">
        <v>2021</v>
      </c>
      <c r="B601" t="s">
        <v>1265</v>
      </c>
      <c r="C601" t="s">
        <v>1328</v>
      </c>
      <c r="D601">
        <v>55</v>
      </c>
      <c r="E601">
        <v>95773</v>
      </c>
      <c r="F601">
        <v>12</v>
      </c>
      <c r="G601">
        <v>218362.4375</v>
      </c>
    </row>
    <row r="602" spans="1:7" x14ac:dyDescent="0.3">
      <c r="A602">
        <v>2021</v>
      </c>
      <c r="B602" t="s">
        <v>1266</v>
      </c>
      <c r="C602" t="s">
        <v>1329</v>
      </c>
      <c r="D602">
        <v>56</v>
      </c>
      <c r="E602">
        <v>91283</v>
      </c>
      <c r="F602">
        <v>1</v>
      </c>
      <c r="G602">
        <v>47467.16015625</v>
      </c>
    </row>
    <row r="603" spans="1:7" x14ac:dyDescent="0.3">
      <c r="A603">
        <v>2021</v>
      </c>
      <c r="B603" t="s">
        <v>1267</v>
      </c>
      <c r="C603" t="s">
        <v>1329</v>
      </c>
      <c r="D603">
        <v>56</v>
      </c>
      <c r="E603">
        <v>91283</v>
      </c>
      <c r="F603">
        <v>2</v>
      </c>
      <c r="G603">
        <v>62072.44140625</v>
      </c>
    </row>
    <row r="604" spans="1:7" x14ac:dyDescent="0.3">
      <c r="A604">
        <v>2021</v>
      </c>
      <c r="B604" t="s">
        <v>1268</v>
      </c>
      <c r="C604" t="s">
        <v>1329</v>
      </c>
      <c r="D604">
        <v>56</v>
      </c>
      <c r="E604">
        <v>91283</v>
      </c>
      <c r="F604">
        <v>3</v>
      </c>
      <c r="G604">
        <v>76677.71875</v>
      </c>
    </row>
    <row r="605" spans="1:7" x14ac:dyDescent="0.3">
      <c r="A605">
        <v>2021</v>
      </c>
      <c r="B605" t="s">
        <v>1269</v>
      </c>
      <c r="C605" t="s">
        <v>1329</v>
      </c>
      <c r="D605">
        <v>56</v>
      </c>
      <c r="E605">
        <v>91283</v>
      </c>
      <c r="F605">
        <v>4</v>
      </c>
      <c r="G605">
        <v>91283</v>
      </c>
    </row>
    <row r="606" spans="1:7" x14ac:dyDescent="0.3">
      <c r="A606">
        <v>2021</v>
      </c>
      <c r="B606" t="s">
        <v>1270</v>
      </c>
      <c r="C606" t="s">
        <v>1329</v>
      </c>
      <c r="D606">
        <v>56</v>
      </c>
      <c r="E606">
        <v>91283</v>
      </c>
      <c r="F606">
        <v>5</v>
      </c>
      <c r="G606">
        <v>105888.28125</v>
      </c>
    </row>
    <row r="607" spans="1:7" x14ac:dyDescent="0.3">
      <c r="A607">
        <v>2021</v>
      </c>
      <c r="B607" t="s">
        <v>1271</v>
      </c>
      <c r="C607" t="s">
        <v>1329</v>
      </c>
      <c r="D607">
        <v>56</v>
      </c>
      <c r="E607">
        <v>91283</v>
      </c>
      <c r="F607">
        <v>6</v>
      </c>
      <c r="G607">
        <v>120493.5625</v>
      </c>
    </row>
    <row r="608" spans="1:7" x14ac:dyDescent="0.3">
      <c r="A608">
        <v>2021</v>
      </c>
      <c r="B608" t="s">
        <v>1272</v>
      </c>
      <c r="C608" t="s">
        <v>1329</v>
      </c>
      <c r="D608">
        <v>56</v>
      </c>
      <c r="E608">
        <v>91283</v>
      </c>
      <c r="F608">
        <v>7</v>
      </c>
      <c r="G608">
        <v>135098.84375</v>
      </c>
    </row>
    <row r="609" spans="1:7" x14ac:dyDescent="0.3">
      <c r="A609">
        <v>2021</v>
      </c>
      <c r="B609" t="s">
        <v>1273</v>
      </c>
      <c r="C609" t="s">
        <v>1329</v>
      </c>
      <c r="D609">
        <v>56</v>
      </c>
      <c r="E609">
        <v>91283</v>
      </c>
      <c r="F609">
        <v>8</v>
      </c>
      <c r="G609">
        <v>149704.125</v>
      </c>
    </row>
    <row r="610" spans="1:7" x14ac:dyDescent="0.3">
      <c r="A610">
        <v>2021</v>
      </c>
      <c r="B610" t="s">
        <v>1274</v>
      </c>
      <c r="C610" t="s">
        <v>1329</v>
      </c>
      <c r="D610">
        <v>56</v>
      </c>
      <c r="E610">
        <v>91283</v>
      </c>
      <c r="F610">
        <v>9</v>
      </c>
      <c r="G610">
        <v>164309.40625</v>
      </c>
    </row>
    <row r="611" spans="1:7" x14ac:dyDescent="0.3">
      <c r="A611">
        <v>2021</v>
      </c>
      <c r="B611" t="s">
        <v>1275</v>
      </c>
      <c r="C611" t="s">
        <v>1329</v>
      </c>
      <c r="D611">
        <v>56</v>
      </c>
      <c r="E611">
        <v>91283</v>
      </c>
      <c r="F611">
        <v>10</v>
      </c>
      <c r="G611">
        <v>178914.6875</v>
      </c>
    </row>
    <row r="612" spans="1:7" x14ac:dyDescent="0.3">
      <c r="A612">
        <v>2021</v>
      </c>
      <c r="B612" t="s">
        <v>1276</v>
      </c>
      <c r="C612" t="s">
        <v>1329</v>
      </c>
      <c r="D612">
        <v>56</v>
      </c>
      <c r="E612">
        <v>91283</v>
      </c>
      <c r="F612">
        <v>11</v>
      </c>
      <c r="G612">
        <v>193519.953125</v>
      </c>
    </row>
    <row r="613" spans="1:7" x14ac:dyDescent="0.3">
      <c r="A613">
        <v>2021</v>
      </c>
      <c r="B613" t="s">
        <v>1277</v>
      </c>
      <c r="C613" t="s">
        <v>1329</v>
      </c>
      <c r="D613">
        <v>56</v>
      </c>
      <c r="E613">
        <v>91283</v>
      </c>
      <c r="F613">
        <v>12</v>
      </c>
      <c r="G613">
        <v>208125.234375</v>
      </c>
    </row>
    <row r="614" spans="1:7" x14ac:dyDescent="0.3">
      <c r="A614">
        <v>2019</v>
      </c>
      <c r="B614" t="str">
        <f t="shared" ref="B614:B641" si="0">A614&amp;"."&amp;F614&amp;"."&amp;D614</f>
        <v>2019.5.29</v>
      </c>
      <c r="C614" t="s">
        <v>44</v>
      </c>
      <c r="D614">
        <f>VLOOKUP(C614,[1]StateCodeMapping!$A$2:$B$52,2,FALSE)</f>
        <v>29</v>
      </c>
      <c r="E614">
        <v>77891</v>
      </c>
      <c r="F614">
        <v>5</v>
      </c>
      <c r="G614">
        <f t="shared" ref="G614:G641" si="1">E614*(0.52+(F614-1)*0.16)</f>
        <v>90353.560000000012</v>
      </c>
    </row>
    <row r="615" spans="1:7" x14ac:dyDescent="0.3">
      <c r="A615">
        <v>2019</v>
      </c>
      <c r="B615" t="str">
        <f t="shared" si="0"/>
        <v>2019.6.29</v>
      </c>
      <c r="C615" t="s">
        <v>44</v>
      </c>
      <c r="D615">
        <f>VLOOKUP(C615,[1]StateCodeMapping!$A$2:$B$52,2,FALSE)</f>
        <v>29</v>
      </c>
      <c r="E615">
        <v>77891</v>
      </c>
      <c r="F615">
        <v>6</v>
      </c>
      <c r="G615">
        <f t="shared" si="1"/>
        <v>102816.12000000001</v>
      </c>
    </row>
    <row r="616" spans="1:7" x14ac:dyDescent="0.3">
      <c r="A616">
        <v>2019</v>
      </c>
      <c r="B616" t="str">
        <f t="shared" si="0"/>
        <v>2019.7.29</v>
      </c>
      <c r="C616" t="s">
        <v>44</v>
      </c>
      <c r="D616">
        <f>VLOOKUP(C616,[1]StateCodeMapping!$A$2:$B$52,2,FALSE)</f>
        <v>29</v>
      </c>
      <c r="E616">
        <v>77891</v>
      </c>
      <c r="F616">
        <v>7</v>
      </c>
      <c r="G616">
        <f t="shared" si="1"/>
        <v>115278.68</v>
      </c>
    </row>
    <row r="617" spans="1:7" x14ac:dyDescent="0.3">
      <c r="A617">
        <v>2019</v>
      </c>
      <c r="B617" t="str">
        <f t="shared" si="0"/>
        <v>2019.8.29</v>
      </c>
      <c r="C617" t="s">
        <v>44</v>
      </c>
      <c r="D617">
        <f>VLOOKUP(C617,[1]StateCodeMapping!$A$2:$B$52,2,FALSE)</f>
        <v>29</v>
      </c>
      <c r="E617">
        <v>77891</v>
      </c>
      <c r="F617">
        <v>8</v>
      </c>
      <c r="G617">
        <f t="shared" si="1"/>
        <v>127741.24</v>
      </c>
    </row>
    <row r="618" spans="1:7" x14ac:dyDescent="0.3">
      <c r="A618">
        <v>2019</v>
      </c>
      <c r="B618" t="str">
        <f t="shared" si="0"/>
        <v>2019.1.30</v>
      </c>
      <c r="C618" t="s">
        <v>45</v>
      </c>
      <c r="D618">
        <f>VLOOKUP(C618,[1]StateCodeMapping!$A$2:$B$52,2,FALSE)</f>
        <v>30</v>
      </c>
      <c r="E618">
        <v>76526</v>
      </c>
      <c r="F618">
        <v>1</v>
      </c>
      <c r="G618">
        <f t="shared" si="1"/>
        <v>39793.520000000004</v>
      </c>
    </row>
    <row r="619" spans="1:7" x14ac:dyDescent="0.3">
      <c r="A619">
        <v>2019</v>
      </c>
      <c r="B619" t="str">
        <f t="shared" si="0"/>
        <v>2019.2.30</v>
      </c>
      <c r="C619" t="s">
        <v>45</v>
      </c>
      <c r="D619">
        <f>VLOOKUP(C619,[1]StateCodeMapping!$A$2:$B$52,2,FALSE)</f>
        <v>30</v>
      </c>
      <c r="E619">
        <v>76526</v>
      </c>
      <c r="F619">
        <v>2</v>
      </c>
      <c r="G619">
        <f t="shared" si="1"/>
        <v>52037.68</v>
      </c>
    </row>
    <row r="620" spans="1:7" x14ac:dyDescent="0.3">
      <c r="A620">
        <v>2019</v>
      </c>
      <c r="B620" t="str">
        <f t="shared" si="0"/>
        <v>2019.3.30</v>
      </c>
      <c r="C620" t="s">
        <v>45</v>
      </c>
      <c r="D620">
        <f>VLOOKUP(C620,[1]StateCodeMapping!$A$2:$B$52,2,FALSE)</f>
        <v>30</v>
      </c>
      <c r="E620">
        <v>76526</v>
      </c>
      <c r="F620">
        <v>3</v>
      </c>
      <c r="G620">
        <f t="shared" si="1"/>
        <v>64281.840000000004</v>
      </c>
    </row>
    <row r="621" spans="1:7" x14ac:dyDescent="0.3">
      <c r="A621">
        <v>2019</v>
      </c>
      <c r="B621" t="str">
        <f t="shared" si="0"/>
        <v>2019.4.30</v>
      </c>
      <c r="C621" t="s">
        <v>45</v>
      </c>
      <c r="D621">
        <f>VLOOKUP(C621,[1]StateCodeMapping!$A$2:$B$52,2,FALSE)</f>
        <v>30</v>
      </c>
      <c r="E621">
        <v>76526</v>
      </c>
      <c r="F621">
        <v>4</v>
      </c>
      <c r="G621">
        <f t="shared" si="1"/>
        <v>76526</v>
      </c>
    </row>
    <row r="622" spans="1:7" x14ac:dyDescent="0.3">
      <c r="A622">
        <v>2019</v>
      </c>
      <c r="B622" t="str">
        <f t="shared" si="0"/>
        <v>2019.5.30</v>
      </c>
      <c r="C622" t="s">
        <v>45</v>
      </c>
      <c r="D622">
        <f>VLOOKUP(C622,[1]StateCodeMapping!$A$2:$B$52,2,FALSE)</f>
        <v>30</v>
      </c>
      <c r="E622">
        <v>76526</v>
      </c>
      <c r="F622">
        <v>5</v>
      </c>
      <c r="G622">
        <f t="shared" si="1"/>
        <v>88770.160000000018</v>
      </c>
    </row>
    <row r="623" spans="1:7" x14ac:dyDescent="0.3">
      <c r="A623">
        <v>2019</v>
      </c>
      <c r="B623" t="str">
        <f t="shared" si="0"/>
        <v>2019.6.30</v>
      </c>
      <c r="C623" t="s">
        <v>45</v>
      </c>
      <c r="D623">
        <f>VLOOKUP(C623,[1]StateCodeMapping!$A$2:$B$52,2,FALSE)</f>
        <v>30</v>
      </c>
      <c r="E623">
        <v>76526</v>
      </c>
      <c r="F623">
        <v>6</v>
      </c>
      <c r="G623">
        <f t="shared" si="1"/>
        <v>101014.32</v>
      </c>
    </row>
    <row r="624" spans="1:7" x14ac:dyDescent="0.3">
      <c r="A624">
        <v>2019</v>
      </c>
      <c r="B624" t="str">
        <f t="shared" si="0"/>
        <v>2019.7.30</v>
      </c>
      <c r="C624" t="s">
        <v>45</v>
      </c>
      <c r="D624">
        <f>VLOOKUP(C624,[1]StateCodeMapping!$A$2:$B$52,2,FALSE)</f>
        <v>30</v>
      </c>
      <c r="E624">
        <v>76526</v>
      </c>
      <c r="F624">
        <v>7</v>
      </c>
      <c r="G624">
        <f t="shared" si="1"/>
        <v>113258.48</v>
      </c>
    </row>
    <row r="625" spans="1:7" x14ac:dyDescent="0.3">
      <c r="A625">
        <v>2019</v>
      </c>
      <c r="B625" t="str">
        <f t="shared" si="0"/>
        <v>2019.8.30</v>
      </c>
      <c r="C625" t="s">
        <v>45</v>
      </c>
      <c r="D625">
        <f>VLOOKUP(C625,[1]StateCodeMapping!$A$2:$B$52,2,FALSE)</f>
        <v>30</v>
      </c>
      <c r="E625">
        <v>76526</v>
      </c>
      <c r="F625">
        <v>8</v>
      </c>
      <c r="G625">
        <f t="shared" si="1"/>
        <v>125502.64000000001</v>
      </c>
    </row>
    <row r="626" spans="1:7" x14ac:dyDescent="0.3">
      <c r="A626">
        <v>2019</v>
      </c>
      <c r="B626" t="str">
        <f t="shared" si="0"/>
        <v>2019.1.31</v>
      </c>
      <c r="C626" t="s">
        <v>46</v>
      </c>
      <c r="D626">
        <f>VLOOKUP(C626,[1]StateCodeMapping!$A$2:$B$52,2,FALSE)</f>
        <v>31</v>
      </c>
      <c r="E626">
        <v>81686</v>
      </c>
      <c r="F626">
        <v>1</v>
      </c>
      <c r="G626">
        <f t="shared" si="1"/>
        <v>42476.72</v>
      </c>
    </row>
    <row r="627" spans="1:7" x14ac:dyDescent="0.3">
      <c r="A627">
        <v>2019</v>
      </c>
      <c r="B627" t="str">
        <f t="shared" si="0"/>
        <v>2019.2.31</v>
      </c>
      <c r="C627" t="s">
        <v>46</v>
      </c>
      <c r="D627">
        <f>VLOOKUP(C627,[1]StateCodeMapping!$A$2:$B$52,2,FALSE)</f>
        <v>31</v>
      </c>
      <c r="E627">
        <v>81686</v>
      </c>
      <c r="F627">
        <v>2</v>
      </c>
      <c r="G627">
        <f t="shared" si="1"/>
        <v>55546.48</v>
      </c>
    </row>
    <row r="628" spans="1:7" x14ac:dyDescent="0.3">
      <c r="A628">
        <v>2019</v>
      </c>
      <c r="B628" t="str">
        <f t="shared" si="0"/>
        <v>2019.3.31</v>
      </c>
      <c r="C628" t="s">
        <v>46</v>
      </c>
      <c r="D628">
        <f>VLOOKUP(C628,[1]StateCodeMapping!$A$2:$B$52,2,FALSE)</f>
        <v>31</v>
      </c>
      <c r="E628">
        <v>81686</v>
      </c>
      <c r="F628">
        <v>3</v>
      </c>
      <c r="G628">
        <f t="shared" si="1"/>
        <v>68616.240000000005</v>
      </c>
    </row>
    <row r="629" spans="1:7" x14ac:dyDescent="0.3">
      <c r="A629">
        <v>2019</v>
      </c>
      <c r="B629" t="str">
        <f t="shared" si="0"/>
        <v>2019.4.31</v>
      </c>
      <c r="C629" t="s">
        <v>46</v>
      </c>
      <c r="D629">
        <f>VLOOKUP(C629,[1]StateCodeMapping!$A$2:$B$52,2,FALSE)</f>
        <v>31</v>
      </c>
      <c r="E629">
        <v>81686</v>
      </c>
      <c r="F629">
        <v>4</v>
      </c>
      <c r="G629">
        <f t="shared" si="1"/>
        <v>81686</v>
      </c>
    </row>
    <row r="630" spans="1:7" x14ac:dyDescent="0.3">
      <c r="A630">
        <v>2019</v>
      </c>
      <c r="B630" t="str">
        <f t="shared" si="0"/>
        <v>2019.5.31</v>
      </c>
      <c r="C630" t="s">
        <v>46</v>
      </c>
      <c r="D630">
        <f>VLOOKUP(C630,[1]StateCodeMapping!$A$2:$B$52,2,FALSE)</f>
        <v>31</v>
      </c>
      <c r="E630">
        <v>81686</v>
      </c>
      <c r="F630">
        <v>5</v>
      </c>
      <c r="G630">
        <f t="shared" si="1"/>
        <v>94755.760000000009</v>
      </c>
    </row>
    <row r="631" spans="1:7" x14ac:dyDescent="0.3">
      <c r="A631">
        <v>2019</v>
      </c>
      <c r="B631" t="str">
        <f t="shared" si="0"/>
        <v>2019.6.31</v>
      </c>
      <c r="C631" t="s">
        <v>46</v>
      </c>
      <c r="D631">
        <f>VLOOKUP(C631,[1]StateCodeMapping!$A$2:$B$52,2,FALSE)</f>
        <v>31</v>
      </c>
      <c r="E631">
        <v>81686</v>
      </c>
      <c r="F631">
        <v>6</v>
      </c>
      <c r="G631">
        <f t="shared" si="1"/>
        <v>107825.52</v>
      </c>
    </row>
    <row r="632" spans="1:7" x14ac:dyDescent="0.3">
      <c r="A632">
        <v>2019</v>
      </c>
      <c r="B632" t="str">
        <f t="shared" si="0"/>
        <v>2019.7.31</v>
      </c>
      <c r="C632" t="s">
        <v>46</v>
      </c>
      <c r="D632">
        <f>VLOOKUP(C632,[1]StateCodeMapping!$A$2:$B$52,2,FALSE)</f>
        <v>31</v>
      </c>
      <c r="E632">
        <v>81686</v>
      </c>
      <c r="F632">
        <v>7</v>
      </c>
      <c r="G632">
        <f t="shared" si="1"/>
        <v>120895.28</v>
      </c>
    </row>
    <row r="633" spans="1:7" x14ac:dyDescent="0.3">
      <c r="A633">
        <v>2019</v>
      </c>
      <c r="B633" t="str">
        <f t="shared" si="0"/>
        <v>2019.8.31</v>
      </c>
      <c r="C633" t="s">
        <v>46</v>
      </c>
      <c r="D633">
        <f>VLOOKUP(C633,[1]StateCodeMapping!$A$2:$B$52,2,FALSE)</f>
        <v>31</v>
      </c>
      <c r="E633">
        <v>81686</v>
      </c>
      <c r="F633">
        <v>8</v>
      </c>
      <c r="G633">
        <f t="shared" si="1"/>
        <v>133965.04</v>
      </c>
    </row>
    <row r="634" spans="1:7" x14ac:dyDescent="0.3">
      <c r="A634">
        <v>2019</v>
      </c>
      <c r="B634" t="str">
        <f t="shared" si="0"/>
        <v>2019.1.32</v>
      </c>
      <c r="C634" t="s">
        <v>47</v>
      </c>
      <c r="D634">
        <f>VLOOKUP(C634,[1]StateCodeMapping!$A$2:$B$52,2,FALSE)</f>
        <v>32</v>
      </c>
      <c r="E634">
        <v>71593</v>
      </c>
      <c r="F634">
        <v>1</v>
      </c>
      <c r="G634">
        <f t="shared" si="1"/>
        <v>37228.36</v>
      </c>
    </row>
    <row r="635" spans="1:7" x14ac:dyDescent="0.3">
      <c r="A635">
        <v>2019</v>
      </c>
      <c r="B635" t="str">
        <f t="shared" si="0"/>
        <v>2019.2.32</v>
      </c>
      <c r="C635" t="s">
        <v>47</v>
      </c>
      <c r="D635">
        <f>VLOOKUP(C635,[1]StateCodeMapping!$A$2:$B$52,2,FALSE)</f>
        <v>32</v>
      </c>
      <c r="E635">
        <v>71593</v>
      </c>
      <c r="F635">
        <v>2</v>
      </c>
      <c r="G635">
        <f t="shared" si="1"/>
        <v>48683.240000000005</v>
      </c>
    </row>
    <row r="636" spans="1:7" x14ac:dyDescent="0.3">
      <c r="A636">
        <v>2019</v>
      </c>
      <c r="B636" t="str">
        <f t="shared" si="0"/>
        <v>2019.3.32</v>
      </c>
      <c r="C636" t="s">
        <v>47</v>
      </c>
      <c r="D636">
        <f>VLOOKUP(C636,[1]StateCodeMapping!$A$2:$B$52,2,FALSE)</f>
        <v>32</v>
      </c>
      <c r="E636">
        <v>71593</v>
      </c>
      <c r="F636">
        <v>3</v>
      </c>
      <c r="G636">
        <f t="shared" si="1"/>
        <v>60138.12</v>
      </c>
    </row>
    <row r="637" spans="1:7" x14ac:dyDescent="0.3">
      <c r="A637">
        <v>2019</v>
      </c>
      <c r="B637" t="str">
        <f t="shared" si="0"/>
        <v>2019.4.32</v>
      </c>
      <c r="C637" t="s">
        <v>47</v>
      </c>
      <c r="D637">
        <f>VLOOKUP(C637,[1]StateCodeMapping!$A$2:$B$52,2,FALSE)</f>
        <v>32</v>
      </c>
      <c r="E637">
        <v>71593</v>
      </c>
      <c r="F637">
        <v>4</v>
      </c>
      <c r="G637">
        <f t="shared" si="1"/>
        <v>71593</v>
      </c>
    </row>
    <row r="638" spans="1:7" x14ac:dyDescent="0.3">
      <c r="A638">
        <v>2019</v>
      </c>
      <c r="B638" t="str">
        <f t="shared" si="0"/>
        <v>2019.5.32</v>
      </c>
      <c r="C638" t="s">
        <v>47</v>
      </c>
      <c r="D638">
        <f>VLOOKUP(C638,[1]StateCodeMapping!$A$2:$B$52,2,FALSE)</f>
        <v>32</v>
      </c>
      <c r="E638">
        <v>71593</v>
      </c>
      <c r="F638">
        <v>5</v>
      </c>
      <c r="G638">
        <f t="shared" si="1"/>
        <v>83047.88</v>
      </c>
    </row>
    <row r="639" spans="1:7" x14ac:dyDescent="0.3">
      <c r="A639">
        <v>2019</v>
      </c>
      <c r="B639" t="str">
        <f t="shared" si="0"/>
        <v>2019.6.32</v>
      </c>
      <c r="C639" t="s">
        <v>47</v>
      </c>
      <c r="D639">
        <f>VLOOKUP(C639,[1]StateCodeMapping!$A$2:$B$52,2,FALSE)</f>
        <v>32</v>
      </c>
      <c r="E639">
        <v>71593</v>
      </c>
      <c r="F639">
        <v>6</v>
      </c>
      <c r="G639">
        <f t="shared" si="1"/>
        <v>94502.760000000009</v>
      </c>
    </row>
    <row r="640" spans="1:7" x14ac:dyDescent="0.3">
      <c r="A640">
        <v>2019</v>
      </c>
      <c r="B640" t="str">
        <f t="shared" si="0"/>
        <v>2019.7.32</v>
      </c>
      <c r="C640" t="s">
        <v>47</v>
      </c>
      <c r="D640">
        <f>VLOOKUP(C640,[1]StateCodeMapping!$A$2:$B$52,2,FALSE)</f>
        <v>32</v>
      </c>
      <c r="E640">
        <v>71593</v>
      </c>
      <c r="F640">
        <v>7</v>
      </c>
      <c r="G640">
        <f t="shared" si="1"/>
        <v>105957.64</v>
      </c>
    </row>
    <row r="641" spans="1:7" x14ac:dyDescent="0.3">
      <c r="A641">
        <v>2019</v>
      </c>
      <c r="B641" t="str">
        <f t="shared" si="0"/>
        <v>2019.8.32</v>
      </c>
      <c r="C641" t="s">
        <v>47</v>
      </c>
      <c r="D641">
        <f>VLOOKUP(C641,[1]StateCodeMapping!$A$2:$B$52,2,FALSE)</f>
        <v>32</v>
      </c>
      <c r="E641">
        <v>71593</v>
      </c>
      <c r="F641">
        <v>8</v>
      </c>
      <c r="G641">
        <f t="shared" si="1"/>
        <v>117412.52</v>
      </c>
    </row>
    <row r="642" spans="1:7" x14ac:dyDescent="0.3">
      <c r="A642">
        <v>2019</v>
      </c>
      <c r="B642" t="str">
        <f t="shared" ref="B642:B705" si="2">A642&amp;"."&amp;F642&amp;"."&amp;D642</f>
        <v>2019.1.33</v>
      </c>
      <c r="C642" t="s">
        <v>48</v>
      </c>
      <c r="D642">
        <f>VLOOKUP(C642,[1]StateCodeMapping!$A$2:$B$52,2,FALSE)</f>
        <v>33</v>
      </c>
      <c r="E642">
        <v>105643</v>
      </c>
      <c r="F642">
        <v>1</v>
      </c>
      <c r="G642">
        <f t="shared" ref="G642:G705" si="3">E642*(0.52+(F642-1)*0.16)</f>
        <v>54934.36</v>
      </c>
    </row>
    <row r="643" spans="1:7" x14ac:dyDescent="0.3">
      <c r="A643">
        <v>2019</v>
      </c>
      <c r="B643" t="str">
        <f t="shared" si="2"/>
        <v>2019.2.33</v>
      </c>
      <c r="C643" t="s">
        <v>48</v>
      </c>
      <c r="D643">
        <f>VLOOKUP(C643,[1]StateCodeMapping!$A$2:$B$52,2,FALSE)</f>
        <v>33</v>
      </c>
      <c r="E643">
        <v>105643</v>
      </c>
      <c r="F643">
        <v>2</v>
      </c>
      <c r="G643">
        <f t="shared" si="3"/>
        <v>71837.240000000005</v>
      </c>
    </row>
    <row r="644" spans="1:7" x14ac:dyDescent="0.3">
      <c r="A644">
        <v>2019</v>
      </c>
      <c r="B644" t="str">
        <f t="shared" si="2"/>
        <v>2019.3.33</v>
      </c>
      <c r="C644" t="s">
        <v>48</v>
      </c>
      <c r="D644">
        <f>VLOOKUP(C644,[1]StateCodeMapping!$A$2:$B$52,2,FALSE)</f>
        <v>33</v>
      </c>
      <c r="E644">
        <v>105643</v>
      </c>
      <c r="F644">
        <v>3</v>
      </c>
      <c r="G644">
        <f t="shared" si="3"/>
        <v>88740.12000000001</v>
      </c>
    </row>
    <row r="645" spans="1:7" x14ac:dyDescent="0.3">
      <c r="A645">
        <v>2019</v>
      </c>
      <c r="B645" t="str">
        <f t="shared" si="2"/>
        <v>2019.4.33</v>
      </c>
      <c r="C645" t="s">
        <v>48</v>
      </c>
      <c r="D645">
        <f>VLOOKUP(C645,[1]StateCodeMapping!$A$2:$B$52,2,FALSE)</f>
        <v>33</v>
      </c>
      <c r="E645">
        <v>105643</v>
      </c>
      <c r="F645">
        <v>4</v>
      </c>
      <c r="G645">
        <f t="shared" si="3"/>
        <v>105643</v>
      </c>
    </row>
    <row r="646" spans="1:7" x14ac:dyDescent="0.3">
      <c r="A646">
        <v>2019</v>
      </c>
      <c r="B646" t="str">
        <f t="shared" si="2"/>
        <v>2019.5.33</v>
      </c>
      <c r="C646" t="s">
        <v>48</v>
      </c>
      <c r="D646">
        <f>VLOOKUP(C646,[1]StateCodeMapping!$A$2:$B$52,2,FALSE)</f>
        <v>33</v>
      </c>
      <c r="E646">
        <v>105643</v>
      </c>
      <c r="F646">
        <v>5</v>
      </c>
      <c r="G646">
        <f t="shared" si="3"/>
        <v>122545.88000000002</v>
      </c>
    </row>
    <row r="647" spans="1:7" x14ac:dyDescent="0.3">
      <c r="A647">
        <v>2019</v>
      </c>
      <c r="B647" t="str">
        <f t="shared" si="2"/>
        <v>2019.6.33</v>
      </c>
      <c r="C647" t="s">
        <v>48</v>
      </c>
      <c r="D647">
        <f>VLOOKUP(C647,[1]StateCodeMapping!$A$2:$B$52,2,FALSE)</f>
        <v>33</v>
      </c>
      <c r="E647">
        <v>105643</v>
      </c>
      <c r="F647">
        <v>6</v>
      </c>
      <c r="G647">
        <f t="shared" si="3"/>
        <v>139448.76</v>
      </c>
    </row>
    <row r="648" spans="1:7" x14ac:dyDescent="0.3">
      <c r="A648">
        <v>2019</v>
      </c>
      <c r="B648" t="str">
        <f t="shared" si="2"/>
        <v>2019.7.33</v>
      </c>
      <c r="C648" t="s">
        <v>48</v>
      </c>
      <c r="D648">
        <f>VLOOKUP(C648,[1]StateCodeMapping!$A$2:$B$52,2,FALSE)</f>
        <v>33</v>
      </c>
      <c r="E648">
        <v>105643</v>
      </c>
      <c r="F648">
        <v>7</v>
      </c>
      <c r="G648">
        <f t="shared" si="3"/>
        <v>156351.63999999998</v>
      </c>
    </row>
    <row r="649" spans="1:7" x14ac:dyDescent="0.3">
      <c r="A649">
        <v>2019</v>
      </c>
      <c r="B649" t="str">
        <f t="shared" si="2"/>
        <v>2019.8.33</v>
      </c>
      <c r="C649" t="s">
        <v>48</v>
      </c>
      <c r="D649">
        <f>VLOOKUP(C649,[1]StateCodeMapping!$A$2:$B$52,2,FALSE)</f>
        <v>33</v>
      </c>
      <c r="E649">
        <v>105643</v>
      </c>
      <c r="F649">
        <v>8</v>
      </c>
      <c r="G649">
        <f t="shared" si="3"/>
        <v>173254.52000000002</v>
      </c>
    </row>
    <row r="650" spans="1:7" x14ac:dyDescent="0.3">
      <c r="A650">
        <v>2019</v>
      </c>
      <c r="B650" t="str">
        <f t="shared" si="2"/>
        <v>2019.1.34</v>
      </c>
      <c r="C650" t="s">
        <v>49</v>
      </c>
      <c r="D650">
        <f>VLOOKUP(C650,[1]StateCodeMapping!$A$2:$B$52,2,FALSE)</f>
        <v>34</v>
      </c>
      <c r="E650">
        <v>113350</v>
      </c>
      <c r="F650">
        <v>1</v>
      </c>
      <c r="G650">
        <f t="shared" si="3"/>
        <v>58942</v>
      </c>
    </row>
    <row r="651" spans="1:7" x14ac:dyDescent="0.3">
      <c r="A651">
        <v>2019</v>
      </c>
      <c r="B651" t="str">
        <f t="shared" si="2"/>
        <v>2019.2.34</v>
      </c>
      <c r="C651" t="s">
        <v>49</v>
      </c>
      <c r="D651">
        <f>VLOOKUP(C651,[1]StateCodeMapping!$A$2:$B$52,2,FALSE)</f>
        <v>34</v>
      </c>
      <c r="E651">
        <v>113350</v>
      </c>
      <c r="F651">
        <v>2</v>
      </c>
      <c r="G651">
        <f t="shared" si="3"/>
        <v>77078</v>
      </c>
    </row>
    <row r="652" spans="1:7" x14ac:dyDescent="0.3">
      <c r="A652">
        <v>2019</v>
      </c>
      <c r="B652" t="str">
        <f t="shared" si="2"/>
        <v>2019.3.34</v>
      </c>
      <c r="C652" t="s">
        <v>49</v>
      </c>
      <c r="D652">
        <f>VLOOKUP(C652,[1]StateCodeMapping!$A$2:$B$52,2,FALSE)</f>
        <v>34</v>
      </c>
      <c r="E652">
        <v>113350</v>
      </c>
      <c r="F652">
        <v>3</v>
      </c>
      <c r="G652">
        <f t="shared" si="3"/>
        <v>95214.000000000015</v>
      </c>
    </row>
    <row r="653" spans="1:7" x14ac:dyDescent="0.3">
      <c r="A653">
        <v>2019</v>
      </c>
      <c r="B653" t="str">
        <f t="shared" si="2"/>
        <v>2019.4.34</v>
      </c>
      <c r="C653" t="s">
        <v>49</v>
      </c>
      <c r="D653">
        <f>VLOOKUP(C653,[1]StateCodeMapping!$A$2:$B$52,2,FALSE)</f>
        <v>34</v>
      </c>
      <c r="E653">
        <v>113350</v>
      </c>
      <c r="F653">
        <v>4</v>
      </c>
      <c r="G653">
        <f t="shared" si="3"/>
        <v>113350</v>
      </c>
    </row>
    <row r="654" spans="1:7" x14ac:dyDescent="0.3">
      <c r="A654">
        <v>2019</v>
      </c>
      <c r="B654" t="str">
        <f t="shared" si="2"/>
        <v>2019.5.34</v>
      </c>
      <c r="C654" t="s">
        <v>49</v>
      </c>
      <c r="D654">
        <f>VLOOKUP(C654,[1]StateCodeMapping!$A$2:$B$52,2,FALSE)</f>
        <v>34</v>
      </c>
      <c r="E654">
        <v>113350</v>
      </c>
      <c r="F654">
        <v>5</v>
      </c>
      <c r="G654">
        <f t="shared" si="3"/>
        <v>131486.00000000003</v>
      </c>
    </row>
    <row r="655" spans="1:7" x14ac:dyDescent="0.3">
      <c r="A655">
        <v>2019</v>
      </c>
      <c r="B655" t="str">
        <f t="shared" si="2"/>
        <v>2019.6.34</v>
      </c>
      <c r="C655" t="s">
        <v>49</v>
      </c>
      <c r="D655">
        <f>VLOOKUP(C655,[1]StateCodeMapping!$A$2:$B$52,2,FALSE)</f>
        <v>34</v>
      </c>
      <c r="E655">
        <v>113350</v>
      </c>
      <c r="F655">
        <v>6</v>
      </c>
      <c r="G655">
        <f t="shared" si="3"/>
        <v>149622</v>
      </c>
    </row>
    <row r="656" spans="1:7" x14ac:dyDescent="0.3">
      <c r="A656">
        <v>2019</v>
      </c>
      <c r="B656" t="str">
        <f t="shared" si="2"/>
        <v>2019.7.34</v>
      </c>
      <c r="C656" t="s">
        <v>49</v>
      </c>
      <c r="D656">
        <f>VLOOKUP(C656,[1]StateCodeMapping!$A$2:$B$52,2,FALSE)</f>
        <v>34</v>
      </c>
      <c r="E656">
        <v>113350</v>
      </c>
      <c r="F656">
        <v>7</v>
      </c>
      <c r="G656">
        <f t="shared" si="3"/>
        <v>167758</v>
      </c>
    </row>
    <row r="657" spans="1:7" x14ac:dyDescent="0.3">
      <c r="A657">
        <v>2019</v>
      </c>
      <c r="B657" t="str">
        <f t="shared" si="2"/>
        <v>2019.8.34</v>
      </c>
      <c r="C657" t="s">
        <v>49</v>
      </c>
      <c r="D657">
        <f>VLOOKUP(C657,[1]StateCodeMapping!$A$2:$B$52,2,FALSE)</f>
        <v>34</v>
      </c>
      <c r="E657">
        <v>113350</v>
      </c>
      <c r="F657">
        <v>8</v>
      </c>
      <c r="G657">
        <f t="shared" si="3"/>
        <v>185894</v>
      </c>
    </row>
    <row r="658" spans="1:7" x14ac:dyDescent="0.3">
      <c r="A658">
        <v>2019</v>
      </c>
      <c r="B658" t="str">
        <f t="shared" si="2"/>
        <v>2019.1.35</v>
      </c>
      <c r="C658" t="s">
        <v>50</v>
      </c>
      <c r="D658">
        <f>VLOOKUP(C658,[1]StateCodeMapping!$A$2:$B$52,2,FALSE)</f>
        <v>35</v>
      </c>
      <c r="E658">
        <v>61722</v>
      </c>
      <c r="F658">
        <v>1</v>
      </c>
      <c r="G658">
        <f t="shared" si="3"/>
        <v>32095.440000000002</v>
      </c>
    </row>
    <row r="659" spans="1:7" x14ac:dyDescent="0.3">
      <c r="A659">
        <v>2019</v>
      </c>
      <c r="B659" t="str">
        <f t="shared" si="2"/>
        <v>2019.2.35</v>
      </c>
      <c r="C659" t="s">
        <v>50</v>
      </c>
      <c r="D659">
        <f>VLOOKUP(C659,[1]StateCodeMapping!$A$2:$B$52,2,FALSE)</f>
        <v>35</v>
      </c>
      <c r="E659">
        <v>61722</v>
      </c>
      <c r="F659">
        <v>2</v>
      </c>
      <c r="G659">
        <f t="shared" si="3"/>
        <v>41970.960000000006</v>
      </c>
    </row>
    <row r="660" spans="1:7" x14ac:dyDescent="0.3">
      <c r="A660">
        <v>2019</v>
      </c>
      <c r="B660" t="str">
        <f t="shared" si="2"/>
        <v>2019.3.35</v>
      </c>
      <c r="C660" t="s">
        <v>50</v>
      </c>
      <c r="D660">
        <f>VLOOKUP(C660,[1]StateCodeMapping!$A$2:$B$52,2,FALSE)</f>
        <v>35</v>
      </c>
      <c r="E660">
        <v>61722</v>
      </c>
      <c r="F660">
        <v>3</v>
      </c>
      <c r="G660">
        <f t="shared" si="3"/>
        <v>51846.48</v>
      </c>
    </row>
    <row r="661" spans="1:7" x14ac:dyDescent="0.3">
      <c r="A661">
        <v>2019</v>
      </c>
      <c r="B661" t="str">
        <f t="shared" si="2"/>
        <v>2019.4.35</v>
      </c>
      <c r="C661" t="s">
        <v>50</v>
      </c>
      <c r="D661">
        <f>VLOOKUP(C661,[1]StateCodeMapping!$A$2:$B$52,2,FALSE)</f>
        <v>35</v>
      </c>
      <c r="E661">
        <v>61722</v>
      </c>
      <c r="F661">
        <v>4</v>
      </c>
      <c r="G661">
        <f t="shared" si="3"/>
        <v>61722</v>
      </c>
    </row>
    <row r="662" spans="1:7" x14ac:dyDescent="0.3">
      <c r="A662">
        <v>2019</v>
      </c>
      <c r="B662" t="str">
        <f t="shared" si="2"/>
        <v>2019.5.35</v>
      </c>
      <c r="C662" t="s">
        <v>50</v>
      </c>
      <c r="D662">
        <f>VLOOKUP(C662,[1]StateCodeMapping!$A$2:$B$52,2,FALSE)</f>
        <v>35</v>
      </c>
      <c r="E662">
        <v>61722</v>
      </c>
      <c r="F662">
        <v>5</v>
      </c>
      <c r="G662">
        <f t="shared" si="3"/>
        <v>71597.52</v>
      </c>
    </row>
    <row r="663" spans="1:7" x14ac:dyDescent="0.3">
      <c r="A663">
        <v>2019</v>
      </c>
      <c r="B663" t="str">
        <f t="shared" si="2"/>
        <v>2019.6.35</v>
      </c>
      <c r="C663" t="s">
        <v>50</v>
      </c>
      <c r="D663">
        <f>VLOOKUP(C663,[1]StateCodeMapping!$A$2:$B$52,2,FALSE)</f>
        <v>35</v>
      </c>
      <c r="E663">
        <v>61722</v>
      </c>
      <c r="F663">
        <v>6</v>
      </c>
      <c r="G663">
        <f t="shared" si="3"/>
        <v>81473.040000000008</v>
      </c>
    </row>
    <row r="664" spans="1:7" x14ac:dyDescent="0.3">
      <c r="A664">
        <v>2019</v>
      </c>
      <c r="B664" t="str">
        <f t="shared" si="2"/>
        <v>2019.7.35</v>
      </c>
      <c r="C664" t="s">
        <v>50</v>
      </c>
      <c r="D664">
        <f>VLOOKUP(C664,[1]StateCodeMapping!$A$2:$B$52,2,FALSE)</f>
        <v>35</v>
      </c>
      <c r="E664">
        <v>61722</v>
      </c>
      <c r="F664">
        <v>7</v>
      </c>
      <c r="G664">
        <f t="shared" si="3"/>
        <v>91348.56</v>
      </c>
    </row>
    <row r="665" spans="1:7" x14ac:dyDescent="0.3">
      <c r="A665">
        <v>2019</v>
      </c>
      <c r="B665" t="str">
        <f t="shared" si="2"/>
        <v>2019.8.35</v>
      </c>
      <c r="C665" t="s">
        <v>50</v>
      </c>
      <c r="D665">
        <f>VLOOKUP(C665,[1]StateCodeMapping!$A$2:$B$52,2,FALSE)</f>
        <v>35</v>
      </c>
      <c r="E665">
        <v>61722</v>
      </c>
      <c r="F665">
        <v>8</v>
      </c>
      <c r="G665">
        <f t="shared" si="3"/>
        <v>101224.08</v>
      </c>
    </row>
    <row r="666" spans="1:7" x14ac:dyDescent="0.3">
      <c r="A666">
        <v>2019</v>
      </c>
      <c r="B666" t="str">
        <f t="shared" si="2"/>
        <v>2019.1.36</v>
      </c>
      <c r="C666" t="s">
        <v>51</v>
      </c>
      <c r="D666">
        <f>VLOOKUP(C666,[1]StateCodeMapping!$A$2:$B$52,2,FALSE)</f>
        <v>36</v>
      </c>
      <c r="E666">
        <v>91964</v>
      </c>
      <c r="F666">
        <v>1</v>
      </c>
      <c r="G666">
        <f t="shared" si="3"/>
        <v>47821.279999999999</v>
      </c>
    </row>
    <row r="667" spans="1:7" x14ac:dyDescent="0.3">
      <c r="A667">
        <v>2019</v>
      </c>
      <c r="B667" t="str">
        <f t="shared" si="2"/>
        <v>2019.2.36</v>
      </c>
      <c r="C667" t="s">
        <v>51</v>
      </c>
      <c r="D667">
        <f>VLOOKUP(C667,[1]StateCodeMapping!$A$2:$B$52,2,FALSE)</f>
        <v>36</v>
      </c>
      <c r="E667">
        <v>91964</v>
      </c>
      <c r="F667">
        <v>2</v>
      </c>
      <c r="G667">
        <f t="shared" si="3"/>
        <v>62535.520000000004</v>
      </c>
    </row>
    <row r="668" spans="1:7" x14ac:dyDescent="0.3">
      <c r="A668">
        <v>2019</v>
      </c>
      <c r="B668" t="str">
        <f t="shared" si="2"/>
        <v>2019.3.36</v>
      </c>
      <c r="C668" t="s">
        <v>51</v>
      </c>
      <c r="D668">
        <f>VLOOKUP(C668,[1]StateCodeMapping!$A$2:$B$52,2,FALSE)</f>
        <v>36</v>
      </c>
      <c r="E668">
        <v>91964</v>
      </c>
      <c r="F668">
        <v>3</v>
      </c>
      <c r="G668">
        <f t="shared" si="3"/>
        <v>77249.760000000009</v>
      </c>
    </row>
    <row r="669" spans="1:7" x14ac:dyDescent="0.3">
      <c r="A669">
        <v>2019</v>
      </c>
      <c r="B669" t="str">
        <f t="shared" si="2"/>
        <v>2019.4.36</v>
      </c>
      <c r="C669" t="s">
        <v>51</v>
      </c>
      <c r="D669">
        <f>VLOOKUP(C669,[1]StateCodeMapping!$A$2:$B$52,2,FALSE)</f>
        <v>36</v>
      </c>
      <c r="E669">
        <v>91964</v>
      </c>
      <c r="F669">
        <v>4</v>
      </c>
      <c r="G669">
        <f t="shared" si="3"/>
        <v>91964</v>
      </c>
    </row>
    <row r="670" spans="1:7" x14ac:dyDescent="0.3">
      <c r="A670">
        <v>2019</v>
      </c>
      <c r="B670" t="str">
        <f t="shared" si="2"/>
        <v>2019.5.36</v>
      </c>
      <c r="C670" t="s">
        <v>51</v>
      </c>
      <c r="D670">
        <f>VLOOKUP(C670,[1]StateCodeMapping!$A$2:$B$52,2,FALSE)</f>
        <v>36</v>
      </c>
      <c r="E670">
        <v>91964</v>
      </c>
      <c r="F670">
        <v>5</v>
      </c>
      <c r="G670">
        <f t="shared" si="3"/>
        <v>106678.24000000002</v>
      </c>
    </row>
    <row r="671" spans="1:7" x14ac:dyDescent="0.3">
      <c r="A671">
        <v>2019</v>
      </c>
      <c r="B671" t="str">
        <f t="shared" si="2"/>
        <v>2019.6.36</v>
      </c>
      <c r="C671" t="s">
        <v>51</v>
      </c>
      <c r="D671">
        <f>VLOOKUP(C671,[1]StateCodeMapping!$A$2:$B$52,2,FALSE)</f>
        <v>36</v>
      </c>
      <c r="E671">
        <v>91964</v>
      </c>
      <c r="F671">
        <v>6</v>
      </c>
      <c r="G671">
        <f t="shared" si="3"/>
        <v>121392.48000000001</v>
      </c>
    </row>
    <row r="672" spans="1:7" x14ac:dyDescent="0.3">
      <c r="A672">
        <v>2019</v>
      </c>
      <c r="B672" t="str">
        <f t="shared" si="2"/>
        <v>2019.7.36</v>
      </c>
      <c r="C672" t="s">
        <v>51</v>
      </c>
      <c r="D672">
        <f>VLOOKUP(C672,[1]StateCodeMapping!$A$2:$B$52,2,FALSE)</f>
        <v>36</v>
      </c>
      <c r="E672">
        <v>91964</v>
      </c>
      <c r="F672">
        <v>7</v>
      </c>
      <c r="G672">
        <f t="shared" si="3"/>
        <v>136106.72</v>
      </c>
    </row>
    <row r="673" spans="1:7" x14ac:dyDescent="0.3">
      <c r="A673">
        <v>2019</v>
      </c>
      <c r="B673" t="str">
        <f t="shared" si="2"/>
        <v>2019.8.36</v>
      </c>
      <c r="C673" t="s">
        <v>51</v>
      </c>
      <c r="D673">
        <f>VLOOKUP(C673,[1]StateCodeMapping!$A$2:$B$52,2,FALSE)</f>
        <v>36</v>
      </c>
      <c r="E673">
        <v>91964</v>
      </c>
      <c r="F673">
        <v>8</v>
      </c>
      <c r="G673">
        <f t="shared" si="3"/>
        <v>150820.96000000002</v>
      </c>
    </row>
    <row r="674" spans="1:7" x14ac:dyDescent="0.3">
      <c r="A674">
        <v>2019</v>
      </c>
      <c r="B674" t="str">
        <f t="shared" si="2"/>
        <v>2019.1.37</v>
      </c>
      <c r="C674" t="s">
        <v>52</v>
      </c>
      <c r="D674">
        <f>VLOOKUP(C674,[1]StateCodeMapping!$A$2:$B$52,2,FALSE)</f>
        <v>37</v>
      </c>
      <c r="E674">
        <v>72694</v>
      </c>
      <c r="F674">
        <v>1</v>
      </c>
      <c r="G674">
        <f t="shared" si="3"/>
        <v>37800.880000000005</v>
      </c>
    </row>
    <row r="675" spans="1:7" x14ac:dyDescent="0.3">
      <c r="A675">
        <v>2019</v>
      </c>
      <c r="B675" t="str">
        <f t="shared" si="2"/>
        <v>2019.2.37</v>
      </c>
      <c r="C675" t="s">
        <v>52</v>
      </c>
      <c r="D675">
        <f>VLOOKUP(C675,[1]StateCodeMapping!$A$2:$B$52,2,FALSE)</f>
        <v>37</v>
      </c>
      <c r="E675">
        <v>72694</v>
      </c>
      <c r="F675">
        <v>2</v>
      </c>
      <c r="G675">
        <f t="shared" si="3"/>
        <v>49431.920000000006</v>
      </c>
    </row>
    <row r="676" spans="1:7" x14ac:dyDescent="0.3">
      <c r="A676">
        <v>2019</v>
      </c>
      <c r="B676" t="str">
        <f t="shared" si="2"/>
        <v>2019.3.37</v>
      </c>
      <c r="C676" t="s">
        <v>52</v>
      </c>
      <c r="D676">
        <f>VLOOKUP(C676,[1]StateCodeMapping!$A$2:$B$52,2,FALSE)</f>
        <v>37</v>
      </c>
      <c r="E676">
        <v>72694</v>
      </c>
      <c r="F676">
        <v>3</v>
      </c>
      <c r="G676">
        <f t="shared" si="3"/>
        <v>61062.960000000006</v>
      </c>
    </row>
    <row r="677" spans="1:7" x14ac:dyDescent="0.3">
      <c r="A677">
        <v>2019</v>
      </c>
      <c r="B677" t="str">
        <f t="shared" si="2"/>
        <v>2019.4.37</v>
      </c>
      <c r="C677" t="s">
        <v>52</v>
      </c>
      <c r="D677">
        <f>VLOOKUP(C677,[1]StateCodeMapping!$A$2:$B$52,2,FALSE)</f>
        <v>37</v>
      </c>
      <c r="E677">
        <v>72694</v>
      </c>
      <c r="F677">
        <v>4</v>
      </c>
      <c r="G677">
        <f t="shared" si="3"/>
        <v>72694</v>
      </c>
    </row>
    <row r="678" spans="1:7" x14ac:dyDescent="0.3">
      <c r="A678">
        <v>2019</v>
      </c>
      <c r="B678" t="str">
        <f t="shared" si="2"/>
        <v>2019.5.37</v>
      </c>
      <c r="C678" t="s">
        <v>52</v>
      </c>
      <c r="D678">
        <f>VLOOKUP(C678,[1]StateCodeMapping!$A$2:$B$52,2,FALSE)</f>
        <v>37</v>
      </c>
      <c r="E678">
        <v>72694</v>
      </c>
      <c r="F678">
        <v>5</v>
      </c>
      <c r="G678">
        <f t="shared" si="3"/>
        <v>84325.040000000008</v>
      </c>
    </row>
    <row r="679" spans="1:7" x14ac:dyDescent="0.3">
      <c r="A679">
        <v>2019</v>
      </c>
      <c r="B679" t="str">
        <f t="shared" si="2"/>
        <v>2019.6.37</v>
      </c>
      <c r="C679" t="s">
        <v>52</v>
      </c>
      <c r="D679">
        <f>VLOOKUP(C679,[1]StateCodeMapping!$A$2:$B$52,2,FALSE)</f>
        <v>37</v>
      </c>
      <c r="E679">
        <v>72694</v>
      </c>
      <c r="F679">
        <v>6</v>
      </c>
      <c r="G679">
        <f t="shared" si="3"/>
        <v>95956.08</v>
      </c>
    </row>
    <row r="680" spans="1:7" x14ac:dyDescent="0.3">
      <c r="A680">
        <v>2019</v>
      </c>
      <c r="B680" t="str">
        <f t="shared" si="2"/>
        <v>2019.7.37</v>
      </c>
      <c r="C680" t="s">
        <v>52</v>
      </c>
      <c r="D680">
        <f>VLOOKUP(C680,[1]StateCodeMapping!$A$2:$B$52,2,FALSE)</f>
        <v>37</v>
      </c>
      <c r="E680">
        <v>72694</v>
      </c>
      <c r="F680">
        <v>7</v>
      </c>
      <c r="G680">
        <f t="shared" si="3"/>
        <v>107587.12</v>
      </c>
    </row>
    <row r="681" spans="1:7" x14ac:dyDescent="0.3">
      <c r="A681">
        <v>2019</v>
      </c>
      <c r="B681" t="str">
        <f t="shared" si="2"/>
        <v>2019.8.37</v>
      </c>
      <c r="C681" t="s">
        <v>52</v>
      </c>
      <c r="D681">
        <f>VLOOKUP(C681,[1]StateCodeMapping!$A$2:$B$52,2,FALSE)</f>
        <v>37</v>
      </c>
      <c r="E681">
        <v>72694</v>
      </c>
      <c r="F681">
        <v>8</v>
      </c>
      <c r="G681">
        <f t="shared" si="3"/>
        <v>119218.16</v>
      </c>
    </row>
    <row r="682" spans="1:7" x14ac:dyDescent="0.3">
      <c r="A682">
        <v>2019</v>
      </c>
      <c r="B682" t="str">
        <f t="shared" si="2"/>
        <v>2019.1.38</v>
      </c>
      <c r="C682" t="s">
        <v>53</v>
      </c>
      <c r="D682">
        <f>VLOOKUP(C682,[1]StateCodeMapping!$A$2:$B$52,2,FALSE)</f>
        <v>38</v>
      </c>
      <c r="E682">
        <v>92406</v>
      </c>
      <c r="F682">
        <v>1</v>
      </c>
      <c r="G682">
        <f t="shared" si="3"/>
        <v>48051.12</v>
      </c>
    </row>
    <row r="683" spans="1:7" x14ac:dyDescent="0.3">
      <c r="A683">
        <v>2019</v>
      </c>
      <c r="B683" t="str">
        <f t="shared" si="2"/>
        <v>2019.2.38</v>
      </c>
      <c r="C683" t="s">
        <v>53</v>
      </c>
      <c r="D683">
        <f>VLOOKUP(C683,[1]StateCodeMapping!$A$2:$B$52,2,FALSE)</f>
        <v>38</v>
      </c>
      <c r="E683">
        <v>92406</v>
      </c>
      <c r="F683">
        <v>2</v>
      </c>
      <c r="G683">
        <f t="shared" si="3"/>
        <v>62836.08</v>
      </c>
    </row>
    <row r="684" spans="1:7" x14ac:dyDescent="0.3">
      <c r="A684">
        <v>2019</v>
      </c>
      <c r="B684" t="str">
        <f t="shared" si="2"/>
        <v>2019.3.38</v>
      </c>
      <c r="C684" t="s">
        <v>53</v>
      </c>
      <c r="D684">
        <f>VLOOKUP(C684,[1]StateCodeMapping!$A$2:$B$52,2,FALSE)</f>
        <v>38</v>
      </c>
      <c r="E684">
        <v>92406</v>
      </c>
      <c r="F684">
        <v>3</v>
      </c>
      <c r="G684">
        <f t="shared" si="3"/>
        <v>77621.040000000008</v>
      </c>
    </row>
    <row r="685" spans="1:7" x14ac:dyDescent="0.3">
      <c r="A685">
        <v>2019</v>
      </c>
      <c r="B685" t="str">
        <f t="shared" si="2"/>
        <v>2019.4.38</v>
      </c>
      <c r="C685" t="s">
        <v>53</v>
      </c>
      <c r="D685">
        <f>VLOOKUP(C685,[1]StateCodeMapping!$A$2:$B$52,2,FALSE)</f>
        <v>38</v>
      </c>
      <c r="E685">
        <v>92406</v>
      </c>
      <c r="F685">
        <v>4</v>
      </c>
      <c r="G685">
        <f t="shared" si="3"/>
        <v>92406</v>
      </c>
    </row>
    <row r="686" spans="1:7" x14ac:dyDescent="0.3">
      <c r="A686">
        <v>2019</v>
      </c>
      <c r="B686" t="str">
        <f t="shared" si="2"/>
        <v>2019.5.38</v>
      </c>
      <c r="C686" t="s">
        <v>53</v>
      </c>
      <c r="D686">
        <f>VLOOKUP(C686,[1]StateCodeMapping!$A$2:$B$52,2,FALSE)</f>
        <v>38</v>
      </c>
      <c r="E686">
        <v>92406</v>
      </c>
      <c r="F686">
        <v>5</v>
      </c>
      <c r="G686">
        <f t="shared" si="3"/>
        <v>107190.96</v>
      </c>
    </row>
    <row r="687" spans="1:7" x14ac:dyDescent="0.3">
      <c r="A687">
        <v>2019</v>
      </c>
      <c r="B687" t="str">
        <f t="shared" si="2"/>
        <v>2019.6.38</v>
      </c>
      <c r="C687" t="s">
        <v>53</v>
      </c>
      <c r="D687">
        <f>VLOOKUP(C687,[1]StateCodeMapping!$A$2:$B$52,2,FALSE)</f>
        <v>38</v>
      </c>
      <c r="E687">
        <v>92406</v>
      </c>
      <c r="F687">
        <v>6</v>
      </c>
      <c r="G687">
        <f t="shared" si="3"/>
        <v>121975.92000000001</v>
      </c>
    </row>
    <row r="688" spans="1:7" x14ac:dyDescent="0.3">
      <c r="A688">
        <v>2019</v>
      </c>
      <c r="B688" t="str">
        <f t="shared" si="2"/>
        <v>2019.7.38</v>
      </c>
      <c r="C688" t="s">
        <v>53</v>
      </c>
      <c r="D688">
        <f>VLOOKUP(C688,[1]StateCodeMapping!$A$2:$B$52,2,FALSE)</f>
        <v>38</v>
      </c>
      <c r="E688">
        <v>92406</v>
      </c>
      <c r="F688">
        <v>7</v>
      </c>
      <c r="G688">
        <f t="shared" si="3"/>
        <v>136760.88</v>
      </c>
    </row>
    <row r="689" spans="1:7" x14ac:dyDescent="0.3">
      <c r="A689">
        <v>2019</v>
      </c>
      <c r="B689" t="str">
        <f t="shared" si="2"/>
        <v>2019.8.38</v>
      </c>
      <c r="C689" t="s">
        <v>53</v>
      </c>
      <c r="D689">
        <f>VLOOKUP(C689,[1]StateCodeMapping!$A$2:$B$52,2,FALSE)</f>
        <v>38</v>
      </c>
      <c r="E689">
        <v>92406</v>
      </c>
      <c r="F689">
        <v>8</v>
      </c>
      <c r="G689">
        <f t="shared" si="3"/>
        <v>151545.84000000003</v>
      </c>
    </row>
    <row r="690" spans="1:7" x14ac:dyDescent="0.3">
      <c r="A690">
        <v>2019</v>
      </c>
      <c r="B690" t="str">
        <f t="shared" si="2"/>
        <v>2019.1.39</v>
      </c>
      <c r="C690" t="s">
        <v>54</v>
      </c>
      <c r="D690">
        <f>VLOOKUP(C690,[1]StateCodeMapping!$A$2:$B$52,2,FALSE)</f>
        <v>39</v>
      </c>
      <c r="E690">
        <v>81451</v>
      </c>
      <c r="F690">
        <v>1</v>
      </c>
      <c r="G690">
        <f t="shared" si="3"/>
        <v>42354.520000000004</v>
      </c>
    </row>
    <row r="691" spans="1:7" x14ac:dyDescent="0.3">
      <c r="A691">
        <v>2019</v>
      </c>
      <c r="B691" t="str">
        <f t="shared" si="2"/>
        <v>2019.2.39</v>
      </c>
      <c r="C691" t="s">
        <v>54</v>
      </c>
      <c r="D691">
        <f>VLOOKUP(C691,[1]StateCodeMapping!$A$2:$B$52,2,FALSE)</f>
        <v>39</v>
      </c>
      <c r="E691">
        <v>81451</v>
      </c>
      <c r="F691">
        <v>2</v>
      </c>
      <c r="G691">
        <f t="shared" si="3"/>
        <v>55386.680000000008</v>
      </c>
    </row>
    <row r="692" spans="1:7" x14ac:dyDescent="0.3">
      <c r="A692">
        <v>2019</v>
      </c>
      <c r="B692" t="str">
        <f t="shared" si="2"/>
        <v>2019.3.39</v>
      </c>
      <c r="C692" t="s">
        <v>54</v>
      </c>
      <c r="D692">
        <f>VLOOKUP(C692,[1]StateCodeMapping!$A$2:$B$52,2,FALSE)</f>
        <v>39</v>
      </c>
      <c r="E692">
        <v>81451</v>
      </c>
      <c r="F692">
        <v>3</v>
      </c>
      <c r="G692">
        <f t="shared" si="3"/>
        <v>68418.840000000011</v>
      </c>
    </row>
    <row r="693" spans="1:7" x14ac:dyDescent="0.3">
      <c r="A693">
        <v>2019</v>
      </c>
      <c r="B693" t="str">
        <f t="shared" si="2"/>
        <v>2019.4.39</v>
      </c>
      <c r="C693" t="s">
        <v>54</v>
      </c>
      <c r="D693">
        <f>VLOOKUP(C693,[1]StateCodeMapping!$A$2:$B$52,2,FALSE)</f>
        <v>39</v>
      </c>
      <c r="E693">
        <v>81451</v>
      </c>
      <c r="F693">
        <v>4</v>
      </c>
      <c r="G693">
        <f t="shared" si="3"/>
        <v>81451</v>
      </c>
    </row>
    <row r="694" spans="1:7" x14ac:dyDescent="0.3">
      <c r="A694">
        <v>2019</v>
      </c>
      <c r="B694" t="str">
        <f t="shared" si="2"/>
        <v>2019.5.39</v>
      </c>
      <c r="C694" t="s">
        <v>54</v>
      </c>
      <c r="D694">
        <f>VLOOKUP(C694,[1]StateCodeMapping!$A$2:$B$52,2,FALSE)</f>
        <v>39</v>
      </c>
      <c r="E694">
        <v>81451</v>
      </c>
      <c r="F694">
        <v>5</v>
      </c>
      <c r="G694">
        <f t="shared" si="3"/>
        <v>94483.160000000018</v>
      </c>
    </row>
    <row r="695" spans="1:7" x14ac:dyDescent="0.3">
      <c r="A695">
        <v>2019</v>
      </c>
      <c r="B695" t="str">
        <f t="shared" si="2"/>
        <v>2019.6.39</v>
      </c>
      <c r="C695" t="s">
        <v>54</v>
      </c>
      <c r="D695">
        <f>VLOOKUP(C695,[1]StateCodeMapping!$A$2:$B$52,2,FALSE)</f>
        <v>39</v>
      </c>
      <c r="E695">
        <v>81451</v>
      </c>
      <c r="F695">
        <v>6</v>
      </c>
      <c r="G695">
        <f t="shared" si="3"/>
        <v>107515.32</v>
      </c>
    </row>
    <row r="696" spans="1:7" x14ac:dyDescent="0.3">
      <c r="A696">
        <v>2019</v>
      </c>
      <c r="B696" t="str">
        <f t="shared" si="2"/>
        <v>2019.7.39</v>
      </c>
      <c r="C696" t="s">
        <v>54</v>
      </c>
      <c r="D696">
        <f>VLOOKUP(C696,[1]StateCodeMapping!$A$2:$B$52,2,FALSE)</f>
        <v>39</v>
      </c>
      <c r="E696">
        <v>81451</v>
      </c>
      <c r="F696">
        <v>7</v>
      </c>
      <c r="G696">
        <f t="shared" si="3"/>
        <v>120547.48</v>
      </c>
    </row>
    <row r="697" spans="1:7" x14ac:dyDescent="0.3">
      <c r="A697">
        <v>2019</v>
      </c>
      <c r="B697" t="str">
        <f t="shared" si="2"/>
        <v>2019.8.39</v>
      </c>
      <c r="C697" t="s">
        <v>54</v>
      </c>
      <c r="D697">
        <f>VLOOKUP(C697,[1]StateCodeMapping!$A$2:$B$52,2,FALSE)</f>
        <v>39</v>
      </c>
      <c r="E697">
        <v>81451</v>
      </c>
      <c r="F697">
        <v>8</v>
      </c>
      <c r="G697">
        <f t="shared" si="3"/>
        <v>133579.64000000001</v>
      </c>
    </row>
    <row r="698" spans="1:7" x14ac:dyDescent="0.3">
      <c r="A698">
        <v>2019</v>
      </c>
      <c r="B698" t="str">
        <f t="shared" si="2"/>
        <v>2019.1.40</v>
      </c>
      <c r="C698" t="s">
        <v>55</v>
      </c>
      <c r="D698">
        <f>VLOOKUP(C698,[1]StateCodeMapping!$A$2:$B$52,2,FALSE)</f>
        <v>40</v>
      </c>
      <c r="E698">
        <v>68213</v>
      </c>
      <c r="F698">
        <v>1</v>
      </c>
      <c r="G698">
        <f t="shared" si="3"/>
        <v>35470.76</v>
      </c>
    </row>
    <row r="699" spans="1:7" x14ac:dyDescent="0.3">
      <c r="A699">
        <v>2019</v>
      </c>
      <c r="B699" t="str">
        <f t="shared" si="2"/>
        <v>2019.2.40</v>
      </c>
      <c r="C699" t="s">
        <v>55</v>
      </c>
      <c r="D699">
        <f>VLOOKUP(C699,[1]StateCodeMapping!$A$2:$B$52,2,FALSE)</f>
        <v>40</v>
      </c>
      <c r="E699">
        <v>68213</v>
      </c>
      <c r="F699">
        <v>2</v>
      </c>
      <c r="G699">
        <f t="shared" si="3"/>
        <v>46384.840000000004</v>
      </c>
    </row>
    <row r="700" spans="1:7" x14ac:dyDescent="0.3">
      <c r="A700">
        <v>2019</v>
      </c>
      <c r="B700" t="str">
        <f t="shared" si="2"/>
        <v>2019.3.40</v>
      </c>
      <c r="C700" t="s">
        <v>55</v>
      </c>
      <c r="D700">
        <f>VLOOKUP(C700,[1]StateCodeMapping!$A$2:$B$52,2,FALSE)</f>
        <v>40</v>
      </c>
      <c r="E700">
        <v>68213</v>
      </c>
      <c r="F700">
        <v>3</v>
      </c>
      <c r="G700">
        <f t="shared" si="3"/>
        <v>57298.920000000006</v>
      </c>
    </row>
    <row r="701" spans="1:7" x14ac:dyDescent="0.3">
      <c r="A701">
        <v>2019</v>
      </c>
      <c r="B701" t="str">
        <f t="shared" si="2"/>
        <v>2019.4.40</v>
      </c>
      <c r="C701" t="s">
        <v>55</v>
      </c>
      <c r="D701">
        <f>VLOOKUP(C701,[1]StateCodeMapping!$A$2:$B$52,2,FALSE)</f>
        <v>40</v>
      </c>
      <c r="E701">
        <v>68213</v>
      </c>
      <c r="F701">
        <v>4</v>
      </c>
      <c r="G701">
        <f t="shared" si="3"/>
        <v>68213</v>
      </c>
    </row>
    <row r="702" spans="1:7" x14ac:dyDescent="0.3">
      <c r="A702">
        <v>2019</v>
      </c>
      <c r="B702" t="str">
        <f t="shared" si="2"/>
        <v>2019.5.40</v>
      </c>
      <c r="C702" t="s">
        <v>55</v>
      </c>
      <c r="D702">
        <f>VLOOKUP(C702,[1]StateCodeMapping!$A$2:$B$52,2,FALSE)</f>
        <v>40</v>
      </c>
      <c r="E702">
        <v>68213</v>
      </c>
      <c r="F702">
        <v>5</v>
      </c>
      <c r="G702">
        <f t="shared" si="3"/>
        <v>79127.080000000016</v>
      </c>
    </row>
    <row r="703" spans="1:7" x14ac:dyDescent="0.3">
      <c r="A703">
        <v>2019</v>
      </c>
      <c r="B703" t="str">
        <f t="shared" si="2"/>
        <v>2019.6.40</v>
      </c>
      <c r="C703" t="s">
        <v>55</v>
      </c>
      <c r="D703">
        <f>VLOOKUP(C703,[1]StateCodeMapping!$A$2:$B$52,2,FALSE)</f>
        <v>40</v>
      </c>
      <c r="E703">
        <v>68213</v>
      </c>
      <c r="F703">
        <v>6</v>
      </c>
      <c r="G703">
        <f t="shared" si="3"/>
        <v>90041.16</v>
      </c>
    </row>
    <row r="704" spans="1:7" x14ac:dyDescent="0.3">
      <c r="A704">
        <v>2019</v>
      </c>
      <c r="B704" t="str">
        <f t="shared" si="2"/>
        <v>2019.7.40</v>
      </c>
      <c r="C704" t="s">
        <v>55</v>
      </c>
      <c r="D704">
        <f>VLOOKUP(C704,[1]StateCodeMapping!$A$2:$B$52,2,FALSE)</f>
        <v>40</v>
      </c>
      <c r="E704">
        <v>68213</v>
      </c>
      <c r="F704">
        <v>7</v>
      </c>
      <c r="G704">
        <f t="shared" si="3"/>
        <v>100955.24</v>
      </c>
    </row>
    <row r="705" spans="1:7" x14ac:dyDescent="0.3">
      <c r="A705">
        <v>2019</v>
      </c>
      <c r="B705" t="str">
        <f t="shared" si="2"/>
        <v>2019.8.40</v>
      </c>
      <c r="C705" t="s">
        <v>55</v>
      </c>
      <c r="D705">
        <f>VLOOKUP(C705,[1]StateCodeMapping!$A$2:$B$52,2,FALSE)</f>
        <v>40</v>
      </c>
      <c r="E705">
        <v>68213</v>
      </c>
      <c r="F705">
        <v>8</v>
      </c>
      <c r="G705">
        <f t="shared" si="3"/>
        <v>111869.32</v>
      </c>
    </row>
    <row r="706" spans="1:7" x14ac:dyDescent="0.3">
      <c r="A706">
        <v>2019</v>
      </c>
      <c r="B706" t="str">
        <f t="shared" ref="B706:B769" si="4">A706&amp;"."&amp;F706&amp;"."&amp;D706</f>
        <v>2019.1.41</v>
      </c>
      <c r="C706" t="s">
        <v>56</v>
      </c>
      <c r="D706">
        <f>VLOOKUP(C706,[1]StateCodeMapping!$A$2:$B$52,2,FALSE)</f>
        <v>41</v>
      </c>
      <c r="E706">
        <v>78683</v>
      </c>
      <c r="F706">
        <v>1</v>
      </c>
      <c r="G706">
        <f t="shared" ref="G706:G769" si="5">E706*(0.52+(F706-1)*0.16)</f>
        <v>40915.160000000003</v>
      </c>
    </row>
    <row r="707" spans="1:7" x14ac:dyDescent="0.3">
      <c r="A707">
        <v>2019</v>
      </c>
      <c r="B707" t="str">
        <f t="shared" si="4"/>
        <v>2019.2.41</v>
      </c>
      <c r="C707" t="s">
        <v>56</v>
      </c>
      <c r="D707">
        <f>VLOOKUP(C707,[1]StateCodeMapping!$A$2:$B$52,2,FALSE)</f>
        <v>41</v>
      </c>
      <c r="E707">
        <v>78683</v>
      </c>
      <c r="F707">
        <v>2</v>
      </c>
      <c r="G707">
        <f t="shared" si="5"/>
        <v>53504.44</v>
      </c>
    </row>
    <row r="708" spans="1:7" x14ac:dyDescent="0.3">
      <c r="A708">
        <v>2019</v>
      </c>
      <c r="B708" t="str">
        <f t="shared" si="4"/>
        <v>2019.3.41</v>
      </c>
      <c r="C708" t="s">
        <v>56</v>
      </c>
      <c r="D708">
        <f>VLOOKUP(C708,[1]StateCodeMapping!$A$2:$B$52,2,FALSE)</f>
        <v>41</v>
      </c>
      <c r="E708">
        <v>78683</v>
      </c>
      <c r="F708">
        <v>3</v>
      </c>
      <c r="G708">
        <f t="shared" si="5"/>
        <v>66093.72</v>
      </c>
    </row>
    <row r="709" spans="1:7" x14ac:dyDescent="0.3">
      <c r="A709">
        <v>2019</v>
      </c>
      <c r="B709" t="str">
        <f t="shared" si="4"/>
        <v>2019.4.41</v>
      </c>
      <c r="C709" t="s">
        <v>56</v>
      </c>
      <c r="D709">
        <f>VLOOKUP(C709,[1]StateCodeMapping!$A$2:$B$52,2,FALSE)</f>
        <v>41</v>
      </c>
      <c r="E709">
        <v>78683</v>
      </c>
      <c r="F709">
        <v>4</v>
      </c>
      <c r="G709">
        <f t="shared" si="5"/>
        <v>78683</v>
      </c>
    </row>
    <row r="710" spans="1:7" x14ac:dyDescent="0.3">
      <c r="A710">
        <v>2019</v>
      </c>
      <c r="B710" t="str">
        <f t="shared" si="4"/>
        <v>2019.5.41</v>
      </c>
      <c r="C710" t="s">
        <v>56</v>
      </c>
      <c r="D710">
        <f>VLOOKUP(C710,[1]StateCodeMapping!$A$2:$B$52,2,FALSE)</f>
        <v>41</v>
      </c>
      <c r="E710">
        <v>78683</v>
      </c>
      <c r="F710">
        <v>5</v>
      </c>
      <c r="G710">
        <f t="shared" si="5"/>
        <v>91272.280000000013</v>
      </c>
    </row>
    <row r="711" spans="1:7" x14ac:dyDescent="0.3">
      <c r="A711">
        <v>2019</v>
      </c>
      <c r="B711" t="str">
        <f t="shared" si="4"/>
        <v>2019.6.41</v>
      </c>
      <c r="C711" t="s">
        <v>56</v>
      </c>
      <c r="D711">
        <f>VLOOKUP(C711,[1]StateCodeMapping!$A$2:$B$52,2,FALSE)</f>
        <v>41</v>
      </c>
      <c r="E711">
        <v>78683</v>
      </c>
      <c r="F711">
        <v>6</v>
      </c>
      <c r="G711">
        <f t="shared" si="5"/>
        <v>103861.56</v>
      </c>
    </row>
    <row r="712" spans="1:7" x14ac:dyDescent="0.3">
      <c r="A712">
        <v>2019</v>
      </c>
      <c r="B712" t="str">
        <f t="shared" si="4"/>
        <v>2019.7.41</v>
      </c>
      <c r="C712" t="s">
        <v>56</v>
      </c>
      <c r="D712">
        <f>VLOOKUP(C712,[1]StateCodeMapping!$A$2:$B$52,2,FALSE)</f>
        <v>41</v>
      </c>
      <c r="E712">
        <v>78683</v>
      </c>
      <c r="F712">
        <v>7</v>
      </c>
      <c r="G712">
        <f t="shared" si="5"/>
        <v>116450.84</v>
      </c>
    </row>
    <row r="713" spans="1:7" x14ac:dyDescent="0.3">
      <c r="A713">
        <v>2019</v>
      </c>
      <c r="B713" t="str">
        <f t="shared" si="4"/>
        <v>2019.8.41</v>
      </c>
      <c r="C713" t="s">
        <v>56</v>
      </c>
      <c r="D713">
        <f>VLOOKUP(C713,[1]StateCodeMapping!$A$2:$B$52,2,FALSE)</f>
        <v>41</v>
      </c>
      <c r="E713">
        <v>78683</v>
      </c>
      <c r="F713">
        <v>8</v>
      </c>
      <c r="G713">
        <f t="shared" si="5"/>
        <v>129040.12000000001</v>
      </c>
    </row>
    <row r="714" spans="1:7" x14ac:dyDescent="0.3">
      <c r="A714">
        <v>2019</v>
      </c>
      <c r="B714" t="str">
        <f t="shared" si="4"/>
        <v>2019.1.42</v>
      </c>
      <c r="C714" t="s">
        <v>57</v>
      </c>
      <c r="D714">
        <f>VLOOKUP(C714,[1]StateCodeMapping!$A$2:$B$52,2,FALSE)</f>
        <v>42</v>
      </c>
      <c r="E714">
        <v>88581</v>
      </c>
      <c r="F714">
        <v>1</v>
      </c>
      <c r="G714">
        <f t="shared" si="5"/>
        <v>46062.12</v>
      </c>
    </row>
    <row r="715" spans="1:7" x14ac:dyDescent="0.3">
      <c r="A715">
        <v>2019</v>
      </c>
      <c r="B715" t="str">
        <f t="shared" si="4"/>
        <v>2019.2.42</v>
      </c>
      <c r="C715" t="s">
        <v>57</v>
      </c>
      <c r="D715">
        <f>VLOOKUP(C715,[1]StateCodeMapping!$A$2:$B$52,2,FALSE)</f>
        <v>42</v>
      </c>
      <c r="E715">
        <v>88581</v>
      </c>
      <c r="F715">
        <v>2</v>
      </c>
      <c r="G715">
        <f t="shared" si="5"/>
        <v>60235.08</v>
      </c>
    </row>
    <row r="716" spans="1:7" x14ac:dyDescent="0.3">
      <c r="A716">
        <v>2019</v>
      </c>
      <c r="B716" t="str">
        <f t="shared" si="4"/>
        <v>2019.3.42</v>
      </c>
      <c r="C716" t="s">
        <v>57</v>
      </c>
      <c r="D716">
        <f>VLOOKUP(C716,[1]StateCodeMapping!$A$2:$B$52,2,FALSE)</f>
        <v>42</v>
      </c>
      <c r="E716">
        <v>88581</v>
      </c>
      <c r="F716">
        <v>3</v>
      </c>
      <c r="G716">
        <f t="shared" si="5"/>
        <v>74408.040000000008</v>
      </c>
    </row>
    <row r="717" spans="1:7" x14ac:dyDescent="0.3">
      <c r="A717">
        <v>2019</v>
      </c>
      <c r="B717" t="str">
        <f t="shared" si="4"/>
        <v>2019.4.42</v>
      </c>
      <c r="C717" t="s">
        <v>57</v>
      </c>
      <c r="D717">
        <f>VLOOKUP(C717,[1]StateCodeMapping!$A$2:$B$52,2,FALSE)</f>
        <v>42</v>
      </c>
      <c r="E717">
        <v>88581</v>
      </c>
      <c r="F717">
        <v>4</v>
      </c>
      <c r="G717">
        <f t="shared" si="5"/>
        <v>88581</v>
      </c>
    </row>
    <row r="718" spans="1:7" x14ac:dyDescent="0.3">
      <c r="A718">
        <v>2019</v>
      </c>
      <c r="B718" t="str">
        <f t="shared" si="4"/>
        <v>2019.5.42</v>
      </c>
      <c r="C718" t="s">
        <v>57</v>
      </c>
      <c r="D718">
        <f>VLOOKUP(C718,[1]StateCodeMapping!$A$2:$B$52,2,FALSE)</f>
        <v>42</v>
      </c>
      <c r="E718">
        <v>88581</v>
      </c>
      <c r="F718">
        <v>5</v>
      </c>
      <c r="G718">
        <f t="shared" si="5"/>
        <v>102753.96</v>
      </c>
    </row>
    <row r="719" spans="1:7" x14ac:dyDescent="0.3">
      <c r="A719">
        <v>2019</v>
      </c>
      <c r="B719" t="str">
        <f t="shared" si="4"/>
        <v>2019.6.42</v>
      </c>
      <c r="C719" t="s">
        <v>57</v>
      </c>
      <c r="D719">
        <f>VLOOKUP(C719,[1]StateCodeMapping!$A$2:$B$52,2,FALSE)</f>
        <v>42</v>
      </c>
      <c r="E719">
        <v>88581</v>
      </c>
      <c r="F719">
        <v>6</v>
      </c>
      <c r="G719">
        <f t="shared" si="5"/>
        <v>116926.92</v>
      </c>
    </row>
    <row r="720" spans="1:7" x14ac:dyDescent="0.3">
      <c r="A720">
        <v>2019</v>
      </c>
      <c r="B720" t="str">
        <f t="shared" si="4"/>
        <v>2019.7.42</v>
      </c>
      <c r="C720" t="s">
        <v>57</v>
      </c>
      <c r="D720">
        <f>VLOOKUP(C720,[1]StateCodeMapping!$A$2:$B$52,2,FALSE)</f>
        <v>42</v>
      </c>
      <c r="E720">
        <v>88581</v>
      </c>
      <c r="F720">
        <v>7</v>
      </c>
      <c r="G720">
        <f t="shared" si="5"/>
        <v>131099.88</v>
      </c>
    </row>
    <row r="721" spans="1:7" x14ac:dyDescent="0.3">
      <c r="A721">
        <v>2019</v>
      </c>
      <c r="B721" t="str">
        <f t="shared" si="4"/>
        <v>2019.8.42</v>
      </c>
      <c r="C721" t="s">
        <v>57</v>
      </c>
      <c r="D721">
        <f>VLOOKUP(C721,[1]StateCodeMapping!$A$2:$B$52,2,FALSE)</f>
        <v>42</v>
      </c>
      <c r="E721">
        <v>88581</v>
      </c>
      <c r="F721">
        <v>8</v>
      </c>
      <c r="G721">
        <f t="shared" si="5"/>
        <v>145272.84</v>
      </c>
    </row>
    <row r="722" spans="1:7" x14ac:dyDescent="0.3">
      <c r="A722">
        <v>2019</v>
      </c>
      <c r="B722" t="str">
        <f t="shared" si="4"/>
        <v>2019.1.44</v>
      </c>
      <c r="C722" t="s">
        <v>58</v>
      </c>
      <c r="D722">
        <f>VLOOKUP(C722,[1]StateCodeMapping!$A$2:$B$52,2,FALSE)</f>
        <v>44</v>
      </c>
      <c r="E722">
        <v>96855</v>
      </c>
      <c r="F722">
        <v>1</v>
      </c>
      <c r="G722">
        <f t="shared" si="5"/>
        <v>50364.6</v>
      </c>
    </row>
    <row r="723" spans="1:7" x14ac:dyDescent="0.3">
      <c r="A723">
        <v>2019</v>
      </c>
      <c r="B723" t="str">
        <f t="shared" si="4"/>
        <v>2019.2.44</v>
      </c>
      <c r="C723" t="s">
        <v>58</v>
      </c>
      <c r="D723">
        <f>VLOOKUP(C723,[1]StateCodeMapping!$A$2:$B$52,2,FALSE)</f>
        <v>44</v>
      </c>
      <c r="E723">
        <v>96855</v>
      </c>
      <c r="F723">
        <v>2</v>
      </c>
      <c r="G723">
        <f t="shared" si="5"/>
        <v>65861.400000000009</v>
      </c>
    </row>
    <row r="724" spans="1:7" x14ac:dyDescent="0.3">
      <c r="A724">
        <v>2019</v>
      </c>
      <c r="B724" t="str">
        <f t="shared" si="4"/>
        <v>2019.3.44</v>
      </c>
      <c r="C724" t="s">
        <v>58</v>
      </c>
      <c r="D724">
        <f>VLOOKUP(C724,[1]StateCodeMapping!$A$2:$B$52,2,FALSE)</f>
        <v>44</v>
      </c>
      <c r="E724">
        <v>96855</v>
      </c>
      <c r="F724">
        <v>3</v>
      </c>
      <c r="G724">
        <f t="shared" si="5"/>
        <v>81358.200000000012</v>
      </c>
    </row>
    <row r="725" spans="1:7" x14ac:dyDescent="0.3">
      <c r="A725">
        <v>2019</v>
      </c>
      <c r="B725" t="str">
        <f t="shared" si="4"/>
        <v>2019.4.44</v>
      </c>
      <c r="C725" t="s">
        <v>58</v>
      </c>
      <c r="D725">
        <f>VLOOKUP(C725,[1]StateCodeMapping!$A$2:$B$52,2,FALSE)</f>
        <v>44</v>
      </c>
      <c r="E725">
        <v>96855</v>
      </c>
      <c r="F725">
        <v>4</v>
      </c>
      <c r="G725">
        <f t="shared" si="5"/>
        <v>96855</v>
      </c>
    </row>
    <row r="726" spans="1:7" x14ac:dyDescent="0.3">
      <c r="A726">
        <v>2019</v>
      </c>
      <c r="B726" t="str">
        <f t="shared" si="4"/>
        <v>2019.5.44</v>
      </c>
      <c r="C726" t="s">
        <v>58</v>
      </c>
      <c r="D726">
        <f>VLOOKUP(C726,[1]StateCodeMapping!$A$2:$B$52,2,FALSE)</f>
        <v>44</v>
      </c>
      <c r="E726">
        <v>96855</v>
      </c>
      <c r="F726">
        <v>5</v>
      </c>
      <c r="G726">
        <f t="shared" si="5"/>
        <v>112351.80000000002</v>
      </c>
    </row>
    <row r="727" spans="1:7" x14ac:dyDescent="0.3">
      <c r="A727">
        <v>2019</v>
      </c>
      <c r="B727" t="str">
        <f t="shared" si="4"/>
        <v>2019.6.44</v>
      </c>
      <c r="C727" t="s">
        <v>58</v>
      </c>
      <c r="D727">
        <f>VLOOKUP(C727,[1]StateCodeMapping!$A$2:$B$52,2,FALSE)</f>
        <v>44</v>
      </c>
      <c r="E727">
        <v>96855</v>
      </c>
      <c r="F727">
        <v>6</v>
      </c>
      <c r="G727">
        <f t="shared" si="5"/>
        <v>127848.6</v>
      </c>
    </row>
    <row r="728" spans="1:7" x14ac:dyDescent="0.3">
      <c r="A728">
        <v>2019</v>
      </c>
      <c r="B728" t="str">
        <f t="shared" si="4"/>
        <v>2019.7.44</v>
      </c>
      <c r="C728" t="s">
        <v>58</v>
      </c>
      <c r="D728">
        <f>VLOOKUP(C728,[1]StateCodeMapping!$A$2:$B$52,2,FALSE)</f>
        <v>44</v>
      </c>
      <c r="E728">
        <v>96855</v>
      </c>
      <c r="F728">
        <v>7</v>
      </c>
      <c r="G728">
        <f t="shared" si="5"/>
        <v>143345.4</v>
      </c>
    </row>
    <row r="729" spans="1:7" x14ac:dyDescent="0.3">
      <c r="A729">
        <v>2019</v>
      </c>
      <c r="B729" t="str">
        <f t="shared" si="4"/>
        <v>2019.8.44</v>
      </c>
      <c r="C729" t="s">
        <v>58</v>
      </c>
      <c r="D729">
        <f>VLOOKUP(C729,[1]StateCodeMapping!$A$2:$B$52,2,FALSE)</f>
        <v>44</v>
      </c>
      <c r="E729">
        <v>96855</v>
      </c>
      <c r="F729">
        <v>8</v>
      </c>
      <c r="G729">
        <f t="shared" si="5"/>
        <v>158842.20000000001</v>
      </c>
    </row>
    <row r="730" spans="1:7" x14ac:dyDescent="0.3">
      <c r="A730">
        <v>2019</v>
      </c>
      <c r="B730" t="str">
        <f t="shared" si="4"/>
        <v>2019.1.45</v>
      </c>
      <c r="C730" t="s">
        <v>59</v>
      </c>
      <c r="D730">
        <f>VLOOKUP(C730,[1]StateCodeMapping!$A$2:$B$52,2,FALSE)</f>
        <v>45</v>
      </c>
      <c r="E730">
        <v>70238</v>
      </c>
      <c r="F730">
        <v>1</v>
      </c>
      <c r="G730">
        <f t="shared" si="5"/>
        <v>36523.760000000002</v>
      </c>
    </row>
    <row r="731" spans="1:7" x14ac:dyDescent="0.3">
      <c r="A731">
        <v>2019</v>
      </c>
      <c r="B731" t="str">
        <f t="shared" si="4"/>
        <v>2019.2.45</v>
      </c>
      <c r="C731" t="s">
        <v>59</v>
      </c>
      <c r="D731">
        <f>VLOOKUP(C731,[1]StateCodeMapping!$A$2:$B$52,2,FALSE)</f>
        <v>45</v>
      </c>
      <c r="E731">
        <v>70238</v>
      </c>
      <c r="F731">
        <v>2</v>
      </c>
      <c r="G731">
        <f t="shared" si="5"/>
        <v>47761.840000000004</v>
      </c>
    </row>
    <row r="732" spans="1:7" x14ac:dyDescent="0.3">
      <c r="A732">
        <v>2019</v>
      </c>
      <c r="B732" t="str">
        <f t="shared" si="4"/>
        <v>2019.3.45</v>
      </c>
      <c r="C732" t="s">
        <v>59</v>
      </c>
      <c r="D732">
        <f>VLOOKUP(C732,[1]StateCodeMapping!$A$2:$B$52,2,FALSE)</f>
        <v>45</v>
      </c>
      <c r="E732">
        <v>70238</v>
      </c>
      <c r="F732">
        <v>3</v>
      </c>
      <c r="G732">
        <f t="shared" si="5"/>
        <v>58999.920000000006</v>
      </c>
    </row>
    <row r="733" spans="1:7" x14ac:dyDescent="0.3">
      <c r="A733">
        <v>2019</v>
      </c>
      <c r="B733" t="str">
        <f t="shared" si="4"/>
        <v>2019.4.45</v>
      </c>
      <c r="C733" t="s">
        <v>59</v>
      </c>
      <c r="D733">
        <f>VLOOKUP(C733,[1]StateCodeMapping!$A$2:$B$52,2,FALSE)</f>
        <v>45</v>
      </c>
      <c r="E733">
        <v>70238</v>
      </c>
      <c r="F733">
        <v>4</v>
      </c>
      <c r="G733">
        <f t="shared" si="5"/>
        <v>70238</v>
      </c>
    </row>
    <row r="734" spans="1:7" x14ac:dyDescent="0.3">
      <c r="A734">
        <v>2019</v>
      </c>
      <c r="B734" t="str">
        <f t="shared" si="4"/>
        <v>2019.5.45</v>
      </c>
      <c r="C734" t="s">
        <v>59</v>
      </c>
      <c r="D734">
        <f>VLOOKUP(C734,[1]StateCodeMapping!$A$2:$B$52,2,FALSE)</f>
        <v>45</v>
      </c>
      <c r="E734">
        <v>70238</v>
      </c>
      <c r="F734">
        <v>5</v>
      </c>
      <c r="G734">
        <f t="shared" si="5"/>
        <v>81476.080000000016</v>
      </c>
    </row>
    <row r="735" spans="1:7" x14ac:dyDescent="0.3">
      <c r="A735">
        <v>2019</v>
      </c>
      <c r="B735" t="str">
        <f t="shared" si="4"/>
        <v>2019.6.45</v>
      </c>
      <c r="C735" t="s">
        <v>59</v>
      </c>
      <c r="D735">
        <f>VLOOKUP(C735,[1]StateCodeMapping!$A$2:$B$52,2,FALSE)</f>
        <v>45</v>
      </c>
      <c r="E735">
        <v>70238</v>
      </c>
      <c r="F735">
        <v>6</v>
      </c>
      <c r="G735">
        <f t="shared" si="5"/>
        <v>92714.16</v>
      </c>
    </row>
    <row r="736" spans="1:7" x14ac:dyDescent="0.3">
      <c r="A736">
        <v>2019</v>
      </c>
      <c r="B736" t="str">
        <f t="shared" si="4"/>
        <v>2019.7.45</v>
      </c>
      <c r="C736" t="s">
        <v>59</v>
      </c>
      <c r="D736">
        <f>VLOOKUP(C736,[1]StateCodeMapping!$A$2:$B$52,2,FALSE)</f>
        <v>45</v>
      </c>
      <c r="E736">
        <v>70238</v>
      </c>
      <c r="F736">
        <v>7</v>
      </c>
      <c r="G736">
        <f t="shared" si="5"/>
        <v>103952.24</v>
      </c>
    </row>
    <row r="737" spans="1:7" x14ac:dyDescent="0.3">
      <c r="A737">
        <v>2019</v>
      </c>
      <c r="B737" t="str">
        <f t="shared" si="4"/>
        <v>2019.8.45</v>
      </c>
      <c r="C737" t="s">
        <v>59</v>
      </c>
      <c r="D737">
        <f>VLOOKUP(C737,[1]StateCodeMapping!$A$2:$B$52,2,FALSE)</f>
        <v>45</v>
      </c>
      <c r="E737">
        <v>70238</v>
      </c>
      <c r="F737">
        <v>8</v>
      </c>
      <c r="G737">
        <f t="shared" si="5"/>
        <v>115190.32</v>
      </c>
    </row>
    <row r="738" spans="1:7" x14ac:dyDescent="0.3">
      <c r="A738">
        <v>2019</v>
      </c>
      <c r="B738" t="str">
        <f t="shared" si="4"/>
        <v>2019.1.46</v>
      </c>
      <c r="C738" t="s">
        <v>60</v>
      </c>
      <c r="D738">
        <f>VLOOKUP(C738,[1]StateCodeMapping!$A$2:$B$52,2,FALSE)</f>
        <v>46</v>
      </c>
      <c r="E738">
        <v>80689</v>
      </c>
      <c r="F738">
        <v>1</v>
      </c>
      <c r="G738">
        <f t="shared" si="5"/>
        <v>41958.28</v>
      </c>
    </row>
    <row r="739" spans="1:7" x14ac:dyDescent="0.3">
      <c r="A739">
        <v>2019</v>
      </c>
      <c r="B739" t="str">
        <f t="shared" si="4"/>
        <v>2019.2.46</v>
      </c>
      <c r="C739" t="s">
        <v>60</v>
      </c>
      <c r="D739">
        <f>VLOOKUP(C739,[1]StateCodeMapping!$A$2:$B$52,2,FALSE)</f>
        <v>46</v>
      </c>
      <c r="E739">
        <v>80689</v>
      </c>
      <c r="F739">
        <v>2</v>
      </c>
      <c r="G739">
        <f t="shared" si="5"/>
        <v>54868.520000000004</v>
      </c>
    </row>
    <row r="740" spans="1:7" x14ac:dyDescent="0.3">
      <c r="A740">
        <v>2019</v>
      </c>
      <c r="B740" t="str">
        <f t="shared" si="4"/>
        <v>2019.3.46</v>
      </c>
      <c r="C740" t="s">
        <v>60</v>
      </c>
      <c r="D740">
        <f>VLOOKUP(C740,[1]StateCodeMapping!$A$2:$B$52,2,FALSE)</f>
        <v>46</v>
      </c>
      <c r="E740">
        <v>80689</v>
      </c>
      <c r="F740">
        <v>3</v>
      </c>
      <c r="G740">
        <f t="shared" si="5"/>
        <v>67778.760000000009</v>
      </c>
    </row>
    <row r="741" spans="1:7" x14ac:dyDescent="0.3">
      <c r="A741">
        <v>2019</v>
      </c>
      <c r="B741" t="str">
        <f t="shared" si="4"/>
        <v>2019.4.46</v>
      </c>
      <c r="C741" t="s">
        <v>60</v>
      </c>
      <c r="D741">
        <f>VLOOKUP(C741,[1]StateCodeMapping!$A$2:$B$52,2,FALSE)</f>
        <v>46</v>
      </c>
      <c r="E741">
        <v>80689</v>
      </c>
      <c r="F741">
        <v>4</v>
      </c>
      <c r="G741">
        <f t="shared" si="5"/>
        <v>80689</v>
      </c>
    </row>
    <row r="742" spans="1:7" x14ac:dyDescent="0.3">
      <c r="A742">
        <v>2019</v>
      </c>
      <c r="B742" t="str">
        <f t="shared" si="4"/>
        <v>2019.5.46</v>
      </c>
      <c r="C742" t="s">
        <v>60</v>
      </c>
      <c r="D742">
        <f>VLOOKUP(C742,[1]StateCodeMapping!$A$2:$B$52,2,FALSE)</f>
        <v>46</v>
      </c>
      <c r="E742">
        <v>80689</v>
      </c>
      <c r="F742">
        <v>5</v>
      </c>
      <c r="G742">
        <f t="shared" si="5"/>
        <v>93599.24</v>
      </c>
    </row>
    <row r="743" spans="1:7" x14ac:dyDescent="0.3">
      <c r="A743">
        <v>2019</v>
      </c>
      <c r="B743" t="str">
        <f t="shared" si="4"/>
        <v>2019.6.46</v>
      </c>
      <c r="C743" t="s">
        <v>60</v>
      </c>
      <c r="D743">
        <f>VLOOKUP(C743,[1]StateCodeMapping!$A$2:$B$52,2,FALSE)</f>
        <v>46</v>
      </c>
      <c r="E743">
        <v>80689</v>
      </c>
      <c r="F743">
        <v>6</v>
      </c>
      <c r="G743">
        <f t="shared" si="5"/>
        <v>106509.48000000001</v>
      </c>
    </row>
    <row r="744" spans="1:7" x14ac:dyDescent="0.3">
      <c r="A744">
        <v>2019</v>
      </c>
      <c r="B744" t="str">
        <f t="shared" si="4"/>
        <v>2019.7.46</v>
      </c>
      <c r="C744" t="s">
        <v>60</v>
      </c>
      <c r="D744">
        <f>VLOOKUP(C744,[1]StateCodeMapping!$A$2:$B$52,2,FALSE)</f>
        <v>46</v>
      </c>
      <c r="E744">
        <v>80689</v>
      </c>
      <c r="F744">
        <v>7</v>
      </c>
      <c r="G744">
        <f t="shared" si="5"/>
        <v>119419.72</v>
      </c>
    </row>
    <row r="745" spans="1:7" x14ac:dyDescent="0.3">
      <c r="A745">
        <v>2019</v>
      </c>
      <c r="B745" t="str">
        <f t="shared" si="4"/>
        <v>2019.8.46</v>
      </c>
      <c r="C745" t="s">
        <v>60</v>
      </c>
      <c r="D745">
        <f>VLOOKUP(C745,[1]StateCodeMapping!$A$2:$B$52,2,FALSE)</f>
        <v>46</v>
      </c>
      <c r="E745">
        <v>80689</v>
      </c>
      <c r="F745">
        <v>8</v>
      </c>
      <c r="G745">
        <f t="shared" si="5"/>
        <v>132329.96000000002</v>
      </c>
    </row>
    <row r="746" spans="1:7" x14ac:dyDescent="0.3">
      <c r="A746">
        <v>2019</v>
      </c>
      <c r="B746" t="str">
        <f t="shared" si="4"/>
        <v>2019.1.47</v>
      </c>
      <c r="C746" t="s">
        <v>8</v>
      </c>
      <c r="D746">
        <f>VLOOKUP(C746,[1]StateCodeMapping!$A$2:$B$52,2,FALSE)</f>
        <v>47</v>
      </c>
      <c r="E746">
        <v>69659</v>
      </c>
      <c r="F746">
        <v>1</v>
      </c>
      <c r="G746">
        <f t="shared" si="5"/>
        <v>36222.68</v>
      </c>
    </row>
    <row r="747" spans="1:7" x14ac:dyDescent="0.3">
      <c r="A747">
        <v>2019</v>
      </c>
      <c r="B747" t="str">
        <f t="shared" si="4"/>
        <v>2019.2.47</v>
      </c>
      <c r="C747" t="s">
        <v>8</v>
      </c>
      <c r="D747">
        <f>VLOOKUP(C747,[1]StateCodeMapping!$A$2:$B$52,2,FALSE)</f>
        <v>47</v>
      </c>
      <c r="E747">
        <v>69659</v>
      </c>
      <c r="F747">
        <v>2</v>
      </c>
      <c r="G747">
        <f t="shared" si="5"/>
        <v>47368.12</v>
      </c>
    </row>
    <row r="748" spans="1:7" x14ac:dyDescent="0.3">
      <c r="A748">
        <v>2019</v>
      </c>
      <c r="B748" t="str">
        <f t="shared" si="4"/>
        <v>2019.3.47</v>
      </c>
      <c r="C748" t="s">
        <v>8</v>
      </c>
      <c r="D748">
        <f>VLOOKUP(C748,[1]StateCodeMapping!$A$2:$B$52,2,FALSE)</f>
        <v>47</v>
      </c>
      <c r="E748">
        <v>69659</v>
      </c>
      <c r="F748">
        <v>3</v>
      </c>
      <c r="G748">
        <f t="shared" si="5"/>
        <v>58513.560000000005</v>
      </c>
    </row>
    <row r="749" spans="1:7" x14ac:dyDescent="0.3">
      <c r="A749">
        <v>2019</v>
      </c>
      <c r="B749" t="str">
        <f t="shared" si="4"/>
        <v>2019.4.47</v>
      </c>
      <c r="C749" t="s">
        <v>8</v>
      </c>
      <c r="D749">
        <f>VLOOKUP(C749,[1]StateCodeMapping!$A$2:$B$52,2,FALSE)</f>
        <v>47</v>
      </c>
      <c r="E749">
        <v>69659</v>
      </c>
      <c r="F749">
        <v>4</v>
      </c>
      <c r="G749">
        <f t="shared" si="5"/>
        <v>69659</v>
      </c>
    </row>
    <row r="750" spans="1:7" x14ac:dyDescent="0.3">
      <c r="A750">
        <v>2019</v>
      </c>
      <c r="B750" t="str">
        <f t="shared" si="4"/>
        <v>2019.5.47</v>
      </c>
      <c r="C750" t="s">
        <v>8</v>
      </c>
      <c r="D750">
        <f>VLOOKUP(C750,[1]StateCodeMapping!$A$2:$B$52,2,FALSE)</f>
        <v>47</v>
      </c>
      <c r="E750">
        <v>69659</v>
      </c>
      <c r="F750">
        <v>5</v>
      </c>
      <c r="G750">
        <f t="shared" si="5"/>
        <v>80804.440000000017</v>
      </c>
    </row>
    <row r="751" spans="1:7" x14ac:dyDescent="0.3">
      <c r="A751">
        <v>2019</v>
      </c>
      <c r="B751" t="str">
        <f t="shared" si="4"/>
        <v>2019.6.47</v>
      </c>
      <c r="C751" t="s">
        <v>8</v>
      </c>
      <c r="D751">
        <f>VLOOKUP(C751,[1]StateCodeMapping!$A$2:$B$52,2,FALSE)</f>
        <v>47</v>
      </c>
      <c r="E751">
        <v>69659</v>
      </c>
      <c r="F751">
        <v>6</v>
      </c>
      <c r="G751">
        <f t="shared" si="5"/>
        <v>91949.88</v>
      </c>
    </row>
    <row r="752" spans="1:7" x14ac:dyDescent="0.3">
      <c r="A752">
        <v>2019</v>
      </c>
      <c r="B752" t="str">
        <f t="shared" si="4"/>
        <v>2019.7.47</v>
      </c>
      <c r="C752" t="s">
        <v>8</v>
      </c>
      <c r="D752">
        <f>VLOOKUP(C752,[1]StateCodeMapping!$A$2:$B$52,2,FALSE)</f>
        <v>47</v>
      </c>
      <c r="E752">
        <v>69659</v>
      </c>
      <c r="F752">
        <v>7</v>
      </c>
      <c r="G752">
        <f t="shared" si="5"/>
        <v>103095.31999999999</v>
      </c>
    </row>
    <row r="753" spans="1:7" x14ac:dyDescent="0.3">
      <c r="A753">
        <v>2019</v>
      </c>
      <c r="B753" t="str">
        <f t="shared" si="4"/>
        <v>2019.8.47</v>
      </c>
      <c r="C753" t="s">
        <v>8</v>
      </c>
      <c r="D753">
        <f>VLOOKUP(C753,[1]StateCodeMapping!$A$2:$B$52,2,FALSE)</f>
        <v>47</v>
      </c>
      <c r="E753">
        <v>69659</v>
      </c>
      <c r="F753">
        <v>8</v>
      </c>
      <c r="G753">
        <f t="shared" si="5"/>
        <v>114240.76000000001</v>
      </c>
    </row>
    <row r="754" spans="1:7" x14ac:dyDescent="0.3">
      <c r="A754">
        <v>2019</v>
      </c>
      <c r="B754" t="str">
        <f t="shared" si="4"/>
        <v>2019.1.48</v>
      </c>
      <c r="C754" t="s">
        <v>61</v>
      </c>
      <c r="D754">
        <f>VLOOKUP(C754,[1]StateCodeMapping!$A$2:$B$52,2,FALSE)</f>
        <v>48</v>
      </c>
      <c r="E754">
        <v>74896</v>
      </c>
      <c r="F754">
        <v>1</v>
      </c>
      <c r="G754">
        <f t="shared" si="5"/>
        <v>38945.919999999998</v>
      </c>
    </row>
    <row r="755" spans="1:7" x14ac:dyDescent="0.3">
      <c r="A755">
        <v>2019</v>
      </c>
      <c r="B755" t="str">
        <f t="shared" si="4"/>
        <v>2019.2.48</v>
      </c>
      <c r="C755" t="s">
        <v>61</v>
      </c>
      <c r="D755">
        <f>VLOOKUP(C755,[1]StateCodeMapping!$A$2:$B$52,2,FALSE)</f>
        <v>48</v>
      </c>
      <c r="E755">
        <v>74896</v>
      </c>
      <c r="F755">
        <v>2</v>
      </c>
      <c r="G755">
        <f t="shared" si="5"/>
        <v>50929.280000000006</v>
      </c>
    </row>
    <row r="756" spans="1:7" x14ac:dyDescent="0.3">
      <c r="A756">
        <v>2019</v>
      </c>
      <c r="B756" t="str">
        <f t="shared" si="4"/>
        <v>2019.3.48</v>
      </c>
      <c r="C756" t="s">
        <v>61</v>
      </c>
      <c r="D756">
        <f>VLOOKUP(C756,[1]StateCodeMapping!$A$2:$B$52,2,FALSE)</f>
        <v>48</v>
      </c>
      <c r="E756">
        <v>74896</v>
      </c>
      <c r="F756">
        <v>3</v>
      </c>
      <c r="G756">
        <f t="shared" si="5"/>
        <v>62912.640000000007</v>
      </c>
    </row>
    <row r="757" spans="1:7" x14ac:dyDescent="0.3">
      <c r="A757">
        <v>2019</v>
      </c>
      <c r="B757" t="str">
        <f t="shared" si="4"/>
        <v>2019.4.48</v>
      </c>
      <c r="C757" t="s">
        <v>61</v>
      </c>
      <c r="D757">
        <f>VLOOKUP(C757,[1]StateCodeMapping!$A$2:$B$52,2,FALSE)</f>
        <v>48</v>
      </c>
      <c r="E757">
        <v>74896</v>
      </c>
      <c r="F757">
        <v>4</v>
      </c>
      <c r="G757">
        <f t="shared" si="5"/>
        <v>74896</v>
      </c>
    </row>
    <row r="758" spans="1:7" x14ac:dyDescent="0.3">
      <c r="A758">
        <v>2019</v>
      </c>
      <c r="B758" t="str">
        <f t="shared" si="4"/>
        <v>2019.5.48</v>
      </c>
      <c r="C758" t="s">
        <v>61</v>
      </c>
      <c r="D758">
        <f>VLOOKUP(C758,[1]StateCodeMapping!$A$2:$B$52,2,FALSE)</f>
        <v>48</v>
      </c>
      <c r="E758">
        <v>74896</v>
      </c>
      <c r="F758">
        <v>5</v>
      </c>
      <c r="G758">
        <f t="shared" si="5"/>
        <v>86879.360000000015</v>
      </c>
    </row>
    <row r="759" spans="1:7" x14ac:dyDescent="0.3">
      <c r="A759">
        <v>2019</v>
      </c>
      <c r="B759" t="str">
        <f t="shared" si="4"/>
        <v>2019.6.48</v>
      </c>
      <c r="C759" t="s">
        <v>61</v>
      </c>
      <c r="D759">
        <f>VLOOKUP(C759,[1]StateCodeMapping!$A$2:$B$52,2,FALSE)</f>
        <v>48</v>
      </c>
      <c r="E759">
        <v>74896</v>
      </c>
      <c r="F759">
        <v>6</v>
      </c>
      <c r="G759">
        <f t="shared" si="5"/>
        <v>98862.720000000001</v>
      </c>
    </row>
    <row r="760" spans="1:7" x14ac:dyDescent="0.3">
      <c r="A760">
        <v>2019</v>
      </c>
      <c r="B760" t="str">
        <f t="shared" si="4"/>
        <v>2019.7.48</v>
      </c>
      <c r="C760" t="s">
        <v>61</v>
      </c>
      <c r="D760">
        <f>VLOOKUP(C760,[1]StateCodeMapping!$A$2:$B$52,2,FALSE)</f>
        <v>48</v>
      </c>
      <c r="E760">
        <v>74896</v>
      </c>
      <c r="F760">
        <v>7</v>
      </c>
      <c r="G760">
        <f t="shared" si="5"/>
        <v>110846.08</v>
      </c>
    </row>
    <row r="761" spans="1:7" x14ac:dyDescent="0.3">
      <c r="A761">
        <v>2019</v>
      </c>
      <c r="B761" t="str">
        <f t="shared" si="4"/>
        <v>2019.8.48</v>
      </c>
      <c r="C761" t="s">
        <v>61</v>
      </c>
      <c r="D761">
        <f>VLOOKUP(C761,[1]StateCodeMapping!$A$2:$B$52,2,FALSE)</f>
        <v>48</v>
      </c>
      <c r="E761">
        <v>74896</v>
      </c>
      <c r="F761">
        <v>8</v>
      </c>
      <c r="G761">
        <f t="shared" si="5"/>
        <v>122829.44</v>
      </c>
    </row>
    <row r="762" spans="1:7" x14ac:dyDescent="0.3">
      <c r="A762">
        <v>2019</v>
      </c>
      <c r="B762" t="str">
        <f t="shared" si="4"/>
        <v>2019.1.49</v>
      </c>
      <c r="C762" t="s">
        <v>62</v>
      </c>
      <c r="D762">
        <f>VLOOKUP(C762,[1]StateCodeMapping!$A$2:$B$52,2,FALSE)</f>
        <v>49</v>
      </c>
      <c r="E762">
        <v>77057</v>
      </c>
      <c r="F762">
        <v>1</v>
      </c>
      <c r="G762">
        <f t="shared" si="5"/>
        <v>40069.64</v>
      </c>
    </row>
    <row r="763" spans="1:7" x14ac:dyDescent="0.3">
      <c r="A763">
        <v>2019</v>
      </c>
      <c r="B763" t="str">
        <f t="shared" si="4"/>
        <v>2019.2.49</v>
      </c>
      <c r="C763" t="s">
        <v>62</v>
      </c>
      <c r="D763">
        <f>VLOOKUP(C763,[1]StateCodeMapping!$A$2:$B$52,2,FALSE)</f>
        <v>49</v>
      </c>
      <c r="E763">
        <v>77057</v>
      </c>
      <c r="F763">
        <v>2</v>
      </c>
      <c r="G763">
        <f t="shared" si="5"/>
        <v>52398.76</v>
      </c>
    </row>
    <row r="764" spans="1:7" x14ac:dyDescent="0.3">
      <c r="A764">
        <v>2019</v>
      </c>
      <c r="B764" t="str">
        <f t="shared" si="4"/>
        <v>2019.3.49</v>
      </c>
      <c r="C764" t="s">
        <v>62</v>
      </c>
      <c r="D764">
        <f>VLOOKUP(C764,[1]StateCodeMapping!$A$2:$B$52,2,FALSE)</f>
        <v>49</v>
      </c>
      <c r="E764">
        <v>77057</v>
      </c>
      <c r="F764">
        <v>3</v>
      </c>
      <c r="G764">
        <f t="shared" si="5"/>
        <v>64727.880000000005</v>
      </c>
    </row>
    <row r="765" spans="1:7" x14ac:dyDescent="0.3">
      <c r="A765">
        <v>2019</v>
      </c>
      <c r="B765" t="str">
        <f t="shared" si="4"/>
        <v>2019.4.49</v>
      </c>
      <c r="C765" t="s">
        <v>62</v>
      </c>
      <c r="D765">
        <f>VLOOKUP(C765,[1]StateCodeMapping!$A$2:$B$52,2,FALSE)</f>
        <v>49</v>
      </c>
      <c r="E765">
        <v>77057</v>
      </c>
      <c r="F765">
        <v>4</v>
      </c>
      <c r="G765">
        <f t="shared" si="5"/>
        <v>77057</v>
      </c>
    </row>
    <row r="766" spans="1:7" x14ac:dyDescent="0.3">
      <c r="A766">
        <v>2019</v>
      </c>
      <c r="B766" t="str">
        <f t="shared" si="4"/>
        <v>2019.5.49</v>
      </c>
      <c r="C766" t="s">
        <v>62</v>
      </c>
      <c r="D766">
        <f>VLOOKUP(C766,[1]StateCodeMapping!$A$2:$B$52,2,FALSE)</f>
        <v>49</v>
      </c>
      <c r="E766">
        <v>77057</v>
      </c>
      <c r="F766">
        <v>5</v>
      </c>
      <c r="G766">
        <f t="shared" si="5"/>
        <v>89386.12000000001</v>
      </c>
    </row>
    <row r="767" spans="1:7" x14ac:dyDescent="0.3">
      <c r="A767">
        <v>2019</v>
      </c>
      <c r="B767" t="str">
        <f t="shared" si="4"/>
        <v>2019.6.49</v>
      </c>
      <c r="C767" t="s">
        <v>62</v>
      </c>
      <c r="D767">
        <f>VLOOKUP(C767,[1]StateCodeMapping!$A$2:$B$52,2,FALSE)</f>
        <v>49</v>
      </c>
      <c r="E767">
        <v>77057</v>
      </c>
      <c r="F767">
        <v>6</v>
      </c>
      <c r="G767">
        <f t="shared" si="5"/>
        <v>101715.24</v>
      </c>
    </row>
    <row r="768" spans="1:7" x14ac:dyDescent="0.3">
      <c r="A768">
        <v>2019</v>
      </c>
      <c r="B768" t="str">
        <f t="shared" si="4"/>
        <v>2019.7.49</v>
      </c>
      <c r="C768" t="s">
        <v>62</v>
      </c>
      <c r="D768">
        <f>VLOOKUP(C768,[1]StateCodeMapping!$A$2:$B$52,2,FALSE)</f>
        <v>49</v>
      </c>
      <c r="E768">
        <v>77057</v>
      </c>
      <c r="F768">
        <v>7</v>
      </c>
      <c r="G768">
        <f t="shared" si="5"/>
        <v>114044.36</v>
      </c>
    </row>
    <row r="769" spans="1:7" x14ac:dyDescent="0.3">
      <c r="A769">
        <v>2019</v>
      </c>
      <c r="B769" t="str">
        <f t="shared" si="4"/>
        <v>2019.8.49</v>
      </c>
      <c r="C769" t="s">
        <v>62</v>
      </c>
      <c r="D769">
        <f>VLOOKUP(C769,[1]StateCodeMapping!$A$2:$B$52,2,FALSE)</f>
        <v>49</v>
      </c>
      <c r="E769">
        <v>77057</v>
      </c>
      <c r="F769">
        <v>8</v>
      </c>
      <c r="G769">
        <f t="shared" si="5"/>
        <v>126373.48000000001</v>
      </c>
    </row>
    <row r="770" spans="1:7" x14ac:dyDescent="0.3">
      <c r="A770">
        <v>2019</v>
      </c>
      <c r="B770" t="str">
        <f t="shared" ref="B770:B833" si="6">A770&amp;"."&amp;F770&amp;"."&amp;D770</f>
        <v>2019.1.50</v>
      </c>
      <c r="C770" t="s">
        <v>63</v>
      </c>
      <c r="D770">
        <f>VLOOKUP(C770,[1]StateCodeMapping!$A$2:$B$52,2,FALSE)</f>
        <v>50</v>
      </c>
      <c r="E770">
        <v>87630</v>
      </c>
      <c r="F770">
        <v>1</v>
      </c>
      <c r="G770">
        <f t="shared" ref="G770:G833" si="7">E770*(0.52+(F770-1)*0.16)</f>
        <v>45567.6</v>
      </c>
    </row>
    <row r="771" spans="1:7" x14ac:dyDescent="0.3">
      <c r="A771">
        <v>2019</v>
      </c>
      <c r="B771" t="str">
        <f t="shared" si="6"/>
        <v>2019.2.50</v>
      </c>
      <c r="C771" t="s">
        <v>63</v>
      </c>
      <c r="D771">
        <f>VLOOKUP(C771,[1]StateCodeMapping!$A$2:$B$52,2,FALSE)</f>
        <v>50</v>
      </c>
      <c r="E771">
        <v>87630</v>
      </c>
      <c r="F771">
        <v>2</v>
      </c>
      <c r="G771">
        <f t="shared" si="7"/>
        <v>59588.4</v>
      </c>
    </row>
    <row r="772" spans="1:7" x14ac:dyDescent="0.3">
      <c r="A772">
        <v>2019</v>
      </c>
      <c r="B772" t="str">
        <f t="shared" si="6"/>
        <v>2019.3.50</v>
      </c>
      <c r="C772" t="s">
        <v>63</v>
      </c>
      <c r="D772">
        <f>VLOOKUP(C772,[1]StateCodeMapping!$A$2:$B$52,2,FALSE)</f>
        <v>50</v>
      </c>
      <c r="E772">
        <v>87630</v>
      </c>
      <c r="F772">
        <v>3</v>
      </c>
      <c r="G772">
        <f t="shared" si="7"/>
        <v>73609.200000000012</v>
      </c>
    </row>
    <row r="773" spans="1:7" x14ac:dyDescent="0.3">
      <c r="A773">
        <v>2019</v>
      </c>
      <c r="B773" t="str">
        <f t="shared" si="6"/>
        <v>2019.4.50</v>
      </c>
      <c r="C773" t="s">
        <v>63</v>
      </c>
      <c r="D773">
        <f>VLOOKUP(C773,[1]StateCodeMapping!$A$2:$B$52,2,FALSE)</f>
        <v>50</v>
      </c>
      <c r="E773">
        <v>87630</v>
      </c>
      <c r="F773">
        <v>4</v>
      </c>
      <c r="G773">
        <f t="shared" si="7"/>
        <v>87630</v>
      </c>
    </row>
    <row r="774" spans="1:7" x14ac:dyDescent="0.3">
      <c r="A774">
        <v>2019</v>
      </c>
      <c r="B774" t="str">
        <f t="shared" si="6"/>
        <v>2019.5.50</v>
      </c>
      <c r="C774" t="s">
        <v>63</v>
      </c>
      <c r="D774">
        <f>VLOOKUP(C774,[1]StateCodeMapping!$A$2:$B$52,2,FALSE)</f>
        <v>50</v>
      </c>
      <c r="E774">
        <v>87630</v>
      </c>
      <c r="F774">
        <v>5</v>
      </c>
      <c r="G774">
        <f t="shared" si="7"/>
        <v>101650.80000000002</v>
      </c>
    </row>
    <row r="775" spans="1:7" x14ac:dyDescent="0.3">
      <c r="A775">
        <v>2019</v>
      </c>
      <c r="B775" t="str">
        <f t="shared" si="6"/>
        <v>2019.6.50</v>
      </c>
      <c r="C775" t="s">
        <v>63</v>
      </c>
      <c r="D775">
        <f>VLOOKUP(C775,[1]StateCodeMapping!$A$2:$B$52,2,FALSE)</f>
        <v>50</v>
      </c>
      <c r="E775">
        <v>87630</v>
      </c>
      <c r="F775">
        <v>6</v>
      </c>
      <c r="G775">
        <f t="shared" si="7"/>
        <v>115671.6</v>
      </c>
    </row>
    <row r="776" spans="1:7" x14ac:dyDescent="0.3">
      <c r="A776">
        <v>2019</v>
      </c>
      <c r="B776" t="str">
        <f t="shared" si="6"/>
        <v>2019.7.50</v>
      </c>
      <c r="C776" t="s">
        <v>63</v>
      </c>
      <c r="D776">
        <f>VLOOKUP(C776,[1]StateCodeMapping!$A$2:$B$52,2,FALSE)</f>
        <v>50</v>
      </c>
      <c r="E776">
        <v>87630</v>
      </c>
      <c r="F776">
        <v>7</v>
      </c>
      <c r="G776">
        <f t="shared" si="7"/>
        <v>129692.4</v>
      </c>
    </row>
    <row r="777" spans="1:7" x14ac:dyDescent="0.3">
      <c r="A777">
        <v>2019</v>
      </c>
      <c r="B777" t="str">
        <f t="shared" si="6"/>
        <v>2019.8.50</v>
      </c>
      <c r="C777" t="s">
        <v>63</v>
      </c>
      <c r="D777">
        <f>VLOOKUP(C777,[1]StateCodeMapping!$A$2:$B$52,2,FALSE)</f>
        <v>50</v>
      </c>
      <c r="E777">
        <v>87630</v>
      </c>
      <c r="F777">
        <v>8</v>
      </c>
      <c r="G777">
        <f t="shared" si="7"/>
        <v>143713.20000000001</v>
      </c>
    </row>
    <row r="778" spans="1:7" x14ac:dyDescent="0.3">
      <c r="A778">
        <v>2019</v>
      </c>
      <c r="B778" t="str">
        <f t="shared" si="6"/>
        <v>2019.1.51</v>
      </c>
      <c r="C778" t="s">
        <v>64</v>
      </c>
      <c r="D778">
        <f>VLOOKUP(C778,[1]StateCodeMapping!$A$2:$B$52,2,FALSE)</f>
        <v>51</v>
      </c>
      <c r="E778">
        <v>96804</v>
      </c>
      <c r="F778">
        <v>1</v>
      </c>
      <c r="G778">
        <f t="shared" si="7"/>
        <v>50338.080000000002</v>
      </c>
    </row>
    <row r="779" spans="1:7" x14ac:dyDescent="0.3">
      <c r="A779">
        <v>2019</v>
      </c>
      <c r="B779" t="str">
        <f t="shared" si="6"/>
        <v>2019.2.51</v>
      </c>
      <c r="C779" t="s">
        <v>64</v>
      </c>
      <c r="D779">
        <f>VLOOKUP(C779,[1]StateCodeMapping!$A$2:$B$52,2,FALSE)</f>
        <v>51</v>
      </c>
      <c r="E779">
        <v>96804</v>
      </c>
      <c r="F779">
        <v>2</v>
      </c>
      <c r="G779">
        <f t="shared" si="7"/>
        <v>65826.720000000001</v>
      </c>
    </row>
    <row r="780" spans="1:7" x14ac:dyDescent="0.3">
      <c r="A780">
        <v>2019</v>
      </c>
      <c r="B780" t="str">
        <f t="shared" si="6"/>
        <v>2019.3.51</v>
      </c>
      <c r="C780" t="s">
        <v>64</v>
      </c>
      <c r="D780">
        <f>VLOOKUP(C780,[1]StateCodeMapping!$A$2:$B$52,2,FALSE)</f>
        <v>51</v>
      </c>
      <c r="E780">
        <v>96804</v>
      </c>
      <c r="F780">
        <v>3</v>
      </c>
      <c r="G780">
        <f t="shared" si="7"/>
        <v>81315.360000000001</v>
      </c>
    </row>
    <row r="781" spans="1:7" x14ac:dyDescent="0.3">
      <c r="A781">
        <v>2019</v>
      </c>
      <c r="B781" t="str">
        <f t="shared" si="6"/>
        <v>2019.4.51</v>
      </c>
      <c r="C781" t="s">
        <v>64</v>
      </c>
      <c r="D781">
        <f>VLOOKUP(C781,[1]StateCodeMapping!$A$2:$B$52,2,FALSE)</f>
        <v>51</v>
      </c>
      <c r="E781">
        <v>96804</v>
      </c>
      <c r="F781">
        <v>4</v>
      </c>
      <c r="G781">
        <f t="shared" si="7"/>
        <v>96804</v>
      </c>
    </row>
    <row r="782" spans="1:7" x14ac:dyDescent="0.3">
      <c r="A782">
        <v>2019</v>
      </c>
      <c r="B782" t="str">
        <f t="shared" si="6"/>
        <v>2019.5.51</v>
      </c>
      <c r="C782" t="s">
        <v>64</v>
      </c>
      <c r="D782">
        <f>VLOOKUP(C782,[1]StateCodeMapping!$A$2:$B$52,2,FALSE)</f>
        <v>51</v>
      </c>
      <c r="E782">
        <v>96804</v>
      </c>
      <c r="F782">
        <v>5</v>
      </c>
      <c r="G782">
        <f t="shared" si="7"/>
        <v>112292.64000000001</v>
      </c>
    </row>
    <row r="783" spans="1:7" x14ac:dyDescent="0.3">
      <c r="A783">
        <v>2019</v>
      </c>
      <c r="B783" t="str">
        <f t="shared" si="6"/>
        <v>2019.6.51</v>
      </c>
      <c r="C783" t="s">
        <v>64</v>
      </c>
      <c r="D783">
        <f>VLOOKUP(C783,[1]StateCodeMapping!$A$2:$B$52,2,FALSE)</f>
        <v>51</v>
      </c>
      <c r="E783">
        <v>96804</v>
      </c>
      <c r="F783">
        <v>6</v>
      </c>
      <c r="G783">
        <f t="shared" si="7"/>
        <v>127781.28</v>
      </c>
    </row>
    <row r="784" spans="1:7" x14ac:dyDescent="0.3">
      <c r="A784">
        <v>2019</v>
      </c>
      <c r="B784" t="str">
        <f t="shared" si="6"/>
        <v>2019.7.51</v>
      </c>
      <c r="C784" t="s">
        <v>64</v>
      </c>
      <c r="D784">
        <f>VLOOKUP(C784,[1]StateCodeMapping!$A$2:$B$52,2,FALSE)</f>
        <v>51</v>
      </c>
      <c r="E784">
        <v>96804</v>
      </c>
      <c r="F784">
        <v>7</v>
      </c>
      <c r="G784">
        <f t="shared" si="7"/>
        <v>143269.92000000001</v>
      </c>
    </row>
    <row r="785" spans="1:7" x14ac:dyDescent="0.3">
      <c r="A785">
        <v>2019</v>
      </c>
      <c r="B785" t="str">
        <f t="shared" si="6"/>
        <v>2019.8.51</v>
      </c>
      <c r="C785" t="s">
        <v>64</v>
      </c>
      <c r="D785">
        <f>VLOOKUP(C785,[1]StateCodeMapping!$A$2:$B$52,2,FALSE)</f>
        <v>51</v>
      </c>
      <c r="E785">
        <v>96804</v>
      </c>
      <c r="F785">
        <v>8</v>
      </c>
      <c r="G785">
        <f t="shared" si="7"/>
        <v>158758.56</v>
      </c>
    </row>
    <row r="786" spans="1:7" x14ac:dyDescent="0.3">
      <c r="A786">
        <v>2019</v>
      </c>
      <c r="B786" t="str">
        <f t="shared" si="6"/>
        <v>2019.1.53</v>
      </c>
      <c r="C786" t="s">
        <v>65</v>
      </c>
      <c r="D786">
        <f>VLOOKUP(C786,[1]StateCodeMapping!$A$2:$B$52,2,FALSE)</f>
        <v>53</v>
      </c>
      <c r="E786">
        <v>91766</v>
      </c>
      <c r="F786">
        <v>1</v>
      </c>
      <c r="G786">
        <f t="shared" si="7"/>
        <v>47718.32</v>
      </c>
    </row>
    <row r="787" spans="1:7" x14ac:dyDescent="0.3">
      <c r="A787">
        <v>2019</v>
      </c>
      <c r="B787" t="str">
        <f t="shared" si="6"/>
        <v>2019.2.53</v>
      </c>
      <c r="C787" t="s">
        <v>65</v>
      </c>
      <c r="D787">
        <f>VLOOKUP(C787,[1]StateCodeMapping!$A$2:$B$52,2,FALSE)</f>
        <v>53</v>
      </c>
      <c r="E787">
        <v>91766</v>
      </c>
      <c r="F787">
        <v>2</v>
      </c>
      <c r="G787">
        <f t="shared" si="7"/>
        <v>62400.880000000005</v>
      </c>
    </row>
    <row r="788" spans="1:7" x14ac:dyDescent="0.3">
      <c r="A788">
        <v>2019</v>
      </c>
      <c r="B788" t="str">
        <f t="shared" si="6"/>
        <v>2019.3.53</v>
      </c>
      <c r="C788" t="s">
        <v>65</v>
      </c>
      <c r="D788">
        <f>VLOOKUP(C788,[1]StateCodeMapping!$A$2:$B$52,2,FALSE)</f>
        <v>53</v>
      </c>
      <c r="E788">
        <v>91766</v>
      </c>
      <c r="F788">
        <v>3</v>
      </c>
      <c r="G788">
        <f t="shared" si="7"/>
        <v>77083.44</v>
      </c>
    </row>
    <row r="789" spans="1:7" x14ac:dyDescent="0.3">
      <c r="A789">
        <v>2019</v>
      </c>
      <c r="B789" t="str">
        <f t="shared" si="6"/>
        <v>2019.4.53</v>
      </c>
      <c r="C789" t="s">
        <v>65</v>
      </c>
      <c r="D789">
        <f>VLOOKUP(C789,[1]StateCodeMapping!$A$2:$B$52,2,FALSE)</f>
        <v>53</v>
      </c>
      <c r="E789">
        <v>91766</v>
      </c>
      <c r="F789">
        <v>4</v>
      </c>
      <c r="G789">
        <f t="shared" si="7"/>
        <v>91766</v>
      </c>
    </row>
    <row r="790" spans="1:7" x14ac:dyDescent="0.3">
      <c r="A790">
        <v>2019</v>
      </c>
      <c r="B790" t="str">
        <f t="shared" si="6"/>
        <v>2019.5.53</v>
      </c>
      <c r="C790" t="s">
        <v>65</v>
      </c>
      <c r="D790">
        <f>VLOOKUP(C790,[1]StateCodeMapping!$A$2:$B$52,2,FALSE)</f>
        <v>53</v>
      </c>
      <c r="E790">
        <v>91766</v>
      </c>
      <c r="F790">
        <v>5</v>
      </c>
      <c r="G790">
        <f t="shared" si="7"/>
        <v>106448.56000000001</v>
      </c>
    </row>
    <row r="791" spans="1:7" x14ac:dyDescent="0.3">
      <c r="A791">
        <v>2019</v>
      </c>
      <c r="B791" t="str">
        <f t="shared" si="6"/>
        <v>2019.6.53</v>
      </c>
      <c r="C791" t="s">
        <v>65</v>
      </c>
      <c r="D791">
        <f>VLOOKUP(C791,[1]StateCodeMapping!$A$2:$B$52,2,FALSE)</f>
        <v>53</v>
      </c>
      <c r="E791">
        <v>91766</v>
      </c>
      <c r="F791">
        <v>6</v>
      </c>
      <c r="G791">
        <f t="shared" si="7"/>
        <v>121131.12000000001</v>
      </c>
    </row>
    <row r="792" spans="1:7" x14ac:dyDescent="0.3">
      <c r="A792">
        <v>2019</v>
      </c>
      <c r="B792" t="str">
        <f t="shared" si="6"/>
        <v>2019.7.53</v>
      </c>
      <c r="C792" t="s">
        <v>65</v>
      </c>
      <c r="D792">
        <f>VLOOKUP(C792,[1]StateCodeMapping!$A$2:$B$52,2,FALSE)</f>
        <v>53</v>
      </c>
      <c r="E792">
        <v>91766</v>
      </c>
      <c r="F792">
        <v>7</v>
      </c>
      <c r="G792">
        <f t="shared" si="7"/>
        <v>135813.68</v>
      </c>
    </row>
    <row r="793" spans="1:7" x14ac:dyDescent="0.3">
      <c r="A793">
        <v>2019</v>
      </c>
      <c r="B793" t="str">
        <f t="shared" si="6"/>
        <v>2019.8.53</v>
      </c>
      <c r="C793" t="s">
        <v>65</v>
      </c>
      <c r="D793">
        <f>VLOOKUP(C793,[1]StateCodeMapping!$A$2:$B$52,2,FALSE)</f>
        <v>53</v>
      </c>
      <c r="E793">
        <v>91766</v>
      </c>
      <c r="F793">
        <v>8</v>
      </c>
      <c r="G793">
        <f t="shared" si="7"/>
        <v>150496.24000000002</v>
      </c>
    </row>
    <row r="794" spans="1:7" x14ac:dyDescent="0.3">
      <c r="A794">
        <v>2019</v>
      </c>
      <c r="B794" t="str">
        <f t="shared" si="6"/>
        <v>2019.1.54</v>
      </c>
      <c r="C794" t="s">
        <v>66</v>
      </c>
      <c r="D794">
        <f>VLOOKUP(C794,[1]StateCodeMapping!$A$2:$B$52,2,FALSE)</f>
        <v>54</v>
      </c>
      <c r="E794">
        <v>70346</v>
      </c>
      <c r="F794">
        <v>1</v>
      </c>
      <c r="G794">
        <f t="shared" si="7"/>
        <v>36579.919999999998</v>
      </c>
    </row>
    <row r="795" spans="1:7" x14ac:dyDescent="0.3">
      <c r="A795">
        <v>2019</v>
      </c>
      <c r="B795" t="str">
        <f t="shared" si="6"/>
        <v>2019.2.54</v>
      </c>
      <c r="C795" t="s">
        <v>66</v>
      </c>
      <c r="D795">
        <f>VLOOKUP(C795,[1]StateCodeMapping!$A$2:$B$52,2,FALSE)</f>
        <v>54</v>
      </c>
      <c r="E795">
        <v>70346</v>
      </c>
      <c r="F795">
        <v>2</v>
      </c>
      <c r="G795">
        <f t="shared" si="7"/>
        <v>47835.280000000006</v>
      </c>
    </row>
    <row r="796" spans="1:7" x14ac:dyDescent="0.3">
      <c r="A796">
        <v>2019</v>
      </c>
      <c r="B796" t="str">
        <f t="shared" si="6"/>
        <v>2019.3.54</v>
      </c>
      <c r="C796" t="s">
        <v>66</v>
      </c>
      <c r="D796">
        <f>VLOOKUP(C796,[1]StateCodeMapping!$A$2:$B$52,2,FALSE)</f>
        <v>54</v>
      </c>
      <c r="E796">
        <v>70346</v>
      </c>
      <c r="F796">
        <v>3</v>
      </c>
      <c r="G796">
        <f t="shared" si="7"/>
        <v>59090.640000000007</v>
      </c>
    </row>
    <row r="797" spans="1:7" x14ac:dyDescent="0.3">
      <c r="A797">
        <v>2019</v>
      </c>
      <c r="B797" t="str">
        <f t="shared" si="6"/>
        <v>2019.4.54</v>
      </c>
      <c r="C797" t="s">
        <v>66</v>
      </c>
      <c r="D797">
        <f>VLOOKUP(C797,[1]StateCodeMapping!$A$2:$B$52,2,FALSE)</f>
        <v>54</v>
      </c>
      <c r="E797">
        <v>70346</v>
      </c>
      <c r="F797">
        <v>4</v>
      </c>
      <c r="G797">
        <f t="shared" si="7"/>
        <v>70346</v>
      </c>
    </row>
    <row r="798" spans="1:7" x14ac:dyDescent="0.3">
      <c r="A798">
        <v>2019</v>
      </c>
      <c r="B798" t="str">
        <f t="shared" si="6"/>
        <v>2019.5.54</v>
      </c>
      <c r="C798" t="s">
        <v>66</v>
      </c>
      <c r="D798">
        <f>VLOOKUP(C798,[1]StateCodeMapping!$A$2:$B$52,2,FALSE)</f>
        <v>54</v>
      </c>
      <c r="E798">
        <v>70346</v>
      </c>
      <c r="F798">
        <v>5</v>
      </c>
      <c r="G798">
        <f t="shared" si="7"/>
        <v>81601.360000000015</v>
      </c>
    </row>
    <row r="799" spans="1:7" x14ac:dyDescent="0.3">
      <c r="A799">
        <v>2019</v>
      </c>
      <c r="B799" t="str">
        <f t="shared" si="6"/>
        <v>2019.6.54</v>
      </c>
      <c r="C799" t="s">
        <v>66</v>
      </c>
      <c r="D799">
        <f>VLOOKUP(C799,[1]StateCodeMapping!$A$2:$B$52,2,FALSE)</f>
        <v>54</v>
      </c>
      <c r="E799">
        <v>70346</v>
      </c>
      <c r="F799">
        <v>6</v>
      </c>
      <c r="G799">
        <f t="shared" si="7"/>
        <v>92856.72</v>
      </c>
    </row>
    <row r="800" spans="1:7" x14ac:dyDescent="0.3">
      <c r="A800">
        <v>2019</v>
      </c>
      <c r="B800" t="str">
        <f t="shared" si="6"/>
        <v>2019.7.54</v>
      </c>
      <c r="C800" t="s">
        <v>66</v>
      </c>
      <c r="D800">
        <f>VLOOKUP(C800,[1]StateCodeMapping!$A$2:$B$52,2,FALSE)</f>
        <v>54</v>
      </c>
      <c r="E800">
        <v>70346</v>
      </c>
      <c r="F800">
        <v>7</v>
      </c>
      <c r="G800">
        <f t="shared" si="7"/>
        <v>104112.08</v>
      </c>
    </row>
    <row r="801" spans="1:7" x14ac:dyDescent="0.3">
      <c r="A801">
        <v>2019</v>
      </c>
      <c r="B801" t="str">
        <f t="shared" si="6"/>
        <v>2019.8.54</v>
      </c>
      <c r="C801" t="s">
        <v>66</v>
      </c>
      <c r="D801">
        <f>VLOOKUP(C801,[1]StateCodeMapping!$A$2:$B$52,2,FALSE)</f>
        <v>54</v>
      </c>
      <c r="E801">
        <v>70346</v>
      </c>
      <c r="F801">
        <v>8</v>
      </c>
      <c r="G801">
        <f t="shared" si="7"/>
        <v>115367.44</v>
      </c>
    </row>
    <row r="802" spans="1:7" x14ac:dyDescent="0.3">
      <c r="A802">
        <v>2019</v>
      </c>
      <c r="B802" t="str">
        <f t="shared" si="6"/>
        <v>2019.1.55</v>
      </c>
      <c r="C802" t="s">
        <v>67</v>
      </c>
      <c r="D802">
        <f>VLOOKUP(C802,[1]StateCodeMapping!$A$2:$B$52,2,FALSE)</f>
        <v>55</v>
      </c>
      <c r="E802">
        <v>88076</v>
      </c>
      <c r="F802">
        <v>1</v>
      </c>
      <c r="G802">
        <f t="shared" si="7"/>
        <v>45799.520000000004</v>
      </c>
    </row>
    <row r="803" spans="1:7" x14ac:dyDescent="0.3">
      <c r="A803">
        <v>2019</v>
      </c>
      <c r="B803" t="str">
        <f t="shared" si="6"/>
        <v>2019.2.55</v>
      </c>
      <c r="C803" t="s">
        <v>67</v>
      </c>
      <c r="D803">
        <f>VLOOKUP(C803,[1]StateCodeMapping!$A$2:$B$52,2,FALSE)</f>
        <v>55</v>
      </c>
      <c r="E803">
        <v>88076</v>
      </c>
      <c r="F803">
        <v>2</v>
      </c>
      <c r="G803">
        <f t="shared" si="7"/>
        <v>59891.680000000008</v>
      </c>
    </row>
    <row r="804" spans="1:7" x14ac:dyDescent="0.3">
      <c r="A804">
        <v>2019</v>
      </c>
      <c r="B804" t="str">
        <f t="shared" si="6"/>
        <v>2019.3.55</v>
      </c>
      <c r="C804" t="s">
        <v>67</v>
      </c>
      <c r="D804">
        <f>VLOOKUP(C804,[1]StateCodeMapping!$A$2:$B$52,2,FALSE)</f>
        <v>55</v>
      </c>
      <c r="E804">
        <v>88076</v>
      </c>
      <c r="F804">
        <v>3</v>
      </c>
      <c r="G804">
        <f t="shared" si="7"/>
        <v>73983.840000000011</v>
      </c>
    </row>
    <row r="805" spans="1:7" x14ac:dyDescent="0.3">
      <c r="A805">
        <v>2019</v>
      </c>
      <c r="B805" t="str">
        <f t="shared" si="6"/>
        <v>2019.4.55</v>
      </c>
      <c r="C805" t="s">
        <v>67</v>
      </c>
      <c r="D805">
        <f>VLOOKUP(C805,[1]StateCodeMapping!$A$2:$B$52,2,FALSE)</f>
        <v>55</v>
      </c>
      <c r="E805">
        <v>88076</v>
      </c>
      <c r="F805">
        <v>4</v>
      </c>
      <c r="G805">
        <f t="shared" si="7"/>
        <v>88076</v>
      </c>
    </row>
    <row r="806" spans="1:7" x14ac:dyDescent="0.3">
      <c r="A806">
        <v>2019</v>
      </c>
      <c r="B806" t="str">
        <f t="shared" si="6"/>
        <v>2019.5.55</v>
      </c>
      <c r="C806" t="s">
        <v>67</v>
      </c>
      <c r="D806">
        <f>VLOOKUP(C806,[1]StateCodeMapping!$A$2:$B$52,2,FALSE)</f>
        <v>55</v>
      </c>
      <c r="E806">
        <v>88076</v>
      </c>
      <c r="F806">
        <v>5</v>
      </c>
      <c r="G806">
        <f t="shared" si="7"/>
        <v>102168.16000000002</v>
      </c>
    </row>
    <row r="807" spans="1:7" x14ac:dyDescent="0.3">
      <c r="A807">
        <v>2019</v>
      </c>
      <c r="B807" t="str">
        <f t="shared" si="6"/>
        <v>2019.6.55</v>
      </c>
      <c r="C807" t="s">
        <v>67</v>
      </c>
      <c r="D807">
        <f>VLOOKUP(C807,[1]StateCodeMapping!$A$2:$B$52,2,FALSE)</f>
        <v>55</v>
      </c>
      <c r="E807">
        <v>88076</v>
      </c>
      <c r="F807">
        <v>6</v>
      </c>
      <c r="G807">
        <f t="shared" si="7"/>
        <v>116260.32</v>
      </c>
    </row>
    <row r="808" spans="1:7" x14ac:dyDescent="0.3">
      <c r="A808">
        <v>2019</v>
      </c>
      <c r="B808" t="str">
        <f t="shared" si="6"/>
        <v>2019.7.55</v>
      </c>
      <c r="C808" t="s">
        <v>67</v>
      </c>
      <c r="D808">
        <f>VLOOKUP(C808,[1]StateCodeMapping!$A$2:$B$52,2,FALSE)</f>
        <v>55</v>
      </c>
      <c r="E808">
        <v>88076</v>
      </c>
      <c r="F808">
        <v>7</v>
      </c>
      <c r="G808">
        <f t="shared" si="7"/>
        <v>130352.48</v>
      </c>
    </row>
    <row r="809" spans="1:7" x14ac:dyDescent="0.3">
      <c r="A809">
        <v>2019</v>
      </c>
      <c r="B809" t="str">
        <f t="shared" si="6"/>
        <v>2019.8.55</v>
      </c>
      <c r="C809" t="s">
        <v>67</v>
      </c>
      <c r="D809">
        <f>VLOOKUP(C809,[1]StateCodeMapping!$A$2:$B$52,2,FALSE)</f>
        <v>55</v>
      </c>
      <c r="E809">
        <v>88076</v>
      </c>
      <c r="F809">
        <v>8</v>
      </c>
      <c r="G809">
        <f t="shared" si="7"/>
        <v>144444.64000000001</v>
      </c>
    </row>
    <row r="810" spans="1:7" x14ac:dyDescent="0.3">
      <c r="A810">
        <v>2019</v>
      </c>
      <c r="B810" t="str">
        <f t="shared" si="6"/>
        <v>2019.1.56</v>
      </c>
      <c r="C810" t="s">
        <v>68</v>
      </c>
      <c r="D810">
        <f>VLOOKUP(C810,[1]StateCodeMapping!$A$2:$B$52,2,FALSE)</f>
        <v>56</v>
      </c>
      <c r="E810">
        <v>84078</v>
      </c>
      <c r="F810">
        <v>1</v>
      </c>
      <c r="G810">
        <f t="shared" si="7"/>
        <v>43720.560000000005</v>
      </c>
    </row>
    <row r="811" spans="1:7" x14ac:dyDescent="0.3">
      <c r="A811">
        <v>2019</v>
      </c>
      <c r="B811" t="str">
        <f t="shared" si="6"/>
        <v>2019.2.56</v>
      </c>
      <c r="C811" t="s">
        <v>68</v>
      </c>
      <c r="D811">
        <f>VLOOKUP(C811,[1]StateCodeMapping!$A$2:$B$52,2,FALSE)</f>
        <v>56</v>
      </c>
      <c r="E811">
        <v>84078</v>
      </c>
      <c r="F811">
        <v>2</v>
      </c>
      <c r="G811">
        <f t="shared" si="7"/>
        <v>57173.04</v>
      </c>
    </row>
    <row r="812" spans="1:7" x14ac:dyDescent="0.3">
      <c r="A812">
        <v>2019</v>
      </c>
      <c r="B812" t="str">
        <f t="shared" si="6"/>
        <v>2019.3.56</v>
      </c>
      <c r="C812" t="s">
        <v>68</v>
      </c>
      <c r="D812">
        <f>VLOOKUP(C812,[1]StateCodeMapping!$A$2:$B$52,2,FALSE)</f>
        <v>56</v>
      </c>
      <c r="E812">
        <v>84078</v>
      </c>
      <c r="F812">
        <v>3</v>
      </c>
      <c r="G812">
        <f t="shared" si="7"/>
        <v>70625.52</v>
      </c>
    </row>
    <row r="813" spans="1:7" x14ac:dyDescent="0.3">
      <c r="A813">
        <v>2019</v>
      </c>
      <c r="B813" t="str">
        <f t="shared" si="6"/>
        <v>2019.4.56</v>
      </c>
      <c r="C813" t="s">
        <v>68</v>
      </c>
      <c r="D813">
        <f>VLOOKUP(C813,[1]StateCodeMapping!$A$2:$B$52,2,FALSE)</f>
        <v>56</v>
      </c>
      <c r="E813">
        <v>84078</v>
      </c>
      <c r="F813">
        <v>4</v>
      </c>
      <c r="G813">
        <f t="shared" si="7"/>
        <v>84078</v>
      </c>
    </row>
    <row r="814" spans="1:7" x14ac:dyDescent="0.3">
      <c r="A814">
        <v>2019</v>
      </c>
      <c r="B814" t="str">
        <f t="shared" si="6"/>
        <v>2019.5.56</v>
      </c>
      <c r="C814" t="s">
        <v>68</v>
      </c>
      <c r="D814">
        <f>VLOOKUP(C814,[1]StateCodeMapping!$A$2:$B$52,2,FALSE)</f>
        <v>56</v>
      </c>
      <c r="E814">
        <v>84078</v>
      </c>
      <c r="F814">
        <v>5</v>
      </c>
      <c r="G814">
        <f t="shared" si="7"/>
        <v>97530.48000000001</v>
      </c>
    </row>
    <row r="815" spans="1:7" x14ac:dyDescent="0.3">
      <c r="A815">
        <v>2019</v>
      </c>
      <c r="B815" t="str">
        <f t="shared" si="6"/>
        <v>2019.6.56</v>
      </c>
      <c r="C815" t="s">
        <v>68</v>
      </c>
      <c r="D815">
        <f>VLOOKUP(C815,[1]StateCodeMapping!$A$2:$B$52,2,FALSE)</f>
        <v>56</v>
      </c>
      <c r="E815">
        <v>84078</v>
      </c>
      <c r="F815">
        <v>6</v>
      </c>
      <c r="G815">
        <f t="shared" si="7"/>
        <v>110982.96</v>
      </c>
    </row>
    <row r="816" spans="1:7" x14ac:dyDescent="0.3">
      <c r="A816">
        <v>2019</v>
      </c>
      <c r="B816" t="str">
        <f t="shared" si="6"/>
        <v>2019.7.56</v>
      </c>
      <c r="C816" t="s">
        <v>68</v>
      </c>
      <c r="D816">
        <f>VLOOKUP(C816,[1]StateCodeMapping!$A$2:$B$52,2,FALSE)</f>
        <v>56</v>
      </c>
      <c r="E816">
        <v>84078</v>
      </c>
      <c r="F816">
        <v>7</v>
      </c>
      <c r="G816">
        <f t="shared" si="7"/>
        <v>124435.44</v>
      </c>
    </row>
    <row r="817" spans="1:7" x14ac:dyDescent="0.3">
      <c r="A817">
        <v>2019</v>
      </c>
      <c r="B817" t="str">
        <f t="shared" si="6"/>
        <v>2019.8.56</v>
      </c>
      <c r="C817" t="s">
        <v>68</v>
      </c>
      <c r="D817">
        <f>VLOOKUP(C817,[1]StateCodeMapping!$A$2:$B$52,2,FALSE)</f>
        <v>56</v>
      </c>
      <c r="E817">
        <v>84078</v>
      </c>
      <c r="F817">
        <v>8</v>
      </c>
      <c r="G817">
        <f t="shared" si="7"/>
        <v>137887.92000000001</v>
      </c>
    </row>
    <row r="818" spans="1:7" x14ac:dyDescent="0.3">
      <c r="A818">
        <v>2018</v>
      </c>
      <c r="B818" t="str">
        <f t="shared" si="6"/>
        <v>2018.1.1</v>
      </c>
      <c r="C818" t="s">
        <v>3</v>
      </c>
      <c r="D818">
        <f>VLOOKUP(C818,[1]StateCodeMapping!$A$2:$B$52,2,FALSE)</f>
        <v>1</v>
      </c>
      <c r="E818">
        <v>68328</v>
      </c>
      <c r="F818">
        <v>1</v>
      </c>
      <c r="G818">
        <f t="shared" si="7"/>
        <v>35530.559999999998</v>
      </c>
    </row>
    <row r="819" spans="1:7" x14ac:dyDescent="0.3">
      <c r="A819">
        <v>2018</v>
      </c>
      <c r="B819" t="str">
        <f t="shared" si="6"/>
        <v>2018.2.1</v>
      </c>
      <c r="C819" t="s">
        <v>3</v>
      </c>
      <c r="D819">
        <f>VLOOKUP(C819,[1]StateCodeMapping!$A$2:$B$52,2,FALSE)</f>
        <v>1</v>
      </c>
      <c r="E819">
        <v>68328</v>
      </c>
      <c r="F819">
        <v>2</v>
      </c>
      <c r="G819">
        <f t="shared" si="7"/>
        <v>46463.040000000001</v>
      </c>
    </row>
    <row r="820" spans="1:7" x14ac:dyDescent="0.3">
      <c r="A820">
        <v>2018</v>
      </c>
      <c r="B820" t="str">
        <f t="shared" si="6"/>
        <v>2018.3.1</v>
      </c>
      <c r="C820" t="s">
        <v>3</v>
      </c>
      <c r="D820">
        <f>VLOOKUP(C820,[1]StateCodeMapping!$A$2:$B$52,2,FALSE)</f>
        <v>1</v>
      </c>
      <c r="E820">
        <v>68328</v>
      </c>
      <c r="F820">
        <v>3</v>
      </c>
      <c r="G820">
        <f t="shared" si="7"/>
        <v>57395.520000000004</v>
      </c>
    </row>
    <row r="821" spans="1:7" x14ac:dyDescent="0.3">
      <c r="A821">
        <v>2018</v>
      </c>
      <c r="B821" t="str">
        <f t="shared" si="6"/>
        <v>2018.4.1</v>
      </c>
      <c r="C821" t="s">
        <v>3</v>
      </c>
      <c r="D821">
        <f>VLOOKUP(C821,[1]StateCodeMapping!$A$2:$B$52,2,FALSE)</f>
        <v>1</v>
      </c>
      <c r="E821">
        <v>68328</v>
      </c>
      <c r="F821">
        <v>4</v>
      </c>
      <c r="G821">
        <f t="shared" si="7"/>
        <v>68328</v>
      </c>
    </row>
    <row r="822" spans="1:7" x14ac:dyDescent="0.3">
      <c r="A822">
        <v>2018</v>
      </c>
      <c r="B822" t="str">
        <f t="shared" si="6"/>
        <v>2018.5.1</v>
      </c>
      <c r="C822" t="s">
        <v>3</v>
      </c>
      <c r="D822">
        <f>VLOOKUP(C822,[1]StateCodeMapping!$A$2:$B$52,2,FALSE)</f>
        <v>1</v>
      </c>
      <c r="E822">
        <v>68328</v>
      </c>
      <c r="F822">
        <v>5</v>
      </c>
      <c r="G822">
        <f t="shared" si="7"/>
        <v>79260.48000000001</v>
      </c>
    </row>
    <row r="823" spans="1:7" x14ac:dyDescent="0.3">
      <c r="A823">
        <v>2018</v>
      </c>
      <c r="B823" t="str">
        <f t="shared" si="6"/>
        <v>2018.6.1</v>
      </c>
      <c r="C823" t="s">
        <v>3</v>
      </c>
      <c r="D823">
        <f>VLOOKUP(C823,[1]StateCodeMapping!$A$2:$B$52,2,FALSE)</f>
        <v>1</v>
      </c>
      <c r="E823">
        <v>68328</v>
      </c>
      <c r="F823">
        <v>6</v>
      </c>
      <c r="G823">
        <f t="shared" si="7"/>
        <v>90192.960000000006</v>
      </c>
    </row>
    <row r="824" spans="1:7" x14ac:dyDescent="0.3">
      <c r="A824">
        <v>2018</v>
      </c>
      <c r="B824" t="str">
        <f t="shared" si="6"/>
        <v>2018.7.1</v>
      </c>
      <c r="C824" t="s">
        <v>3</v>
      </c>
      <c r="D824">
        <f>VLOOKUP(C824,[1]StateCodeMapping!$A$2:$B$52,2,FALSE)</f>
        <v>1</v>
      </c>
      <c r="E824">
        <v>68328</v>
      </c>
      <c r="F824">
        <v>7</v>
      </c>
      <c r="G824">
        <f t="shared" si="7"/>
        <v>101125.44</v>
      </c>
    </row>
    <row r="825" spans="1:7" x14ac:dyDescent="0.3">
      <c r="A825">
        <v>2018</v>
      </c>
      <c r="B825" t="str">
        <f t="shared" si="6"/>
        <v>2018.8.1</v>
      </c>
      <c r="C825" t="s">
        <v>3</v>
      </c>
      <c r="D825">
        <f>VLOOKUP(C825,[1]StateCodeMapping!$A$2:$B$52,2,FALSE)</f>
        <v>1</v>
      </c>
      <c r="E825">
        <v>68328</v>
      </c>
      <c r="F825">
        <v>8</v>
      </c>
      <c r="G825">
        <f t="shared" si="7"/>
        <v>112057.92000000001</v>
      </c>
    </row>
    <row r="826" spans="1:7" x14ac:dyDescent="0.3">
      <c r="A826">
        <v>2018</v>
      </c>
      <c r="B826" t="str">
        <f t="shared" si="6"/>
        <v>2018.1.2</v>
      </c>
      <c r="C826" t="s">
        <v>21</v>
      </c>
      <c r="D826">
        <f>VLOOKUP(C826,[1]StateCodeMapping!$A$2:$B$52,2,FALSE)</f>
        <v>2</v>
      </c>
      <c r="E826">
        <v>95784</v>
      </c>
      <c r="F826">
        <v>1</v>
      </c>
      <c r="G826">
        <f t="shared" si="7"/>
        <v>49807.68</v>
      </c>
    </row>
    <row r="827" spans="1:7" x14ac:dyDescent="0.3">
      <c r="A827">
        <v>2018</v>
      </c>
      <c r="B827" t="str">
        <f t="shared" si="6"/>
        <v>2018.2.2</v>
      </c>
      <c r="C827" t="s">
        <v>21</v>
      </c>
      <c r="D827">
        <f>VLOOKUP(C827,[1]StateCodeMapping!$A$2:$B$52,2,FALSE)</f>
        <v>2</v>
      </c>
      <c r="E827">
        <v>95784</v>
      </c>
      <c r="F827">
        <v>2</v>
      </c>
      <c r="G827">
        <f t="shared" si="7"/>
        <v>65133.120000000003</v>
      </c>
    </row>
    <row r="828" spans="1:7" x14ac:dyDescent="0.3">
      <c r="A828">
        <v>2018</v>
      </c>
      <c r="B828" t="str">
        <f t="shared" si="6"/>
        <v>2018.3.2</v>
      </c>
      <c r="C828" t="s">
        <v>21</v>
      </c>
      <c r="D828">
        <f>VLOOKUP(C828,[1]StateCodeMapping!$A$2:$B$52,2,FALSE)</f>
        <v>2</v>
      </c>
      <c r="E828">
        <v>95784</v>
      </c>
      <c r="F828">
        <v>3</v>
      </c>
      <c r="G828">
        <f t="shared" si="7"/>
        <v>80458.560000000012</v>
      </c>
    </row>
    <row r="829" spans="1:7" x14ac:dyDescent="0.3">
      <c r="A829">
        <v>2018</v>
      </c>
      <c r="B829" t="str">
        <f t="shared" si="6"/>
        <v>2018.4.2</v>
      </c>
      <c r="C829" t="s">
        <v>21</v>
      </c>
      <c r="D829">
        <f>VLOOKUP(C829,[1]StateCodeMapping!$A$2:$B$52,2,FALSE)</f>
        <v>2</v>
      </c>
      <c r="E829">
        <v>95784</v>
      </c>
      <c r="F829">
        <v>4</v>
      </c>
      <c r="G829">
        <f t="shared" si="7"/>
        <v>95784</v>
      </c>
    </row>
    <row r="830" spans="1:7" x14ac:dyDescent="0.3">
      <c r="A830">
        <v>2018</v>
      </c>
      <c r="B830" t="str">
        <f t="shared" si="6"/>
        <v>2018.5.2</v>
      </c>
      <c r="C830" t="s">
        <v>21</v>
      </c>
      <c r="D830">
        <f>VLOOKUP(C830,[1]StateCodeMapping!$A$2:$B$52,2,FALSE)</f>
        <v>2</v>
      </c>
      <c r="E830">
        <v>95784</v>
      </c>
      <c r="F830">
        <v>5</v>
      </c>
      <c r="G830">
        <f t="shared" si="7"/>
        <v>111109.44000000002</v>
      </c>
    </row>
    <row r="831" spans="1:7" x14ac:dyDescent="0.3">
      <c r="A831">
        <v>2018</v>
      </c>
      <c r="B831" t="str">
        <f t="shared" si="6"/>
        <v>2018.6.2</v>
      </c>
      <c r="C831" t="s">
        <v>21</v>
      </c>
      <c r="D831">
        <f>VLOOKUP(C831,[1]StateCodeMapping!$A$2:$B$52,2,FALSE)</f>
        <v>2</v>
      </c>
      <c r="E831">
        <v>95784</v>
      </c>
      <c r="F831">
        <v>6</v>
      </c>
      <c r="G831">
        <f t="shared" si="7"/>
        <v>126434.88</v>
      </c>
    </row>
    <row r="832" spans="1:7" x14ac:dyDescent="0.3">
      <c r="A832">
        <v>2018</v>
      </c>
      <c r="B832" t="str">
        <f t="shared" si="6"/>
        <v>2018.7.2</v>
      </c>
      <c r="C832" t="s">
        <v>21</v>
      </c>
      <c r="D832">
        <f>VLOOKUP(C832,[1]StateCodeMapping!$A$2:$B$52,2,FALSE)</f>
        <v>2</v>
      </c>
      <c r="E832">
        <v>95784</v>
      </c>
      <c r="F832">
        <v>7</v>
      </c>
      <c r="G832">
        <f t="shared" si="7"/>
        <v>141760.32000000001</v>
      </c>
    </row>
    <row r="833" spans="1:7" x14ac:dyDescent="0.3">
      <c r="A833">
        <v>2018</v>
      </c>
      <c r="B833" t="str">
        <f t="shared" si="6"/>
        <v>2018.8.2</v>
      </c>
      <c r="C833" t="s">
        <v>21</v>
      </c>
      <c r="D833">
        <f>VLOOKUP(C833,[1]StateCodeMapping!$A$2:$B$52,2,FALSE)</f>
        <v>2</v>
      </c>
      <c r="E833">
        <v>95784</v>
      </c>
      <c r="F833">
        <v>8</v>
      </c>
      <c r="G833">
        <f t="shared" si="7"/>
        <v>157085.76000000001</v>
      </c>
    </row>
    <row r="834" spans="1:7" x14ac:dyDescent="0.3">
      <c r="A834">
        <v>2018</v>
      </c>
      <c r="B834" t="str">
        <f t="shared" ref="B834:B897" si="8">A834&amp;"."&amp;F834&amp;"."&amp;D834</f>
        <v>2018.1.4</v>
      </c>
      <c r="C834" t="s">
        <v>25</v>
      </c>
      <c r="D834">
        <f>VLOOKUP(C834,[1]StateCodeMapping!$A$2:$B$52,2,FALSE)</f>
        <v>4</v>
      </c>
      <c r="E834">
        <v>68700</v>
      </c>
      <c r="F834">
        <v>1</v>
      </c>
      <c r="G834">
        <f t="shared" ref="G834:G897" si="9">E834*(0.52+(F834-1)*0.16)</f>
        <v>35724</v>
      </c>
    </row>
    <row r="835" spans="1:7" x14ac:dyDescent="0.3">
      <c r="A835">
        <v>2018</v>
      </c>
      <c r="B835" t="str">
        <f t="shared" si="8"/>
        <v>2018.2.4</v>
      </c>
      <c r="C835" t="s">
        <v>25</v>
      </c>
      <c r="D835">
        <f>VLOOKUP(C835,[1]StateCodeMapping!$A$2:$B$52,2,FALSE)</f>
        <v>4</v>
      </c>
      <c r="E835">
        <v>68700</v>
      </c>
      <c r="F835">
        <v>2</v>
      </c>
      <c r="G835">
        <f t="shared" si="9"/>
        <v>46716</v>
      </c>
    </row>
    <row r="836" spans="1:7" x14ac:dyDescent="0.3">
      <c r="A836">
        <v>2018</v>
      </c>
      <c r="B836" t="str">
        <f t="shared" si="8"/>
        <v>2018.3.4</v>
      </c>
      <c r="C836" t="s">
        <v>25</v>
      </c>
      <c r="D836">
        <f>VLOOKUP(C836,[1]StateCodeMapping!$A$2:$B$52,2,FALSE)</f>
        <v>4</v>
      </c>
      <c r="E836">
        <v>68700</v>
      </c>
      <c r="F836">
        <v>3</v>
      </c>
      <c r="G836">
        <f t="shared" si="9"/>
        <v>57708.000000000007</v>
      </c>
    </row>
    <row r="837" spans="1:7" x14ac:dyDescent="0.3">
      <c r="A837">
        <v>2018</v>
      </c>
      <c r="B837" t="str">
        <f t="shared" si="8"/>
        <v>2018.4.4</v>
      </c>
      <c r="C837" t="s">
        <v>25</v>
      </c>
      <c r="D837">
        <f>VLOOKUP(C837,[1]StateCodeMapping!$A$2:$B$52,2,FALSE)</f>
        <v>4</v>
      </c>
      <c r="E837">
        <v>68700</v>
      </c>
      <c r="F837">
        <v>4</v>
      </c>
      <c r="G837">
        <f t="shared" si="9"/>
        <v>68700</v>
      </c>
    </row>
    <row r="838" spans="1:7" x14ac:dyDescent="0.3">
      <c r="A838">
        <v>2018</v>
      </c>
      <c r="B838" t="str">
        <f t="shared" si="8"/>
        <v>2018.5.4</v>
      </c>
      <c r="C838" t="s">
        <v>25</v>
      </c>
      <c r="D838">
        <f>VLOOKUP(C838,[1]StateCodeMapping!$A$2:$B$52,2,FALSE)</f>
        <v>4</v>
      </c>
      <c r="E838">
        <v>68700</v>
      </c>
      <c r="F838">
        <v>5</v>
      </c>
      <c r="G838">
        <f t="shared" si="9"/>
        <v>79692.000000000015</v>
      </c>
    </row>
    <row r="839" spans="1:7" x14ac:dyDescent="0.3">
      <c r="A839">
        <v>2018</v>
      </c>
      <c r="B839" t="str">
        <f t="shared" si="8"/>
        <v>2018.6.4</v>
      </c>
      <c r="C839" t="s">
        <v>25</v>
      </c>
      <c r="D839">
        <f>VLOOKUP(C839,[1]StateCodeMapping!$A$2:$B$52,2,FALSE)</f>
        <v>4</v>
      </c>
      <c r="E839">
        <v>68700</v>
      </c>
      <c r="F839">
        <v>6</v>
      </c>
      <c r="G839">
        <f t="shared" si="9"/>
        <v>90684</v>
      </c>
    </row>
    <row r="840" spans="1:7" x14ac:dyDescent="0.3">
      <c r="A840">
        <v>2018</v>
      </c>
      <c r="B840" t="str">
        <f t="shared" si="8"/>
        <v>2018.7.4</v>
      </c>
      <c r="C840" t="s">
        <v>25</v>
      </c>
      <c r="D840">
        <f>VLOOKUP(C840,[1]StateCodeMapping!$A$2:$B$52,2,FALSE)</f>
        <v>4</v>
      </c>
      <c r="E840">
        <v>68700</v>
      </c>
      <c r="F840">
        <v>7</v>
      </c>
      <c r="G840">
        <f t="shared" si="9"/>
        <v>101676</v>
      </c>
    </row>
    <row r="841" spans="1:7" x14ac:dyDescent="0.3">
      <c r="A841">
        <v>2018</v>
      </c>
      <c r="B841" t="str">
        <f t="shared" si="8"/>
        <v>2018.8.4</v>
      </c>
      <c r="C841" t="s">
        <v>25</v>
      </c>
      <c r="D841">
        <f>VLOOKUP(C841,[1]StateCodeMapping!$A$2:$B$52,2,FALSE)</f>
        <v>4</v>
      </c>
      <c r="E841">
        <v>68700</v>
      </c>
      <c r="F841">
        <v>8</v>
      </c>
      <c r="G841">
        <f t="shared" si="9"/>
        <v>112668.00000000001</v>
      </c>
    </row>
    <row r="842" spans="1:7" x14ac:dyDescent="0.3">
      <c r="A842">
        <v>2018</v>
      </c>
      <c r="B842" t="str">
        <f t="shared" si="8"/>
        <v>2018.1.5</v>
      </c>
      <c r="C842" t="s">
        <v>26</v>
      </c>
      <c r="D842">
        <f>VLOOKUP(C842,[1]StateCodeMapping!$A$2:$B$52,2,FALSE)</f>
        <v>5</v>
      </c>
      <c r="E842">
        <v>61349</v>
      </c>
      <c r="F842">
        <v>1</v>
      </c>
      <c r="G842">
        <f t="shared" si="9"/>
        <v>31901.48</v>
      </c>
    </row>
    <row r="843" spans="1:7" x14ac:dyDescent="0.3">
      <c r="A843">
        <v>2018</v>
      </c>
      <c r="B843" t="str">
        <f t="shared" si="8"/>
        <v>2018.2.5</v>
      </c>
      <c r="C843" t="s">
        <v>26</v>
      </c>
      <c r="D843">
        <f>VLOOKUP(C843,[1]StateCodeMapping!$A$2:$B$52,2,FALSE)</f>
        <v>5</v>
      </c>
      <c r="E843">
        <v>61349</v>
      </c>
      <c r="F843">
        <v>2</v>
      </c>
      <c r="G843">
        <f t="shared" si="9"/>
        <v>41717.32</v>
      </c>
    </row>
    <row r="844" spans="1:7" x14ac:dyDescent="0.3">
      <c r="A844">
        <v>2018</v>
      </c>
      <c r="B844" t="str">
        <f t="shared" si="8"/>
        <v>2018.3.5</v>
      </c>
      <c r="C844" t="s">
        <v>26</v>
      </c>
      <c r="D844">
        <f>VLOOKUP(C844,[1]StateCodeMapping!$A$2:$B$52,2,FALSE)</f>
        <v>5</v>
      </c>
      <c r="E844">
        <v>61349</v>
      </c>
      <c r="F844">
        <v>3</v>
      </c>
      <c r="G844">
        <f t="shared" si="9"/>
        <v>51533.16</v>
      </c>
    </row>
    <row r="845" spans="1:7" x14ac:dyDescent="0.3">
      <c r="A845">
        <v>2018</v>
      </c>
      <c r="B845" t="str">
        <f t="shared" si="8"/>
        <v>2018.4.5</v>
      </c>
      <c r="C845" t="s">
        <v>26</v>
      </c>
      <c r="D845">
        <f>VLOOKUP(C845,[1]StateCodeMapping!$A$2:$B$52,2,FALSE)</f>
        <v>5</v>
      </c>
      <c r="E845">
        <v>61349</v>
      </c>
      <c r="F845">
        <v>4</v>
      </c>
      <c r="G845">
        <f t="shared" si="9"/>
        <v>61349</v>
      </c>
    </row>
    <row r="846" spans="1:7" x14ac:dyDescent="0.3">
      <c r="A846">
        <v>2018</v>
      </c>
      <c r="B846" t="str">
        <f t="shared" si="8"/>
        <v>2018.5.5</v>
      </c>
      <c r="C846" t="s">
        <v>26</v>
      </c>
      <c r="D846">
        <f>VLOOKUP(C846,[1]StateCodeMapping!$A$2:$B$52,2,FALSE)</f>
        <v>5</v>
      </c>
      <c r="E846">
        <v>61349</v>
      </c>
      <c r="F846">
        <v>5</v>
      </c>
      <c r="G846">
        <f t="shared" si="9"/>
        <v>71164.840000000011</v>
      </c>
    </row>
    <row r="847" spans="1:7" x14ac:dyDescent="0.3">
      <c r="A847">
        <v>2018</v>
      </c>
      <c r="B847" t="str">
        <f t="shared" si="8"/>
        <v>2018.6.5</v>
      </c>
      <c r="C847" t="s">
        <v>26</v>
      </c>
      <c r="D847">
        <f>VLOOKUP(C847,[1]StateCodeMapping!$A$2:$B$52,2,FALSE)</f>
        <v>5</v>
      </c>
      <c r="E847">
        <v>61349</v>
      </c>
      <c r="F847">
        <v>6</v>
      </c>
      <c r="G847">
        <f t="shared" si="9"/>
        <v>80980.680000000008</v>
      </c>
    </row>
    <row r="848" spans="1:7" x14ac:dyDescent="0.3">
      <c r="A848">
        <v>2018</v>
      </c>
      <c r="B848" t="str">
        <f t="shared" si="8"/>
        <v>2018.7.5</v>
      </c>
      <c r="C848" t="s">
        <v>26</v>
      </c>
      <c r="D848">
        <f>VLOOKUP(C848,[1]StateCodeMapping!$A$2:$B$52,2,FALSE)</f>
        <v>5</v>
      </c>
      <c r="E848">
        <v>61349</v>
      </c>
      <c r="F848">
        <v>7</v>
      </c>
      <c r="G848">
        <f t="shared" si="9"/>
        <v>90796.52</v>
      </c>
    </row>
    <row r="849" spans="1:7" x14ac:dyDescent="0.3">
      <c r="A849">
        <v>2018</v>
      </c>
      <c r="B849" t="str">
        <f t="shared" si="8"/>
        <v>2018.8.5</v>
      </c>
      <c r="C849" t="s">
        <v>26</v>
      </c>
      <c r="D849">
        <f>VLOOKUP(C849,[1]StateCodeMapping!$A$2:$B$52,2,FALSE)</f>
        <v>5</v>
      </c>
      <c r="E849">
        <v>61349</v>
      </c>
      <c r="F849">
        <v>8</v>
      </c>
      <c r="G849">
        <f t="shared" si="9"/>
        <v>100612.36</v>
      </c>
    </row>
    <row r="850" spans="1:7" x14ac:dyDescent="0.3">
      <c r="A850">
        <v>2018</v>
      </c>
      <c r="B850" t="str">
        <f t="shared" si="8"/>
        <v>2018.1.6</v>
      </c>
      <c r="C850" t="s">
        <v>27</v>
      </c>
      <c r="D850">
        <f>VLOOKUP(C850,[1]StateCodeMapping!$A$2:$B$52,2,FALSE)</f>
        <v>6</v>
      </c>
      <c r="E850">
        <v>80691</v>
      </c>
      <c r="F850">
        <v>1</v>
      </c>
      <c r="G850">
        <f t="shared" si="9"/>
        <v>41959.32</v>
      </c>
    </row>
    <row r="851" spans="1:7" x14ac:dyDescent="0.3">
      <c r="A851">
        <v>2018</v>
      </c>
      <c r="B851" t="str">
        <f t="shared" si="8"/>
        <v>2018.2.6</v>
      </c>
      <c r="C851" t="s">
        <v>27</v>
      </c>
      <c r="D851">
        <f>VLOOKUP(C851,[1]StateCodeMapping!$A$2:$B$52,2,FALSE)</f>
        <v>6</v>
      </c>
      <c r="E851">
        <v>80691</v>
      </c>
      <c r="F851">
        <v>2</v>
      </c>
      <c r="G851">
        <f t="shared" si="9"/>
        <v>54869.880000000005</v>
      </c>
    </row>
    <row r="852" spans="1:7" x14ac:dyDescent="0.3">
      <c r="A852">
        <v>2018</v>
      </c>
      <c r="B852" t="str">
        <f t="shared" si="8"/>
        <v>2018.3.6</v>
      </c>
      <c r="C852" t="s">
        <v>27</v>
      </c>
      <c r="D852">
        <f>VLOOKUP(C852,[1]StateCodeMapping!$A$2:$B$52,2,FALSE)</f>
        <v>6</v>
      </c>
      <c r="E852">
        <v>80691</v>
      </c>
      <c r="F852">
        <v>3</v>
      </c>
      <c r="G852">
        <f t="shared" si="9"/>
        <v>67780.44</v>
      </c>
    </row>
    <row r="853" spans="1:7" x14ac:dyDescent="0.3">
      <c r="A853">
        <v>2018</v>
      </c>
      <c r="B853" t="str">
        <f t="shared" si="8"/>
        <v>2018.4.6</v>
      </c>
      <c r="C853" t="s">
        <v>27</v>
      </c>
      <c r="D853">
        <f>VLOOKUP(C853,[1]StateCodeMapping!$A$2:$B$52,2,FALSE)</f>
        <v>6</v>
      </c>
      <c r="E853">
        <v>80691</v>
      </c>
      <c r="F853">
        <v>4</v>
      </c>
      <c r="G853">
        <f t="shared" si="9"/>
        <v>80691</v>
      </c>
    </row>
    <row r="854" spans="1:7" x14ac:dyDescent="0.3">
      <c r="A854">
        <v>2018</v>
      </c>
      <c r="B854" t="str">
        <f t="shared" si="8"/>
        <v>2018.5.6</v>
      </c>
      <c r="C854" t="s">
        <v>27</v>
      </c>
      <c r="D854">
        <f>VLOOKUP(C854,[1]StateCodeMapping!$A$2:$B$52,2,FALSE)</f>
        <v>6</v>
      </c>
      <c r="E854">
        <v>80691</v>
      </c>
      <c r="F854">
        <v>5</v>
      </c>
      <c r="G854">
        <f t="shared" si="9"/>
        <v>93601.560000000012</v>
      </c>
    </row>
    <row r="855" spans="1:7" x14ac:dyDescent="0.3">
      <c r="A855">
        <v>2018</v>
      </c>
      <c r="B855" t="str">
        <f t="shared" si="8"/>
        <v>2018.6.6</v>
      </c>
      <c r="C855" t="s">
        <v>27</v>
      </c>
      <c r="D855">
        <f>VLOOKUP(C855,[1]StateCodeMapping!$A$2:$B$52,2,FALSE)</f>
        <v>6</v>
      </c>
      <c r="E855">
        <v>80691</v>
      </c>
      <c r="F855">
        <v>6</v>
      </c>
      <c r="G855">
        <f t="shared" si="9"/>
        <v>106512.12000000001</v>
      </c>
    </row>
    <row r="856" spans="1:7" x14ac:dyDescent="0.3">
      <c r="A856">
        <v>2018</v>
      </c>
      <c r="B856" t="str">
        <f t="shared" si="8"/>
        <v>2018.7.6</v>
      </c>
      <c r="C856" t="s">
        <v>27</v>
      </c>
      <c r="D856">
        <f>VLOOKUP(C856,[1]StateCodeMapping!$A$2:$B$52,2,FALSE)</f>
        <v>6</v>
      </c>
      <c r="E856">
        <v>80691</v>
      </c>
      <c r="F856">
        <v>7</v>
      </c>
      <c r="G856">
        <f t="shared" si="9"/>
        <v>119422.68</v>
      </c>
    </row>
    <row r="857" spans="1:7" x14ac:dyDescent="0.3">
      <c r="A857">
        <v>2018</v>
      </c>
      <c r="B857" t="str">
        <f t="shared" si="8"/>
        <v>2018.8.6</v>
      </c>
      <c r="C857" t="s">
        <v>27</v>
      </c>
      <c r="D857">
        <f>VLOOKUP(C857,[1]StateCodeMapping!$A$2:$B$52,2,FALSE)</f>
        <v>6</v>
      </c>
      <c r="E857">
        <v>80691</v>
      </c>
      <c r="F857">
        <v>8</v>
      </c>
      <c r="G857">
        <f t="shared" si="9"/>
        <v>132333.24000000002</v>
      </c>
    </row>
    <row r="858" spans="1:7" x14ac:dyDescent="0.3">
      <c r="A858">
        <v>2018</v>
      </c>
      <c r="B858" t="str">
        <f t="shared" si="8"/>
        <v>2018.1.8</v>
      </c>
      <c r="C858" t="s">
        <v>28</v>
      </c>
      <c r="D858">
        <f>VLOOKUP(C858,[1]StateCodeMapping!$A$2:$B$52,2,FALSE)</f>
        <v>8</v>
      </c>
      <c r="E858">
        <v>89480</v>
      </c>
      <c r="F858">
        <v>1</v>
      </c>
      <c r="G858">
        <f t="shared" si="9"/>
        <v>46529.599999999999</v>
      </c>
    </row>
    <row r="859" spans="1:7" x14ac:dyDescent="0.3">
      <c r="A859">
        <v>2018</v>
      </c>
      <c r="B859" t="str">
        <f t="shared" si="8"/>
        <v>2018.2.8</v>
      </c>
      <c r="C859" t="s">
        <v>28</v>
      </c>
      <c r="D859">
        <f>VLOOKUP(C859,[1]StateCodeMapping!$A$2:$B$52,2,FALSE)</f>
        <v>8</v>
      </c>
      <c r="E859">
        <v>89480</v>
      </c>
      <c r="F859">
        <v>2</v>
      </c>
      <c r="G859">
        <f t="shared" si="9"/>
        <v>60846.400000000001</v>
      </c>
    </row>
    <row r="860" spans="1:7" x14ac:dyDescent="0.3">
      <c r="A860">
        <v>2018</v>
      </c>
      <c r="B860" t="str">
        <f t="shared" si="8"/>
        <v>2018.3.8</v>
      </c>
      <c r="C860" t="s">
        <v>28</v>
      </c>
      <c r="D860">
        <f>VLOOKUP(C860,[1]StateCodeMapping!$A$2:$B$52,2,FALSE)</f>
        <v>8</v>
      </c>
      <c r="E860">
        <v>89480</v>
      </c>
      <c r="F860">
        <v>3</v>
      </c>
      <c r="G860">
        <f t="shared" si="9"/>
        <v>75163.200000000012</v>
      </c>
    </row>
    <row r="861" spans="1:7" x14ac:dyDescent="0.3">
      <c r="A861">
        <v>2018</v>
      </c>
      <c r="B861" t="str">
        <f t="shared" si="8"/>
        <v>2018.4.8</v>
      </c>
      <c r="C861" t="s">
        <v>28</v>
      </c>
      <c r="D861">
        <f>VLOOKUP(C861,[1]StateCodeMapping!$A$2:$B$52,2,FALSE)</f>
        <v>8</v>
      </c>
      <c r="E861">
        <v>89480</v>
      </c>
      <c r="F861">
        <v>4</v>
      </c>
      <c r="G861">
        <f t="shared" si="9"/>
        <v>89480</v>
      </c>
    </row>
    <row r="862" spans="1:7" x14ac:dyDescent="0.3">
      <c r="A862">
        <v>2018</v>
      </c>
      <c r="B862" t="str">
        <f t="shared" si="8"/>
        <v>2018.5.8</v>
      </c>
      <c r="C862" t="s">
        <v>28</v>
      </c>
      <c r="D862">
        <f>VLOOKUP(C862,[1]StateCodeMapping!$A$2:$B$52,2,FALSE)</f>
        <v>8</v>
      </c>
      <c r="E862">
        <v>89480</v>
      </c>
      <c r="F862">
        <v>5</v>
      </c>
      <c r="G862">
        <f t="shared" si="9"/>
        <v>103796.80000000002</v>
      </c>
    </row>
    <row r="863" spans="1:7" x14ac:dyDescent="0.3">
      <c r="A863">
        <v>2018</v>
      </c>
      <c r="B863" t="str">
        <f t="shared" si="8"/>
        <v>2018.6.8</v>
      </c>
      <c r="C863" t="s">
        <v>28</v>
      </c>
      <c r="D863">
        <f>VLOOKUP(C863,[1]StateCodeMapping!$A$2:$B$52,2,FALSE)</f>
        <v>8</v>
      </c>
      <c r="E863">
        <v>89480</v>
      </c>
      <c r="F863">
        <v>6</v>
      </c>
      <c r="G863">
        <f t="shared" si="9"/>
        <v>118113.60000000001</v>
      </c>
    </row>
    <row r="864" spans="1:7" x14ac:dyDescent="0.3">
      <c r="A864">
        <v>2018</v>
      </c>
      <c r="B864" t="str">
        <f t="shared" si="8"/>
        <v>2018.7.8</v>
      </c>
      <c r="C864" t="s">
        <v>28</v>
      </c>
      <c r="D864">
        <f>VLOOKUP(C864,[1]StateCodeMapping!$A$2:$B$52,2,FALSE)</f>
        <v>8</v>
      </c>
      <c r="E864">
        <v>89480</v>
      </c>
      <c r="F864">
        <v>7</v>
      </c>
      <c r="G864">
        <f t="shared" si="9"/>
        <v>132430.39999999999</v>
      </c>
    </row>
    <row r="865" spans="1:7" x14ac:dyDescent="0.3">
      <c r="A865">
        <v>2018</v>
      </c>
      <c r="B865" t="str">
        <f t="shared" si="8"/>
        <v>2018.8.8</v>
      </c>
      <c r="C865" t="s">
        <v>28</v>
      </c>
      <c r="D865">
        <f>VLOOKUP(C865,[1]StateCodeMapping!$A$2:$B$52,2,FALSE)</f>
        <v>8</v>
      </c>
      <c r="E865">
        <v>89480</v>
      </c>
      <c r="F865">
        <v>8</v>
      </c>
      <c r="G865">
        <f t="shared" si="9"/>
        <v>146747.20000000001</v>
      </c>
    </row>
    <row r="866" spans="1:7" x14ac:dyDescent="0.3">
      <c r="A866">
        <v>2018</v>
      </c>
      <c r="B866" t="str">
        <f t="shared" si="8"/>
        <v>2018.1.9</v>
      </c>
      <c r="C866" t="s">
        <v>4</v>
      </c>
      <c r="D866">
        <f>VLOOKUP(C866,[1]StateCodeMapping!$A$2:$B$52,2,FALSE)</f>
        <v>9</v>
      </c>
      <c r="E866">
        <v>110149</v>
      </c>
      <c r="F866">
        <v>1</v>
      </c>
      <c r="G866">
        <f t="shared" si="9"/>
        <v>57277.48</v>
      </c>
    </row>
    <row r="867" spans="1:7" x14ac:dyDescent="0.3">
      <c r="A867">
        <v>2018</v>
      </c>
      <c r="B867" t="str">
        <f t="shared" si="8"/>
        <v>2018.2.9</v>
      </c>
      <c r="C867" t="s">
        <v>4</v>
      </c>
      <c r="D867">
        <f>VLOOKUP(C867,[1]StateCodeMapping!$A$2:$B$52,2,FALSE)</f>
        <v>9</v>
      </c>
      <c r="E867">
        <v>110149</v>
      </c>
      <c r="F867">
        <v>2</v>
      </c>
      <c r="G867">
        <f t="shared" si="9"/>
        <v>74901.320000000007</v>
      </c>
    </row>
    <row r="868" spans="1:7" x14ac:dyDescent="0.3">
      <c r="A868">
        <v>2018</v>
      </c>
      <c r="B868" t="str">
        <f t="shared" si="8"/>
        <v>2018.3.9</v>
      </c>
      <c r="C868" t="s">
        <v>4</v>
      </c>
      <c r="D868">
        <f>VLOOKUP(C868,[1]StateCodeMapping!$A$2:$B$52,2,FALSE)</f>
        <v>9</v>
      </c>
      <c r="E868">
        <v>110149</v>
      </c>
      <c r="F868">
        <v>3</v>
      </c>
      <c r="G868">
        <f t="shared" si="9"/>
        <v>92525.16</v>
      </c>
    </row>
    <row r="869" spans="1:7" x14ac:dyDescent="0.3">
      <c r="A869">
        <v>2018</v>
      </c>
      <c r="B869" t="str">
        <f t="shared" si="8"/>
        <v>2018.4.9</v>
      </c>
      <c r="C869" t="s">
        <v>4</v>
      </c>
      <c r="D869">
        <f>VLOOKUP(C869,[1]StateCodeMapping!$A$2:$B$52,2,FALSE)</f>
        <v>9</v>
      </c>
      <c r="E869">
        <v>110149</v>
      </c>
      <c r="F869">
        <v>4</v>
      </c>
      <c r="G869">
        <f t="shared" si="9"/>
        <v>110149</v>
      </c>
    </row>
    <row r="870" spans="1:7" x14ac:dyDescent="0.3">
      <c r="A870">
        <v>2018</v>
      </c>
      <c r="B870" t="str">
        <f t="shared" si="8"/>
        <v>2018.5.9</v>
      </c>
      <c r="C870" t="s">
        <v>4</v>
      </c>
      <c r="D870">
        <f>VLOOKUP(C870,[1]StateCodeMapping!$A$2:$B$52,2,FALSE)</f>
        <v>9</v>
      </c>
      <c r="E870">
        <v>110149</v>
      </c>
      <c r="F870">
        <v>5</v>
      </c>
      <c r="G870">
        <f t="shared" si="9"/>
        <v>127772.84000000001</v>
      </c>
    </row>
    <row r="871" spans="1:7" x14ac:dyDescent="0.3">
      <c r="A871">
        <v>2018</v>
      </c>
      <c r="B871" t="str">
        <f t="shared" si="8"/>
        <v>2018.6.9</v>
      </c>
      <c r="C871" t="s">
        <v>4</v>
      </c>
      <c r="D871">
        <f>VLOOKUP(C871,[1]StateCodeMapping!$A$2:$B$52,2,FALSE)</f>
        <v>9</v>
      </c>
      <c r="E871">
        <v>110149</v>
      </c>
      <c r="F871">
        <v>6</v>
      </c>
      <c r="G871">
        <f t="shared" si="9"/>
        <v>145396.68</v>
      </c>
    </row>
    <row r="872" spans="1:7" x14ac:dyDescent="0.3">
      <c r="A872">
        <v>2018</v>
      </c>
      <c r="B872" t="str">
        <f t="shared" si="8"/>
        <v>2018.7.9</v>
      </c>
      <c r="C872" t="s">
        <v>4</v>
      </c>
      <c r="D872">
        <f>VLOOKUP(C872,[1]StateCodeMapping!$A$2:$B$52,2,FALSE)</f>
        <v>9</v>
      </c>
      <c r="E872">
        <v>110149</v>
      </c>
      <c r="F872">
        <v>7</v>
      </c>
      <c r="G872">
        <f t="shared" si="9"/>
        <v>163020.51999999999</v>
      </c>
    </row>
    <row r="873" spans="1:7" x14ac:dyDescent="0.3">
      <c r="A873">
        <v>2018</v>
      </c>
      <c r="B873" t="str">
        <f t="shared" si="8"/>
        <v>2018.8.9</v>
      </c>
      <c r="C873" t="s">
        <v>4</v>
      </c>
      <c r="D873">
        <f>VLOOKUP(C873,[1]StateCodeMapping!$A$2:$B$52,2,FALSE)</f>
        <v>9</v>
      </c>
      <c r="E873">
        <v>110149</v>
      </c>
      <c r="F873">
        <v>8</v>
      </c>
      <c r="G873">
        <f t="shared" si="9"/>
        <v>180644.36000000002</v>
      </c>
    </row>
    <row r="874" spans="1:7" x14ac:dyDescent="0.3">
      <c r="A874">
        <v>2018</v>
      </c>
      <c r="B874" t="str">
        <f t="shared" si="8"/>
        <v>2018.1.10</v>
      </c>
      <c r="C874" t="s">
        <v>29</v>
      </c>
      <c r="D874">
        <f>VLOOKUP(C874,[1]StateCodeMapping!$A$2:$B$52,2,FALSE)</f>
        <v>10</v>
      </c>
      <c r="E874">
        <v>90193</v>
      </c>
      <c r="F874">
        <v>1</v>
      </c>
      <c r="G874">
        <f t="shared" si="9"/>
        <v>46900.36</v>
      </c>
    </row>
    <row r="875" spans="1:7" x14ac:dyDescent="0.3">
      <c r="A875">
        <v>2018</v>
      </c>
      <c r="B875" t="str">
        <f t="shared" si="8"/>
        <v>2018.2.10</v>
      </c>
      <c r="C875" t="s">
        <v>29</v>
      </c>
      <c r="D875">
        <f>VLOOKUP(C875,[1]StateCodeMapping!$A$2:$B$52,2,FALSE)</f>
        <v>10</v>
      </c>
      <c r="E875">
        <v>90193</v>
      </c>
      <c r="F875">
        <v>2</v>
      </c>
      <c r="G875">
        <f t="shared" si="9"/>
        <v>61331.240000000005</v>
      </c>
    </row>
    <row r="876" spans="1:7" x14ac:dyDescent="0.3">
      <c r="A876">
        <v>2018</v>
      </c>
      <c r="B876" t="str">
        <f t="shared" si="8"/>
        <v>2018.3.10</v>
      </c>
      <c r="C876" t="s">
        <v>29</v>
      </c>
      <c r="D876">
        <f>VLOOKUP(C876,[1]StateCodeMapping!$A$2:$B$52,2,FALSE)</f>
        <v>10</v>
      </c>
      <c r="E876">
        <v>90193</v>
      </c>
      <c r="F876">
        <v>3</v>
      </c>
      <c r="G876">
        <f t="shared" si="9"/>
        <v>75762.12000000001</v>
      </c>
    </row>
    <row r="877" spans="1:7" x14ac:dyDescent="0.3">
      <c r="A877">
        <v>2018</v>
      </c>
      <c r="B877" t="str">
        <f t="shared" si="8"/>
        <v>2018.4.10</v>
      </c>
      <c r="C877" t="s">
        <v>29</v>
      </c>
      <c r="D877">
        <f>VLOOKUP(C877,[1]StateCodeMapping!$A$2:$B$52,2,FALSE)</f>
        <v>10</v>
      </c>
      <c r="E877">
        <v>90193</v>
      </c>
      <c r="F877">
        <v>4</v>
      </c>
      <c r="G877">
        <f t="shared" si="9"/>
        <v>90193</v>
      </c>
    </row>
    <row r="878" spans="1:7" x14ac:dyDescent="0.3">
      <c r="A878">
        <v>2018</v>
      </c>
      <c r="B878" t="str">
        <f t="shared" si="8"/>
        <v>2018.5.10</v>
      </c>
      <c r="C878" t="s">
        <v>29</v>
      </c>
      <c r="D878">
        <f>VLOOKUP(C878,[1]StateCodeMapping!$A$2:$B$52,2,FALSE)</f>
        <v>10</v>
      </c>
      <c r="E878">
        <v>90193</v>
      </c>
      <c r="F878">
        <v>5</v>
      </c>
      <c r="G878">
        <f t="shared" si="9"/>
        <v>104623.88000000002</v>
      </c>
    </row>
    <row r="879" spans="1:7" x14ac:dyDescent="0.3">
      <c r="A879">
        <v>2018</v>
      </c>
      <c r="B879" t="str">
        <f t="shared" si="8"/>
        <v>2018.6.10</v>
      </c>
      <c r="C879" t="s">
        <v>29</v>
      </c>
      <c r="D879">
        <f>VLOOKUP(C879,[1]StateCodeMapping!$A$2:$B$52,2,FALSE)</f>
        <v>10</v>
      </c>
      <c r="E879">
        <v>90193</v>
      </c>
      <c r="F879">
        <v>6</v>
      </c>
      <c r="G879">
        <f t="shared" si="9"/>
        <v>119054.76000000001</v>
      </c>
    </row>
    <row r="880" spans="1:7" x14ac:dyDescent="0.3">
      <c r="A880">
        <v>2018</v>
      </c>
      <c r="B880" t="str">
        <f t="shared" si="8"/>
        <v>2018.7.10</v>
      </c>
      <c r="C880" t="s">
        <v>29</v>
      </c>
      <c r="D880">
        <f>VLOOKUP(C880,[1]StateCodeMapping!$A$2:$B$52,2,FALSE)</f>
        <v>10</v>
      </c>
      <c r="E880">
        <v>90193</v>
      </c>
      <c r="F880">
        <v>7</v>
      </c>
      <c r="G880">
        <f t="shared" si="9"/>
        <v>133485.63999999998</v>
      </c>
    </row>
    <row r="881" spans="1:7" x14ac:dyDescent="0.3">
      <c r="A881">
        <v>2018</v>
      </c>
      <c r="B881" t="str">
        <f t="shared" si="8"/>
        <v>2018.8.10</v>
      </c>
      <c r="C881" t="s">
        <v>29</v>
      </c>
      <c r="D881">
        <f>VLOOKUP(C881,[1]StateCodeMapping!$A$2:$B$52,2,FALSE)</f>
        <v>10</v>
      </c>
      <c r="E881">
        <v>90193</v>
      </c>
      <c r="F881">
        <v>8</v>
      </c>
      <c r="G881">
        <f t="shared" si="9"/>
        <v>147916.52000000002</v>
      </c>
    </row>
    <row r="882" spans="1:7" x14ac:dyDescent="0.3">
      <c r="A882">
        <v>2018</v>
      </c>
      <c r="B882" t="str">
        <f t="shared" si="8"/>
        <v>2018.1.11</v>
      </c>
      <c r="C882" t="s">
        <v>30</v>
      </c>
      <c r="D882">
        <f>VLOOKUP(C882,[1]StateCodeMapping!$A$2:$B$52,2,FALSE)</f>
        <v>11</v>
      </c>
      <c r="E882">
        <v>96608</v>
      </c>
      <c r="F882">
        <v>1</v>
      </c>
      <c r="G882">
        <f t="shared" si="9"/>
        <v>50236.160000000003</v>
      </c>
    </row>
    <row r="883" spans="1:7" x14ac:dyDescent="0.3">
      <c r="A883">
        <v>2018</v>
      </c>
      <c r="B883" t="str">
        <f t="shared" si="8"/>
        <v>2018.2.11</v>
      </c>
      <c r="C883" t="s">
        <v>30</v>
      </c>
      <c r="D883">
        <f>VLOOKUP(C883,[1]StateCodeMapping!$A$2:$B$52,2,FALSE)</f>
        <v>11</v>
      </c>
      <c r="E883">
        <v>96608</v>
      </c>
      <c r="F883">
        <v>2</v>
      </c>
      <c r="G883">
        <f t="shared" si="9"/>
        <v>65693.440000000002</v>
      </c>
    </row>
    <row r="884" spans="1:7" x14ac:dyDescent="0.3">
      <c r="A884">
        <v>2018</v>
      </c>
      <c r="B884" t="str">
        <f t="shared" si="8"/>
        <v>2018.3.11</v>
      </c>
      <c r="C884" t="s">
        <v>30</v>
      </c>
      <c r="D884">
        <f>VLOOKUP(C884,[1]StateCodeMapping!$A$2:$B$52,2,FALSE)</f>
        <v>11</v>
      </c>
      <c r="E884">
        <v>96608</v>
      </c>
      <c r="F884">
        <v>3</v>
      </c>
      <c r="G884">
        <f t="shared" si="9"/>
        <v>81150.720000000001</v>
      </c>
    </row>
    <row r="885" spans="1:7" x14ac:dyDescent="0.3">
      <c r="A885">
        <v>2018</v>
      </c>
      <c r="B885" t="str">
        <f t="shared" si="8"/>
        <v>2018.4.11</v>
      </c>
      <c r="C885" t="s">
        <v>30</v>
      </c>
      <c r="D885">
        <f>VLOOKUP(C885,[1]StateCodeMapping!$A$2:$B$52,2,FALSE)</f>
        <v>11</v>
      </c>
      <c r="E885">
        <v>96608</v>
      </c>
      <c r="F885">
        <v>4</v>
      </c>
      <c r="G885">
        <f t="shared" si="9"/>
        <v>96608</v>
      </c>
    </row>
    <row r="886" spans="1:7" x14ac:dyDescent="0.3">
      <c r="A886">
        <v>2018</v>
      </c>
      <c r="B886" t="str">
        <f t="shared" si="8"/>
        <v>2018.5.11</v>
      </c>
      <c r="C886" t="s">
        <v>30</v>
      </c>
      <c r="D886">
        <f>VLOOKUP(C886,[1]StateCodeMapping!$A$2:$B$52,2,FALSE)</f>
        <v>11</v>
      </c>
      <c r="E886">
        <v>96608</v>
      </c>
      <c r="F886">
        <v>5</v>
      </c>
      <c r="G886">
        <f t="shared" si="9"/>
        <v>112065.28000000001</v>
      </c>
    </row>
    <row r="887" spans="1:7" x14ac:dyDescent="0.3">
      <c r="A887">
        <v>2018</v>
      </c>
      <c r="B887" t="str">
        <f t="shared" si="8"/>
        <v>2018.6.11</v>
      </c>
      <c r="C887" t="s">
        <v>30</v>
      </c>
      <c r="D887">
        <f>VLOOKUP(C887,[1]StateCodeMapping!$A$2:$B$52,2,FALSE)</f>
        <v>11</v>
      </c>
      <c r="E887">
        <v>96608</v>
      </c>
      <c r="F887">
        <v>6</v>
      </c>
      <c r="G887">
        <f t="shared" si="9"/>
        <v>127522.56000000001</v>
      </c>
    </row>
    <row r="888" spans="1:7" x14ac:dyDescent="0.3">
      <c r="A888">
        <v>2018</v>
      </c>
      <c r="B888" t="str">
        <f t="shared" si="8"/>
        <v>2018.7.11</v>
      </c>
      <c r="C888" t="s">
        <v>30</v>
      </c>
      <c r="D888">
        <f>VLOOKUP(C888,[1]StateCodeMapping!$A$2:$B$52,2,FALSE)</f>
        <v>11</v>
      </c>
      <c r="E888">
        <v>96608</v>
      </c>
      <c r="F888">
        <v>7</v>
      </c>
      <c r="G888">
        <f t="shared" si="9"/>
        <v>142979.84</v>
      </c>
    </row>
    <row r="889" spans="1:7" x14ac:dyDescent="0.3">
      <c r="A889">
        <v>2018</v>
      </c>
      <c r="B889" t="str">
        <f t="shared" si="8"/>
        <v>2018.8.11</v>
      </c>
      <c r="C889" t="s">
        <v>30</v>
      </c>
      <c r="D889">
        <f>VLOOKUP(C889,[1]StateCodeMapping!$A$2:$B$52,2,FALSE)</f>
        <v>11</v>
      </c>
      <c r="E889">
        <v>96608</v>
      </c>
      <c r="F889">
        <v>8</v>
      </c>
      <c r="G889">
        <f t="shared" si="9"/>
        <v>158437.12000000002</v>
      </c>
    </row>
    <row r="890" spans="1:7" x14ac:dyDescent="0.3">
      <c r="A890">
        <v>2018</v>
      </c>
      <c r="B890" t="str">
        <f t="shared" si="8"/>
        <v>2018.1.12</v>
      </c>
      <c r="C890" t="s">
        <v>5</v>
      </c>
      <c r="D890">
        <f>VLOOKUP(C890,[1]StateCodeMapping!$A$2:$B$52,2,FALSE)</f>
        <v>12</v>
      </c>
      <c r="E890">
        <v>68282</v>
      </c>
      <c r="F890">
        <v>1</v>
      </c>
      <c r="G890">
        <f t="shared" si="9"/>
        <v>35506.639999999999</v>
      </c>
    </row>
    <row r="891" spans="1:7" x14ac:dyDescent="0.3">
      <c r="A891">
        <v>2018</v>
      </c>
      <c r="B891" t="str">
        <f t="shared" si="8"/>
        <v>2018.2.12</v>
      </c>
      <c r="C891" t="s">
        <v>5</v>
      </c>
      <c r="D891">
        <f>VLOOKUP(C891,[1]StateCodeMapping!$A$2:$B$52,2,FALSE)</f>
        <v>12</v>
      </c>
      <c r="E891">
        <v>68282</v>
      </c>
      <c r="F891">
        <v>2</v>
      </c>
      <c r="G891">
        <f t="shared" si="9"/>
        <v>46431.76</v>
      </c>
    </row>
    <row r="892" spans="1:7" x14ac:dyDescent="0.3">
      <c r="A892">
        <v>2018</v>
      </c>
      <c r="B892" t="str">
        <f t="shared" si="8"/>
        <v>2018.3.12</v>
      </c>
      <c r="C892" t="s">
        <v>5</v>
      </c>
      <c r="D892">
        <f>VLOOKUP(C892,[1]StateCodeMapping!$A$2:$B$52,2,FALSE)</f>
        <v>12</v>
      </c>
      <c r="E892">
        <v>68282</v>
      </c>
      <c r="F892">
        <v>3</v>
      </c>
      <c r="G892">
        <f t="shared" si="9"/>
        <v>57356.880000000005</v>
      </c>
    </row>
    <row r="893" spans="1:7" x14ac:dyDescent="0.3">
      <c r="A893">
        <v>2018</v>
      </c>
      <c r="B893" t="str">
        <f t="shared" si="8"/>
        <v>2018.4.12</v>
      </c>
      <c r="C893" t="s">
        <v>5</v>
      </c>
      <c r="D893">
        <f>VLOOKUP(C893,[1]StateCodeMapping!$A$2:$B$52,2,FALSE)</f>
        <v>12</v>
      </c>
      <c r="E893">
        <v>68282</v>
      </c>
      <c r="F893">
        <v>4</v>
      </c>
      <c r="G893">
        <f t="shared" si="9"/>
        <v>68282</v>
      </c>
    </row>
    <row r="894" spans="1:7" x14ac:dyDescent="0.3">
      <c r="A894">
        <v>2018</v>
      </c>
      <c r="B894" t="str">
        <f t="shared" si="8"/>
        <v>2018.5.12</v>
      </c>
      <c r="C894" t="s">
        <v>5</v>
      </c>
      <c r="D894">
        <f>VLOOKUP(C894,[1]StateCodeMapping!$A$2:$B$52,2,FALSE)</f>
        <v>12</v>
      </c>
      <c r="E894">
        <v>68282</v>
      </c>
      <c r="F894">
        <v>5</v>
      </c>
      <c r="G894">
        <f t="shared" si="9"/>
        <v>79207.12000000001</v>
      </c>
    </row>
    <row r="895" spans="1:7" x14ac:dyDescent="0.3">
      <c r="A895">
        <v>2018</v>
      </c>
      <c r="B895" t="str">
        <f t="shared" si="8"/>
        <v>2018.6.12</v>
      </c>
      <c r="C895" t="s">
        <v>5</v>
      </c>
      <c r="D895">
        <f>VLOOKUP(C895,[1]StateCodeMapping!$A$2:$B$52,2,FALSE)</f>
        <v>12</v>
      </c>
      <c r="E895">
        <v>68282</v>
      </c>
      <c r="F895">
        <v>6</v>
      </c>
      <c r="G895">
        <f t="shared" si="9"/>
        <v>90132.24</v>
      </c>
    </row>
    <row r="896" spans="1:7" x14ac:dyDescent="0.3">
      <c r="A896">
        <v>2018</v>
      </c>
      <c r="B896" t="str">
        <f t="shared" si="8"/>
        <v>2018.7.12</v>
      </c>
      <c r="C896" t="s">
        <v>5</v>
      </c>
      <c r="D896">
        <f>VLOOKUP(C896,[1]StateCodeMapping!$A$2:$B$52,2,FALSE)</f>
        <v>12</v>
      </c>
      <c r="E896">
        <v>68282</v>
      </c>
      <c r="F896">
        <v>7</v>
      </c>
      <c r="G896">
        <f t="shared" si="9"/>
        <v>101057.36</v>
      </c>
    </row>
    <row r="897" spans="1:7" x14ac:dyDescent="0.3">
      <c r="A897">
        <v>2018</v>
      </c>
      <c r="B897" t="str">
        <f t="shared" si="8"/>
        <v>2018.8.12</v>
      </c>
      <c r="C897" t="s">
        <v>5</v>
      </c>
      <c r="D897">
        <f>VLOOKUP(C897,[1]StateCodeMapping!$A$2:$B$52,2,FALSE)</f>
        <v>12</v>
      </c>
      <c r="E897">
        <v>68282</v>
      </c>
      <c r="F897">
        <v>8</v>
      </c>
      <c r="G897">
        <f t="shared" si="9"/>
        <v>111982.48000000001</v>
      </c>
    </row>
    <row r="898" spans="1:7" x14ac:dyDescent="0.3">
      <c r="A898">
        <v>2018</v>
      </c>
      <c r="B898" t="str">
        <f t="shared" ref="B898:B961" si="10">A898&amp;"."&amp;F898&amp;"."&amp;D898</f>
        <v>2018.1.13</v>
      </c>
      <c r="C898" t="s">
        <v>6</v>
      </c>
      <c r="D898">
        <f>VLOOKUP(C898,[1]StateCodeMapping!$A$2:$B$52,2,FALSE)</f>
        <v>13</v>
      </c>
      <c r="E898">
        <v>70659</v>
      </c>
      <c r="F898">
        <v>1</v>
      </c>
      <c r="G898">
        <f t="shared" ref="G898:G961" si="11">E898*(0.52+(F898-1)*0.16)</f>
        <v>36742.68</v>
      </c>
    </row>
    <row r="899" spans="1:7" x14ac:dyDescent="0.3">
      <c r="A899">
        <v>2018</v>
      </c>
      <c r="B899" t="str">
        <f t="shared" si="10"/>
        <v>2018.2.13</v>
      </c>
      <c r="C899" t="s">
        <v>6</v>
      </c>
      <c r="D899">
        <f>VLOOKUP(C899,[1]StateCodeMapping!$A$2:$B$52,2,FALSE)</f>
        <v>13</v>
      </c>
      <c r="E899">
        <v>70659</v>
      </c>
      <c r="F899">
        <v>2</v>
      </c>
      <c r="G899">
        <f t="shared" si="11"/>
        <v>48048.12</v>
      </c>
    </row>
    <row r="900" spans="1:7" x14ac:dyDescent="0.3">
      <c r="A900">
        <v>2018</v>
      </c>
      <c r="B900" t="str">
        <f t="shared" si="10"/>
        <v>2018.3.13</v>
      </c>
      <c r="C900" t="s">
        <v>6</v>
      </c>
      <c r="D900">
        <f>VLOOKUP(C900,[1]StateCodeMapping!$A$2:$B$52,2,FALSE)</f>
        <v>13</v>
      </c>
      <c r="E900">
        <v>70659</v>
      </c>
      <c r="F900">
        <v>3</v>
      </c>
      <c r="G900">
        <f t="shared" si="11"/>
        <v>59353.560000000005</v>
      </c>
    </row>
    <row r="901" spans="1:7" x14ac:dyDescent="0.3">
      <c r="A901">
        <v>2018</v>
      </c>
      <c r="B901" t="str">
        <f t="shared" si="10"/>
        <v>2018.4.13</v>
      </c>
      <c r="C901" t="s">
        <v>6</v>
      </c>
      <c r="D901">
        <f>VLOOKUP(C901,[1]StateCodeMapping!$A$2:$B$52,2,FALSE)</f>
        <v>13</v>
      </c>
      <c r="E901">
        <v>70659</v>
      </c>
      <c r="F901">
        <v>4</v>
      </c>
      <c r="G901">
        <f t="shared" si="11"/>
        <v>70659</v>
      </c>
    </row>
    <row r="902" spans="1:7" x14ac:dyDescent="0.3">
      <c r="A902">
        <v>2018</v>
      </c>
      <c r="B902" t="str">
        <f t="shared" si="10"/>
        <v>2018.5.13</v>
      </c>
      <c r="C902" t="s">
        <v>6</v>
      </c>
      <c r="D902">
        <f>VLOOKUP(C902,[1]StateCodeMapping!$A$2:$B$52,2,FALSE)</f>
        <v>13</v>
      </c>
      <c r="E902">
        <v>70659</v>
      </c>
      <c r="F902">
        <v>5</v>
      </c>
      <c r="G902">
        <f t="shared" si="11"/>
        <v>81964.440000000017</v>
      </c>
    </row>
    <row r="903" spans="1:7" x14ac:dyDescent="0.3">
      <c r="A903">
        <v>2018</v>
      </c>
      <c r="B903" t="str">
        <f t="shared" si="10"/>
        <v>2018.6.13</v>
      </c>
      <c r="C903" t="s">
        <v>6</v>
      </c>
      <c r="D903">
        <f>VLOOKUP(C903,[1]StateCodeMapping!$A$2:$B$52,2,FALSE)</f>
        <v>13</v>
      </c>
      <c r="E903">
        <v>70659</v>
      </c>
      <c r="F903">
        <v>6</v>
      </c>
      <c r="G903">
        <f t="shared" si="11"/>
        <v>93269.88</v>
      </c>
    </row>
    <row r="904" spans="1:7" x14ac:dyDescent="0.3">
      <c r="A904">
        <v>2018</v>
      </c>
      <c r="B904" t="str">
        <f t="shared" si="10"/>
        <v>2018.7.13</v>
      </c>
      <c r="C904" t="s">
        <v>6</v>
      </c>
      <c r="D904">
        <f>VLOOKUP(C904,[1]StateCodeMapping!$A$2:$B$52,2,FALSE)</f>
        <v>13</v>
      </c>
      <c r="E904">
        <v>70659</v>
      </c>
      <c r="F904">
        <v>7</v>
      </c>
      <c r="G904">
        <f t="shared" si="11"/>
        <v>104575.31999999999</v>
      </c>
    </row>
    <row r="905" spans="1:7" x14ac:dyDescent="0.3">
      <c r="A905">
        <v>2018</v>
      </c>
      <c r="B905" t="str">
        <f t="shared" si="10"/>
        <v>2018.8.13</v>
      </c>
      <c r="C905" t="s">
        <v>6</v>
      </c>
      <c r="D905">
        <f>VLOOKUP(C905,[1]StateCodeMapping!$A$2:$B$52,2,FALSE)</f>
        <v>13</v>
      </c>
      <c r="E905">
        <v>70659</v>
      </c>
      <c r="F905">
        <v>8</v>
      </c>
      <c r="G905">
        <f t="shared" si="11"/>
        <v>115880.76000000001</v>
      </c>
    </row>
    <row r="906" spans="1:7" x14ac:dyDescent="0.3">
      <c r="A906">
        <v>2018</v>
      </c>
      <c r="B906" t="str">
        <f t="shared" si="10"/>
        <v>2018.1.15</v>
      </c>
      <c r="C906" t="s">
        <v>31</v>
      </c>
      <c r="D906">
        <f>VLOOKUP(C906,[1]StateCodeMapping!$A$2:$B$52,2,FALSE)</f>
        <v>15</v>
      </c>
      <c r="E906">
        <v>90200</v>
      </c>
      <c r="F906">
        <v>1</v>
      </c>
      <c r="G906">
        <f t="shared" si="11"/>
        <v>46904</v>
      </c>
    </row>
    <row r="907" spans="1:7" x14ac:dyDescent="0.3">
      <c r="A907">
        <v>2018</v>
      </c>
      <c r="B907" t="str">
        <f t="shared" si="10"/>
        <v>2018.2.15</v>
      </c>
      <c r="C907" t="s">
        <v>31</v>
      </c>
      <c r="D907">
        <f>VLOOKUP(C907,[1]StateCodeMapping!$A$2:$B$52,2,FALSE)</f>
        <v>15</v>
      </c>
      <c r="E907">
        <v>90200</v>
      </c>
      <c r="F907">
        <v>2</v>
      </c>
      <c r="G907">
        <f t="shared" si="11"/>
        <v>61336.000000000007</v>
      </c>
    </row>
    <row r="908" spans="1:7" x14ac:dyDescent="0.3">
      <c r="A908">
        <v>2018</v>
      </c>
      <c r="B908" t="str">
        <f t="shared" si="10"/>
        <v>2018.3.15</v>
      </c>
      <c r="C908" t="s">
        <v>31</v>
      </c>
      <c r="D908">
        <f>VLOOKUP(C908,[1]StateCodeMapping!$A$2:$B$52,2,FALSE)</f>
        <v>15</v>
      </c>
      <c r="E908">
        <v>90200</v>
      </c>
      <c r="F908">
        <v>3</v>
      </c>
      <c r="G908">
        <f t="shared" si="11"/>
        <v>75768</v>
      </c>
    </row>
    <row r="909" spans="1:7" x14ac:dyDescent="0.3">
      <c r="A909">
        <v>2018</v>
      </c>
      <c r="B909" t="str">
        <f t="shared" si="10"/>
        <v>2018.4.15</v>
      </c>
      <c r="C909" t="s">
        <v>31</v>
      </c>
      <c r="D909">
        <f>VLOOKUP(C909,[1]StateCodeMapping!$A$2:$B$52,2,FALSE)</f>
        <v>15</v>
      </c>
      <c r="E909">
        <v>90200</v>
      </c>
      <c r="F909">
        <v>4</v>
      </c>
      <c r="G909">
        <f t="shared" si="11"/>
        <v>90200</v>
      </c>
    </row>
    <row r="910" spans="1:7" x14ac:dyDescent="0.3">
      <c r="A910">
        <v>2018</v>
      </c>
      <c r="B910" t="str">
        <f t="shared" si="10"/>
        <v>2018.5.15</v>
      </c>
      <c r="C910" t="s">
        <v>31</v>
      </c>
      <c r="D910">
        <f>VLOOKUP(C910,[1]StateCodeMapping!$A$2:$B$52,2,FALSE)</f>
        <v>15</v>
      </c>
      <c r="E910">
        <v>90200</v>
      </c>
      <c r="F910">
        <v>5</v>
      </c>
      <c r="G910">
        <f t="shared" si="11"/>
        <v>104632.00000000001</v>
      </c>
    </row>
    <row r="911" spans="1:7" x14ac:dyDescent="0.3">
      <c r="A911">
        <v>2018</v>
      </c>
      <c r="B911" t="str">
        <f t="shared" si="10"/>
        <v>2018.6.15</v>
      </c>
      <c r="C911" t="s">
        <v>31</v>
      </c>
      <c r="D911">
        <f>VLOOKUP(C911,[1]StateCodeMapping!$A$2:$B$52,2,FALSE)</f>
        <v>15</v>
      </c>
      <c r="E911">
        <v>90200</v>
      </c>
      <c r="F911">
        <v>6</v>
      </c>
      <c r="G911">
        <f t="shared" si="11"/>
        <v>119064</v>
      </c>
    </row>
    <row r="912" spans="1:7" x14ac:dyDescent="0.3">
      <c r="A912">
        <v>2018</v>
      </c>
      <c r="B912" t="str">
        <f t="shared" si="10"/>
        <v>2018.7.15</v>
      </c>
      <c r="C912" t="s">
        <v>31</v>
      </c>
      <c r="D912">
        <f>VLOOKUP(C912,[1]StateCodeMapping!$A$2:$B$52,2,FALSE)</f>
        <v>15</v>
      </c>
      <c r="E912">
        <v>90200</v>
      </c>
      <c r="F912">
        <v>7</v>
      </c>
      <c r="G912">
        <f t="shared" si="11"/>
        <v>133496</v>
      </c>
    </row>
    <row r="913" spans="1:7" x14ac:dyDescent="0.3">
      <c r="A913">
        <v>2018</v>
      </c>
      <c r="B913" t="str">
        <f t="shared" si="10"/>
        <v>2018.8.15</v>
      </c>
      <c r="C913" t="s">
        <v>31</v>
      </c>
      <c r="D913">
        <f>VLOOKUP(C913,[1]StateCodeMapping!$A$2:$B$52,2,FALSE)</f>
        <v>15</v>
      </c>
      <c r="E913">
        <v>90200</v>
      </c>
      <c r="F913">
        <v>8</v>
      </c>
      <c r="G913">
        <f t="shared" si="11"/>
        <v>147928</v>
      </c>
    </row>
    <row r="914" spans="1:7" x14ac:dyDescent="0.3">
      <c r="A914">
        <v>2018</v>
      </c>
      <c r="B914" t="str">
        <f t="shared" si="10"/>
        <v>2018.1.16</v>
      </c>
      <c r="C914" t="s">
        <v>32</v>
      </c>
      <c r="D914">
        <f>VLOOKUP(C914,[1]StateCodeMapping!$A$2:$B$52,2,FALSE)</f>
        <v>16</v>
      </c>
      <c r="E914">
        <v>64980</v>
      </c>
      <c r="F914">
        <v>1</v>
      </c>
      <c r="G914">
        <f t="shared" si="11"/>
        <v>33789.599999999999</v>
      </c>
    </row>
    <row r="915" spans="1:7" x14ac:dyDescent="0.3">
      <c r="A915">
        <v>2018</v>
      </c>
      <c r="B915" t="str">
        <f t="shared" si="10"/>
        <v>2018.2.16</v>
      </c>
      <c r="C915" t="s">
        <v>32</v>
      </c>
      <c r="D915">
        <f>VLOOKUP(C915,[1]StateCodeMapping!$A$2:$B$52,2,FALSE)</f>
        <v>16</v>
      </c>
      <c r="E915">
        <v>64980</v>
      </c>
      <c r="F915">
        <v>2</v>
      </c>
      <c r="G915">
        <f t="shared" si="11"/>
        <v>44186.400000000001</v>
      </c>
    </row>
    <row r="916" spans="1:7" x14ac:dyDescent="0.3">
      <c r="A916">
        <v>2018</v>
      </c>
      <c r="B916" t="str">
        <f t="shared" si="10"/>
        <v>2018.3.16</v>
      </c>
      <c r="C916" t="s">
        <v>32</v>
      </c>
      <c r="D916">
        <f>VLOOKUP(C916,[1]StateCodeMapping!$A$2:$B$52,2,FALSE)</f>
        <v>16</v>
      </c>
      <c r="E916">
        <v>64980</v>
      </c>
      <c r="F916">
        <v>3</v>
      </c>
      <c r="G916">
        <f t="shared" si="11"/>
        <v>54583.200000000004</v>
      </c>
    </row>
    <row r="917" spans="1:7" x14ac:dyDescent="0.3">
      <c r="A917">
        <v>2018</v>
      </c>
      <c r="B917" t="str">
        <f t="shared" si="10"/>
        <v>2018.4.16</v>
      </c>
      <c r="C917" t="s">
        <v>32</v>
      </c>
      <c r="D917">
        <f>VLOOKUP(C917,[1]StateCodeMapping!$A$2:$B$52,2,FALSE)</f>
        <v>16</v>
      </c>
      <c r="E917">
        <v>64980</v>
      </c>
      <c r="F917">
        <v>4</v>
      </c>
      <c r="G917">
        <f t="shared" si="11"/>
        <v>64980</v>
      </c>
    </row>
    <row r="918" spans="1:7" x14ac:dyDescent="0.3">
      <c r="A918">
        <v>2018</v>
      </c>
      <c r="B918" t="str">
        <f t="shared" si="10"/>
        <v>2018.5.16</v>
      </c>
      <c r="C918" t="s">
        <v>32</v>
      </c>
      <c r="D918">
        <f>VLOOKUP(C918,[1]StateCodeMapping!$A$2:$B$52,2,FALSE)</f>
        <v>16</v>
      </c>
      <c r="E918">
        <v>64980</v>
      </c>
      <c r="F918">
        <v>5</v>
      </c>
      <c r="G918">
        <f t="shared" si="11"/>
        <v>75376.800000000003</v>
      </c>
    </row>
    <row r="919" spans="1:7" x14ac:dyDescent="0.3">
      <c r="A919">
        <v>2018</v>
      </c>
      <c r="B919" t="str">
        <f t="shared" si="10"/>
        <v>2018.6.16</v>
      </c>
      <c r="C919" t="s">
        <v>32</v>
      </c>
      <c r="D919">
        <f>VLOOKUP(C919,[1]StateCodeMapping!$A$2:$B$52,2,FALSE)</f>
        <v>16</v>
      </c>
      <c r="E919">
        <v>64980</v>
      </c>
      <c r="F919">
        <v>6</v>
      </c>
      <c r="G919">
        <f t="shared" si="11"/>
        <v>85773.6</v>
      </c>
    </row>
    <row r="920" spans="1:7" x14ac:dyDescent="0.3">
      <c r="A920">
        <v>2018</v>
      </c>
      <c r="B920" t="str">
        <f t="shared" si="10"/>
        <v>2018.7.16</v>
      </c>
      <c r="C920" t="s">
        <v>32</v>
      </c>
      <c r="D920">
        <f>VLOOKUP(C920,[1]StateCodeMapping!$A$2:$B$52,2,FALSE)</f>
        <v>16</v>
      </c>
      <c r="E920">
        <v>64980</v>
      </c>
      <c r="F920">
        <v>7</v>
      </c>
      <c r="G920">
        <f t="shared" si="11"/>
        <v>96170.4</v>
      </c>
    </row>
    <row r="921" spans="1:7" x14ac:dyDescent="0.3">
      <c r="A921">
        <v>2018</v>
      </c>
      <c r="B921" t="str">
        <f t="shared" si="10"/>
        <v>2018.8.16</v>
      </c>
      <c r="C921" t="s">
        <v>32</v>
      </c>
      <c r="D921">
        <f>VLOOKUP(C921,[1]StateCodeMapping!$A$2:$B$52,2,FALSE)</f>
        <v>16</v>
      </c>
      <c r="E921">
        <v>64980</v>
      </c>
      <c r="F921">
        <v>8</v>
      </c>
      <c r="G921">
        <f t="shared" si="11"/>
        <v>106567.20000000001</v>
      </c>
    </row>
    <row r="922" spans="1:7" x14ac:dyDescent="0.3">
      <c r="A922">
        <v>2018</v>
      </c>
      <c r="B922" t="str">
        <f t="shared" si="10"/>
        <v>2018.1.17</v>
      </c>
      <c r="C922" t="s">
        <v>33</v>
      </c>
      <c r="D922">
        <f>VLOOKUP(C922,[1]StateCodeMapping!$A$2:$B$52,2,FALSE)</f>
        <v>17</v>
      </c>
      <c r="E922">
        <v>86345</v>
      </c>
      <c r="F922">
        <v>1</v>
      </c>
      <c r="G922">
        <f t="shared" si="11"/>
        <v>44899.4</v>
      </c>
    </row>
    <row r="923" spans="1:7" x14ac:dyDescent="0.3">
      <c r="A923">
        <v>2018</v>
      </c>
      <c r="B923" t="str">
        <f t="shared" si="10"/>
        <v>2018.2.17</v>
      </c>
      <c r="C923" t="s">
        <v>33</v>
      </c>
      <c r="D923">
        <f>VLOOKUP(C923,[1]StateCodeMapping!$A$2:$B$52,2,FALSE)</f>
        <v>17</v>
      </c>
      <c r="E923">
        <v>86345</v>
      </c>
      <c r="F923">
        <v>2</v>
      </c>
      <c r="G923">
        <f t="shared" si="11"/>
        <v>58714.600000000006</v>
      </c>
    </row>
    <row r="924" spans="1:7" x14ac:dyDescent="0.3">
      <c r="A924">
        <v>2018</v>
      </c>
      <c r="B924" t="str">
        <f t="shared" si="10"/>
        <v>2018.3.17</v>
      </c>
      <c r="C924" t="s">
        <v>33</v>
      </c>
      <c r="D924">
        <f>VLOOKUP(C924,[1]StateCodeMapping!$A$2:$B$52,2,FALSE)</f>
        <v>17</v>
      </c>
      <c r="E924">
        <v>86345</v>
      </c>
      <c r="F924">
        <v>3</v>
      </c>
      <c r="G924">
        <f t="shared" si="11"/>
        <v>72529.8</v>
      </c>
    </row>
    <row r="925" spans="1:7" x14ac:dyDescent="0.3">
      <c r="A925">
        <v>2018</v>
      </c>
      <c r="B925" t="str">
        <f t="shared" si="10"/>
        <v>2018.4.17</v>
      </c>
      <c r="C925" t="s">
        <v>33</v>
      </c>
      <c r="D925">
        <f>VLOOKUP(C925,[1]StateCodeMapping!$A$2:$B$52,2,FALSE)</f>
        <v>17</v>
      </c>
      <c r="E925">
        <v>86345</v>
      </c>
      <c r="F925">
        <v>4</v>
      </c>
      <c r="G925">
        <f t="shared" si="11"/>
        <v>86345</v>
      </c>
    </row>
    <row r="926" spans="1:7" x14ac:dyDescent="0.3">
      <c r="A926">
        <v>2018</v>
      </c>
      <c r="B926" t="str">
        <f t="shared" si="10"/>
        <v>2018.5.17</v>
      </c>
      <c r="C926" t="s">
        <v>33</v>
      </c>
      <c r="D926">
        <f>VLOOKUP(C926,[1]StateCodeMapping!$A$2:$B$52,2,FALSE)</f>
        <v>17</v>
      </c>
      <c r="E926">
        <v>86345</v>
      </c>
      <c r="F926">
        <v>5</v>
      </c>
      <c r="G926">
        <f t="shared" si="11"/>
        <v>100160.20000000001</v>
      </c>
    </row>
    <row r="927" spans="1:7" x14ac:dyDescent="0.3">
      <c r="A927">
        <v>2018</v>
      </c>
      <c r="B927" t="str">
        <f t="shared" si="10"/>
        <v>2018.6.17</v>
      </c>
      <c r="C927" t="s">
        <v>33</v>
      </c>
      <c r="D927">
        <f>VLOOKUP(C927,[1]StateCodeMapping!$A$2:$B$52,2,FALSE)</f>
        <v>17</v>
      </c>
      <c r="E927">
        <v>86345</v>
      </c>
      <c r="F927">
        <v>6</v>
      </c>
      <c r="G927">
        <f t="shared" si="11"/>
        <v>113975.40000000001</v>
      </c>
    </row>
    <row r="928" spans="1:7" x14ac:dyDescent="0.3">
      <c r="A928">
        <v>2018</v>
      </c>
      <c r="B928" t="str">
        <f t="shared" si="10"/>
        <v>2018.7.17</v>
      </c>
      <c r="C928" t="s">
        <v>33</v>
      </c>
      <c r="D928">
        <f>VLOOKUP(C928,[1]StateCodeMapping!$A$2:$B$52,2,FALSE)</f>
        <v>17</v>
      </c>
      <c r="E928">
        <v>86345</v>
      </c>
      <c r="F928">
        <v>7</v>
      </c>
      <c r="G928">
        <f t="shared" si="11"/>
        <v>127790.59999999999</v>
      </c>
    </row>
    <row r="929" spans="1:7" x14ac:dyDescent="0.3">
      <c r="A929">
        <v>2018</v>
      </c>
      <c r="B929" t="str">
        <f t="shared" si="10"/>
        <v>2018.8.17</v>
      </c>
      <c r="C929" t="s">
        <v>33</v>
      </c>
      <c r="D929">
        <f>VLOOKUP(C929,[1]StateCodeMapping!$A$2:$B$52,2,FALSE)</f>
        <v>17</v>
      </c>
      <c r="E929">
        <v>86345</v>
      </c>
      <c r="F929">
        <v>8</v>
      </c>
      <c r="G929">
        <f t="shared" si="11"/>
        <v>141605.80000000002</v>
      </c>
    </row>
    <row r="930" spans="1:7" x14ac:dyDescent="0.3">
      <c r="A930">
        <v>2018</v>
      </c>
      <c r="B930" t="str">
        <f t="shared" si="10"/>
        <v>2018.1.18</v>
      </c>
      <c r="C930" t="s">
        <v>34</v>
      </c>
      <c r="D930">
        <f>VLOOKUP(C930,[1]StateCodeMapping!$A$2:$B$52,2,FALSE)</f>
        <v>18</v>
      </c>
      <c r="E930">
        <v>74259</v>
      </c>
      <c r="F930">
        <v>1</v>
      </c>
      <c r="G930">
        <f t="shared" si="11"/>
        <v>38614.68</v>
      </c>
    </row>
    <row r="931" spans="1:7" x14ac:dyDescent="0.3">
      <c r="A931">
        <v>2018</v>
      </c>
      <c r="B931" t="str">
        <f t="shared" si="10"/>
        <v>2018.2.18</v>
      </c>
      <c r="C931" t="s">
        <v>34</v>
      </c>
      <c r="D931">
        <f>VLOOKUP(C931,[1]StateCodeMapping!$A$2:$B$52,2,FALSE)</f>
        <v>18</v>
      </c>
      <c r="E931">
        <v>74259</v>
      </c>
      <c r="F931">
        <v>2</v>
      </c>
      <c r="G931">
        <f t="shared" si="11"/>
        <v>50496.12</v>
      </c>
    </row>
    <row r="932" spans="1:7" x14ac:dyDescent="0.3">
      <c r="A932">
        <v>2018</v>
      </c>
      <c r="B932" t="str">
        <f t="shared" si="10"/>
        <v>2018.3.18</v>
      </c>
      <c r="C932" t="s">
        <v>34</v>
      </c>
      <c r="D932">
        <f>VLOOKUP(C932,[1]StateCodeMapping!$A$2:$B$52,2,FALSE)</f>
        <v>18</v>
      </c>
      <c r="E932">
        <v>74259</v>
      </c>
      <c r="F932">
        <v>3</v>
      </c>
      <c r="G932">
        <f t="shared" si="11"/>
        <v>62377.560000000005</v>
      </c>
    </row>
    <row r="933" spans="1:7" x14ac:dyDescent="0.3">
      <c r="A933">
        <v>2018</v>
      </c>
      <c r="B933" t="str">
        <f t="shared" si="10"/>
        <v>2018.4.18</v>
      </c>
      <c r="C933" t="s">
        <v>34</v>
      </c>
      <c r="D933">
        <f>VLOOKUP(C933,[1]StateCodeMapping!$A$2:$B$52,2,FALSE)</f>
        <v>18</v>
      </c>
      <c r="E933">
        <v>74259</v>
      </c>
      <c r="F933">
        <v>4</v>
      </c>
      <c r="G933">
        <f t="shared" si="11"/>
        <v>74259</v>
      </c>
    </row>
    <row r="934" spans="1:7" x14ac:dyDescent="0.3">
      <c r="A934">
        <v>2018</v>
      </c>
      <c r="B934" t="str">
        <f t="shared" si="10"/>
        <v>2018.5.18</v>
      </c>
      <c r="C934" t="s">
        <v>34</v>
      </c>
      <c r="D934">
        <f>VLOOKUP(C934,[1]StateCodeMapping!$A$2:$B$52,2,FALSE)</f>
        <v>18</v>
      </c>
      <c r="E934">
        <v>74259</v>
      </c>
      <c r="F934">
        <v>5</v>
      </c>
      <c r="G934">
        <f t="shared" si="11"/>
        <v>86140.440000000017</v>
      </c>
    </row>
    <row r="935" spans="1:7" x14ac:dyDescent="0.3">
      <c r="A935">
        <v>2018</v>
      </c>
      <c r="B935" t="str">
        <f t="shared" si="10"/>
        <v>2018.6.18</v>
      </c>
      <c r="C935" t="s">
        <v>34</v>
      </c>
      <c r="D935">
        <f>VLOOKUP(C935,[1]StateCodeMapping!$A$2:$B$52,2,FALSE)</f>
        <v>18</v>
      </c>
      <c r="E935">
        <v>74259</v>
      </c>
      <c r="F935">
        <v>6</v>
      </c>
      <c r="G935">
        <f t="shared" si="11"/>
        <v>98021.88</v>
      </c>
    </row>
    <row r="936" spans="1:7" x14ac:dyDescent="0.3">
      <c r="A936">
        <v>2018</v>
      </c>
      <c r="B936" t="str">
        <f t="shared" si="10"/>
        <v>2018.7.18</v>
      </c>
      <c r="C936" t="s">
        <v>34</v>
      </c>
      <c r="D936">
        <f>VLOOKUP(C936,[1]StateCodeMapping!$A$2:$B$52,2,FALSE)</f>
        <v>18</v>
      </c>
      <c r="E936">
        <v>74259</v>
      </c>
      <c r="F936">
        <v>7</v>
      </c>
      <c r="G936">
        <f t="shared" si="11"/>
        <v>109903.31999999999</v>
      </c>
    </row>
    <row r="937" spans="1:7" x14ac:dyDescent="0.3">
      <c r="A937">
        <v>2018</v>
      </c>
      <c r="B937" t="str">
        <f t="shared" si="10"/>
        <v>2018.8.18</v>
      </c>
      <c r="C937" t="s">
        <v>34</v>
      </c>
      <c r="D937">
        <f>VLOOKUP(C937,[1]StateCodeMapping!$A$2:$B$52,2,FALSE)</f>
        <v>18</v>
      </c>
      <c r="E937">
        <v>74259</v>
      </c>
      <c r="F937">
        <v>8</v>
      </c>
      <c r="G937">
        <f t="shared" si="11"/>
        <v>121784.76000000001</v>
      </c>
    </row>
    <row r="938" spans="1:7" x14ac:dyDescent="0.3">
      <c r="A938">
        <v>2018</v>
      </c>
      <c r="B938" t="str">
        <f t="shared" si="10"/>
        <v>2018.1.19</v>
      </c>
      <c r="C938" t="s">
        <v>35</v>
      </c>
      <c r="D938">
        <f>VLOOKUP(C938,[1]StateCodeMapping!$A$2:$B$52,2,FALSE)</f>
        <v>19</v>
      </c>
      <c r="E938">
        <v>81261</v>
      </c>
      <c r="F938">
        <v>1</v>
      </c>
      <c r="G938">
        <f t="shared" si="11"/>
        <v>42255.72</v>
      </c>
    </row>
    <row r="939" spans="1:7" x14ac:dyDescent="0.3">
      <c r="A939">
        <v>2018</v>
      </c>
      <c r="B939" t="str">
        <f t="shared" si="10"/>
        <v>2018.2.19</v>
      </c>
      <c r="C939" t="s">
        <v>35</v>
      </c>
      <c r="D939">
        <f>VLOOKUP(C939,[1]StateCodeMapping!$A$2:$B$52,2,FALSE)</f>
        <v>19</v>
      </c>
      <c r="E939">
        <v>81261</v>
      </c>
      <c r="F939">
        <v>2</v>
      </c>
      <c r="G939">
        <f t="shared" si="11"/>
        <v>55257.48</v>
      </c>
    </row>
    <row r="940" spans="1:7" x14ac:dyDescent="0.3">
      <c r="A940">
        <v>2018</v>
      </c>
      <c r="B940" t="str">
        <f t="shared" si="10"/>
        <v>2018.3.19</v>
      </c>
      <c r="C940" t="s">
        <v>35</v>
      </c>
      <c r="D940">
        <f>VLOOKUP(C940,[1]StateCodeMapping!$A$2:$B$52,2,FALSE)</f>
        <v>19</v>
      </c>
      <c r="E940">
        <v>81261</v>
      </c>
      <c r="F940">
        <v>3</v>
      </c>
      <c r="G940">
        <f t="shared" si="11"/>
        <v>68259.240000000005</v>
      </c>
    </row>
    <row r="941" spans="1:7" x14ac:dyDescent="0.3">
      <c r="A941">
        <v>2018</v>
      </c>
      <c r="B941" t="str">
        <f t="shared" si="10"/>
        <v>2018.4.19</v>
      </c>
      <c r="C941" t="s">
        <v>35</v>
      </c>
      <c r="D941">
        <f>VLOOKUP(C941,[1]StateCodeMapping!$A$2:$B$52,2,FALSE)</f>
        <v>19</v>
      </c>
      <c r="E941">
        <v>81261</v>
      </c>
      <c r="F941">
        <v>4</v>
      </c>
      <c r="G941">
        <f t="shared" si="11"/>
        <v>81261</v>
      </c>
    </row>
    <row r="942" spans="1:7" x14ac:dyDescent="0.3">
      <c r="A942">
        <v>2018</v>
      </c>
      <c r="B942" t="str">
        <f t="shared" si="10"/>
        <v>2018.5.19</v>
      </c>
      <c r="C942" t="s">
        <v>35</v>
      </c>
      <c r="D942">
        <f>VLOOKUP(C942,[1]StateCodeMapping!$A$2:$B$52,2,FALSE)</f>
        <v>19</v>
      </c>
      <c r="E942">
        <v>81261</v>
      </c>
      <c r="F942">
        <v>5</v>
      </c>
      <c r="G942">
        <f t="shared" si="11"/>
        <v>94262.760000000009</v>
      </c>
    </row>
    <row r="943" spans="1:7" x14ac:dyDescent="0.3">
      <c r="A943">
        <v>2018</v>
      </c>
      <c r="B943" t="str">
        <f t="shared" si="10"/>
        <v>2018.6.19</v>
      </c>
      <c r="C943" t="s">
        <v>35</v>
      </c>
      <c r="D943">
        <f>VLOOKUP(C943,[1]StateCodeMapping!$A$2:$B$52,2,FALSE)</f>
        <v>19</v>
      </c>
      <c r="E943">
        <v>81261</v>
      </c>
      <c r="F943">
        <v>6</v>
      </c>
      <c r="G943">
        <f t="shared" si="11"/>
        <v>107264.52</v>
      </c>
    </row>
    <row r="944" spans="1:7" x14ac:dyDescent="0.3">
      <c r="A944">
        <v>2018</v>
      </c>
      <c r="B944" t="str">
        <f t="shared" si="10"/>
        <v>2018.7.19</v>
      </c>
      <c r="C944" t="s">
        <v>35</v>
      </c>
      <c r="D944">
        <f>VLOOKUP(C944,[1]StateCodeMapping!$A$2:$B$52,2,FALSE)</f>
        <v>19</v>
      </c>
      <c r="E944">
        <v>81261</v>
      </c>
      <c r="F944">
        <v>7</v>
      </c>
      <c r="G944">
        <f t="shared" si="11"/>
        <v>120266.28</v>
      </c>
    </row>
    <row r="945" spans="1:7" x14ac:dyDescent="0.3">
      <c r="A945">
        <v>2018</v>
      </c>
      <c r="B945" t="str">
        <f t="shared" si="10"/>
        <v>2018.8.19</v>
      </c>
      <c r="C945" t="s">
        <v>35</v>
      </c>
      <c r="D945">
        <f>VLOOKUP(C945,[1]StateCodeMapping!$A$2:$B$52,2,FALSE)</f>
        <v>19</v>
      </c>
      <c r="E945">
        <v>81261</v>
      </c>
      <c r="F945">
        <v>8</v>
      </c>
      <c r="G945">
        <f t="shared" si="11"/>
        <v>133268.04</v>
      </c>
    </row>
    <row r="946" spans="1:7" x14ac:dyDescent="0.3">
      <c r="A946">
        <v>2018</v>
      </c>
      <c r="B946" t="str">
        <f t="shared" si="10"/>
        <v>2018.1.20</v>
      </c>
      <c r="C946" t="s">
        <v>36</v>
      </c>
      <c r="D946">
        <f>VLOOKUP(C946,[1]StateCodeMapping!$A$2:$B$52,2,FALSE)</f>
        <v>20</v>
      </c>
      <c r="E946">
        <v>78955</v>
      </c>
      <c r="F946">
        <v>1</v>
      </c>
      <c r="G946">
        <f t="shared" si="11"/>
        <v>41056.6</v>
      </c>
    </row>
    <row r="947" spans="1:7" x14ac:dyDescent="0.3">
      <c r="A947">
        <v>2018</v>
      </c>
      <c r="B947" t="str">
        <f t="shared" si="10"/>
        <v>2018.2.20</v>
      </c>
      <c r="C947" t="s">
        <v>36</v>
      </c>
      <c r="D947">
        <f>VLOOKUP(C947,[1]StateCodeMapping!$A$2:$B$52,2,FALSE)</f>
        <v>20</v>
      </c>
      <c r="E947">
        <v>78955</v>
      </c>
      <c r="F947">
        <v>2</v>
      </c>
      <c r="G947">
        <f t="shared" si="11"/>
        <v>53689.4</v>
      </c>
    </row>
    <row r="948" spans="1:7" x14ac:dyDescent="0.3">
      <c r="A948">
        <v>2018</v>
      </c>
      <c r="B948" t="str">
        <f t="shared" si="10"/>
        <v>2018.3.20</v>
      </c>
      <c r="C948" t="s">
        <v>36</v>
      </c>
      <c r="D948">
        <f>VLOOKUP(C948,[1]StateCodeMapping!$A$2:$B$52,2,FALSE)</f>
        <v>20</v>
      </c>
      <c r="E948">
        <v>78955</v>
      </c>
      <c r="F948">
        <v>3</v>
      </c>
      <c r="G948">
        <f t="shared" si="11"/>
        <v>66322.200000000012</v>
      </c>
    </row>
    <row r="949" spans="1:7" x14ac:dyDescent="0.3">
      <c r="A949">
        <v>2018</v>
      </c>
      <c r="B949" t="str">
        <f t="shared" si="10"/>
        <v>2018.4.20</v>
      </c>
      <c r="C949" t="s">
        <v>36</v>
      </c>
      <c r="D949">
        <f>VLOOKUP(C949,[1]StateCodeMapping!$A$2:$B$52,2,FALSE)</f>
        <v>20</v>
      </c>
      <c r="E949">
        <v>78955</v>
      </c>
      <c r="F949">
        <v>4</v>
      </c>
      <c r="G949">
        <f t="shared" si="11"/>
        <v>78955</v>
      </c>
    </row>
    <row r="950" spans="1:7" x14ac:dyDescent="0.3">
      <c r="A950">
        <v>2018</v>
      </c>
      <c r="B950" t="str">
        <f t="shared" si="10"/>
        <v>2018.5.20</v>
      </c>
      <c r="C950" t="s">
        <v>36</v>
      </c>
      <c r="D950">
        <f>VLOOKUP(C950,[1]StateCodeMapping!$A$2:$B$52,2,FALSE)</f>
        <v>20</v>
      </c>
      <c r="E950">
        <v>78955</v>
      </c>
      <c r="F950">
        <v>5</v>
      </c>
      <c r="G950">
        <f t="shared" si="11"/>
        <v>91587.800000000017</v>
      </c>
    </row>
    <row r="951" spans="1:7" x14ac:dyDescent="0.3">
      <c r="A951">
        <v>2018</v>
      </c>
      <c r="B951" t="str">
        <f t="shared" si="10"/>
        <v>2018.6.20</v>
      </c>
      <c r="C951" t="s">
        <v>36</v>
      </c>
      <c r="D951">
        <f>VLOOKUP(C951,[1]StateCodeMapping!$A$2:$B$52,2,FALSE)</f>
        <v>20</v>
      </c>
      <c r="E951">
        <v>78955</v>
      </c>
      <c r="F951">
        <v>6</v>
      </c>
      <c r="G951">
        <f t="shared" si="11"/>
        <v>104220.6</v>
      </c>
    </row>
    <row r="952" spans="1:7" x14ac:dyDescent="0.3">
      <c r="A952">
        <v>2018</v>
      </c>
      <c r="B952" t="str">
        <f t="shared" si="10"/>
        <v>2018.7.20</v>
      </c>
      <c r="C952" t="s">
        <v>36</v>
      </c>
      <c r="D952">
        <f>VLOOKUP(C952,[1]StateCodeMapping!$A$2:$B$52,2,FALSE)</f>
        <v>20</v>
      </c>
      <c r="E952">
        <v>78955</v>
      </c>
      <c r="F952">
        <v>7</v>
      </c>
      <c r="G952">
        <f t="shared" si="11"/>
        <v>116853.4</v>
      </c>
    </row>
    <row r="953" spans="1:7" x14ac:dyDescent="0.3">
      <c r="A953">
        <v>2018</v>
      </c>
      <c r="B953" t="str">
        <f t="shared" si="10"/>
        <v>2018.8.20</v>
      </c>
      <c r="C953" t="s">
        <v>36</v>
      </c>
      <c r="D953">
        <f>VLOOKUP(C953,[1]StateCodeMapping!$A$2:$B$52,2,FALSE)</f>
        <v>20</v>
      </c>
      <c r="E953">
        <v>78955</v>
      </c>
      <c r="F953">
        <v>8</v>
      </c>
      <c r="G953">
        <f t="shared" si="11"/>
        <v>129486.20000000001</v>
      </c>
    </row>
    <row r="954" spans="1:7" x14ac:dyDescent="0.3">
      <c r="A954">
        <v>2018</v>
      </c>
      <c r="B954" t="str">
        <f t="shared" si="10"/>
        <v>2018.1.21</v>
      </c>
      <c r="C954" t="s">
        <v>37</v>
      </c>
      <c r="D954">
        <f>VLOOKUP(C954,[1]StateCodeMapping!$A$2:$B$52,2,FALSE)</f>
        <v>21</v>
      </c>
      <c r="E954">
        <v>70946</v>
      </c>
      <c r="F954">
        <v>1</v>
      </c>
      <c r="G954">
        <f t="shared" si="11"/>
        <v>36891.919999999998</v>
      </c>
    </row>
    <row r="955" spans="1:7" x14ac:dyDescent="0.3">
      <c r="A955">
        <v>2018</v>
      </c>
      <c r="B955" t="str">
        <f t="shared" si="10"/>
        <v>2018.2.21</v>
      </c>
      <c r="C955" t="s">
        <v>37</v>
      </c>
      <c r="D955">
        <f>VLOOKUP(C955,[1]StateCodeMapping!$A$2:$B$52,2,FALSE)</f>
        <v>21</v>
      </c>
      <c r="E955">
        <v>70946</v>
      </c>
      <c r="F955">
        <v>2</v>
      </c>
      <c r="G955">
        <f t="shared" si="11"/>
        <v>48243.280000000006</v>
      </c>
    </row>
    <row r="956" spans="1:7" x14ac:dyDescent="0.3">
      <c r="A956">
        <v>2018</v>
      </c>
      <c r="B956" t="str">
        <f t="shared" si="10"/>
        <v>2018.3.21</v>
      </c>
      <c r="C956" t="s">
        <v>37</v>
      </c>
      <c r="D956">
        <f>VLOOKUP(C956,[1]StateCodeMapping!$A$2:$B$52,2,FALSE)</f>
        <v>21</v>
      </c>
      <c r="E956">
        <v>70946</v>
      </c>
      <c r="F956">
        <v>3</v>
      </c>
      <c r="G956">
        <f t="shared" si="11"/>
        <v>59594.640000000007</v>
      </c>
    </row>
    <row r="957" spans="1:7" x14ac:dyDescent="0.3">
      <c r="A957">
        <v>2018</v>
      </c>
      <c r="B957" t="str">
        <f t="shared" si="10"/>
        <v>2018.4.21</v>
      </c>
      <c r="C957" t="s">
        <v>37</v>
      </c>
      <c r="D957">
        <f>VLOOKUP(C957,[1]StateCodeMapping!$A$2:$B$52,2,FALSE)</f>
        <v>21</v>
      </c>
      <c r="E957">
        <v>70946</v>
      </c>
      <c r="F957">
        <v>4</v>
      </c>
      <c r="G957">
        <f t="shared" si="11"/>
        <v>70946</v>
      </c>
    </row>
    <row r="958" spans="1:7" x14ac:dyDescent="0.3">
      <c r="A958">
        <v>2018</v>
      </c>
      <c r="B958" t="str">
        <f t="shared" si="10"/>
        <v>2018.5.21</v>
      </c>
      <c r="C958" t="s">
        <v>37</v>
      </c>
      <c r="D958">
        <f>VLOOKUP(C958,[1]StateCodeMapping!$A$2:$B$52,2,FALSE)</f>
        <v>21</v>
      </c>
      <c r="E958">
        <v>70946</v>
      </c>
      <c r="F958">
        <v>5</v>
      </c>
      <c r="G958">
        <f t="shared" si="11"/>
        <v>82297.360000000015</v>
      </c>
    </row>
    <row r="959" spans="1:7" x14ac:dyDescent="0.3">
      <c r="A959">
        <v>2018</v>
      </c>
      <c r="B959" t="str">
        <f t="shared" si="10"/>
        <v>2018.6.21</v>
      </c>
      <c r="C959" t="s">
        <v>37</v>
      </c>
      <c r="D959">
        <f>VLOOKUP(C959,[1]StateCodeMapping!$A$2:$B$52,2,FALSE)</f>
        <v>21</v>
      </c>
      <c r="E959">
        <v>70946</v>
      </c>
      <c r="F959">
        <v>6</v>
      </c>
      <c r="G959">
        <f t="shared" si="11"/>
        <v>93648.72</v>
      </c>
    </row>
    <row r="960" spans="1:7" x14ac:dyDescent="0.3">
      <c r="A960">
        <v>2018</v>
      </c>
      <c r="B960" t="str">
        <f t="shared" si="10"/>
        <v>2018.7.21</v>
      </c>
      <c r="C960" t="s">
        <v>37</v>
      </c>
      <c r="D960">
        <f>VLOOKUP(C960,[1]StateCodeMapping!$A$2:$B$52,2,FALSE)</f>
        <v>21</v>
      </c>
      <c r="E960">
        <v>70946</v>
      </c>
      <c r="F960">
        <v>7</v>
      </c>
      <c r="G960">
        <f t="shared" si="11"/>
        <v>105000.08</v>
      </c>
    </row>
    <row r="961" spans="1:7" x14ac:dyDescent="0.3">
      <c r="A961">
        <v>2018</v>
      </c>
      <c r="B961" t="str">
        <f t="shared" si="10"/>
        <v>2018.8.21</v>
      </c>
      <c r="C961" t="s">
        <v>37</v>
      </c>
      <c r="D961">
        <f>VLOOKUP(C961,[1]StateCodeMapping!$A$2:$B$52,2,FALSE)</f>
        <v>21</v>
      </c>
      <c r="E961">
        <v>70946</v>
      </c>
      <c r="F961">
        <v>8</v>
      </c>
      <c r="G961">
        <f t="shared" si="11"/>
        <v>116351.44</v>
      </c>
    </row>
    <row r="962" spans="1:7" x14ac:dyDescent="0.3">
      <c r="A962">
        <v>2018</v>
      </c>
      <c r="B962" t="str">
        <f t="shared" ref="B962:B1025" si="12">A962&amp;"."&amp;F962&amp;"."&amp;D962</f>
        <v>2018.1.22</v>
      </c>
      <c r="C962" t="s">
        <v>7</v>
      </c>
      <c r="D962">
        <f>VLOOKUP(C962,[1]StateCodeMapping!$A$2:$B$52,2,FALSE)</f>
        <v>22</v>
      </c>
      <c r="E962">
        <v>73576</v>
      </c>
      <c r="F962">
        <v>1</v>
      </c>
      <c r="G962">
        <f t="shared" ref="G962:G1025" si="13">E962*(0.52+(F962-1)*0.16)</f>
        <v>38259.520000000004</v>
      </c>
    </row>
    <row r="963" spans="1:7" x14ac:dyDescent="0.3">
      <c r="A963">
        <v>2018</v>
      </c>
      <c r="B963" t="str">
        <f t="shared" si="12"/>
        <v>2018.2.22</v>
      </c>
      <c r="C963" t="s">
        <v>7</v>
      </c>
      <c r="D963">
        <f>VLOOKUP(C963,[1]StateCodeMapping!$A$2:$B$52,2,FALSE)</f>
        <v>22</v>
      </c>
      <c r="E963">
        <v>73576</v>
      </c>
      <c r="F963">
        <v>2</v>
      </c>
      <c r="G963">
        <f t="shared" si="13"/>
        <v>50031.68</v>
      </c>
    </row>
    <row r="964" spans="1:7" x14ac:dyDescent="0.3">
      <c r="A964">
        <v>2018</v>
      </c>
      <c r="B964" t="str">
        <f t="shared" si="12"/>
        <v>2018.3.22</v>
      </c>
      <c r="C964" t="s">
        <v>7</v>
      </c>
      <c r="D964">
        <f>VLOOKUP(C964,[1]StateCodeMapping!$A$2:$B$52,2,FALSE)</f>
        <v>22</v>
      </c>
      <c r="E964">
        <v>73576</v>
      </c>
      <c r="F964">
        <v>3</v>
      </c>
      <c r="G964">
        <f t="shared" si="13"/>
        <v>61803.840000000004</v>
      </c>
    </row>
    <row r="965" spans="1:7" x14ac:dyDescent="0.3">
      <c r="A965">
        <v>2018</v>
      </c>
      <c r="B965" t="str">
        <f t="shared" si="12"/>
        <v>2018.4.22</v>
      </c>
      <c r="C965" t="s">
        <v>7</v>
      </c>
      <c r="D965">
        <f>VLOOKUP(C965,[1]StateCodeMapping!$A$2:$B$52,2,FALSE)</f>
        <v>22</v>
      </c>
      <c r="E965">
        <v>73576</v>
      </c>
      <c r="F965">
        <v>4</v>
      </c>
      <c r="G965">
        <f t="shared" si="13"/>
        <v>73576</v>
      </c>
    </row>
    <row r="966" spans="1:7" x14ac:dyDescent="0.3">
      <c r="A966">
        <v>2018</v>
      </c>
      <c r="B966" t="str">
        <f t="shared" si="12"/>
        <v>2018.5.22</v>
      </c>
      <c r="C966" t="s">
        <v>7</v>
      </c>
      <c r="D966">
        <f>VLOOKUP(C966,[1]StateCodeMapping!$A$2:$B$52,2,FALSE)</f>
        <v>22</v>
      </c>
      <c r="E966">
        <v>73576</v>
      </c>
      <c r="F966">
        <v>5</v>
      </c>
      <c r="G966">
        <f t="shared" si="13"/>
        <v>85348.160000000003</v>
      </c>
    </row>
    <row r="967" spans="1:7" x14ac:dyDescent="0.3">
      <c r="A967">
        <v>2018</v>
      </c>
      <c r="B967" t="str">
        <f t="shared" si="12"/>
        <v>2018.6.22</v>
      </c>
      <c r="C967" t="s">
        <v>7</v>
      </c>
      <c r="D967">
        <f>VLOOKUP(C967,[1]StateCodeMapping!$A$2:$B$52,2,FALSE)</f>
        <v>22</v>
      </c>
      <c r="E967">
        <v>73576</v>
      </c>
      <c r="F967">
        <v>6</v>
      </c>
      <c r="G967">
        <f t="shared" si="13"/>
        <v>97120.320000000007</v>
      </c>
    </row>
    <row r="968" spans="1:7" x14ac:dyDescent="0.3">
      <c r="A968">
        <v>2018</v>
      </c>
      <c r="B968" t="str">
        <f t="shared" si="12"/>
        <v>2018.7.22</v>
      </c>
      <c r="C968" t="s">
        <v>7</v>
      </c>
      <c r="D968">
        <f>VLOOKUP(C968,[1]StateCodeMapping!$A$2:$B$52,2,FALSE)</f>
        <v>22</v>
      </c>
      <c r="E968">
        <v>73576</v>
      </c>
      <c r="F968">
        <v>7</v>
      </c>
      <c r="G968">
        <f t="shared" si="13"/>
        <v>108892.48</v>
      </c>
    </row>
    <row r="969" spans="1:7" x14ac:dyDescent="0.3">
      <c r="A969">
        <v>2018</v>
      </c>
      <c r="B969" t="str">
        <f t="shared" si="12"/>
        <v>2018.8.22</v>
      </c>
      <c r="C969" t="s">
        <v>7</v>
      </c>
      <c r="D969">
        <f>VLOOKUP(C969,[1]StateCodeMapping!$A$2:$B$52,2,FALSE)</f>
        <v>22</v>
      </c>
      <c r="E969">
        <v>73576</v>
      </c>
      <c r="F969">
        <v>8</v>
      </c>
      <c r="G969">
        <f t="shared" si="13"/>
        <v>120664.64000000001</v>
      </c>
    </row>
    <row r="970" spans="1:7" x14ac:dyDescent="0.3">
      <c r="A970">
        <v>2018</v>
      </c>
      <c r="B970" t="str">
        <f t="shared" si="12"/>
        <v>2018.1.23</v>
      </c>
      <c r="C970" t="s">
        <v>38</v>
      </c>
      <c r="D970">
        <f>VLOOKUP(C970,[1]StateCodeMapping!$A$2:$B$52,2,FALSE)</f>
        <v>23</v>
      </c>
      <c r="E970">
        <v>79237</v>
      </c>
      <c r="F970">
        <v>1</v>
      </c>
      <c r="G970">
        <f t="shared" si="13"/>
        <v>41203.24</v>
      </c>
    </row>
    <row r="971" spans="1:7" x14ac:dyDescent="0.3">
      <c r="A971">
        <v>2018</v>
      </c>
      <c r="B971" t="str">
        <f t="shared" si="12"/>
        <v>2018.2.23</v>
      </c>
      <c r="C971" t="s">
        <v>38</v>
      </c>
      <c r="D971">
        <f>VLOOKUP(C971,[1]StateCodeMapping!$A$2:$B$52,2,FALSE)</f>
        <v>23</v>
      </c>
      <c r="E971">
        <v>79237</v>
      </c>
      <c r="F971">
        <v>2</v>
      </c>
      <c r="G971">
        <f t="shared" si="13"/>
        <v>53881.16</v>
      </c>
    </row>
    <row r="972" spans="1:7" x14ac:dyDescent="0.3">
      <c r="A972">
        <v>2018</v>
      </c>
      <c r="B972" t="str">
        <f t="shared" si="12"/>
        <v>2018.3.23</v>
      </c>
      <c r="C972" t="s">
        <v>38</v>
      </c>
      <c r="D972">
        <f>VLOOKUP(C972,[1]StateCodeMapping!$A$2:$B$52,2,FALSE)</f>
        <v>23</v>
      </c>
      <c r="E972">
        <v>79237</v>
      </c>
      <c r="F972">
        <v>3</v>
      </c>
      <c r="G972">
        <f t="shared" si="13"/>
        <v>66559.08</v>
      </c>
    </row>
    <row r="973" spans="1:7" x14ac:dyDescent="0.3">
      <c r="A973">
        <v>2018</v>
      </c>
      <c r="B973" t="str">
        <f t="shared" si="12"/>
        <v>2018.4.23</v>
      </c>
      <c r="C973" t="s">
        <v>38</v>
      </c>
      <c r="D973">
        <f>VLOOKUP(C973,[1]StateCodeMapping!$A$2:$B$52,2,FALSE)</f>
        <v>23</v>
      </c>
      <c r="E973">
        <v>79237</v>
      </c>
      <c r="F973">
        <v>4</v>
      </c>
      <c r="G973">
        <f t="shared" si="13"/>
        <v>79237</v>
      </c>
    </row>
    <row r="974" spans="1:7" x14ac:dyDescent="0.3">
      <c r="A974">
        <v>2018</v>
      </c>
      <c r="B974" t="str">
        <f t="shared" si="12"/>
        <v>2018.5.23</v>
      </c>
      <c r="C974" t="s">
        <v>38</v>
      </c>
      <c r="D974">
        <f>VLOOKUP(C974,[1]StateCodeMapping!$A$2:$B$52,2,FALSE)</f>
        <v>23</v>
      </c>
      <c r="E974">
        <v>79237</v>
      </c>
      <c r="F974">
        <v>5</v>
      </c>
      <c r="G974">
        <f t="shared" si="13"/>
        <v>91914.920000000013</v>
      </c>
    </row>
    <row r="975" spans="1:7" x14ac:dyDescent="0.3">
      <c r="A975">
        <v>2018</v>
      </c>
      <c r="B975" t="str">
        <f t="shared" si="12"/>
        <v>2018.6.23</v>
      </c>
      <c r="C975" t="s">
        <v>38</v>
      </c>
      <c r="D975">
        <f>VLOOKUP(C975,[1]StateCodeMapping!$A$2:$B$52,2,FALSE)</f>
        <v>23</v>
      </c>
      <c r="E975">
        <v>79237</v>
      </c>
      <c r="F975">
        <v>6</v>
      </c>
      <c r="G975">
        <f t="shared" si="13"/>
        <v>104592.84000000001</v>
      </c>
    </row>
    <row r="976" spans="1:7" x14ac:dyDescent="0.3">
      <c r="A976">
        <v>2018</v>
      </c>
      <c r="B976" t="str">
        <f t="shared" si="12"/>
        <v>2018.7.23</v>
      </c>
      <c r="C976" t="s">
        <v>38</v>
      </c>
      <c r="D976">
        <f>VLOOKUP(C976,[1]StateCodeMapping!$A$2:$B$52,2,FALSE)</f>
        <v>23</v>
      </c>
      <c r="E976">
        <v>79237</v>
      </c>
      <c r="F976">
        <v>7</v>
      </c>
      <c r="G976">
        <f t="shared" si="13"/>
        <v>117270.76</v>
      </c>
    </row>
    <row r="977" spans="1:7" x14ac:dyDescent="0.3">
      <c r="A977">
        <v>2018</v>
      </c>
      <c r="B977" t="str">
        <f t="shared" si="12"/>
        <v>2018.8.23</v>
      </c>
      <c r="C977" t="s">
        <v>38</v>
      </c>
      <c r="D977">
        <f>VLOOKUP(C977,[1]StateCodeMapping!$A$2:$B$52,2,FALSE)</f>
        <v>23</v>
      </c>
      <c r="E977">
        <v>79237</v>
      </c>
      <c r="F977">
        <v>8</v>
      </c>
      <c r="G977">
        <f t="shared" si="13"/>
        <v>129948.68000000001</v>
      </c>
    </row>
    <row r="978" spans="1:7" x14ac:dyDescent="0.3">
      <c r="A978">
        <v>2018</v>
      </c>
      <c r="B978" t="str">
        <f t="shared" si="12"/>
        <v>2018.1.24</v>
      </c>
      <c r="C978" t="s">
        <v>39</v>
      </c>
      <c r="D978">
        <f>VLOOKUP(C978,[1]StateCodeMapping!$A$2:$B$52,2,FALSE)</f>
        <v>24</v>
      </c>
      <c r="E978">
        <v>110038</v>
      </c>
      <c r="F978">
        <v>1</v>
      </c>
      <c r="G978">
        <f t="shared" si="13"/>
        <v>57219.76</v>
      </c>
    </row>
    <row r="979" spans="1:7" x14ac:dyDescent="0.3">
      <c r="A979">
        <v>2018</v>
      </c>
      <c r="B979" t="str">
        <f t="shared" si="12"/>
        <v>2018.2.24</v>
      </c>
      <c r="C979" t="s">
        <v>39</v>
      </c>
      <c r="D979">
        <f>VLOOKUP(C979,[1]StateCodeMapping!$A$2:$B$52,2,FALSE)</f>
        <v>24</v>
      </c>
      <c r="E979">
        <v>110038</v>
      </c>
      <c r="F979">
        <v>2</v>
      </c>
      <c r="G979">
        <f t="shared" si="13"/>
        <v>74825.840000000011</v>
      </c>
    </row>
    <row r="980" spans="1:7" x14ac:dyDescent="0.3">
      <c r="A980">
        <v>2018</v>
      </c>
      <c r="B980" t="str">
        <f t="shared" si="12"/>
        <v>2018.3.24</v>
      </c>
      <c r="C980" t="s">
        <v>39</v>
      </c>
      <c r="D980">
        <f>VLOOKUP(C980,[1]StateCodeMapping!$A$2:$B$52,2,FALSE)</f>
        <v>24</v>
      </c>
      <c r="E980">
        <v>110038</v>
      </c>
      <c r="F980">
        <v>3</v>
      </c>
      <c r="G980">
        <f t="shared" si="13"/>
        <v>92431.920000000013</v>
      </c>
    </row>
    <row r="981" spans="1:7" x14ac:dyDescent="0.3">
      <c r="A981">
        <v>2018</v>
      </c>
      <c r="B981" t="str">
        <f t="shared" si="12"/>
        <v>2018.4.24</v>
      </c>
      <c r="C981" t="s">
        <v>39</v>
      </c>
      <c r="D981">
        <f>VLOOKUP(C981,[1]StateCodeMapping!$A$2:$B$52,2,FALSE)</f>
        <v>24</v>
      </c>
      <c r="E981">
        <v>110038</v>
      </c>
      <c r="F981">
        <v>4</v>
      </c>
      <c r="G981">
        <f t="shared" si="13"/>
        <v>110038</v>
      </c>
    </row>
    <row r="982" spans="1:7" x14ac:dyDescent="0.3">
      <c r="A982">
        <v>2018</v>
      </c>
      <c r="B982" t="str">
        <f t="shared" si="12"/>
        <v>2018.5.24</v>
      </c>
      <c r="C982" t="s">
        <v>39</v>
      </c>
      <c r="D982">
        <f>VLOOKUP(C982,[1]StateCodeMapping!$A$2:$B$52,2,FALSE)</f>
        <v>24</v>
      </c>
      <c r="E982">
        <v>110038</v>
      </c>
      <c r="F982">
        <v>5</v>
      </c>
      <c r="G982">
        <f t="shared" si="13"/>
        <v>127644.08000000002</v>
      </c>
    </row>
    <row r="983" spans="1:7" x14ac:dyDescent="0.3">
      <c r="A983">
        <v>2018</v>
      </c>
      <c r="B983" t="str">
        <f t="shared" si="12"/>
        <v>2018.6.24</v>
      </c>
      <c r="C983" t="s">
        <v>39</v>
      </c>
      <c r="D983">
        <f>VLOOKUP(C983,[1]StateCodeMapping!$A$2:$B$52,2,FALSE)</f>
        <v>24</v>
      </c>
      <c r="E983">
        <v>110038</v>
      </c>
      <c r="F983">
        <v>6</v>
      </c>
      <c r="G983">
        <f t="shared" si="13"/>
        <v>145250.16</v>
      </c>
    </row>
    <row r="984" spans="1:7" x14ac:dyDescent="0.3">
      <c r="A984">
        <v>2018</v>
      </c>
      <c r="B984" t="str">
        <f t="shared" si="12"/>
        <v>2018.7.24</v>
      </c>
      <c r="C984" t="s">
        <v>39</v>
      </c>
      <c r="D984">
        <f>VLOOKUP(C984,[1]StateCodeMapping!$A$2:$B$52,2,FALSE)</f>
        <v>24</v>
      </c>
      <c r="E984">
        <v>110038</v>
      </c>
      <c r="F984">
        <v>7</v>
      </c>
      <c r="G984">
        <f t="shared" si="13"/>
        <v>162856.24</v>
      </c>
    </row>
    <row r="985" spans="1:7" x14ac:dyDescent="0.3">
      <c r="A985">
        <v>2018</v>
      </c>
      <c r="B985" t="str">
        <f t="shared" si="12"/>
        <v>2018.8.24</v>
      </c>
      <c r="C985" t="s">
        <v>39</v>
      </c>
      <c r="D985">
        <f>VLOOKUP(C985,[1]StateCodeMapping!$A$2:$B$52,2,FALSE)</f>
        <v>24</v>
      </c>
      <c r="E985">
        <v>110038</v>
      </c>
      <c r="F985">
        <v>8</v>
      </c>
      <c r="G985">
        <f t="shared" si="13"/>
        <v>180462.32</v>
      </c>
    </row>
    <row r="986" spans="1:7" x14ac:dyDescent="0.3">
      <c r="A986">
        <v>2018</v>
      </c>
      <c r="B986" t="str">
        <f t="shared" si="12"/>
        <v>2018.1.25</v>
      </c>
      <c r="C986" t="s">
        <v>40</v>
      </c>
      <c r="D986">
        <f>VLOOKUP(C986,[1]StateCodeMapping!$A$2:$B$52,2,FALSE)</f>
        <v>25</v>
      </c>
      <c r="E986">
        <v>110191</v>
      </c>
      <c r="F986">
        <v>1</v>
      </c>
      <c r="G986">
        <f t="shared" si="13"/>
        <v>57299.32</v>
      </c>
    </row>
    <row r="987" spans="1:7" x14ac:dyDescent="0.3">
      <c r="A987">
        <v>2018</v>
      </c>
      <c r="B987" t="str">
        <f t="shared" si="12"/>
        <v>2018.2.25</v>
      </c>
      <c r="C987" t="s">
        <v>40</v>
      </c>
      <c r="D987">
        <f>VLOOKUP(C987,[1]StateCodeMapping!$A$2:$B$52,2,FALSE)</f>
        <v>25</v>
      </c>
      <c r="E987">
        <v>110191</v>
      </c>
      <c r="F987">
        <v>2</v>
      </c>
      <c r="G987">
        <f t="shared" si="13"/>
        <v>74929.88</v>
      </c>
    </row>
    <row r="988" spans="1:7" x14ac:dyDescent="0.3">
      <c r="A988">
        <v>2018</v>
      </c>
      <c r="B988" t="str">
        <f t="shared" si="12"/>
        <v>2018.3.25</v>
      </c>
      <c r="C988" t="s">
        <v>40</v>
      </c>
      <c r="D988">
        <f>VLOOKUP(C988,[1]StateCodeMapping!$A$2:$B$52,2,FALSE)</f>
        <v>25</v>
      </c>
      <c r="E988">
        <v>110191</v>
      </c>
      <c r="F988">
        <v>3</v>
      </c>
      <c r="G988">
        <f t="shared" si="13"/>
        <v>92560.44</v>
      </c>
    </row>
    <row r="989" spans="1:7" x14ac:dyDescent="0.3">
      <c r="A989">
        <v>2018</v>
      </c>
      <c r="B989" t="str">
        <f t="shared" si="12"/>
        <v>2018.4.25</v>
      </c>
      <c r="C989" t="s">
        <v>40</v>
      </c>
      <c r="D989">
        <f>VLOOKUP(C989,[1]StateCodeMapping!$A$2:$B$52,2,FALSE)</f>
        <v>25</v>
      </c>
      <c r="E989">
        <v>110191</v>
      </c>
      <c r="F989">
        <v>4</v>
      </c>
      <c r="G989">
        <f t="shared" si="13"/>
        <v>110191</v>
      </c>
    </row>
    <row r="990" spans="1:7" x14ac:dyDescent="0.3">
      <c r="A990">
        <v>2018</v>
      </c>
      <c r="B990" t="str">
        <f t="shared" si="12"/>
        <v>2018.5.25</v>
      </c>
      <c r="C990" t="s">
        <v>40</v>
      </c>
      <c r="D990">
        <f>VLOOKUP(C990,[1]StateCodeMapping!$A$2:$B$52,2,FALSE)</f>
        <v>25</v>
      </c>
      <c r="E990">
        <v>110191</v>
      </c>
      <c r="F990">
        <v>5</v>
      </c>
      <c r="G990">
        <f t="shared" si="13"/>
        <v>127821.56000000001</v>
      </c>
    </row>
    <row r="991" spans="1:7" x14ac:dyDescent="0.3">
      <c r="A991">
        <v>2018</v>
      </c>
      <c r="B991" t="str">
        <f t="shared" si="12"/>
        <v>2018.6.25</v>
      </c>
      <c r="C991" t="s">
        <v>40</v>
      </c>
      <c r="D991">
        <f>VLOOKUP(C991,[1]StateCodeMapping!$A$2:$B$52,2,FALSE)</f>
        <v>25</v>
      </c>
      <c r="E991">
        <v>110191</v>
      </c>
      <c r="F991">
        <v>6</v>
      </c>
      <c r="G991">
        <f t="shared" si="13"/>
        <v>145452.12</v>
      </c>
    </row>
    <row r="992" spans="1:7" x14ac:dyDescent="0.3">
      <c r="A992">
        <v>2018</v>
      </c>
      <c r="B992" t="str">
        <f t="shared" si="12"/>
        <v>2018.7.25</v>
      </c>
      <c r="C992" t="s">
        <v>40</v>
      </c>
      <c r="D992">
        <f>VLOOKUP(C992,[1]StateCodeMapping!$A$2:$B$52,2,FALSE)</f>
        <v>25</v>
      </c>
      <c r="E992">
        <v>110191</v>
      </c>
      <c r="F992">
        <v>7</v>
      </c>
      <c r="G992">
        <f t="shared" si="13"/>
        <v>163082.68</v>
      </c>
    </row>
    <row r="993" spans="1:7" x14ac:dyDescent="0.3">
      <c r="A993">
        <v>2018</v>
      </c>
      <c r="B993" t="str">
        <f t="shared" si="12"/>
        <v>2018.8.25</v>
      </c>
      <c r="C993" t="s">
        <v>40</v>
      </c>
      <c r="D993">
        <f>VLOOKUP(C993,[1]StateCodeMapping!$A$2:$B$52,2,FALSE)</f>
        <v>25</v>
      </c>
      <c r="E993">
        <v>110191</v>
      </c>
      <c r="F993">
        <v>8</v>
      </c>
      <c r="G993">
        <f t="shared" si="13"/>
        <v>180713.24000000002</v>
      </c>
    </row>
    <row r="994" spans="1:7" x14ac:dyDescent="0.3">
      <c r="A994">
        <v>2018</v>
      </c>
      <c r="B994" t="str">
        <f t="shared" si="12"/>
        <v>2018.1.26</v>
      </c>
      <c r="C994" t="s">
        <v>41</v>
      </c>
      <c r="D994">
        <f>VLOOKUP(C994,[1]StateCodeMapping!$A$2:$B$52,2,FALSE)</f>
        <v>26</v>
      </c>
      <c r="E994">
        <v>79077</v>
      </c>
      <c r="F994">
        <v>1</v>
      </c>
      <c r="G994">
        <f t="shared" si="13"/>
        <v>41120.04</v>
      </c>
    </row>
    <row r="995" spans="1:7" x14ac:dyDescent="0.3">
      <c r="A995">
        <v>2018</v>
      </c>
      <c r="B995" t="str">
        <f t="shared" si="12"/>
        <v>2018.2.26</v>
      </c>
      <c r="C995" t="s">
        <v>41</v>
      </c>
      <c r="D995">
        <f>VLOOKUP(C995,[1]StateCodeMapping!$A$2:$B$52,2,FALSE)</f>
        <v>26</v>
      </c>
      <c r="E995">
        <v>79077</v>
      </c>
      <c r="F995">
        <v>2</v>
      </c>
      <c r="G995">
        <f t="shared" si="13"/>
        <v>53772.36</v>
      </c>
    </row>
    <row r="996" spans="1:7" x14ac:dyDescent="0.3">
      <c r="A996">
        <v>2018</v>
      </c>
      <c r="B996" t="str">
        <f t="shared" si="12"/>
        <v>2018.3.26</v>
      </c>
      <c r="C996" t="s">
        <v>41</v>
      </c>
      <c r="D996">
        <f>VLOOKUP(C996,[1]StateCodeMapping!$A$2:$B$52,2,FALSE)</f>
        <v>26</v>
      </c>
      <c r="E996">
        <v>79077</v>
      </c>
      <c r="F996">
        <v>3</v>
      </c>
      <c r="G996">
        <f t="shared" si="13"/>
        <v>66424.680000000008</v>
      </c>
    </row>
    <row r="997" spans="1:7" x14ac:dyDescent="0.3">
      <c r="A997">
        <v>2018</v>
      </c>
      <c r="B997" t="str">
        <f t="shared" si="12"/>
        <v>2018.4.26</v>
      </c>
      <c r="C997" t="s">
        <v>41</v>
      </c>
      <c r="D997">
        <f>VLOOKUP(C997,[1]StateCodeMapping!$A$2:$B$52,2,FALSE)</f>
        <v>26</v>
      </c>
      <c r="E997">
        <v>79077</v>
      </c>
      <c r="F997">
        <v>4</v>
      </c>
      <c r="G997">
        <f t="shared" si="13"/>
        <v>79077</v>
      </c>
    </row>
    <row r="998" spans="1:7" x14ac:dyDescent="0.3">
      <c r="A998">
        <v>2018</v>
      </c>
      <c r="B998" t="str">
        <f t="shared" si="12"/>
        <v>2018.5.26</v>
      </c>
      <c r="C998" t="s">
        <v>41</v>
      </c>
      <c r="D998">
        <f>VLOOKUP(C998,[1]StateCodeMapping!$A$2:$B$52,2,FALSE)</f>
        <v>26</v>
      </c>
      <c r="E998">
        <v>79077</v>
      </c>
      <c r="F998">
        <v>5</v>
      </c>
      <c r="G998">
        <f t="shared" si="13"/>
        <v>91729.32</v>
      </c>
    </row>
    <row r="999" spans="1:7" x14ac:dyDescent="0.3">
      <c r="A999">
        <v>2018</v>
      </c>
      <c r="B999" t="str">
        <f t="shared" si="12"/>
        <v>2018.6.26</v>
      </c>
      <c r="C999" t="s">
        <v>41</v>
      </c>
      <c r="D999">
        <f>VLOOKUP(C999,[1]StateCodeMapping!$A$2:$B$52,2,FALSE)</f>
        <v>26</v>
      </c>
      <c r="E999">
        <v>79077</v>
      </c>
      <c r="F999">
        <v>6</v>
      </c>
      <c r="G999">
        <f t="shared" si="13"/>
        <v>104381.64</v>
      </c>
    </row>
    <row r="1000" spans="1:7" x14ac:dyDescent="0.3">
      <c r="A1000">
        <v>2018</v>
      </c>
      <c r="B1000" t="str">
        <f t="shared" si="12"/>
        <v>2018.7.26</v>
      </c>
      <c r="C1000" t="s">
        <v>41</v>
      </c>
      <c r="D1000">
        <f>VLOOKUP(C1000,[1]StateCodeMapping!$A$2:$B$52,2,FALSE)</f>
        <v>26</v>
      </c>
      <c r="E1000">
        <v>79077</v>
      </c>
      <c r="F1000">
        <v>7</v>
      </c>
      <c r="G1000">
        <f t="shared" si="13"/>
        <v>117033.95999999999</v>
      </c>
    </row>
    <row r="1001" spans="1:7" x14ac:dyDescent="0.3">
      <c r="A1001">
        <v>2018</v>
      </c>
      <c r="B1001" t="str">
        <f t="shared" si="12"/>
        <v>2018.8.26</v>
      </c>
      <c r="C1001" t="s">
        <v>41</v>
      </c>
      <c r="D1001">
        <f>VLOOKUP(C1001,[1]StateCodeMapping!$A$2:$B$52,2,FALSE)</f>
        <v>26</v>
      </c>
      <c r="E1001">
        <v>79077</v>
      </c>
      <c r="F1001">
        <v>8</v>
      </c>
      <c r="G1001">
        <f t="shared" si="13"/>
        <v>129686.28000000001</v>
      </c>
    </row>
    <row r="1002" spans="1:7" x14ac:dyDescent="0.3">
      <c r="A1002">
        <v>2018</v>
      </c>
      <c r="B1002" t="str">
        <f t="shared" si="12"/>
        <v>2018.1.27</v>
      </c>
      <c r="C1002" t="s">
        <v>42</v>
      </c>
      <c r="D1002">
        <f>VLOOKUP(C1002,[1]StateCodeMapping!$A$2:$B$52,2,FALSE)</f>
        <v>27</v>
      </c>
      <c r="E1002">
        <v>96153</v>
      </c>
      <c r="F1002">
        <v>1</v>
      </c>
      <c r="G1002">
        <f t="shared" si="13"/>
        <v>49999.560000000005</v>
      </c>
    </row>
    <row r="1003" spans="1:7" x14ac:dyDescent="0.3">
      <c r="A1003">
        <v>2018</v>
      </c>
      <c r="B1003" t="str">
        <f t="shared" si="12"/>
        <v>2018.2.27</v>
      </c>
      <c r="C1003" t="s">
        <v>42</v>
      </c>
      <c r="D1003">
        <f>VLOOKUP(C1003,[1]StateCodeMapping!$A$2:$B$52,2,FALSE)</f>
        <v>27</v>
      </c>
      <c r="E1003">
        <v>96153</v>
      </c>
      <c r="F1003">
        <v>2</v>
      </c>
      <c r="G1003">
        <f t="shared" si="13"/>
        <v>65384.040000000008</v>
      </c>
    </row>
    <row r="1004" spans="1:7" x14ac:dyDescent="0.3">
      <c r="A1004">
        <v>2018</v>
      </c>
      <c r="B1004" t="str">
        <f t="shared" si="12"/>
        <v>2018.3.27</v>
      </c>
      <c r="C1004" t="s">
        <v>42</v>
      </c>
      <c r="D1004">
        <f>VLOOKUP(C1004,[1]StateCodeMapping!$A$2:$B$52,2,FALSE)</f>
        <v>27</v>
      </c>
      <c r="E1004">
        <v>96153</v>
      </c>
      <c r="F1004">
        <v>3</v>
      </c>
      <c r="G1004">
        <f t="shared" si="13"/>
        <v>80768.52</v>
      </c>
    </row>
    <row r="1005" spans="1:7" x14ac:dyDescent="0.3">
      <c r="A1005">
        <v>2018</v>
      </c>
      <c r="B1005" t="str">
        <f t="shared" si="12"/>
        <v>2018.4.27</v>
      </c>
      <c r="C1005" t="s">
        <v>42</v>
      </c>
      <c r="D1005">
        <f>VLOOKUP(C1005,[1]StateCodeMapping!$A$2:$B$52,2,FALSE)</f>
        <v>27</v>
      </c>
      <c r="E1005">
        <v>96153</v>
      </c>
      <c r="F1005">
        <v>4</v>
      </c>
      <c r="G1005">
        <f t="shared" si="13"/>
        <v>96153</v>
      </c>
    </row>
    <row r="1006" spans="1:7" x14ac:dyDescent="0.3">
      <c r="A1006">
        <v>2018</v>
      </c>
      <c r="B1006" t="str">
        <f t="shared" si="12"/>
        <v>2018.5.27</v>
      </c>
      <c r="C1006" t="s">
        <v>42</v>
      </c>
      <c r="D1006">
        <f>VLOOKUP(C1006,[1]StateCodeMapping!$A$2:$B$52,2,FALSE)</f>
        <v>27</v>
      </c>
      <c r="E1006">
        <v>96153</v>
      </c>
      <c r="F1006">
        <v>5</v>
      </c>
      <c r="G1006">
        <f t="shared" si="13"/>
        <v>111537.48000000001</v>
      </c>
    </row>
    <row r="1007" spans="1:7" x14ac:dyDescent="0.3">
      <c r="A1007">
        <v>2018</v>
      </c>
      <c r="B1007" t="str">
        <f t="shared" si="12"/>
        <v>2018.6.27</v>
      </c>
      <c r="C1007" t="s">
        <v>42</v>
      </c>
      <c r="D1007">
        <f>VLOOKUP(C1007,[1]StateCodeMapping!$A$2:$B$52,2,FALSE)</f>
        <v>27</v>
      </c>
      <c r="E1007">
        <v>96153</v>
      </c>
      <c r="F1007">
        <v>6</v>
      </c>
      <c r="G1007">
        <f t="shared" si="13"/>
        <v>126921.96</v>
      </c>
    </row>
    <row r="1008" spans="1:7" x14ac:dyDescent="0.3">
      <c r="A1008">
        <v>2018</v>
      </c>
      <c r="B1008" t="str">
        <f t="shared" si="12"/>
        <v>2018.7.27</v>
      </c>
      <c r="C1008" t="s">
        <v>42</v>
      </c>
      <c r="D1008">
        <f>VLOOKUP(C1008,[1]StateCodeMapping!$A$2:$B$52,2,FALSE)</f>
        <v>27</v>
      </c>
      <c r="E1008">
        <v>96153</v>
      </c>
      <c r="F1008">
        <v>7</v>
      </c>
      <c r="G1008">
        <f t="shared" si="13"/>
        <v>142306.44</v>
      </c>
    </row>
    <row r="1009" spans="1:7" x14ac:dyDescent="0.3">
      <c r="A1009">
        <v>2018</v>
      </c>
      <c r="B1009" t="str">
        <f t="shared" si="12"/>
        <v>2018.8.27</v>
      </c>
      <c r="C1009" t="s">
        <v>42</v>
      </c>
      <c r="D1009">
        <f>VLOOKUP(C1009,[1]StateCodeMapping!$A$2:$B$52,2,FALSE)</f>
        <v>27</v>
      </c>
      <c r="E1009">
        <v>96153</v>
      </c>
      <c r="F1009">
        <v>8</v>
      </c>
      <c r="G1009">
        <f t="shared" si="13"/>
        <v>157690.92000000001</v>
      </c>
    </row>
    <row r="1010" spans="1:7" x14ac:dyDescent="0.3">
      <c r="A1010">
        <v>2018</v>
      </c>
      <c r="B1010" t="str">
        <f t="shared" si="12"/>
        <v>2018.1.28</v>
      </c>
      <c r="C1010" t="s">
        <v>43</v>
      </c>
      <c r="D1010">
        <f>VLOOKUP(C1010,[1]StateCodeMapping!$A$2:$B$52,2,FALSE)</f>
        <v>28</v>
      </c>
      <c r="E1010">
        <v>60081</v>
      </c>
      <c r="F1010">
        <v>1</v>
      </c>
      <c r="G1010">
        <f t="shared" si="13"/>
        <v>31242.120000000003</v>
      </c>
    </row>
    <row r="1011" spans="1:7" x14ac:dyDescent="0.3">
      <c r="A1011">
        <v>2018</v>
      </c>
      <c r="B1011" t="str">
        <f t="shared" si="12"/>
        <v>2018.2.28</v>
      </c>
      <c r="C1011" t="s">
        <v>43</v>
      </c>
      <c r="D1011">
        <f>VLOOKUP(C1011,[1]StateCodeMapping!$A$2:$B$52,2,FALSE)</f>
        <v>28</v>
      </c>
      <c r="E1011">
        <v>60081</v>
      </c>
      <c r="F1011">
        <v>2</v>
      </c>
      <c r="G1011">
        <f t="shared" si="13"/>
        <v>40855.08</v>
      </c>
    </row>
    <row r="1012" spans="1:7" x14ac:dyDescent="0.3">
      <c r="A1012">
        <v>2018</v>
      </c>
      <c r="B1012" t="str">
        <f t="shared" si="12"/>
        <v>2018.3.28</v>
      </c>
      <c r="C1012" t="s">
        <v>43</v>
      </c>
      <c r="D1012">
        <f>VLOOKUP(C1012,[1]StateCodeMapping!$A$2:$B$52,2,FALSE)</f>
        <v>28</v>
      </c>
      <c r="E1012">
        <v>60081</v>
      </c>
      <c r="F1012">
        <v>3</v>
      </c>
      <c r="G1012">
        <f t="shared" si="13"/>
        <v>50468.040000000008</v>
      </c>
    </row>
    <row r="1013" spans="1:7" x14ac:dyDescent="0.3">
      <c r="A1013">
        <v>2018</v>
      </c>
      <c r="B1013" t="str">
        <f t="shared" si="12"/>
        <v>2018.4.28</v>
      </c>
      <c r="C1013" t="s">
        <v>43</v>
      </c>
      <c r="D1013">
        <f>VLOOKUP(C1013,[1]StateCodeMapping!$A$2:$B$52,2,FALSE)</f>
        <v>28</v>
      </c>
      <c r="E1013">
        <v>60081</v>
      </c>
      <c r="F1013">
        <v>4</v>
      </c>
      <c r="G1013">
        <f t="shared" si="13"/>
        <v>60081</v>
      </c>
    </row>
    <row r="1014" spans="1:7" x14ac:dyDescent="0.3">
      <c r="A1014">
        <v>2018</v>
      </c>
      <c r="B1014" t="str">
        <f t="shared" si="12"/>
        <v>2018.5.28</v>
      </c>
      <c r="C1014" t="s">
        <v>43</v>
      </c>
      <c r="D1014">
        <f>VLOOKUP(C1014,[1]StateCodeMapping!$A$2:$B$52,2,FALSE)</f>
        <v>28</v>
      </c>
      <c r="E1014">
        <v>60081</v>
      </c>
      <c r="F1014">
        <v>5</v>
      </c>
      <c r="G1014">
        <f t="shared" si="13"/>
        <v>69693.960000000006</v>
      </c>
    </row>
    <row r="1015" spans="1:7" x14ac:dyDescent="0.3">
      <c r="A1015">
        <v>2018</v>
      </c>
      <c r="B1015" t="str">
        <f t="shared" si="12"/>
        <v>2018.6.28</v>
      </c>
      <c r="C1015" t="s">
        <v>43</v>
      </c>
      <c r="D1015">
        <f>VLOOKUP(C1015,[1]StateCodeMapping!$A$2:$B$52,2,FALSE)</f>
        <v>28</v>
      </c>
      <c r="E1015">
        <v>60081</v>
      </c>
      <c r="F1015">
        <v>6</v>
      </c>
      <c r="G1015">
        <f t="shared" si="13"/>
        <v>79306.92</v>
      </c>
    </row>
    <row r="1016" spans="1:7" x14ac:dyDescent="0.3">
      <c r="A1016">
        <v>2018</v>
      </c>
      <c r="B1016" t="str">
        <f t="shared" si="12"/>
        <v>2018.7.28</v>
      </c>
      <c r="C1016" t="s">
        <v>43</v>
      </c>
      <c r="D1016">
        <f>VLOOKUP(C1016,[1]StateCodeMapping!$A$2:$B$52,2,FALSE)</f>
        <v>28</v>
      </c>
      <c r="E1016">
        <v>60081</v>
      </c>
      <c r="F1016">
        <v>7</v>
      </c>
      <c r="G1016">
        <f t="shared" si="13"/>
        <v>88919.88</v>
      </c>
    </row>
    <row r="1017" spans="1:7" x14ac:dyDescent="0.3">
      <c r="A1017">
        <v>2018</v>
      </c>
      <c r="B1017" t="str">
        <f t="shared" si="12"/>
        <v>2018.8.28</v>
      </c>
      <c r="C1017" t="s">
        <v>43</v>
      </c>
      <c r="D1017">
        <f>VLOOKUP(C1017,[1]StateCodeMapping!$A$2:$B$52,2,FALSE)</f>
        <v>28</v>
      </c>
      <c r="E1017">
        <v>60081</v>
      </c>
      <c r="F1017">
        <v>8</v>
      </c>
      <c r="G1017">
        <f t="shared" si="13"/>
        <v>98532.840000000011</v>
      </c>
    </row>
    <row r="1018" spans="1:7" x14ac:dyDescent="0.3">
      <c r="A1018">
        <v>2018</v>
      </c>
      <c r="B1018" t="str">
        <f t="shared" si="12"/>
        <v>2018.1.29</v>
      </c>
      <c r="C1018" t="s">
        <v>44</v>
      </c>
      <c r="D1018">
        <f>VLOOKUP(C1018,[1]StateCodeMapping!$A$2:$B$52,2,FALSE)</f>
        <v>29</v>
      </c>
      <c r="E1018">
        <v>75671</v>
      </c>
      <c r="F1018">
        <v>1</v>
      </c>
      <c r="G1018">
        <f t="shared" si="13"/>
        <v>39348.92</v>
      </c>
    </row>
    <row r="1019" spans="1:7" x14ac:dyDescent="0.3">
      <c r="A1019">
        <v>2018</v>
      </c>
      <c r="B1019" t="str">
        <f t="shared" si="12"/>
        <v>2018.2.29</v>
      </c>
      <c r="C1019" t="s">
        <v>44</v>
      </c>
      <c r="D1019">
        <f>VLOOKUP(C1019,[1]StateCodeMapping!$A$2:$B$52,2,FALSE)</f>
        <v>29</v>
      </c>
      <c r="E1019">
        <v>75671</v>
      </c>
      <c r="F1019">
        <v>2</v>
      </c>
      <c r="G1019">
        <f t="shared" si="13"/>
        <v>51456.280000000006</v>
      </c>
    </row>
    <row r="1020" spans="1:7" x14ac:dyDescent="0.3">
      <c r="A1020">
        <v>2018</v>
      </c>
      <c r="B1020" t="str">
        <f t="shared" si="12"/>
        <v>2018.3.29</v>
      </c>
      <c r="C1020" t="s">
        <v>44</v>
      </c>
      <c r="D1020">
        <f>VLOOKUP(C1020,[1]StateCodeMapping!$A$2:$B$52,2,FALSE)</f>
        <v>29</v>
      </c>
      <c r="E1020">
        <v>75671</v>
      </c>
      <c r="F1020">
        <v>3</v>
      </c>
      <c r="G1020">
        <f t="shared" si="13"/>
        <v>63563.640000000007</v>
      </c>
    </row>
    <row r="1021" spans="1:7" x14ac:dyDescent="0.3">
      <c r="A1021">
        <v>2018</v>
      </c>
      <c r="B1021" t="str">
        <f t="shared" si="12"/>
        <v>2018.4.29</v>
      </c>
      <c r="C1021" t="s">
        <v>44</v>
      </c>
      <c r="D1021">
        <f>VLOOKUP(C1021,[1]StateCodeMapping!$A$2:$B$52,2,FALSE)</f>
        <v>29</v>
      </c>
      <c r="E1021">
        <v>75671</v>
      </c>
      <c r="F1021">
        <v>4</v>
      </c>
      <c r="G1021">
        <f t="shared" si="13"/>
        <v>75671</v>
      </c>
    </row>
    <row r="1022" spans="1:7" x14ac:dyDescent="0.3">
      <c r="A1022">
        <v>2018</v>
      </c>
      <c r="B1022" t="str">
        <f t="shared" si="12"/>
        <v>2018.5.29</v>
      </c>
      <c r="C1022" t="s">
        <v>44</v>
      </c>
      <c r="D1022">
        <f>VLOOKUP(C1022,[1]StateCodeMapping!$A$2:$B$52,2,FALSE)</f>
        <v>29</v>
      </c>
      <c r="E1022">
        <v>75671</v>
      </c>
      <c r="F1022">
        <v>5</v>
      </c>
      <c r="G1022">
        <f t="shared" si="13"/>
        <v>87778.360000000015</v>
      </c>
    </row>
    <row r="1023" spans="1:7" x14ac:dyDescent="0.3">
      <c r="A1023">
        <v>2018</v>
      </c>
      <c r="B1023" t="str">
        <f t="shared" si="12"/>
        <v>2018.6.29</v>
      </c>
      <c r="C1023" t="s">
        <v>44</v>
      </c>
      <c r="D1023">
        <f>VLOOKUP(C1023,[1]StateCodeMapping!$A$2:$B$52,2,FALSE)</f>
        <v>29</v>
      </c>
      <c r="E1023">
        <v>75671</v>
      </c>
      <c r="F1023">
        <v>6</v>
      </c>
      <c r="G1023">
        <f t="shared" si="13"/>
        <v>99885.72</v>
      </c>
    </row>
    <row r="1024" spans="1:7" x14ac:dyDescent="0.3">
      <c r="A1024">
        <v>2018</v>
      </c>
      <c r="B1024" t="str">
        <f t="shared" si="12"/>
        <v>2018.7.29</v>
      </c>
      <c r="C1024" t="s">
        <v>44</v>
      </c>
      <c r="D1024">
        <f>VLOOKUP(C1024,[1]StateCodeMapping!$A$2:$B$52,2,FALSE)</f>
        <v>29</v>
      </c>
      <c r="E1024">
        <v>75671</v>
      </c>
      <c r="F1024">
        <v>7</v>
      </c>
      <c r="G1024">
        <f t="shared" si="13"/>
        <v>111993.08</v>
      </c>
    </row>
    <row r="1025" spans="1:7" x14ac:dyDescent="0.3">
      <c r="A1025">
        <v>2018</v>
      </c>
      <c r="B1025" t="str">
        <f t="shared" si="12"/>
        <v>2018.8.29</v>
      </c>
      <c r="C1025" t="s">
        <v>44</v>
      </c>
      <c r="D1025">
        <f>VLOOKUP(C1025,[1]StateCodeMapping!$A$2:$B$52,2,FALSE)</f>
        <v>29</v>
      </c>
      <c r="E1025">
        <v>75671</v>
      </c>
      <c r="F1025">
        <v>8</v>
      </c>
      <c r="G1025">
        <f t="shared" si="13"/>
        <v>124100.44</v>
      </c>
    </row>
    <row r="1026" spans="1:7" x14ac:dyDescent="0.3">
      <c r="A1026">
        <v>2018</v>
      </c>
      <c r="B1026" t="str">
        <f t="shared" ref="B1026:B1089" si="14">A1026&amp;"."&amp;F1026&amp;"."&amp;D1026</f>
        <v>2018.1.30</v>
      </c>
      <c r="C1026" t="s">
        <v>45</v>
      </c>
      <c r="D1026">
        <f>VLOOKUP(C1026,[1]StateCodeMapping!$A$2:$B$52,2,FALSE)</f>
        <v>30</v>
      </c>
      <c r="E1026">
        <v>72793</v>
      </c>
      <c r="F1026">
        <v>1</v>
      </c>
      <c r="G1026">
        <f t="shared" ref="G1026:G1089" si="15">E1026*(0.52+(F1026-1)*0.16)</f>
        <v>37852.36</v>
      </c>
    </row>
    <row r="1027" spans="1:7" x14ac:dyDescent="0.3">
      <c r="A1027">
        <v>2018</v>
      </c>
      <c r="B1027" t="str">
        <f t="shared" si="14"/>
        <v>2018.2.30</v>
      </c>
      <c r="C1027" t="s">
        <v>45</v>
      </c>
      <c r="D1027">
        <f>VLOOKUP(C1027,[1]StateCodeMapping!$A$2:$B$52,2,FALSE)</f>
        <v>30</v>
      </c>
      <c r="E1027">
        <v>72793</v>
      </c>
      <c r="F1027">
        <v>2</v>
      </c>
      <c r="G1027">
        <f t="shared" si="15"/>
        <v>49499.240000000005</v>
      </c>
    </row>
    <row r="1028" spans="1:7" x14ac:dyDescent="0.3">
      <c r="A1028">
        <v>2018</v>
      </c>
      <c r="B1028" t="str">
        <f t="shared" si="14"/>
        <v>2018.3.30</v>
      </c>
      <c r="C1028" t="s">
        <v>45</v>
      </c>
      <c r="D1028">
        <f>VLOOKUP(C1028,[1]StateCodeMapping!$A$2:$B$52,2,FALSE)</f>
        <v>30</v>
      </c>
      <c r="E1028">
        <v>72793</v>
      </c>
      <c r="F1028">
        <v>3</v>
      </c>
      <c r="G1028">
        <f t="shared" si="15"/>
        <v>61146.12</v>
      </c>
    </row>
    <row r="1029" spans="1:7" x14ac:dyDescent="0.3">
      <c r="A1029">
        <v>2018</v>
      </c>
      <c r="B1029" t="str">
        <f t="shared" si="14"/>
        <v>2018.4.30</v>
      </c>
      <c r="C1029" t="s">
        <v>45</v>
      </c>
      <c r="D1029">
        <f>VLOOKUP(C1029,[1]StateCodeMapping!$A$2:$B$52,2,FALSE)</f>
        <v>30</v>
      </c>
      <c r="E1029">
        <v>72793</v>
      </c>
      <c r="F1029">
        <v>4</v>
      </c>
      <c r="G1029">
        <f t="shared" si="15"/>
        <v>72793</v>
      </c>
    </row>
    <row r="1030" spans="1:7" x14ac:dyDescent="0.3">
      <c r="A1030">
        <v>2018</v>
      </c>
      <c r="B1030" t="str">
        <f t="shared" si="14"/>
        <v>2018.5.30</v>
      </c>
      <c r="C1030" t="s">
        <v>45</v>
      </c>
      <c r="D1030">
        <f>VLOOKUP(C1030,[1]StateCodeMapping!$A$2:$B$52,2,FALSE)</f>
        <v>30</v>
      </c>
      <c r="E1030">
        <v>72793</v>
      </c>
      <c r="F1030">
        <v>5</v>
      </c>
      <c r="G1030">
        <f t="shared" si="15"/>
        <v>84439.88</v>
      </c>
    </row>
    <row r="1031" spans="1:7" x14ac:dyDescent="0.3">
      <c r="A1031">
        <v>2018</v>
      </c>
      <c r="B1031" t="str">
        <f t="shared" si="14"/>
        <v>2018.6.30</v>
      </c>
      <c r="C1031" t="s">
        <v>45</v>
      </c>
      <c r="D1031">
        <f>VLOOKUP(C1031,[1]StateCodeMapping!$A$2:$B$52,2,FALSE)</f>
        <v>30</v>
      </c>
      <c r="E1031">
        <v>72793</v>
      </c>
      <c r="F1031">
        <v>6</v>
      </c>
      <c r="G1031">
        <f t="shared" si="15"/>
        <v>96086.760000000009</v>
      </c>
    </row>
    <row r="1032" spans="1:7" x14ac:dyDescent="0.3">
      <c r="A1032">
        <v>2018</v>
      </c>
      <c r="B1032" t="str">
        <f t="shared" si="14"/>
        <v>2018.7.30</v>
      </c>
      <c r="C1032" t="s">
        <v>45</v>
      </c>
      <c r="D1032">
        <f>VLOOKUP(C1032,[1]StateCodeMapping!$A$2:$B$52,2,FALSE)</f>
        <v>30</v>
      </c>
      <c r="E1032">
        <v>72793</v>
      </c>
      <c r="F1032">
        <v>7</v>
      </c>
      <c r="G1032">
        <f t="shared" si="15"/>
        <v>107733.64</v>
      </c>
    </row>
    <row r="1033" spans="1:7" x14ac:dyDescent="0.3">
      <c r="A1033">
        <v>2018</v>
      </c>
      <c r="B1033" t="str">
        <f t="shared" si="14"/>
        <v>2018.8.30</v>
      </c>
      <c r="C1033" t="s">
        <v>45</v>
      </c>
      <c r="D1033">
        <f>VLOOKUP(C1033,[1]StateCodeMapping!$A$2:$B$52,2,FALSE)</f>
        <v>30</v>
      </c>
      <c r="E1033">
        <v>72793</v>
      </c>
      <c r="F1033">
        <v>8</v>
      </c>
      <c r="G1033">
        <f t="shared" si="15"/>
        <v>119380.52</v>
      </c>
    </row>
    <row r="1034" spans="1:7" x14ac:dyDescent="0.3">
      <c r="A1034">
        <v>2018</v>
      </c>
      <c r="B1034" t="str">
        <f t="shared" si="14"/>
        <v>2018.1.31</v>
      </c>
      <c r="C1034" t="s">
        <v>46</v>
      </c>
      <c r="D1034">
        <f>VLOOKUP(C1034,[1]StateCodeMapping!$A$2:$B$52,2,FALSE)</f>
        <v>31</v>
      </c>
      <c r="E1034">
        <v>80086</v>
      </c>
      <c r="F1034">
        <v>1</v>
      </c>
      <c r="G1034">
        <f t="shared" si="15"/>
        <v>41644.720000000001</v>
      </c>
    </row>
    <row r="1035" spans="1:7" x14ac:dyDescent="0.3">
      <c r="A1035">
        <v>2018</v>
      </c>
      <c r="B1035" t="str">
        <f t="shared" si="14"/>
        <v>2018.2.31</v>
      </c>
      <c r="C1035" t="s">
        <v>46</v>
      </c>
      <c r="D1035">
        <f>VLOOKUP(C1035,[1]StateCodeMapping!$A$2:$B$52,2,FALSE)</f>
        <v>31</v>
      </c>
      <c r="E1035">
        <v>80086</v>
      </c>
      <c r="F1035">
        <v>2</v>
      </c>
      <c r="G1035">
        <f t="shared" si="15"/>
        <v>54458.48</v>
      </c>
    </row>
    <row r="1036" spans="1:7" x14ac:dyDescent="0.3">
      <c r="A1036">
        <v>2018</v>
      </c>
      <c r="B1036" t="str">
        <f t="shared" si="14"/>
        <v>2018.3.31</v>
      </c>
      <c r="C1036" t="s">
        <v>46</v>
      </c>
      <c r="D1036">
        <f>VLOOKUP(C1036,[1]StateCodeMapping!$A$2:$B$52,2,FALSE)</f>
        <v>31</v>
      </c>
      <c r="E1036">
        <v>80086</v>
      </c>
      <c r="F1036">
        <v>3</v>
      </c>
      <c r="G1036">
        <f t="shared" si="15"/>
        <v>67272.240000000005</v>
      </c>
    </row>
    <row r="1037" spans="1:7" x14ac:dyDescent="0.3">
      <c r="A1037">
        <v>2018</v>
      </c>
      <c r="B1037" t="str">
        <f t="shared" si="14"/>
        <v>2018.4.31</v>
      </c>
      <c r="C1037" t="s">
        <v>46</v>
      </c>
      <c r="D1037">
        <f>VLOOKUP(C1037,[1]StateCodeMapping!$A$2:$B$52,2,FALSE)</f>
        <v>31</v>
      </c>
      <c r="E1037">
        <v>80086</v>
      </c>
      <c r="F1037">
        <v>4</v>
      </c>
      <c r="G1037">
        <f t="shared" si="15"/>
        <v>80086</v>
      </c>
    </row>
    <row r="1038" spans="1:7" x14ac:dyDescent="0.3">
      <c r="A1038">
        <v>2018</v>
      </c>
      <c r="B1038" t="str">
        <f t="shared" si="14"/>
        <v>2018.5.31</v>
      </c>
      <c r="C1038" t="s">
        <v>46</v>
      </c>
      <c r="D1038">
        <f>VLOOKUP(C1038,[1]StateCodeMapping!$A$2:$B$52,2,FALSE)</f>
        <v>31</v>
      </c>
      <c r="E1038">
        <v>80086</v>
      </c>
      <c r="F1038">
        <v>5</v>
      </c>
      <c r="G1038">
        <f t="shared" si="15"/>
        <v>92899.760000000009</v>
      </c>
    </row>
    <row r="1039" spans="1:7" x14ac:dyDescent="0.3">
      <c r="A1039">
        <v>2018</v>
      </c>
      <c r="B1039" t="str">
        <f t="shared" si="14"/>
        <v>2018.6.31</v>
      </c>
      <c r="C1039" t="s">
        <v>46</v>
      </c>
      <c r="D1039">
        <f>VLOOKUP(C1039,[1]StateCodeMapping!$A$2:$B$52,2,FALSE)</f>
        <v>31</v>
      </c>
      <c r="E1039">
        <v>80086</v>
      </c>
      <c r="F1039">
        <v>6</v>
      </c>
      <c r="G1039">
        <f t="shared" si="15"/>
        <v>105713.52</v>
      </c>
    </row>
    <row r="1040" spans="1:7" x14ac:dyDescent="0.3">
      <c r="A1040">
        <v>2018</v>
      </c>
      <c r="B1040" t="str">
        <f t="shared" si="14"/>
        <v>2018.7.31</v>
      </c>
      <c r="C1040" t="s">
        <v>46</v>
      </c>
      <c r="D1040">
        <f>VLOOKUP(C1040,[1]StateCodeMapping!$A$2:$B$52,2,FALSE)</f>
        <v>31</v>
      </c>
      <c r="E1040">
        <v>80086</v>
      </c>
      <c r="F1040">
        <v>7</v>
      </c>
      <c r="G1040">
        <f t="shared" si="15"/>
        <v>118527.28</v>
      </c>
    </row>
    <row r="1041" spans="1:7" x14ac:dyDescent="0.3">
      <c r="A1041">
        <v>2018</v>
      </c>
      <c r="B1041" t="str">
        <f t="shared" si="14"/>
        <v>2018.8.31</v>
      </c>
      <c r="C1041" t="s">
        <v>46</v>
      </c>
      <c r="D1041">
        <f>VLOOKUP(C1041,[1]StateCodeMapping!$A$2:$B$52,2,FALSE)</f>
        <v>31</v>
      </c>
      <c r="E1041">
        <v>80086</v>
      </c>
      <c r="F1041">
        <v>8</v>
      </c>
      <c r="G1041">
        <f t="shared" si="15"/>
        <v>131341.04</v>
      </c>
    </row>
    <row r="1042" spans="1:7" x14ac:dyDescent="0.3">
      <c r="A1042">
        <v>2018</v>
      </c>
      <c r="B1042" t="str">
        <f t="shared" si="14"/>
        <v>2018.1.32</v>
      </c>
      <c r="C1042" t="s">
        <v>47</v>
      </c>
      <c r="D1042">
        <f>VLOOKUP(C1042,[1]StateCodeMapping!$A$2:$B$52,2,FALSE)</f>
        <v>32</v>
      </c>
      <c r="E1042">
        <v>69361</v>
      </c>
      <c r="F1042">
        <v>1</v>
      </c>
      <c r="G1042">
        <f t="shared" si="15"/>
        <v>36067.72</v>
      </c>
    </row>
    <row r="1043" spans="1:7" x14ac:dyDescent="0.3">
      <c r="A1043">
        <v>2018</v>
      </c>
      <c r="B1043" t="str">
        <f t="shared" si="14"/>
        <v>2018.2.32</v>
      </c>
      <c r="C1043" t="s">
        <v>47</v>
      </c>
      <c r="D1043">
        <f>VLOOKUP(C1043,[1]StateCodeMapping!$A$2:$B$52,2,FALSE)</f>
        <v>32</v>
      </c>
      <c r="E1043">
        <v>69361</v>
      </c>
      <c r="F1043">
        <v>2</v>
      </c>
      <c r="G1043">
        <f t="shared" si="15"/>
        <v>47165.48</v>
      </c>
    </row>
    <row r="1044" spans="1:7" x14ac:dyDescent="0.3">
      <c r="A1044">
        <v>2018</v>
      </c>
      <c r="B1044" t="str">
        <f t="shared" si="14"/>
        <v>2018.3.32</v>
      </c>
      <c r="C1044" t="s">
        <v>47</v>
      </c>
      <c r="D1044">
        <f>VLOOKUP(C1044,[1]StateCodeMapping!$A$2:$B$52,2,FALSE)</f>
        <v>32</v>
      </c>
      <c r="E1044">
        <v>69361</v>
      </c>
      <c r="F1044">
        <v>3</v>
      </c>
      <c r="G1044">
        <f t="shared" si="15"/>
        <v>58263.240000000005</v>
      </c>
    </row>
    <row r="1045" spans="1:7" x14ac:dyDescent="0.3">
      <c r="A1045">
        <v>2018</v>
      </c>
      <c r="B1045" t="str">
        <f t="shared" si="14"/>
        <v>2018.4.32</v>
      </c>
      <c r="C1045" t="s">
        <v>47</v>
      </c>
      <c r="D1045">
        <f>VLOOKUP(C1045,[1]StateCodeMapping!$A$2:$B$52,2,FALSE)</f>
        <v>32</v>
      </c>
      <c r="E1045">
        <v>69361</v>
      </c>
      <c r="F1045">
        <v>4</v>
      </c>
      <c r="G1045">
        <f t="shared" si="15"/>
        <v>69361</v>
      </c>
    </row>
    <row r="1046" spans="1:7" x14ac:dyDescent="0.3">
      <c r="A1046">
        <v>2018</v>
      </c>
      <c r="B1046" t="str">
        <f t="shared" si="14"/>
        <v>2018.5.32</v>
      </c>
      <c r="C1046" t="s">
        <v>47</v>
      </c>
      <c r="D1046">
        <f>VLOOKUP(C1046,[1]StateCodeMapping!$A$2:$B$52,2,FALSE)</f>
        <v>32</v>
      </c>
      <c r="E1046">
        <v>69361</v>
      </c>
      <c r="F1046">
        <v>5</v>
      </c>
      <c r="G1046">
        <f t="shared" si="15"/>
        <v>80458.760000000009</v>
      </c>
    </row>
    <row r="1047" spans="1:7" x14ac:dyDescent="0.3">
      <c r="A1047">
        <v>2018</v>
      </c>
      <c r="B1047" t="str">
        <f t="shared" si="14"/>
        <v>2018.6.32</v>
      </c>
      <c r="C1047" t="s">
        <v>47</v>
      </c>
      <c r="D1047">
        <f>VLOOKUP(C1047,[1]StateCodeMapping!$A$2:$B$52,2,FALSE)</f>
        <v>32</v>
      </c>
      <c r="E1047">
        <v>69361</v>
      </c>
      <c r="F1047">
        <v>6</v>
      </c>
      <c r="G1047">
        <f t="shared" si="15"/>
        <v>91556.52</v>
      </c>
    </row>
    <row r="1048" spans="1:7" x14ac:dyDescent="0.3">
      <c r="A1048">
        <v>2018</v>
      </c>
      <c r="B1048" t="str">
        <f t="shared" si="14"/>
        <v>2018.7.32</v>
      </c>
      <c r="C1048" t="s">
        <v>47</v>
      </c>
      <c r="D1048">
        <f>VLOOKUP(C1048,[1]StateCodeMapping!$A$2:$B$52,2,FALSE)</f>
        <v>32</v>
      </c>
      <c r="E1048">
        <v>69361</v>
      </c>
      <c r="F1048">
        <v>7</v>
      </c>
      <c r="G1048">
        <f t="shared" si="15"/>
        <v>102654.28</v>
      </c>
    </row>
    <row r="1049" spans="1:7" x14ac:dyDescent="0.3">
      <c r="A1049">
        <v>2018</v>
      </c>
      <c r="B1049" t="str">
        <f t="shared" si="14"/>
        <v>2018.8.32</v>
      </c>
      <c r="C1049" t="s">
        <v>47</v>
      </c>
      <c r="D1049">
        <f>VLOOKUP(C1049,[1]StateCodeMapping!$A$2:$B$52,2,FALSE)</f>
        <v>32</v>
      </c>
      <c r="E1049">
        <v>69361</v>
      </c>
      <c r="F1049">
        <v>8</v>
      </c>
      <c r="G1049">
        <f t="shared" si="15"/>
        <v>113752.04000000001</v>
      </c>
    </row>
    <row r="1050" spans="1:7" x14ac:dyDescent="0.3">
      <c r="A1050">
        <v>2018</v>
      </c>
      <c r="B1050" t="str">
        <f t="shared" si="14"/>
        <v>2018.1.33</v>
      </c>
      <c r="C1050" t="s">
        <v>48</v>
      </c>
      <c r="D1050">
        <f>VLOOKUP(C1050,[1]StateCodeMapping!$A$2:$B$52,2,FALSE)</f>
        <v>33</v>
      </c>
      <c r="E1050">
        <v>102375</v>
      </c>
      <c r="F1050">
        <v>1</v>
      </c>
      <c r="G1050">
        <f t="shared" si="15"/>
        <v>53235</v>
      </c>
    </row>
    <row r="1051" spans="1:7" x14ac:dyDescent="0.3">
      <c r="A1051">
        <v>2018</v>
      </c>
      <c r="B1051" t="str">
        <f t="shared" si="14"/>
        <v>2018.2.33</v>
      </c>
      <c r="C1051" t="s">
        <v>48</v>
      </c>
      <c r="D1051">
        <f>VLOOKUP(C1051,[1]StateCodeMapping!$A$2:$B$52,2,FALSE)</f>
        <v>33</v>
      </c>
      <c r="E1051">
        <v>102375</v>
      </c>
      <c r="F1051">
        <v>2</v>
      </c>
      <c r="G1051">
        <f t="shared" si="15"/>
        <v>69615</v>
      </c>
    </row>
    <row r="1052" spans="1:7" x14ac:dyDescent="0.3">
      <c r="A1052">
        <v>2018</v>
      </c>
      <c r="B1052" t="str">
        <f t="shared" si="14"/>
        <v>2018.3.33</v>
      </c>
      <c r="C1052" t="s">
        <v>48</v>
      </c>
      <c r="D1052">
        <f>VLOOKUP(C1052,[1]StateCodeMapping!$A$2:$B$52,2,FALSE)</f>
        <v>33</v>
      </c>
      <c r="E1052">
        <v>102375</v>
      </c>
      <c r="F1052">
        <v>3</v>
      </c>
      <c r="G1052">
        <f t="shared" si="15"/>
        <v>85995.000000000015</v>
      </c>
    </row>
    <row r="1053" spans="1:7" x14ac:dyDescent="0.3">
      <c r="A1053">
        <v>2018</v>
      </c>
      <c r="B1053" t="str">
        <f t="shared" si="14"/>
        <v>2018.4.33</v>
      </c>
      <c r="C1053" t="s">
        <v>48</v>
      </c>
      <c r="D1053">
        <f>VLOOKUP(C1053,[1]StateCodeMapping!$A$2:$B$52,2,FALSE)</f>
        <v>33</v>
      </c>
      <c r="E1053">
        <v>102375</v>
      </c>
      <c r="F1053">
        <v>4</v>
      </c>
      <c r="G1053">
        <f t="shared" si="15"/>
        <v>102375</v>
      </c>
    </row>
    <row r="1054" spans="1:7" x14ac:dyDescent="0.3">
      <c r="A1054">
        <v>2018</v>
      </c>
      <c r="B1054" t="str">
        <f t="shared" si="14"/>
        <v>2018.5.33</v>
      </c>
      <c r="C1054" t="s">
        <v>48</v>
      </c>
      <c r="D1054">
        <f>VLOOKUP(C1054,[1]StateCodeMapping!$A$2:$B$52,2,FALSE)</f>
        <v>33</v>
      </c>
      <c r="E1054">
        <v>102375</v>
      </c>
      <c r="F1054">
        <v>5</v>
      </c>
      <c r="G1054">
        <f t="shared" si="15"/>
        <v>118755.00000000001</v>
      </c>
    </row>
    <row r="1055" spans="1:7" x14ac:dyDescent="0.3">
      <c r="A1055">
        <v>2018</v>
      </c>
      <c r="B1055" t="str">
        <f t="shared" si="14"/>
        <v>2018.6.33</v>
      </c>
      <c r="C1055" t="s">
        <v>48</v>
      </c>
      <c r="D1055">
        <f>VLOOKUP(C1055,[1]StateCodeMapping!$A$2:$B$52,2,FALSE)</f>
        <v>33</v>
      </c>
      <c r="E1055">
        <v>102375</v>
      </c>
      <c r="F1055">
        <v>6</v>
      </c>
      <c r="G1055">
        <f t="shared" si="15"/>
        <v>135135</v>
      </c>
    </row>
    <row r="1056" spans="1:7" x14ac:dyDescent="0.3">
      <c r="A1056">
        <v>2018</v>
      </c>
      <c r="B1056" t="str">
        <f t="shared" si="14"/>
        <v>2018.7.33</v>
      </c>
      <c r="C1056" t="s">
        <v>48</v>
      </c>
      <c r="D1056">
        <f>VLOOKUP(C1056,[1]StateCodeMapping!$A$2:$B$52,2,FALSE)</f>
        <v>33</v>
      </c>
      <c r="E1056">
        <v>102375</v>
      </c>
      <c r="F1056">
        <v>7</v>
      </c>
      <c r="G1056">
        <f t="shared" si="15"/>
        <v>151515</v>
      </c>
    </row>
    <row r="1057" spans="1:7" x14ac:dyDescent="0.3">
      <c r="A1057">
        <v>2018</v>
      </c>
      <c r="B1057" t="str">
        <f t="shared" si="14"/>
        <v>2018.8.33</v>
      </c>
      <c r="C1057" t="s">
        <v>48</v>
      </c>
      <c r="D1057">
        <f>VLOOKUP(C1057,[1]StateCodeMapping!$A$2:$B$52,2,FALSE)</f>
        <v>33</v>
      </c>
      <c r="E1057">
        <v>102375</v>
      </c>
      <c r="F1057">
        <v>8</v>
      </c>
      <c r="G1057">
        <f t="shared" si="15"/>
        <v>167895</v>
      </c>
    </row>
    <row r="1058" spans="1:7" x14ac:dyDescent="0.3">
      <c r="A1058">
        <v>2018</v>
      </c>
      <c r="B1058" t="str">
        <f t="shared" si="14"/>
        <v>2018.1.34</v>
      </c>
      <c r="C1058" t="s">
        <v>49</v>
      </c>
      <c r="D1058">
        <f>VLOOKUP(C1058,[1]StateCodeMapping!$A$2:$B$52,2,FALSE)</f>
        <v>34</v>
      </c>
      <c r="E1058">
        <v>110206</v>
      </c>
      <c r="F1058">
        <v>1</v>
      </c>
      <c r="G1058">
        <f t="shared" si="15"/>
        <v>57307.12</v>
      </c>
    </row>
    <row r="1059" spans="1:7" x14ac:dyDescent="0.3">
      <c r="A1059">
        <v>2018</v>
      </c>
      <c r="B1059" t="str">
        <f t="shared" si="14"/>
        <v>2018.2.34</v>
      </c>
      <c r="C1059" t="s">
        <v>49</v>
      </c>
      <c r="D1059">
        <f>VLOOKUP(C1059,[1]StateCodeMapping!$A$2:$B$52,2,FALSE)</f>
        <v>34</v>
      </c>
      <c r="E1059">
        <v>110206</v>
      </c>
      <c r="F1059">
        <v>2</v>
      </c>
      <c r="G1059">
        <f t="shared" si="15"/>
        <v>74940.08</v>
      </c>
    </row>
    <row r="1060" spans="1:7" x14ac:dyDescent="0.3">
      <c r="A1060">
        <v>2018</v>
      </c>
      <c r="B1060" t="str">
        <f t="shared" si="14"/>
        <v>2018.3.34</v>
      </c>
      <c r="C1060" t="s">
        <v>49</v>
      </c>
      <c r="D1060">
        <f>VLOOKUP(C1060,[1]StateCodeMapping!$A$2:$B$52,2,FALSE)</f>
        <v>34</v>
      </c>
      <c r="E1060">
        <v>110206</v>
      </c>
      <c r="F1060">
        <v>3</v>
      </c>
      <c r="G1060">
        <f t="shared" si="15"/>
        <v>92573.040000000008</v>
      </c>
    </row>
    <row r="1061" spans="1:7" x14ac:dyDescent="0.3">
      <c r="A1061">
        <v>2018</v>
      </c>
      <c r="B1061" t="str">
        <f t="shared" si="14"/>
        <v>2018.4.34</v>
      </c>
      <c r="C1061" t="s">
        <v>49</v>
      </c>
      <c r="D1061">
        <f>VLOOKUP(C1061,[1]StateCodeMapping!$A$2:$B$52,2,FALSE)</f>
        <v>34</v>
      </c>
      <c r="E1061">
        <v>110206</v>
      </c>
      <c r="F1061">
        <v>4</v>
      </c>
      <c r="G1061">
        <f t="shared" si="15"/>
        <v>110206</v>
      </c>
    </row>
    <row r="1062" spans="1:7" x14ac:dyDescent="0.3">
      <c r="A1062">
        <v>2018</v>
      </c>
      <c r="B1062" t="str">
        <f t="shared" si="14"/>
        <v>2018.5.34</v>
      </c>
      <c r="C1062" t="s">
        <v>49</v>
      </c>
      <c r="D1062">
        <f>VLOOKUP(C1062,[1]StateCodeMapping!$A$2:$B$52,2,FALSE)</f>
        <v>34</v>
      </c>
      <c r="E1062">
        <v>110206</v>
      </c>
      <c r="F1062">
        <v>5</v>
      </c>
      <c r="G1062">
        <f t="shared" si="15"/>
        <v>127838.96000000002</v>
      </c>
    </row>
    <row r="1063" spans="1:7" x14ac:dyDescent="0.3">
      <c r="A1063">
        <v>2018</v>
      </c>
      <c r="B1063" t="str">
        <f t="shared" si="14"/>
        <v>2018.6.34</v>
      </c>
      <c r="C1063" t="s">
        <v>49</v>
      </c>
      <c r="D1063">
        <f>VLOOKUP(C1063,[1]StateCodeMapping!$A$2:$B$52,2,FALSE)</f>
        <v>34</v>
      </c>
      <c r="E1063">
        <v>110206</v>
      </c>
      <c r="F1063">
        <v>6</v>
      </c>
      <c r="G1063">
        <f t="shared" si="15"/>
        <v>145471.92000000001</v>
      </c>
    </row>
    <row r="1064" spans="1:7" x14ac:dyDescent="0.3">
      <c r="A1064">
        <v>2018</v>
      </c>
      <c r="B1064" t="str">
        <f t="shared" si="14"/>
        <v>2018.7.34</v>
      </c>
      <c r="C1064" t="s">
        <v>49</v>
      </c>
      <c r="D1064">
        <f>VLOOKUP(C1064,[1]StateCodeMapping!$A$2:$B$52,2,FALSE)</f>
        <v>34</v>
      </c>
      <c r="E1064">
        <v>110206</v>
      </c>
      <c r="F1064">
        <v>7</v>
      </c>
      <c r="G1064">
        <f t="shared" si="15"/>
        <v>163104.88</v>
      </c>
    </row>
    <row r="1065" spans="1:7" x14ac:dyDescent="0.3">
      <c r="A1065">
        <v>2018</v>
      </c>
      <c r="B1065" t="str">
        <f t="shared" si="14"/>
        <v>2018.8.34</v>
      </c>
      <c r="C1065" t="s">
        <v>49</v>
      </c>
      <c r="D1065">
        <f>VLOOKUP(C1065,[1]StateCodeMapping!$A$2:$B$52,2,FALSE)</f>
        <v>34</v>
      </c>
      <c r="E1065">
        <v>110206</v>
      </c>
      <c r="F1065">
        <v>8</v>
      </c>
      <c r="G1065">
        <f t="shared" si="15"/>
        <v>180737.84000000003</v>
      </c>
    </row>
    <row r="1066" spans="1:7" x14ac:dyDescent="0.3">
      <c r="A1066">
        <v>2018</v>
      </c>
      <c r="B1066" t="str">
        <f t="shared" si="14"/>
        <v>2018.1.35</v>
      </c>
      <c r="C1066" t="s">
        <v>50</v>
      </c>
      <c r="D1066">
        <f>VLOOKUP(C1066,[1]StateCodeMapping!$A$2:$B$52,2,FALSE)</f>
        <v>35</v>
      </c>
      <c r="E1066">
        <v>61388</v>
      </c>
      <c r="F1066">
        <v>1</v>
      </c>
      <c r="G1066">
        <f t="shared" si="15"/>
        <v>31921.760000000002</v>
      </c>
    </row>
    <row r="1067" spans="1:7" x14ac:dyDescent="0.3">
      <c r="A1067">
        <v>2018</v>
      </c>
      <c r="B1067" t="str">
        <f t="shared" si="14"/>
        <v>2018.2.35</v>
      </c>
      <c r="C1067" t="s">
        <v>50</v>
      </c>
      <c r="D1067">
        <f>VLOOKUP(C1067,[1]StateCodeMapping!$A$2:$B$52,2,FALSE)</f>
        <v>35</v>
      </c>
      <c r="E1067">
        <v>61388</v>
      </c>
      <c r="F1067">
        <v>2</v>
      </c>
      <c r="G1067">
        <f t="shared" si="15"/>
        <v>41743.840000000004</v>
      </c>
    </row>
    <row r="1068" spans="1:7" x14ac:dyDescent="0.3">
      <c r="A1068">
        <v>2018</v>
      </c>
      <c r="B1068" t="str">
        <f t="shared" si="14"/>
        <v>2018.3.35</v>
      </c>
      <c r="C1068" t="s">
        <v>50</v>
      </c>
      <c r="D1068">
        <f>VLOOKUP(C1068,[1]StateCodeMapping!$A$2:$B$52,2,FALSE)</f>
        <v>35</v>
      </c>
      <c r="E1068">
        <v>61388</v>
      </c>
      <c r="F1068">
        <v>3</v>
      </c>
      <c r="G1068">
        <f t="shared" si="15"/>
        <v>51565.920000000006</v>
      </c>
    </row>
    <row r="1069" spans="1:7" x14ac:dyDescent="0.3">
      <c r="A1069">
        <v>2018</v>
      </c>
      <c r="B1069" t="str">
        <f t="shared" si="14"/>
        <v>2018.4.35</v>
      </c>
      <c r="C1069" t="s">
        <v>50</v>
      </c>
      <c r="D1069">
        <f>VLOOKUP(C1069,[1]StateCodeMapping!$A$2:$B$52,2,FALSE)</f>
        <v>35</v>
      </c>
      <c r="E1069">
        <v>61388</v>
      </c>
      <c r="F1069">
        <v>4</v>
      </c>
      <c r="G1069">
        <f t="shared" si="15"/>
        <v>61388</v>
      </c>
    </row>
    <row r="1070" spans="1:7" x14ac:dyDescent="0.3">
      <c r="A1070">
        <v>2018</v>
      </c>
      <c r="B1070" t="str">
        <f t="shared" si="14"/>
        <v>2018.5.35</v>
      </c>
      <c r="C1070" t="s">
        <v>50</v>
      </c>
      <c r="D1070">
        <f>VLOOKUP(C1070,[1]StateCodeMapping!$A$2:$B$52,2,FALSE)</f>
        <v>35</v>
      </c>
      <c r="E1070">
        <v>61388</v>
      </c>
      <c r="F1070">
        <v>5</v>
      </c>
      <c r="G1070">
        <f t="shared" si="15"/>
        <v>71210.080000000002</v>
      </c>
    </row>
    <row r="1071" spans="1:7" x14ac:dyDescent="0.3">
      <c r="A1071">
        <v>2018</v>
      </c>
      <c r="B1071" t="str">
        <f t="shared" si="14"/>
        <v>2018.6.35</v>
      </c>
      <c r="C1071" t="s">
        <v>50</v>
      </c>
      <c r="D1071">
        <f>VLOOKUP(C1071,[1]StateCodeMapping!$A$2:$B$52,2,FALSE)</f>
        <v>35</v>
      </c>
      <c r="E1071">
        <v>61388</v>
      </c>
      <c r="F1071">
        <v>6</v>
      </c>
      <c r="G1071">
        <f t="shared" si="15"/>
        <v>81032.160000000003</v>
      </c>
    </row>
    <row r="1072" spans="1:7" x14ac:dyDescent="0.3">
      <c r="A1072">
        <v>2018</v>
      </c>
      <c r="B1072" t="str">
        <f t="shared" si="14"/>
        <v>2018.7.35</v>
      </c>
      <c r="C1072" t="s">
        <v>50</v>
      </c>
      <c r="D1072">
        <f>VLOOKUP(C1072,[1]StateCodeMapping!$A$2:$B$52,2,FALSE)</f>
        <v>35</v>
      </c>
      <c r="E1072">
        <v>61388</v>
      </c>
      <c r="F1072">
        <v>7</v>
      </c>
      <c r="G1072">
        <f t="shared" si="15"/>
        <v>90854.24</v>
      </c>
    </row>
    <row r="1073" spans="1:7" x14ac:dyDescent="0.3">
      <c r="A1073">
        <v>2018</v>
      </c>
      <c r="B1073" t="str">
        <f t="shared" si="14"/>
        <v>2018.8.35</v>
      </c>
      <c r="C1073" t="s">
        <v>50</v>
      </c>
      <c r="D1073">
        <f>VLOOKUP(C1073,[1]StateCodeMapping!$A$2:$B$52,2,FALSE)</f>
        <v>35</v>
      </c>
      <c r="E1073">
        <v>61388</v>
      </c>
      <c r="F1073">
        <v>8</v>
      </c>
      <c r="G1073">
        <f t="shared" si="15"/>
        <v>100676.32</v>
      </c>
    </row>
    <row r="1074" spans="1:7" x14ac:dyDescent="0.3">
      <c r="A1074">
        <v>2018</v>
      </c>
      <c r="B1074" t="str">
        <f t="shared" si="14"/>
        <v>2018.1.36</v>
      </c>
      <c r="C1074" t="s">
        <v>51</v>
      </c>
      <c r="D1074">
        <f>VLOOKUP(C1074,[1]StateCodeMapping!$A$2:$B$52,2,FALSE)</f>
        <v>36</v>
      </c>
      <c r="E1074">
        <v>89137</v>
      </c>
      <c r="F1074">
        <v>1</v>
      </c>
      <c r="G1074">
        <f t="shared" si="15"/>
        <v>46351.24</v>
      </c>
    </row>
    <row r="1075" spans="1:7" x14ac:dyDescent="0.3">
      <c r="A1075">
        <v>2018</v>
      </c>
      <c r="B1075" t="str">
        <f t="shared" si="14"/>
        <v>2018.2.36</v>
      </c>
      <c r="C1075" t="s">
        <v>51</v>
      </c>
      <c r="D1075">
        <f>VLOOKUP(C1075,[1]StateCodeMapping!$A$2:$B$52,2,FALSE)</f>
        <v>36</v>
      </c>
      <c r="E1075">
        <v>89137</v>
      </c>
      <c r="F1075">
        <v>2</v>
      </c>
      <c r="G1075">
        <f t="shared" si="15"/>
        <v>60613.16</v>
      </c>
    </row>
    <row r="1076" spans="1:7" x14ac:dyDescent="0.3">
      <c r="A1076">
        <v>2018</v>
      </c>
      <c r="B1076" t="str">
        <f t="shared" si="14"/>
        <v>2018.3.36</v>
      </c>
      <c r="C1076" t="s">
        <v>51</v>
      </c>
      <c r="D1076">
        <f>VLOOKUP(C1076,[1]StateCodeMapping!$A$2:$B$52,2,FALSE)</f>
        <v>36</v>
      </c>
      <c r="E1076">
        <v>89137</v>
      </c>
      <c r="F1076">
        <v>3</v>
      </c>
      <c r="G1076">
        <f t="shared" si="15"/>
        <v>74875.08</v>
      </c>
    </row>
    <row r="1077" spans="1:7" x14ac:dyDescent="0.3">
      <c r="A1077">
        <v>2018</v>
      </c>
      <c r="B1077" t="str">
        <f t="shared" si="14"/>
        <v>2018.4.36</v>
      </c>
      <c r="C1077" t="s">
        <v>51</v>
      </c>
      <c r="D1077">
        <f>VLOOKUP(C1077,[1]StateCodeMapping!$A$2:$B$52,2,FALSE)</f>
        <v>36</v>
      </c>
      <c r="E1077">
        <v>89137</v>
      </c>
      <c r="F1077">
        <v>4</v>
      </c>
      <c r="G1077">
        <f t="shared" si="15"/>
        <v>89137</v>
      </c>
    </row>
    <row r="1078" spans="1:7" x14ac:dyDescent="0.3">
      <c r="A1078">
        <v>2018</v>
      </c>
      <c r="B1078" t="str">
        <f t="shared" si="14"/>
        <v>2018.5.36</v>
      </c>
      <c r="C1078" t="s">
        <v>51</v>
      </c>
      <c r="D1078">
        <f>VLOOKUP(C1078,[1]StateCodeMapping!$A$2:$B$52,2,FALSE)</f>
        <v>36</v>
      </c>
      <c r="E1078">
        <v>89137</v>
      </c>
      <c r="F1078">
        <v>5</v>
      </c>
      <c r="G1078">
        <f t="shared" si="15"/>
        <v>103398.92000000001</v>
      </c>
    </row>
    <row r="1079" spans="1:7" x14ac:dyDescent="0.3">
      <c r="A1079">
        <v>2018</v>
      </c>
      <c r="B1079" t="str">
        <f t="shared" si="14"/>
        <v>2018.6.36</v>
      </c>
      <c r="C1079" t="s">
        <v>51</v>
      </c>
      <c r="D1079">
        <f>VLOOKUP(C1079,[1]StateCodeMapping!$A$2:$B$52,2,FALSE)</f>
        <v>36</v>
      </c>
      <c r="E1079">
        <v>89137</v>
      </c>
      <c r="F1079">
        <v>6</v>
      </c>
      <c r="G1079">
        <f t="shared" si="15"/>
        <v>117660.84000000001</v>
      </c>
    </row>
    <row r="1080" spans="1:7" x14ac:dyDescent="0.3">
      <c r="A1080">
        <v>2018</v>
      </c>
      <c r="B1080" t="str">
        <f t="shared" si="14"/>
        <v>2018.7.36</v>
      </c>
      <c r="C1080" t="s">
        <v>51</v>
      </c>
      <c r="D1080">
        <f>VLOOKUP(C1080,[1]StateCodeMapping!$A$2:$B$52,2,FALSE)</f>
        <v>36</v>
      </c>
      <c r="E1080">
        <v>89137</v>
      </c>
      <c r="F1080">
        <v>7</v>
      </c>
      <c r="G1080">
        <f t="shared" si="15"/>
        <v>131922.76</v>
      </c>
    </row>
    <row r="1081" spans="1:7" x14ac:dyDescent="0.3">
      <c r="A1081">
        <v>2018</v>
      </c>
      <c r="B1081" t="str">
        <f t="shared" si="14"/>
        <v>2018.8.36</v>
      </c>
      <c r="C1081" t="s">
        <v>51</v>
      </c>
      <c r="D1081">
        <f>VLOOKUP(C1081,[1]StateCodeMapping!$A$2:$B$52,2,FALSE)</f>
        <v>36</v>
      </c>
      <c r="E1081">
        <v>89137</v>
      </c>
      <c r="F1081">
        <v>8</v>
      </c>
      <c r="G1081">
        <f t="shared" si="15"/>
        <v>146184.68000000002</v>
      </c>
    </row>
    <row r="1082" spans="1:7" x14ac:dyDescent="0.3">
      <c r="A1082">
        <v>2018</v>
      </c>
      <c r="B1082" t="str">
        <f t="shared" si="14"/>
        <v>2018.1.37</v>
      </c>
      <c r="C1082" t="s">
        <v>52</v>
      </c>
      <c r="D1082">
        <f>VLOOKUP(C1082,[1]StateCodeMapping!$A$2:$B$52,2,FALSE)</f>
        <v>37</v>
      </c>
      <c r="E1082">
        <v>70319</v>
      </c>
      <c r="F1082">
        <v>1</v>
      </c>
      <c r="G1082">
        <f t="shared" si="15"/>
        <v>36565.880000000005</v>
      </c>
    </row>
    <row r="1083" spans="1:7" x14ac:dyDescent="0.3">
      <c r="A1083">
        <v>2018</v>
      </c>
      <c r="B1083" t="str">
        <f t="shared" si="14"/>
        <v>2018.2.37</v>
      </c>
      <c r="C1083" t="s">
        <v>52</v>
      </c>
      <c r="D1083">
        <f>VLOOKUP(C1083,[1]StateCodeMapping!$A$2:$B$52,2,FALSE)</f>
        <v>37</v>
      </c>
      <c r="E1083">
        <v>70319</v>
      </c>
      <c r="F1083">
        <v>2</v>
      </c>
      <c r="G1083">
        <f t="shared" si="15"/>
        <v>47816.920000000006</v>
      </c>
    </row>
    <row r="1084" spans="1:7" x14ac:dyDescent="0.3">
      <c r="A1084">
        <v>2018</v>
      </c>
      <c r="B1084" t="str">
        <f t="shared" si="14"/>
        <v>2018.3.37</v>
      </c>
      <c r="C1084" t="s">
        <v>52</v>
      </c>
      <c r="D1084">
        <f>VLOOKUP(C1084,[1]StateCodeMapping!$A$2:$B$52,2,FALSE)</f>
        <v>37</v>
      </c>
      <c r="E1084">
        <v>70319</v>
      </c>
      <c r="F1084">
        <v>3</v>
      </c>
      <c r="G1084">
        <f t="shared" si="15"/>
        <v>59067.960000000006</v>
      </c>
    </row>
    <row r="1085" spans="1:7" x14ac:dyDescent="0.3">
      <c r="A1085">
        <v>2018</v>
      </c>
      <c r="B1085" t="str">
        <f t="shared" si="14"/>
        <v>2018.4.37</v>
      </c>
      <c r="C1085" t="s">
        <v>52</v>
      </c>
      <c r="D1085">
        <f>VLOOKUP(C1085,[1]StateCodeMapping!$A$2:$B$52,2,FALSE)</f>
        <v>37</v>
      </c>
      <c r="E1085">
        <v>70319</v>
      </c>
      <c r="F1085">
        <v>4</v>
      </c>
      <c r="G1085">
        <f t="shared" si="15"/>
        <v>70319</v>
      </c>
    </row>
    <row r="1086" spans="1:7" x14ac:dyDescent="0.3">
      <c r="A1086">
        <v>2018</v>
      </c>
      <c r="B1086" t="str">
        <f t="shared" si="14"/>
        <v>2018.5.37</v>
      </c>
      <c r="C1086" t="s">
        <v>52</v>
      </c>
      <c r="D1086">
        <f>VLOOKUP(C1086,[1]StateCodeMapping!$A$2:$B$52,2,FALSE)</f>
        <v>37</v>
      </c>
      <c r="E1086">
        <v>70319</v>
      </c>
      <c r="F1086">
        <v>5</v>
      </c>
      <c r="G1086">
        <f t="shared" si="15"/>
        <v>81570.040000000008</v>
      </c>
    </row>
    <row r="1087" spans="1:7" x14ac:dyDescent="0.3">
      <c r="A1087">
        <v>2018</v>
      </c>
      <c r="B1087" t="str">
        <f t="shared" si="14"/>
        <v>2018.6.37</v>
      </c>
      <c r="C1087" t="s">
        <v>52</v>
      </c>
      <c r="D1087">
        <f>VLOOKUP(C1087,[1]StateCodeMapping!$A$2:$B$52,2,FALSE)</f>
        <v>37</v>
      </c>
      <c r="E1087">
        <v>70319</v>
      </c>
      <c r="F1087">
        <v>6</v>
      </c>
      <c r="G1087">
        <f t="shared" si="15"/>
        <v>92821.08</v>
      </c>
    </row>
    <row r="1088" spans="1:7" x14ac:dyDescent="0.3">
      <c r="A1088">
        <v>2018</v>
      </c>
      <c r="B1088" t="str">
        <f t="shared" si="14"/>
        <v>2018.7.37</v>
      </c>
      <c r="C1088" t="s">
        <v>52</v>
      </c>
      <c r="D1088">
        <f>VLOOKUP(C1088,[1]StateCodeMapping!$A$2:$B$52,2,FALSE)</f>
        <v>37</v>
      </c>
      <c r="E1088">
        <v>70319</v>
      </c>
      <c r="F1088">
        <v>7</v>
      </c>
      <c r="G1088">
        <f t="shared" si="15"/>
        <v>104072.12</v>
      </c>
    </row>
    <row r="1089" spans="1:7" x14ac:dyDescent="0.3">
      <c r="A1089">
        <v>2018</v>
      </c>
      <c r="B1089" t="str">
        <f t="shared" si="14"/>
        <v>2018.8.37</v>
      </c>
      <c r="C1089" t="s">
        <v>52</v>
      </c>
      <c r="D1089">
        <f>VLOOKUP(C1089,[1]StateCodeMapping!$A$2:$B$52,2,FALSE)</f>
        <v>37</v>
      </c>
      <c r="E1089">
        <v>70319</v>
      </c>
      <c r="F1089">
        <v>8</v>
      </c>
      <c r="G1089">
        <f t="shared" si="15"/>
        <v>115323.16</v>
      </c>
    </row>
    <row r="1090" spans="1:7" x14ac:dyDescent="0.3">
      <c r="A1090">
        <v>2018</v>
      </c>
      <c r="B1090" t="str">
        <f t="shared" ref="B1090:B1153" si="16">A1090&amp;"."&amp;F1090&amp;"."&amp;D1090</f>
        <v>2018.1.38</v>
      </c>
      <c r="C1090" t="s">
        <v>53</v>
      </c>
      <c r="D1090">
        <f>VLOOKUP(C1090,[1]StateCodeMapping!$A$2:$B$52,2,FALSE)</f>
        <v>38</v>
      </c>
      <c r="E1090">
        <v>90749</v>
      </c>
      <c r="F1090">
        <v>1</v>
      </c>
      <c r="G1090">
        <f t="shared" ref="G1090:G1153" si="17">E1090*(0.52+(F1090-1)*0.16)</f>
        <v>47189.48</v>
      </c>
    </row>
    <row r="1091" spans="1:7" x14ac:dyDescent="0.3">
      <c r="A1091">
        <v>2018</v>
      </c>
      <c r="B1091" t="str">
        <f t="shared" si="16"/>
        <v>2018.2.38</v>
      </c>
      <c r="C1091" t="s">
        <v>53</v>
      </c>
      <c r="D1091">
        <f>VLOOKUP(C1091,[1]StateCodeMapping!$A$2:$B$52,2,FALSE)</f>
        <v>38</v>
      </c>
      <c r="E1091">
        <v>90749</v>
      </c>
      <c r="F1091">
        <v>2</v>
      </c>
      <c r="G1091">
        <f t="shared" si="17"/>
        <v>61709.320000000007</v>
      </c>
    </row>
    <row r="1092" spans="1:7" x14ac:dyDescent="0.3">
      <c r="A1092">
        <v>2018</v>
      </c>
      <c r="B1092" t="str">
        <f t="shared" si="16"/>
        <v>2018.3.38</v>
      </c>
      <c r="C1092" t="s">
        <v>53</v>
      </c>
      <c r="D1092">
        <f>VLOOKUP(C1092,[1]StateCodeMapping!$A$2:$B$52,2,FALSE)</f>
        <v>38</v>
      </c>
      <c r="E1092">
        <v>90749</v>
      </c>
      <c r="F1092">
        <v>3</v>
      </c>
      <c r="G1092">
        <f t="shared" si="17"/>
        <v>76229.16</v>
      </c>
    </row>
    <row r="1093" spans="1:7" x14ac:dyDescent="0.3">
      <c r="A1093">
        <v>2018</v>
      </c>
      <c r="B1093" t="str">
        <f t="shared" si="16"/>
        <v>2018.4.38</v>
      </c>
      <c r="C1093" t="s">
        <v>53</v>
      </c>
      <c r="D1093">
        <f>VLOOKUP(C1093,[1]StateCodeMapping!$A$2:$B$52,2,FALSE)</f>
        <v>38</v>
      </c>
      <c r="E1093">
        <v>90749</v>
      </c>
      <c r="F1093">
        <v>4</v>
      </c>
      <c r="G1093">
        <f t="shared" si="17"/>
        <v>90749</v>
      </c>
    </row>
    <row r="1094" spans="1:7" x14ac:dyDescent="0.3">
      <c r="A1094">
        <v>2018</v>
      </c>
      <c r="B1094" t="str">
        <f t="shared" si="16"/>
        <v>2018.5.38</v>
      </c>
      <c r="C1094" t="s">
        <v>53</v>
      </c>
      <c r="D1094">
        <f>VLOOKUP(C1094,[1]StateCodeMapping!$A$2:$B$52,2,FALSE)</f>
        <v>38</v>
      </c>
      <c r="E1094">
        <v>90749</v>
      </c>
      <c r="F1094">
        <v>5</v>
      </c>
      <c r="G1094">
        <f t="shared" si="17"/>
        <v>105268.84000000001</v>
      </c>
    </row>
    <row r="1095" spans="1:7" x14ac:dyDescent="0.3">
      <c r="A1095">
        <v>2018</v>
      </c>
      <c r="B1095" t="str">
        <f t="shared" si="16"/>
        <v>2018.6.38</v>
      </c>
      <c r="C1095" t="s">
        <v>53</v>
      </c>
      <c r="D1095">
        <f>VLOOKUP(C1095,[1]StateCodeMapping!$A$2:$B$52,2,FALSE)</f>
        <v>38</v>
      </c>
      <c r="E1095">
        <v>90749</v>
      </c>
      <c r="F1095">
        <v>6</v>
      </c>
      <c r="G1095">
        <f t="shared" si="17"/>
        <v>119788.68000000001</v>
      </c>
    </row>
    <row r="1096" spans="1:7" x14ac:dyDescent="0.3">
      <c r="A1096">
        <v>2018</v>
      </c>
      <c r="B1096" t="str">
        <f t="shared" si="16"/>
        <v>2018.7.38</v>
      </c>
      <c r="C1096" t="s">
        <v>53</v>
      </c>
      <c r="D1096">
        <f>VLOOKUP(C1096,[1]StateCodeMapping!$A$2:$B$52,2,FALSE)</f>
        <v>38</v>
      </c>
      <c r="E1096">
        <v>90749</v>
      </c>
      <c r="F1096">
        <v>7</v>
      </c>
      <c r="G1096">
        <f t="shared" si="17"/>
        <v>134308.51999999999</v>
      </c>
    </row>
    <row r="1097" spans="1:7" x14ac:dyDescent="0.3">
      <c r="A1097">
        <v>2018</v>
      </c>
      <c r="B1097" t="str">
        <f t="shared" si="16"/>
        <v>2018.8.38</v>
      </c>
      <c r="C1097" t="s">
        <v>53</v>
      </c>
      <c r="D1097">
        <f>VLOOKUP(C1097,[1]StateCodeMapping!$A$2:$B$52,2,FALSE)</f>
        <v>38</v>
      </c>
      <c r="E1097">
        <v>90749</v>
      </c>
      <c r="F1097">
        <v>8</v>
      </c>
      <c r="G1097">
        <f t="shared" si="17"/>
        <v>148828.36000000002</v>
      </c>
    </row>
    <row r="1098" spans="1:7" x14ac:dyDescent="0.3">
      <c r="A1098">
        <v>2018</v>
      </c>
      <c r="B1098" t="str">
        <f t="shared" si="16"/>
        <v>2018.1.39</v>
      </c>
      <c r="C1098" t="s">
        <v>54</v>
      </c>
      <c r="D1098">
        <f>VLOOKUP(C1098,[1]StateCodeMapping!$A$2:$B$52,2,FALSE)</f>
        <v>39</v>
      </c>
      <c r="E1098">
        <v>79552</v>
      </c>
      <c r="F1098">
        <v>1</v>
      </c>
      <c r="G1098">
        <f t="shared" si="17"/>
        <v>41367.040000000001</v>
      </c>
    </row>
    <row r="1099" spans="1:7" x14ac:dyDescent="0.3">
      <c r="A1099">
        <v>2018</v>
      </c>
      <c r="B1099" t="str">
        <f t="shared" si="16"/>
        <v>2018.2.39</v>
      </c>
      <c r="C1099" t="s">
        <v>54</v>
      </c>
      <c r="D1099">
        <f>VLOOKUP(C1099,[1]StateCodeMapping!$A$2:$B$52,2,FALSE)</f>
        <v>39</v>
      </c>
      <c r="E1099">
        <v>79552</v>
      </c>
      <c r="F1099">
        <v>2</v>
      </c>
      <c r="G1099">
        <f t="shared" si="17"/>
        <v>54095.360000000001</v>
      </c>
    </row>
    <row r="1100" spans="1:7" x14ac:dyDescent="0.3">
      <c r="A1100">
        <v>2018</v>
      </c>
      <c r="B1100" t="str">
        <f t="shared" si="16"/>
        <v>2018.3.39</v>
      </c>
      <c r="C1100" t="s">
        <v>54</v>
      </c>
      <c r="D1100">
        <f>VLOOKUP(C1100,[1]StateCodeMapping!$A$2:$B$52,2,FALSE)</f>
        <v>39</v>
      </c>
      <c r="E1100">
        <v>79552</v>
      </c>
      <c r="F1100">
        <v>3</v>
      </c>
      <c r="G1100">
        <f t="shared" si="17"/>
        <v>66823.680000000008</v>
      </c>
    </row>
    <row r="1101" spans="1:7" x14ac:dyDescent="0.3">
      <c r="A1101">
        <v>2018</v>
      </c>
      <c r="B1101" t="str">
        <f t="shared" si="16"/>
        <v>2018.4.39</v>
      </c>
      <c r="C1101" t="s">
        <v>54</v>
      </c>
      <c r="D1101">
        <f>VLOOKUP(C1101,[1]StateCodeMapping!$A$2:$B$52,2,FALSE)</f>
        <v>39</v>
      </c>
      <c r="E1101">
        <v>79552</v>
      </c>
      <c r="F1101">
        <v>4</v>
      </c>
      <c r="G1101">
        <f t="shared" si="17"/>
        <v>79552</v>
      </c>
    </row>
    <row r="1102" spans="1:7" x14ac:dyDescent="0.3">
      <c r="A1102">
        <v>2018</v>
      </c>
      <c r="B1102" t="str">
        <f t="shared" si="16"/>
        <v>2018.5.39</v>
      </c>
      <c r="C1102" t="s">
        <v>54</v>
      </c>
      <c r="D1102">
        <f>VLOOKUP(C1102,[1]StateCodeMapping!$A$2:$B$52,2,FALSE)</f>
        <v>39</v>
      </c>
      <c r="E1102">
        <v>79552</v>
      </c>
      <c r="F1102">
        <v>5</v>
      </c>
      <c r="G1102">
        <f t="shared" si="17"/>
        <v>92280.320000000007</v>
      </c>
    </row>
    <row r="1103" spans="1:7" x14ac:dyDescent="0.3">
      <c r="A1103">
        <v>2018</v>
      </c>
      <c r="B1103" t="str">
        <f t="shared" si="16"/>
        <v>2018.6.39</v>
      </c>
      <c r="C1103" t="s">
        <v>54</v>
      </c>
      <c r="D1103">
        <f>VLOOKUP(C1103,[1]StateCodeMapping!$A$2:$B$52,2,FALSE)</f>
        <v>39</v>
      </c>
      <c r="E1103">
        <v>79552</v>
      </c>
      <c r="F1103">
        <v>6</v>
      </c>
      <c r="G1103">
        <f t="shared" si="17"/>
        <v>105008.64</v>
      </c>
    </row>
    <row r="1104" spans="1:7" x14ac:dyDescent="0.3">
      <c r="A1104">
        <v>2018</v>
      </c>
      <c r="B1104" t="str">
        <f t="shared" si="16"/>
        <v>2018.7.39</v>
      </c>
      <c r="C1104" t="s">
        <v>54</v>
      </c>
      <c r="D1104">
        <f>VLOOKUP(C1104,[1]StateCodeMapping!$A$2:$B$52,2,FALSE)</f>
        <v>39</v>
      </c>
      <c r="E1104">
        <v>79552</v>
      </c>
      <c r="F1104">
        <v>7</v>
      </c>
      <c r="G1104">
        <f t="shared" si="17"/>
        <v>117736.95999999999</v>
      </c>
    </row>
    <row r="1105" spans="1:7" x14ac:dyDescent="0.3">
      <c r="A1105">
        <v>2018</v>
      </c>
      <c r="B1105" t="str">
        <f t="shared" si="16"/>
        <v>2018.8.39</v>
      </c>
      <c r="C1105" t="s">
        <v>54</v>
      </c>
      <c r="D1105">
        <f>VLOOKUP(C1105,[1]StateCodeMapping!$A$2:$B$52,2,FALSE)</f>
        <v>39</v>
      </c>
      <c r="E1105">
        <v>79552</v>
      </c>
      <c r="F1105">
        <v>8</v>
      </c>
      <c r="G1105">
        <f t="shared" si="17"/>
        <v>130465.28000000001</v>
      </c>
    </row>
    <row r="1106" spans="1:7" x14ac:dyDescent="0.3">
      <c r="A1106">
        <v>2018</v>
      </c>
      <c r="B1106" t="str">
        <f t="shared" si="16"/>
        <v>2018.1.40</v>
      </c>
      <c r="C1106" t="s">
        <v>55</v>
      </c>
      <c r="D1106">
        <f>VLOOKUP(C1106,[1]StateCodeMapping!$A$2:$B$52,2,FALSE)</f>
        <v>40</v>
      </c>
      <c r="E1106">
        <v>66817</v>
      </c>
      <c r="F1106">
        <v>1</v>
      </c>
      <c r="G1106">
        <f t="shared" si="17"/>
        <v>34744.840000000004</v>
      </c>
    </row>
    <row r="1107" spans="1:7" x14ac:dyDescent="0.3">
      <c r="A1107">
        <v>2018</v>
      </c>
      <c r="B1107" t="str">
        <f t="shared" si="16"/>
        <v>2018.2.40</v>
      </c>
      <c r="C1107" t="s">
        <v>55</v>
      </c>
      <c r="D1107">
        <f>VLOOKUP(C1107,[1]StateCodeMapping!$A$2:$B$52,2,FALSE)</f>
        <v>40</v>
      </c>
      <c r="E1107">
        <v>66817</v>
      </c>
      <c r="F1107">
        <v>2</v>
      </c>
      <c r="G1107">
        <f t="shared" si="17"/>
        <v>45435.560000000005</v>
      </c>
    </row>
    <row r="1108" spans="1:7" x14ac:dyDescent="0.3">
      <c r="A1108">
        <v>2018</v>
      </c>
      <c r="B1108" t="str">
        <f t="shared" si="16"/>
        <v>2018.3.40</v>
      </c>
      <c r="C1108" t="s">
        <v>55</v>
      </c>
      <c r="D1108">
        <f>VLOOKUP(C1108,[1]StateCodeMapping!$A$2:$B$52,2,FALSE)</f>
        <v>40</v>
      </c>
      <c r="E1108">
        <v>66817</v>
      </c>
      <c r="F1108">
        <v>3</v>
      </c>
      <c r="G1108">
        <f t="shared" si="17"/>
        <v>56126.280000000006</v>
      </c>
    </row>
    <row r="1109" spans="1:7" x14ac:dyDescent="0.3">
      <c r="A1109">
        <v>2018</v>
      </c>
      <c r="B1109" t="str">
        <f t="shared" si="16"/>
        <v>2018.4.40</v>
      </c>
      <c r="C1109" t="s">
        <v>55</v>
      </c>
      <c r="D1109">
        <f>VLOOKUP(C1109,[1]StateCodeMapping!$A$2:$B$52,2,FALSE)</f>
        <v>40</v>
      </c>
      <c r="E1109">
        <v>66817</v>
      </c>
      <c r="F1109">
        <v>4</v>
      </c>
      <c r="G1109">
        <f t="shared" si="17"/>
        <v>66817</v>
      </c>
    </row>
    <row r="1110" spans="1:7" x14ac:dyDescent="0.3">
      <c r="A1110">
        <v>2018</v>
      </c>
      <c r="B1110" t="str">
        <f t="shared" si="16"/>
        <v>2018.5.40</v>
      </c>
      <c r="C1110" t="s">
        <v>55</v>
      </c>
      <c r="D1110">
        <f>VLOOKUP(C1110,[1]StateCodeMapping!$A$2:$B$52,2,FALSE)</f>
        <v>40</v>
      </c>
      <c r="E1110">
        <v>66817</v>
      </c>
      <c r="F1110">
        <v>5</v>
      </c>
      <c r="G1110">
        <f t="shared" si="17"/>
        <v>77507.720000000016</v>
      </c>
    </row>
    <row r="1111" spans="1:7" x14ac:dyDescent="0.3">
      <c r="A1111">
        <v>2018</v>
      </c>
      <c r="B1111" t="str">
        <f t="shared" si="16"/>
        <v>2018.6.40</v>
      </c>
      <c r="C1111" t="s">
        <v>55</v>
      </c>
      <c r="D1111">
        <f>VLOOKUP(C1111,[1]StateCodeMapping!$A$2:$B$52,2,FALSE)</f>
        <v>40</v>
      </c>
      <c r="E1111">
        <v>66817</v>
      </c>
      <c r="F1111">
        <v>6</v>
      </c>
      <c r="G1111">
        <f t="shared" si="17"/>
        <v>88198.44</v>
      </c>
    </row>
    <row r="1112" spans="1:7" x14ac:dyDescent="0.3">
      <c r="A1112">
        <v>2018</v>
      </c>
      <c r="B1112" t="str">
        <f t="shared" si="16"/>
        <v>2018.7.40</v>
      </c>
      <c r="C1112" t="s">
        <v>55</v>
      </c>
      <c r="D1112">
        <f>VLOOKUP(C1112,[1]StateCodeMapping!$A$2:$B$52,2,FALSE)</f>
        <v>40</v>
      </c>
      <c r="E1112">
        <v>66817</v>
      </c>
      <c r="F1112">
        <v>7</v>
      </c>
      <c r="G1112">
        <f t="shared" si="17"/>
        <v>98889.16</v>
      </c>
    </row>
    <row r="1113" spans="1:7" x14ac:dyDescent="0.3">
      <c r="A1113">
        <v>2018</v>
      </c>
      <c r="B1113" t="str">
        <f t="shared" si="16"/>
        <v>2018.8.40</v>
      </c>
      <c r="C1113" t="s">
        <v>55</v>
      </c>
      <c r="D1113">
        <f>VLOOKUP(C1113,[1]StateCodeMapping!$A$2:$B$52,2,FALSE)</f>
        <v>40</v>
      </c>
      <c r="E1113">
        <v>66817</v>
      </c>
      <c r="F1113">
        <v>8</v>
      </c>
      <c r="G1113">
        <f t="shared" si="17"/>
        <v>109579.88</v>
      </c>
    </row>
    <row r="1114" spans="1:7" x14ac:dyDescent="0.3">
      <c r="A1114">
        <v>2018</v>
      </c>
      <c r="B1114" t="str">
        <f t="shared" si="16"/>
        <v>2018.1.41</v>
      </c>
      <c r="C1114" t="s">
        <v>56</v>
      </c>
      <c r="D1114">
        <f>VLOOKUP(C1114,[1]StateCodeMapping!$A$2:$B$52,2,FALSE)</f>
        <v>41</v>
      </c>
      <c r="E1114">
        <v>74022</v>
      </c>
      <c r="F1114">
        <v>1</v>
      </c>
      <c r="G1114">
        <f t="shared" si="17"/>
        <v>38491.440000000002</v>
      </c>
    </row>
    <row r="1115" spans="1:7" x14ac:dyDescent="0.3">
      <c r="A1115">
        <v>2018</v>
      </c>
      <c r="B1115" t="str">
        <f t="shared" si="16"/>
        <v>2018.2.41</v>
      </c>
      <c r="C1115" t="s">
        <v>56</v>
      </c>
      <c r="D1115">
        <f>VLOOKUP(C1115,[1]StateCodeMapping!$A$2:$B$52,2,FALSE)</f>
        <v>41</v>
      </c>
      <c r="E1115">
        <v>74022</v>
      </c>
      <c r="F1115">
        <v>2</v>
      </c>
      <c r="G1115">
        <f t="shared" si="17"/>
        <v>50334.960000000006</v>
      </c>
    </row>
    <row r="1116" spans="1:7" x14ac:dyDescent="0.3">
      <c r="A1116">
        <v>2018</v>
      </c>
      <c r="B1116" t="str">
        <f t="shared" si="16"/>
        <v>2018.3.41</v>
      </c>
      <c r="C1116" t="s">
        <v>56</v>
      </c>
      <c r="D1116">
        <f>VLOOKUP(C1116,[1]StateCodeMapping!$A$2:$B$52,2,FALSE)</f>
        <v>41</v>
      </c>
      <c r="E1116">
        <v>74022</v>
      </c>
      <c r="F1116">
        <v>3</v>
      </c>
      <c r="G1116">
        <f t="shared" si="17"/>
        <v>62178.48</v>
      </c>
    </row>
    <row r="1117" spans="1:7" x14ac:dyDescent="0.3">
      <c r="A1117">
        <v>2018</v>
      </c>
      <c r="B1117" t="str">
        <f t="shared" si="16"/>
        <v>2018.4.41</v>
      </c>
      <c r="C1117" t="s">
        <v>56</v>
      </c>
      <c r="D1117">
        <f>VLOOKUP(C1117,[1]StateCodeMapping!$A$2:$B$52,2,FALSE)</f>
        <v>41</v>
      </c>
      <c r="E1117">
        <v>74022</v>
      </c>
      <c r="F1117">
        <v>4</v>
      </c>
      <c r="G1117">
        <f t="shared" si="17"/>
        <v>74022</v>
      </c>
    </row>
    <row r="1118" spans="1:7" x14ac:dyDescent="0.3">
      <c r="A1118">
        <v>2018</v>
      </c>
      <c r="B1118" t="str">
        <f t="shared" si="16"/>
        <v>2018.5.41</v>
      </c>
      <c r="C1118" t="s">
        <v>56</v>
      </c>
      <c r="D1118">
        <f>VLOOKUP(C1118,[1]StateCodeMapping!$A$2:$B$52,2,FALSE)</f>
        <v>41</v>
      </c>
      <c r="E1118">
        <v>74022</v>
      </c>
      <c r="F1118">
        <v>5</v>
      </c>
      <c r="G1118">
        <f t="shared" si="17"/>
        <v>85865.52</v>
      </c>
    </row>
    <row r="1119" spans="1:7" x14ac:dyDescent="0.3">
      <c r="A1119">
        <v>2018</v>
      </c>
      <c r="B1119" t="str">
        <f t="shared" si="16"/>
        <v>2018.6.41</v>
      </c>
      <c r="C1119" t="s">
        <v>56</v>
      </c>
      <c r="D1119">
        <f>VLOOKUP(C1119,[1]StateCodeMapping!$A$2:$B$52,2,FALSE)</f>
        <v>41</v>
      </c>
      <c r="E1119">
        <v>74022</v>
      </c>
      <c r="F1119">
        <v>6</v>
      </c>
      <c r="G1119">
        <f t="shared" si="17"/>
        <v>97709.040000000008</v>
      </c>
    </row>
    <row r="1120" spans="1:7" x14ac:dyDescent="0.3">
      <c r="A1120">
        <v>2018</v>
      </c>
      <c r="B1120" t="str">
        <f t="shared" si="16"/>
        <v>2018.7.41</v>
      </c>
      <c r="C1120" t="s">
        <v>56</v>
      </c>
      <c r="D1120">
        <f>VLOOKUP(C1120,[1]StateCodeMapping!$A$2:$B$52,2,FALSE)</f>
        <v>41</v>
      </c>
      <c r="E1120">
        <v>74022</v>
      </c>
      <c r="F1120">
        <v>7</v>
      </c>
      <c r="G1120">
        <f t="shared" si="17"/>
        <v>109552.56</v>
      </c>
    </row>
    <row r="1121" spans="1:7" x14ac:dyDescent="0.3">
      <c r="A1121">
        <v>2018</v>
      </c>
      <c r="B1121" t="str">
        <f t="shared" si="16"/>
        <v>2018.8.41</v>
      </c>
      <c r="C1121" t="s">
        <v>56</v>
      </c>
      <c r="D1121">
        <f>VLOOKUP(C1121,[1]StateCodeMapping!$A$2:$B$52,2,FALSE)</f>
        <v>41</v>
      </c>
      <c r="E1121">
        <v>74022</v>
      </c>
      <c r="F1121">
        <v>8</v>
      </c>
      <c r="G1121">
        <f t="shared" si="17"/>
        <v>121396.08000000002</v>
      </c>
    </row>
    <row r="1122" spans="1:7" x14ac:dyDescent="0.3">
      <c r="A1122">
        <v>2018</v>
      </c>
      <c r="B1122" t="str">
        <f t="shared" si="16"/>
        <v>2018.1.42</v>
      </c>
      <c r="C1122" t="s">
        <v>57</v>
      </c>
      <c r="D1122">
        <f>VLOOKUP(C1122,[1]StateCodeMapping!$A$2:$B$52,2,FALSE)</f>
        <v>42</v>
      </c>
      <c r="E1122">
        <v>86358</v>
      </c>
      <c r="F1122">
        <v>1</v>
      </c>
      <c r="G1122">
        <f t="shared" si="17"/>
        <v>44906.16</v>
      </c>
    </row>
    <row r="1123" spans="1:7" x14ac:dyDescent="0.3">
      <c r="A1123">
        <v>2018</v>
      </c>
      <c r="B1123" t="str">
        <f t="shared" si="16"/>
        <v>2018.2.42</v>
      </c>
      <c r="C1123" t="s">
        <v>57</v>
      </c>
      <c r="D1123">
        <f>VLOOKUP(C1123,[1]StateCodeMapping!$A$2:$B$52,2,FALSE)</f>
        <v>42</v>
      </c>
      <c r="E1123">
        <v>86358</v>
      </c>
      <c r="F1123">
        <v>2</v>
      </c>
      <c r="G1123">
        <f t="shared" si="17"/>
        <v>58723.44</v>
      </c>
    </row>
    <row r="1124" spans="1:7" x14ac:dyDescent="0.3">
      <c r="A1124">
        <v>2018</v>
      </c>
      <c r="B1124" t="str">
        <f t="shared" si="16"/>
        <v>2018.3.42</v>
      </c>
      <c r="C1124" t="s">
        <v>57</v>
      </c>
      <c r="D1124">
        <f>VLOOKUP(C1124,[1]StateCodeMapping!$A$2:$B$52,2,FALSE)</f>
        <v>42</v>
      </c>
      <c r="E1124">
        <v>86358</v>
      </c>
      <c r="F1124">
        <v>3</v>
      </c>
      <c r="G1124">
        <f t="shared" si="17"/>
        <v>72540.72</v>
      </c>
    </row>
    <row r="1125" spans="1:7" x14ac:dyDescent="0.3">
      <c r="A1125">
        <v>2018</v>
      </c>
      <c r="B1125" t="str">
        <f t="shared" si="16"/>
        <v>2018.4.42</v>
      </c>
      <c r="C1125" t="s">
        <v>57</v>
      </c>
      <c r="D1125">
        <f>VLOOKUP(C1125,[1]StateCodeMapping!$A$2:$B$52,2,FALSE)</f>
        <v>42</v>
      </c>
      <c r="E1125">
        <v>86358</v>
      </c>
      <c r="F1125">
        <v>4</v>
      </c>
      <c r="G1125">
        <f t="shared" si="17"/>
        <v>86358</v>
      </c>
    </row>
    <row r="1126" spans="1:7" x14ac:dyDescent="0.3">
      <c r="A1126">
        <v>2018</v>
      </c>
      <c r="B1126" t="str">
        <f t="shared" si="16"/>
        <v>2018.5.42</v>
      </c>
      <c r="C1126" t="s">
        <v>57</v>
      </c>
      <c r="D1126">
        <f>VLOOKUP(C1126,[1]StateCodeMapping!$A$2:$B$52,2,FALSE)</f>
        <v>42</v>
      </c>
      <c r="E1126">
        <v>86358</v>
      </c>
      <c r="F1126">
        <v>5</v>
      </c>
      <c r="G1126">
        <f t="shared" si="17"/>
        <v>100175.28000000001</v>
      </c>
    </row>
    <row r="1127" spans="1:7" x14ac:dyDescent="0.3">
      <c r="A1127">
        <v>2018</v>
      </c>
      <c r="B1127" t="str">
        <f t="shared" si="16"/>
        <v>2018.6.42</v>
      </c>
      <c r="C1127" t="s">
        <v>57</v>
      </c>
      <c r="D1127">
        <f>VLOOKUP(C1127,[1]StateCodeMapping!$A$2:$B$52,2,FALSE)</f>
        <v>42</v>
      </c>
      <c r="E1127">
        <v>86358</v>
      </c>
      <c r="F1127">
        <v>6</v>
      </c>
      <c r="G1127">
        <f t="shared" si="17"/>
        <v>113992.56000000001</v>
      </c>
    </row>
    <row r="1128" spans="1:7" x14ac:dyDescent="0.3">
      <c r="A1128">
        <v>2018</v>
      </c>
      <c r="B1128" t="str">
        <f t="shared" si="16"/>
        <v>2018.7.42</v>
      </c>
      <c r="C1128" t="s">
        <v>57</v>
      </c>
      <c r="D1128">
        <f>VLOOKUP(C1128,[1]StateCodeMapping!$A$2:$B$52,2,FALSE)</f>
        <v>42</v>
      </c>
      <c r="E1128">
        <v>86358</v>
      </c>
      <c r="F1128">
        <v>7</v>
      </c>
      <c r="G1128">
        <f t="shared" si="17"/>
        <v>127809.84</v>
      </c>
    </row>
    <row r="1129" spans="1:7" x14ac:dyDescent="0.3">
      <c r="A1129">
        <v>2018</v>
      </c>
      <c r="B1129" t="str">
        <f t="shared" si="16"/>
        <v>2018.8.42</v>
      </c>
      <c r="C1129" t="s">
        <v>57</v>
      </c>
      <c r="D1129">
        <f>VLOOKUP(C1129,[1]StateCodeMapping!$A$2:$B$52,2,FALSE)</f>
        <v>42</v>
      </c>
      <c r="E1129">
        <v>86358</v>
      </c>
      <c r="F1129">
        <v>8</v>
      </c>
      <c r="G1129">
        <f t="shared" si="17"/>
        <v>141627.12000000002</v>
      </c>
    </row>
    <row r="1130" spans="1:7" x14ac:dyDescent="0.3">
      <c r="A1130">
        <v>2018</v>
      </c>
      <c r="B1130" t="str">
        <f t="shared" si="16"/>
        <v>2018.1.44</v>
      </c>
      <c r="C1130" t="s">
        <v>58</v>
      </c>
      <c r="D1130">
        <f>VLOOKUP(C1130,[1]StateCodeMapping!$A$2:$B$52,2,FALSE)</f>
        <v>44</v>
      </c>
      <c r="E1130">
        <v>93204</v>
      </c>
      <c r="F1130">
        <v>1</v>
      </c>
      <c r="G1130">
        <f t="shared" si="17"/>
        <v>48466.080000000002</v>
      </c>
    </row>
    <row r="1131" spans="1:7" x14ac:dyDescent="0.3">
      <c r="A1131">
        <v>2018</v>
      </c>
      <c r="B1131" t="str">
        <f t="shared" si="16"/>
        <v>2018.2.44</v>
      </c>
      <c r="C1131" t="s">
        <v>58</v>
      </c>
      <c r="D1131">
        <f>VLOOKUP(C1131,[1]StateCodeMapping!$A$2:$B$52,2,FALSE)</f>
        <v>44</v>
      </c>
      <c r="E1131">
        <v>93204</v>
      </c>
      <c r="F1131">
        <v>2</v>
      </c>
      <c r="G1131">
        <f t="shared" si="17"/>
        <v>63378.720000000001</v>
      </c>
    </row>
    <row r="1132" spans="1:7" x14ac:dyDescent="0.3">
      <c r="A1132">
        <v>2018</v>
      </c>
      <c r="B1132" t="str">
        <f t="shared" si="16"/>
        <v>2018.3.44</v>
      </c>
      <c r="C1132" t="s">
        <v>58</v>
      </c>
      <c r="D1132">
        <f>VLOOKUP(C1132,[1]StateCodeMapping!$A$2:$B$52,2,FALSE)</f>
        <v>44</v>
      </c>
      <c r="E1132">
        <v>93204</v>
      </c>
      <c r="F1132">
        <v>3</v>
      </c>
      <c r="G1132">
        <f t="shared" si="17"/>
        <v>78291.360000000001</v>
      </c>
    </row>
    <row r="1133" spans="1:7" x14ac:dyDescent="0.3">
      <c r="A1133">
        <v>2018</v>
      </c>
      <c r="B1133" t="str">
        <f t="shared" si="16"/>
        <v>2018.4.44</v>
      </c>
      <c r="C1133" t="s">
        <v>58</v>
      </c>
      <c r="D1133">
        <f>VLOOKUP(C1133,[1]StateCodeMapping!$A$2:$B$52,2,FALSE)</f>
        <v>44</v>
      </c>
      <c r="E1133">
        <v>93204</v>
      </c>
      <c r="F1133">
        <v>4</v>
      </c>
      <c r="G1133">
        <f t="shared" si="17"/>
        <v>93204</v>
      </c>
    </row>
    <row r="1134" spans="1:7" x14ac:dyDescent="0.3">
      <c r="A1134">
        <v>2018</v>
      </c>
      <c r="B1134" t="str">
        <f t="shared" si="16"/>
        <v>2018.5.44</v>
      </c>
      <c r="C1134" t="s">
        <v>58</v>
      </c>
      <c r="D1134">
        <f>VLOOKUP(C1134,[1]StateCodeMapping!$A$2:$B$52,2,FALSE)</f>
        <v>44</v>
      </c>
      <c r="E1134">
        <v>93204</v>
      </c>
      <c r="F1134">
        <v>5</v>
      </c>
      <c r="G1134">
        <f t="shared" si="17"/>
        <v>108116.64000000001</v>
      </c>
    </row>
    <row r="1135" spans="1:7" x14ac:dyDescent="0.3">
      <c r="A1135">
        <v>2018</v>
      </c>
      <c r="B1135" t="str">
        <f t="shared" si="16"/>
        <v>2018.6.44</v>
      </c>
      <c r="C1135" t="s">
        <v>58</v>
      </c>
      <c r="D1135">
        <f>VLOOKUP(C1135,[1]StateCodeMapping!$A$2:$B$52,2,FALSE)</f>
        <v>44</v>
      </c>
      <c r="E1135">
        <v>93204</v>
      </c>
      <c r="F1135">
        <v>6</v>
      </c>
      <c r="G1135">
        <f t="shared" si="17"/>
        <v>123029.28</v>
      </c>
    </row>
    <row r="1136" spans="1:7" x14ac:dyDescent="0.3">
      <c r="A1136">
        <v>2018</v>
      </c>
      <c r="B1136" t="str">
        <f t="shared" si="16"/>
        <v>2018.7.44</v>
      </c>
      <c r="C1136" t="s">
        <v>58</v>
      </c>
      <c r="D1136">
        <f>VLOOKUP(C1136,[1]StateCodeMapping!$A$2:$B$52,2,FALSE)</f>
        <v>44</v>
      </c>
      <c r="E1136">
        <v>93204</v>
      </c>
      <c r="F1136">
        <v>7</v>
      </c>
      <c r="G1136">
        <f t="shared" si="17"/>
        <v>137941.92000000001</v>
      </c>
    </row>
    <row r="1137" spans="1:7" x14ac:dyDescent="0.3">
      <c r="A1137">
        <v>2018</v>
      </c>
      <c r="B1137" t="str">
        <f t="shared" si="16"/>
        <v>2018.8.44</v>
      </c>
      <c r="C1137" t="s">
        <v>58</v>
      </c>
      <c r="D1137">
        <f>VLOOKUP(C1137,[1]StateCodeMapping!$A$2:$B$52,2,FALSE)</f>
        <v>44</v>
      </c>
      <c r="E1137">
        <v>93204</v>
      </c>
      <c r="F1137">
        <v>8</v>
      </c>
      <c r="G1137">
        <f t="shared" si="17"/>
        <v>152854.56</v>
      </c>
    </row>
    <row r="1138" spans="1:7" x14ac:dyDescent="0.3">
      <c r="A1138">
        <v>2018</v>
      </c>
      <c r="B1138" t="str">
        <f t="shared" si="16"/>
        <v>2018.1.45</v>
      </c>
      <c r="C1138" t="s">
        <v>59</v>
      </c>
      <c r="D1138">
        <f>VLOOKUP(C1138,[1]StateCodeMapping!$A$2:$B$52,2,FALSE)</f>
        <v>45</v>
      </c>
      <c r="E1138">
        <v>67364</v>
      </c>
      <c r="F1138">
        <v>1</v>
      </c>
      <c r="G1138">
        <f t="shared" si="17"/>
        <v>35029.279999999999</v>
      </c>
    </row>
    <row r="1139" spans="1:7" x14ac:dyDescent="0.3">
      <c r="A1139">
        <v>2018</v>
      </c>
      <c r="B1139" t="str">
        <f t="shared" si="16"/>
        <v>2018.2.45</v>
      </c>
      <c r="C1139" t="s">
        <v>59</v>
      </c>
      <c r="D1139">
        <f>VLOOKUP(C1139,[1]StateCodeMapping!$A$2:$B$52,2,FALSE)</f>
        <v>45</v>
      </c>
      <c r="E1139">
        <v>67364</v>
      </c>
      <c r="F1139">
        <v>2</v>
      </c>
      <c r="G1139">
        <f t="shared" si="17"/>
        <v>45807.520000000004</v>
      </c>
    </row>
    <row r="1140" spans="1:7" x14ac:dyDescent="0.3">
      <c r="A1140">
        <v>2018</v>
      </c>
      <c r="B1140" t="str">
        <f t="shared" si="16"/>
        <v>2018.3.45</v>
      </c>
      <c r="C1140" t="s">
        <v>59</v>
      </c>
      <c r="D1140">
        <f>VLOOKUP(C1140,[1]StateCodeMapping!$A$2:$B$52,2,FALSE)</f>
        <v>45</v>
      </c>
      <c r="E1140">
        <v>67364</v>
      </c>
      <c r="F1140">
        <v>3</v>
      </c>
      <c r="G1140">
        <f t="shared" si="17"/>
        <v>56585.760000000002</v>
      </c>
    </row>
    <row r="1141" spans="1:7" x14ac:dyDescent="0.3">
      <c r="A1141">
        <v>2018</v>
      </c>
      <c r="B1141" t="str">
        <f t="shared" si="16"/>
        <v>2018.4.45</v>
      </c>
      <c r="C1141" t="s">
        <v>59</v>
      </c>
      <c r="D1141">
        <f>VLOOKUP(C1141,[1]StateCodeMapping!$A$2:$B$52,2,FALSE)</f>
        <v>45</v>
      </c>
      <c r="E1141">
        <v>67364</v>
      </c>
      <c r="F1141">
        <v>4</v>
      </c>
      <c r="G1141">
        <f t="shared" si="17"/>
        <v>67364</v>
      </c>
    </row>
    <row r="1142" spans="1:7" x14ac:dyDescent="0.3">
      <c r="A1142">
        <v>2018</v>
      </c>
      <c r="B1142" t="str">
        <f t="shared" si="16"/>
        <v>2018.5.45</v>
      </c>
      <c r="C1142" t="s">
        <v>59</v>
      </c>
      <c r="D1142">
        <f>VLOOKUP(C1142,[1]StateCodeMapping!$A$2:$B$52,2,FALSE)</f>
        <v>45</v>
      </c>
      <c r="E1142">
        <v>67364</v>
      </c>
      <c r="F1142">
        <v>5</v>
      </c>
      <c r="G1142">
        <f t="shared" si="17"/>
        <v>78142.240000000005</v>
      </c>
    </row>
    <row r="1143" spans="1:7" x14ac:dyDescent="0.3">
      <c r="A1143">
        <v>2018</v>
      </c>
      <c r="B1143" t="str">
        <f t="shared" si="16"/>
        <v>2018.6.45</v>
      </c>
      <c r="C1143" t="s">
        <v>59</v>
      </c>
      <c r="D1143">
        <f>VLOOKUP(C1143,[1]StateCodeMapping!$A$2:$B$52,2,FALSE)</f>
        <v>45</v>
      </c>
      <c r="E1143">
        <v>67364</v>
      </c>
      <c r="F1143">
        <v>6</v>
      </c>
      <c r="G1143">
        <f t="shared" si="17"/>
        <v>88920.48000000001</v>
      </c>
    </row>
    <row r="1144" spans="1:7" x14ac:dyDescent="0.3">
      <c r="A1144">
        <v>2018</v>
      </c>
      <c r="B1144" t="str">
        <f t="shared" si="16"/>
        <v>2018.7.45</v>
      </c>
      <c r="C1144" t="s">
        <v>59</v>
      </c>
      <c r="D1144">
        <f>VLOOKUP(C1144,[1]StateCodeMapping!$A$2:$B$52,2,FALSE)</f>
        <v>45</v>
      </c>
      <c r="E1144">
        <v>67364</v>
      </c>
      <c r="F1144">
        <v>7</v>
      </c>
      <c r="G1144">
        <f t="shared" si="17"/>
        <v>99698.72</v>
      </c>
    </row>
    <row r="1145" spans="1:7" x14ac:dyDescent="0.3">
      <c r="A1145">
        <v>2018</v>
      </c>
      <c r="B1145" t="str">
        <f t="shared" si="16"/>
        <v>2018.8.45</v>
      </c>
      <c r="C1145" t="s">
        <v>59</v>
      </c>
      <c r="D1145">
        <f>VLOOKUP(C1145,[1]StateCodeMapping!$A$2:$B$52,2,FALSE)</f>
        <v>45</v>
      </c>
      <c r="E1145">
        <v>67364</v>
      </c>
      <c r="F1145">
        <v>8</v>
      </c>
      <c r="G1145">
        <f t="shared" si="17"/>
        <v>110476.96</v>
      </c>
    </row>
    <row r="1146" spans="1:7" x14ac:dyDescent="0.3">
      <c r="A1146">
        <v>2018</v>
      </c>
      <c r="B1146" t="str">
        <f t="shared" si="16"/>
        <v>2018.1.46</v>
      </c>
      <c r="C1146" t="s">
        <v>60</v>
      </c>
      <c r="D1146">
        <f>VLOOKUP(C1146,[1]StateCodeMapping!$A$2:$B$52,2,FALSE)</f>
        <v>46</v>
      </c>
      <c r="E1146">
        <v>77546</v>
      </c>
      <c r="F1146">
        <v>1</v>
      </c>
      <c r="G1146">
        <f t="shared" si="17"/>
        <v>40323.919999999998</v>
      </c>
    </row>
    <row r="1147" spans="1:7" x14ac:dyDescent="0.3">
      <c r="A1147">
        <v>2018</v>
      </c>
      <c r="B1147" t="str">
        <f t="shared" si="16"/>
        <v>2018.2.46</v>
      </c>
      <c r="C1147" t="s">
        <v>60</v>
      </c>
      <c r="D1147">
        <f>VLOOKUP(C1147,[1]StateCodeMapping!$A$2:$B$52,2,FALSE)</f>
        <v>46</v>
      </c>
      <c r="E1147">
        <v>77546</v>
      </c>
      <c r="F1147">
        <v>2</v>
      </c>
      <c r="G1147">
        <f t="shared" si="17"/>
        <v>52731.280000000006</v>
      </c>
    </row>
    <row r="1148" spans="1:7" x14ac:dyDescent="0.3">
      <c r="A1148">
        <v>2018</v>
      </c>
      <c r="B1148" t="str">
        <f t="shared" si="16"/>
        <v>2018.3.46</v>
      </c>
      <c r="C1148" t="s">
        <v>60</v>
      </c>
      <c r="D1148">
        <f>VLOOKUP(C1148,[1]StateCodeMapping!$A$2:$B$52,2,FALSE)</f>
        <v>46</v>
      </c>
      <c r="E1148">
        <v>77546</v>
      </c>
      <c r="F1148">
        <v>3</v>
      </c>
      <c r="G1148">
        <f t="shared" si="17"/>
        <v>65138.640000000007</v>
      </c>
    </row>
    <row r="1149" spans="1:7" x14ac:dyDescent="0.3">
      <c r="A1149">
        <v>2018</v>
      </c>
      <c r="B1149" t="str">
        <f t="shared" si="16"/>
        <v>2018.4.46</v>
      </c>
      <c r="C1149" t="s">
        <v>60</v>
      </c>
      <c r="D1149">
        <f>VLOOKUP(C1149,[1]StateCodeMapping!$A$2:$B$52,2,FALSE)</f>
        <v>46</v>
      </c>
      <c r="E1149">
        <v>77546</v>
      </c>
      <c r="F1149">
        <v>4</v>
      </c>
      <c r="G1149">
        <f t="shared" si="17"/>
        <v>77546</v>
      </c>
    </row>
    <row r="1150" spans="1:7" x14ac:dyDescent="0.3">
      <c r="A1150">
        <v>2018</v>
      </c>
      <c r="B1150" t="str">
        <f t="shared" si="16"/>
        <v>2018.5.46</v>
      </c>
      <c r="C1150" t="s">
        <v>60</v>
      </c>
      <c r="D1150">
        <f>VLOOKUP(C1150,[1]StateCodeMapping!$A$2:$B$52,2,FALSE)</f>
        <v>46</v>
      </c>
      <c r="E1150">
        <v>77546</v>
      </c>
      <c r="F1150">
        <v>5</v>
      </c>
      <c r="G1150">
        <f t="shared" si="17"/>
        <v>89953.360000000015</v>
      </c>
    </row>
    <row r="1151" spans="1:7" x14ac:dyDescent="0.3">
      <c r="A1151">
        <v>2018</v>
      </c>
      <c r="B1151" t="str">
        <f t="shared" si="16"/>
        <v>2018.6.46</v>
      </c>
      <c r="C1151" t="s">
        <v>60</v>
      </c>
      <c r="D1151">
        <f>VLOOKUP(C1151,[1]StateCodeMapping!$A$2:$B$52,2,FALSE)</f>
        <v>46</v>
      </c>
      <c r="E1151">
        <v>77546</v>
      </c>
      <c r="F1151">
        <v>6</v>
      </c>
      <c r="G1151">
        <f t="shared" si="17"/>
        <v>102360.72</v>
      </c>
    </row>
    <row r="1152" spans="1:7" x14ac:dyDescent="0.3">
      <c r="A1152">
        <v>2018</v>
      </c>
      <c r="B1152" t="str">
        <f t="shared" si="16"/>
        <v>2018.7.46</v>
      </c>
      <c r="C1152" t="s">
        <v>60</v>
      </c>
      <c r="D1152">
        <f>VLOOKUP(C1152,[1]StateCodeMapping!$A$2:$B$52,2,FALSE)</f>
        <v>46</v>
      </c>
      <c r="E1152">
        <v>77546</v>
      </c>
      <c r="F1152">
        <v>7</v>
      </c>
      <c r="G1152">
        <f t="shared" si="17"/>
        <v>114768.08</v>
      </c>
    </row>
    <row r="1153" spans="1:7" x14ac:dyDescent="0.3">
      <c r="A1153">
        <v>2018</v>
      </c>
      <c r="B1153" t="str">
        <f t="shared" si="16"/>
        <v>2018.8.46</v>
      </c>
      <c r="C1153" t="s">
        <v>60</v>
      </c>
      <c r="D1153">
        <f>VLOOKUP(C1153,[1]StateCodeMapping!$A$2:$B$52,2,FALSE)</f>
        <v>46</v>
      </c>
      <c r="E1153">
        <v>77546</v>
      </c>
      <c r="F1153">
        <v>8</v>
      </c>
      <c r="G1153">
        <f t="shared" si="17"/>
        <v>127175.44000000002</v>
      </c>
    </row>
    <row r="1154" spans="1:7" x14ac:dyDescent="0.3">
      <c r="A1154">
        <v>2018</v>
      </c>
      <c r="B1154" t="str">
        <f t="shared" ref="B1154:B1217" si="18">A1154&amp;"."&amp;F1154&amp;"."&amp;D1154</f>
        <v>2018.1.47</v>
      </c>
      <c r="C1154" t="s">
        <v>8</v>
      </c>
      <c r="D1154">
        <f>VLOOKUP(C1154,[1]StateCodeMapping!$A$2:$B$52,2,FALSE)</f>
        <v>47</v>
      </c>
      <c r="E1154">
        <v>67831</v>
      </c>
      <c r="F1154">
        <v>1</v>
      </c>
      <c r="G1154">
        <f t="shared" ref="G1154:G1217" si="19">E1154*(0.52+(F1154-1)*0.16)</f>
        <v>35272.120000000003</v>
      </c>
    </row>
    <row r="1155" spans="1:7" x14ac:dyDescent="0.3">
      <c r="A1155">
        <v>2018</v>
      </c>
      <c r="B1155" t="str">
        <f t="shared" si="18"/>
        <v>2018.2.47</v>
      </c>
      <c r="C1155" t="s">
        <v>8</v>
      </c>
      <c r="D1155">
        <f>VLOOKUP(C1155,[1]StateCodeMapping!$A$2:$B$52,2,FALSE)</f>
        <v>47</v>
      </c>
      <c r="E1155">
        <v>67831</v>
      </c>
      <c r="F1155">
        <v>2</v>
      </c>
      <c r="G1155">
        <f t="shared" si="19"/>
        <v>46125.08</v>
      </c>
    </row>
    <row r="1156" spans="1:7" x14ac:dyDescent="0.3">
      <c r="A1156">
        <v>2018</v>
      </c>
      <c r="B1156" t="str">
        <f t="shared" si="18"/>
        <v>2018.3.47</v>
      </c>
      <c r="C1156" t="s">
        <v>8</v>
      </c>
      <c r="D1156">
        <f>VLOOKUP(C1156,[1]StateCodeMapping!$A$2:$B$52,2,FALSE)</f>
        <v>47</v>
      </c>
      <c r="E1156">
        <v>67831</v>
      </c>
      <c r="F1156">
        <v>3</v>
      </c>
      <c r="G1156">
        <f t="shared" si="19"/>
        <v>56978.040000000008</v>
      </c>
    </row>
    <row r="1157" spans="1:7" x14ac:dyDescent="0.3">
      <c r="A1157">
        <v>2018</v>
      </c>
      <c r="B1157" t="str">
        <f t="shared" si="18"/>
        <v>2018.4.47</v>
      </c>
      <c r="C1157" t="s">
        <v>8</v>
      </c>
      <c r="D1157">
        <f>VLOOKUP(C1157,[1]StateCodeMapping!$A$2:$B$52,2,FALSE)</f>
        <v>47</v>
      </c>
      <c r="E1157">
        <v>67831</v>
      </c>
      <c r="F1157">
        <v>4</v>
      </c>
      <c r="G1157">
        <f t="shared" si="19"/>
        <v>67831</v>
      </c>
    </row>
    <row r="1158" spans="1:7" x14ac:dyDescent="0.3">
      <c r="A1158">
        <v>2018</v>
      </c>
      <c r="B1158" t="str">
        <f t="shared" si="18"/>
        <v>2018.5.47</v>
      </c>
      <c r="C1158" t="s">
        <v>8</v>
      </c>
      <c r="D1158">
        <f>VLOOKUP(C1158,[1]StateCodeMapping!$A$2:$B$52,2,FALSE)</f>
        <v>47</v>
      </c>
      <c r="E1158">
        <v>67831</v>
      </c>
      <c r="F1158">
        <v>5</v>
      </c>
      <c r="G1158">
        <f t="shared" si="19"/>
        <v>78683.960000000006</v>
      </c>
    </row>
    <row r="1159" spans="1:7" x14ac:dyDescent="0.3">
      <c r="A1159">
        <v>2018</v>
      </c>
      <c r="B1159" t="str">
        <f t="shared" si="18"/>
        <v>2018.6.47</v>
      </c>
      <c r="C1159" t="s">
        <v>8</v>
      </c>
      <c r="D1159">
        <f>VLOOKUP(C1159,[1]StateCodeMapping!$A$2:$B$52,2,FALSE)</f>
        <v>47</v>
      </c>
      <c r="E1159">
        <v>67831</v>
      </c>
      <c r="F1159">
        <v>6</v>
      </c>
      <c r="G1159">
        <f t="shared" si="19"/>
        <v>89536.92</v>
      </c>
    </row>
    <row r="1160" spans="1:7" x14ac:dyDescent="0.3">
      <c r="A1160">
        <v>2018</v>
      </c>
      <c r="B1160" t="str">
        <f t="shared" si="18"/>
        <v>2018.7.47</v>
      </c>
      <c r="C1160" t="s">
        <v>8</v>
      </c>
      <c r="D1160">
        <f>VLOOKUP(C1160,[1]StateCodeMapping!$A$2:$B$52,2,FALSE)</f>
        <v>47</v>
      </c>
      <c r="E1160">
        <v>67831</v>
      </c>
      <c r="F1160">
        <v>7</v>
      </c>
      <c r="G1160">
        <f t="shared" si="19"/>
        <v>100389.88</v>
      </c>
    </row>
    <row r="1161" spans="1:7" x14ac:dyDescent="0.3">
      <c r="A1161">
        <v>2018</v>
      </c>
      <c r="B1161" t="str">
        <f t="shared" si="18"/>
        <v>2018.8.47</v>
      </c>
      <c r="C1161" t="s">
        <v>8</v>
      </c>
      <c r="D1161">
        <f>VLOOKUP(C1161,[1]StateCodeMapping!$A$2:$B$52,2,FALSE)</f>
        <v>47</v>
      </c>
      <c r="E1161">
        <v>67831</v>
      </c>
      <c r="F1161">
        <v>8</v>
      </c>
      <c r="G1161">
        <f t="shared" si="19"/>
        <v>111242.84000000001</v>
      </c>
    </row>
    <row r="1162" spans="1:7" x14ac:dyDescent="0.3">
      <c r="A1162">
        <v>2018</v>
      </c>
      <c r="B1162" t="str">
        <f t="shared" si="18"/>
        <v>2018.1.48</v>
      </c>
      <c r="C1162" t="s">
        <v>61</v>
      </c>
      <c r="D1162">
        <f>VLOOKUP(C1162,[1]StateCodeMapping!$A$2:$B$52,2,FALSE)</f>
        <v>48</v>
      </c>
      <c r="E1162">
        <v>72518</v>
      </c>
      <c r="F1162">
        <v>1</v>
      </c>
      <c r="G1162">
        <f t="shared" si="19"/>
        <v>37709.360000000001</v>
      </c>
    </row>
    <row r="1163" spans="1:7" x14ac:dyDescent="0.3">
      <c r="A1163">
        <v>2018</v>
      </c>
      <c r="B1163" t="str">
        <f t="shared" si="18"/>
        <v>2018.2.48</v>
      </c>
      <c r="C1163" t="s">
        <v>61</v>
      </c>
      <c r="D1163">
        <f>VLOOKUP(C1163,[1]StateCodeMapping!$A$2:$B$52,2,FALSE)</f>
        <v>48</v>
      </c>
      <c r="E1163">
        <v>72518</v>
      </c>
      <c r="F1163">
        <v>2</v>
      </c>
      <c r="G1163">
        <f t="shared" si="19"/>
        <v>49312.240000000005</v>
      </c>
    </row>
    <row r="1164" spans="1:7" x14ac:dyDescent="0.3">
      <c r="A1164">
        <v>2018</v>
      </c>
      <c r="B1164" t="str">
        <f t="shared" si="18"/>
        <v>2018.3.48</v>
      </c>
      <c r="C1164" t="s">
        <v>61</v>
      </c>
      <c r="D1164">
        <f>VLOOKUP(C1164,[1]StateCodeMapping!$A$2:$B$52,2,FALSE)</f>
        <v>48</v>
      </c>
      <c r="E1164">
        <v>72518</v>
      </c>
      <c r="F1164">
        <v>3</v>
      </c>
      <c r="G1164">
        <f t="shared" si="19"/>
        <v>60915.12</v>
      </c>
    </row>
    <row r="1165" spans="1:7" x14ac:dyDescent="0.3">
      <c r="A1165">
        <v>2018</v>
      </c>
      <c r="B1165" t="str">
        <f t="shared" si="18"/>
        <v>2018.4.48</v>
      </c>
      <c r="C1165" t="s">
        <v>61</v>
      </c>
      <c r="D1165">
        <f>VLOOKUP(C1165,[1]StateCodeMapping!$A$2:$B$52,2,FALSE)</f>
        <v>48</v>
      </c>
      <c r="E1165">
        <v>72518</v>
      </c>
      <c r="F1165">
        <v>4</v>
      </c>
      <c r="G1165">
        <f t="shared" si="19"/>
        <v>72518</v>
      </c>
    </row>
    <row r="1166" spans="1:7" x14ac:dyDescent="0.3">
      <c r="A1166">
        <v>2018</v>
      </c>
      <c r="B1166" t="str">
        <f t="shared" si="18"/>
        <v>2018.5.48</v>
      </c>
      <c r="C1166" t="s">
        <v>61</v>
      </c>
      <c r="D1166">
        <f>VLOOKUP(C1166,[1]StateCodeMapping!$A$2:$B$52,2,FALSE)</f>
        <v>48</v>
      </c>
      <c r="E1166">
        <v>72518</v>
      </c>
      <c r="F1166">
        <v>5</v>
      </c>
      <c r="G1166">
        <f t="shared" si="19"/>
        <v>84120.88</v>
      </c>
    </row>
    <row r="1167" spans="1:7" x14ac:dyDescent="0.3">
      <c r="A1167">
        <v>2018</v>
      </c>
      <c r="B1167" t="str">
        <f t="shared" si="18"/>
        <v>2018.6.48</v>
      </c>
      <c r="C1167" t="s">
        <v>61</v>
      </c>
      <c r="D1167">
        <f>VLOOKUP(C1167,[1]StateCodeMapping!$A$2:$B$52,2,FALSE)</f>
        <v>48</v>
      </c>
      <c r="E1167">
        <v>72518</v>
      </c>
      <c r="F1167">
        <v>6</v>
      </c>
      <c r="G1167">
        <f t="shared" si="19"/>
        <v>95723.760000000009</v>
      </c>
    </row>
    <row r="1168" spans="1:7" x14ac:dyDescent="0.3">
      <c r="A1168">
        <v>2018</v>
      </c>
      <c r="B1168" t="str">
        <f t="shared" si="18"/>
        <v>2018.7.48</v>
      </c>
      <c r="C1168" t="s">
        <v>61</v>
      </c>
      <c r="D1168">
        <f>VLOOKUP(C1168,[1]StateCodeMapping!$A$2:$B$52,2,FALSE)</f>
        <v>48</v>
      </c>
      <c r="E1168">
        <v>72518</v>
      </c>
      <c r="F1168">
        <v>7</v>
      </c>
      <c r="G1168">
        <f t="shared" si="19"/>
        <v>107326.64</v>
      </c>
    </row>
    <row r="1169" spans="1:7" x14ac:dyDescent="0.3">
      <c r="A1169">
        <v>2018</v>
      </c>
      <c r="B1169" t="str">
        <f t="shared" si="18"/>
        <v>2018.8.48</v>
      </c>
      <c r="C1169" t="s">
        <v>61</v>
      </c>
      <c r="D1169">
        <f>VLOOKUP(C1169,[1]StateCodeMapping!$A$2:$B$52,2,FALSE)</f>
        <v>48</v>
      </c>
      <c r="E1169">
        <v>72518</v>
      </c>
      <c r="F1169">
        <v>8</v>
      </c>
      <c r="G1169">
        <f t="shared" si="19"/>
        <v>118929.52</v>
      </c>
    </row>
    <row r="1170" spans="1:7" x14ac:dyDescent="0.3">
      <c r="A1170">
        <v>2018</v>
      </c>
      <c r="B1170" t="str">
        <f t="shared" si="18"/>
        <v>2018.1.49</v>
      </c>
      <c r="C1170" t="s">
        <v>62</v>
      </c>
      <c r="D1170">
        <f>VLOOKUP(C1170,[1]StateCodeMapping!$A$2:$B$52,2,FALSE)</f>
        <v>49</v>
      </c>
      <c r="E1170">
        <v>74437</v>
      </c>
      <c r="F1170">
        <v>1</v>
      </c>
      <c r="G1170">
        <f t="shared" si="19"/>
        <v>38707.24</v>
      </c>
    </row>
    <row r="1171" spans="1:7" x14ac:dyDescent="0.3">
      <c r="A1171">
        <v>2018</v>
      </c>
      <c r="B1171" t="str">
        <f t="shared" si="18"/>
        <v>2018.2.49</v>
      </c>
      <c r="C1171" t="s">
        <v>62</v>
      </c>
      <c r="D1171">
        <f>VLOOKUP(C1171,[1]StateCodeMapping!$A$2:$B$52,2,FALSE)</f>
        <v>49</v>
      </c>
      <c r="E1171">
        <v>74437</v>
      </c>
      <c r="F1171">
        <v>2</v>
      </c>
      <c r="G1171">
        <f t="shared" si="19"/>
        <v>50617.16</v>
      </c>
    </row>
    <row r="1172" spans="1:7" x14ac:dyDescent="0.3">
      <c r="A1172">
        <v>2018</v>
      </c>
      <c r="B1172" t="str">
        <f t="shared" si="18"/>
        <v>2018.3.49</v>
      </c>
      <c r="C1172" t="s">
        <v>62</v>
      </c>
      <c r="D1172">
        <f>VLOOKUP(C1172,[1]StateCodeMapping!$A$2:$B$52,2,FALSE)</f>
        <v>49</v>
      </c>
      <c r="E1172">
        <v>74437</v>
      </c>
      <c r="F1172">
        <v>3</v>
      </c>
      <c r="G1172">
        <f t="shared" si="19"/>
        <v>62527.080000000009</v>
      </c>
    </row>
    <row r="1173" spans="1:7" x14ac:dyDescent="0.3">
      <c r="A1173">
        <v>2018</v>
      </c>
      <c r="B1173" t="str">
        <f t="shared" si="18"/>
        <v>2018.4.49</v>
      </c>
      <c r="C1173" t="s">
        <v>62</v>
      </c>
      <c r="D1173">
        <f>VLOOKUP(C1173,[1]StateCodeMapping!$A$2:$B$52,2,FALSE)</f>
        <v>49</v>
      </c>
      <c r="E1173">
        <v>74437</v>
      </c>
      <c r="F1173">
        <v>4</v>
      </c>
      <c r="G1173">
        <f t="shared" si="19"/>
        <v>74437</v>
      </c>
    </row>
    <row r="1174" spans="1:7" x14ac:dyDescent="0.3">
      <c r="A1174">
        <v>2018</v>
      </c>
      <c r="B1174" t="str">
        <f t="shared" si="18"/>
        <v>2018.5.49</v>
      </c>
      <c r="C1174" t="s">
        <v>62</v>
      </c>
      <c r="D1174">
        <f>VLOOKUP(C1174,[1]StateCodeMapping!$A$2:$B$52,2,FALSE)</f>
        <v>49</v>
      </c>
      <c r="E1174">
        <v>74437</v>
      </c>
      <c r="F1174">
        <v>5</v>
      </c>
      <c r="G1174">
        <f t="shared" si="19"/>
        <v>86346.920000000013</v>
      </c>
    </row>
    <row r="1175" spans="1:7" x14ac:dyDescent="0.3">
      <c r="A1175">
        <v>2018</v>
      </c>
      <c r="B1175" t="str">
        <f t="shared" si="18"/>
        <v>2018.6.49</v>
      </c>
      <c r="C1175" t="s">
        <v>62</v>
      </c>
      <c r="D1175">
        <f>VLOOKUP(C1175,[1]StateCodeMapping!$A$2:$B$52,2,FALSE)</f>
        <v>49</v>
      </c>
      <c r="E1175">
        <v>74437</v>
      </c>
      <c r="F1175">
        <v>6</v>
      </c>
      <c r="G1175">
        <f t="shared" si="19"/>
        <v>98256.840000000011</v>
      </c>
    </row>
    <row r="1176" spans="1:7" x14ac:dyDescent="0.3">
      <c r="A1176">
        <v>2018</v>
      </c>
      <c r="B1176" t="str">
        <f t="shared" si="18"/>
        <v>2018.7.49</v>
      </c>
      <c r="C1176" t="s">
        <v>62</v>
      </c>
      <c r="D1176">
        <f>VLOOKUP(C1176,[1]StateCodeMapping!$A$2:$B$52,2,FALSE)</f>
        <v>49</v>
      </c>
      <c r="E1176">
        <v>74437</v>
      </c>
      <c r="F1176">
        <v>7</v>
      </c>
      <c r="G1176">
        <f t="shared" si="19"/>
        <v>110166.76</v>
      </c>
    </row>
    <row r="1177" spans="1:7" x14ac:dyDescent="0.3">
      <c r="A1177">
        <v>2018</v>
      </c>
      <c r="B1177" t="str">
        <f t="shared" si="18"/>
        <v>2018.8.49</v>
      </c>
      <c r="C1177" t="s">
        <v>62</v>
      </c>
      <c r="D1177">
        <f>VLOOKUP(C1177,[1]StateCodeMapping!$A$2:$B$52,2,FALSE)</f>
        <v>49</v>
      </c>
      <c r="E1177">
        <v>74437</v>
      </c>
      <c r="F1177">
        <v>8</v>
      </c>
      <c r="G1177">
        <f t="shared" si="19"/>
        <v>122076.68000000001</v>
      </c>
    </row>
    <row r="1178" spans="1:7" x14ac:dyDescent="0.3">
      <c r="A1178">
        <v>2018</v>
      </c>
      <c r="B1178" t="str">
        <f t="shared" si="18"/>
        <v>2018.1.50</v>
      </c>
      <c r="C1178" t="s">
        <v>63</v>
      </c>
      <c r="D1178">
        <f>VLOOKUP(C1178,[1]StateCodeMapping!$A$2:$B$52,2,FALSE)</f>
        <v>50</v>
      </c>
      <c r="E1178">
        <v>86166</v>
      </c>
      <c r="F1178">
        <v>1</v>
      </c>
      <c r="G1178">
        <f t="shared" si="19"/>
        <v>44806.32</v>
      </c>
    </row>
    <row r="1179" spans="1:7" x14ac:dyDescent="0.3">
      <c r="A1179">
        <v>2018</v>
      </c>
      <c r="B1179" t="str">
        <f t="shared" si="18"/>
        <v>2018.2.50</v>
      </c>
      <c r="C1179" t="s">
        <v>63</v>
      </c>
      <c r="D1179">
        <f>VLOOKUP(C1179,[1]StateCodeMapping!$A$2:$B$52,2,FALSE)</f>
        <v>50</v>
      </c>
      <c r="E1179">
        <v>86166</v>
      </c>
      <c r="F1179">
        <v>2</v>
      </c>
      <c r="G1179">
        <f t="shared" si="19"/>
        <v>58592.880000000005</v>
      </c>
    </row>
    <row r="1180" spans="1:7" x14ac:dyDescent="0.3">
      <c r="A1180">
        <v>2018</v>
      </c>
      <c r="B1180" t="str">
        <f t="shared" si="18"/>
        <v>2018.3.50</v>
      </c>
      <c r="C1180" t="s">
        <v>63</v>
      </c>
      <c r="D1180">
        <f>VLOOKUP(C1180,[1]StateCodeMapping!$A$2:$B$52,2,FALSE)</f>
        <v>50</v>
      </c>
      <c r="E1180">
        <v>86166</v>
      </c>
      <c r="F1180">
        <v>3</v>
      </c>
      <c r="G1180">
        <f t="shared" si="19"/>
        <v>72379.44</v>
      </c>
    </row>
    <row r="1181" spans="1:7" x14ac:dyDescent="0.3">
      <c r="A1181">
        <v>2018</v>
      </c>
      <c r="B1181" t="str">
        <f t="shared" si="18"/>
        <v>2018.4.50</v>
      </c>
      <c r="C1181" t="s">
        <v>63</v>
      </c>
      <c r="D1181">
        <f>VLOOKUP(C1181,[1]StateCodeMapping!$A$2:$B$52,2,FALSE)</f>
        <v>50</v>
      </c>
      <c r="E1181">
        <v>86166</v>
      </c>
      <c r="F1181">
        <v>4</v>
      </c>
      <c r="G1181">
        <f t="shared" si="19"/>
        <v>86166</v>
      </c>
    </row>
    <row r="1182" spans="1:7" x14ac:dyDescent="0.3">
      <c r="A1182">
        <v>2018</v>
      </c>
      <c r="B1182" t="str">
        <f t="shared" si="18"/>
        <v>2018.5.50</v>
      </c>
      <c r="C1182" t="s">
        <v>63</v>
      </c>
      <c r="D1182">
        <f>VLOOKUP(C1182,[1]StateCodeMapping!$A$2:$B$52,2,FALSE)</f>
        <v>50</v>
      </c>
      <c r="E1182">
        <v>86166</v>
      </c>
      <c r="F1182">
        <v>5</v>
      </c>
      <c r="G1182">
        <f t="shared" si="19"/>
        <v>99952.560000000012</v>
      </c>
    </row>
    <row r="1183" spans="1:7" x14ac:dyDescent="0.3">
      <c r="A1183">
        <v>2018</v>
      </c>
      <c r="B1183" t="str">
        <f t="shared" si="18"/>
        <v>2018.6.50</v>
      </c>
      <c r="C1183" t="s">
        <v>63</v>
      </c>
      <c r="D1183">
        <f>VLOOKUP(C1183,[1]StateCodeMapping!$A$2:$B$52,2,FALSE)</f>
        <v>50</v>
      </c>
      <c r="E1183">
        <v>86166</v>
      </c>
      <c r="F1183">
        <v>6</v>
      </c>
      <c r="G1183">
        <f t="shared" si="19"/>
        <v>113739.12000000001</v>
      </c>
    </row>
    <row r="1184" spans="1:7" x14ac:dyDescent="0.3">
      <c r="A1184">
        <v>2018</v>
      </c>
      <c r="B1184" t="str">
        <f t="shared" si="18"/>
        <v>2018.7.50</v>
      </c>
      <c r="C1184" t="s">
        <v>63</v>
      </c>
      <c r="D1184">
        <f>VLOOKUP(C1184,[1]StateCodeMapping!$A$2:$B$52,2,FALSE)</f>
        <v>50</v>
      </c>
      <c r="E1184">
        <v>86166</v>
      </c>
      <c r="F1184">
        <v>7</v>
      </c>
      <c r="G1184">
        <f t="shared" si="19"/>
        <v>127525.68</v>
      </c>
    </row>
    <row r="1185" spans="1:7" x14ac:dyDescent="0.3">
      <c r="A1185">
        <v>2018</v>
      </c>
      <c r="B1185" t="str">
        <f t="shared" si="18"/>
        <v>2018.8.50</v>
      </c>
      <c r="C1185" t="s">
        <v>63</v>
      </c>
      <c r="D1185">
        <f>VLOOKUP(C1185,[1]StateCodeMapping!$A$2:$B$52,2,FALSE)</f>
        <v>50</v>
      </c>
      <c r="E1185">
        <v>86166</v>
      </c>
      <c r="F1185">
        <v>8</v>
      </c>
      <c r="G1185">
        <f t="shared" si="19"/>
        <v>141312.24000000002</v>
      </c>
    </row>
    <row r="1186" spans="1:7" x14ac:dyDescent="0.3">
      <c r="A1186">
        <v>2018</v>
      </c>
      <c r="B1186" t="str">
        <f t="shared" si="18"/>
        <v>2018.1.51</v>
      </c>
      <c r="C1186" t="s">
        <v>64</v>
      </c>
      <c r="D1186">
        <f>VLOOKUP(C1186,[1]StateCodeMapping!$A$2:$B$52,2,FALSE)</f>
        <v>51</v>
      </c>
      <c r="E1186">
        <v>94877</v>
      </c>
      <c r="F1186">
        <v>1</v>
      </c>
      <c r="G1186">
        <f t="shared" si="19"/>
        <v>49336.04</v>
      </c>
    </row>
    <row r="1187" spans="1:7" x14ac:dyDescent="0.3">
      <c r="A1187">
        <v>2018</v>
      </c>
      <c r="B1187" t="str">
        <f t="shared" si="18"/>
        <v>2018.2.51</v>
      </c>
      <c r="C1187" t="s">
        <v>64</v>
      </c>
      <c r="D1187">
        <f>VLOOKUP(C1187,[1]StateCodeMapping!$A$2:$B$52,2,FALSE)</f>
        <v>51</v>
      </c>
      <c r="E1187">
        <v>94877</v>
      </c>
      <c r="F1187">
        <v>2</v>
      </c>
      <c r="G1187">
        <f t="shared" si="19"/>
        <v>64516.360000000008</v>
      </c>
    </row>
    <row r="1188" spans="1:7" x14ac:dyDescent="0.3">
      <c r="A1188">
        <v>2018</v>
      </c>
      <c r="B1188" t="str">
        <f t="shared" si="18"/>
        <v>2018.3.51</v>
      </c>
      <c r="C1188" t="s">
        <v>64</v>
      </c>
      <c r="D1188">
        <f>VLOOKUP(C1188,[1]StateCodeMapping!$A$2:$B$52,2,FALSE)</f>
        <v>51</v>
      </c>
      <c r="E1188">
        <v>94877</v>
      </c>
      <c r="F1188">
        <v>3</v>
      </c>
      <c r="G1188">
        <f t="shared" si="19"/>
        <v>79696.680000000008</v>
      </c>
    </row>
    <row r="1189" spans="1:7" x14ac:dyDescent="0.3">
      <c r="A1189">
        <v>2018</v>
      </c>
      <c r="B1189" t="str">
        <f t="shared" si="18"/>
        <v>2018.4.51</v>
      </c>
      <c r="C1189" t="s">
        <v>64</v>
      </c>
      <c r="D1189">
        <f>VLOOKUP(C1189,[1]StateCodeMapping!$A$2:$B$52,2,FALSE)</f>
        <v>51</v>
      </c>
      <c r="E1189">
        <v>94877</v>
      </c>
      <c r="F1189">
        <v>4</v>
      </c>
      <c r="G1189">
        <f t="shared" si="19"/>
        <v>94877</v>
      </c>
    </row>
    <row r="1190" spans="1:7" x14ac:dyDescent="0.3">
      <c r="A1190">
        <v>2018</v>
      </c>
      <c r="B1190" t="str">
        <f t="shared" si="18"/>
        <v>2018.5.51</v>
      </c>
      <c r="C1190" t="s">
        <v>64</v>
      </c>
      <c r="D1190">
        <f>VLOOKUP(C1190,[1]StateCodeMapping!$A$2:$B$52,2,FALSE)</f>
        <v>51</v>
      </c>
      <c r="E1190">
        <v>94877</v>
      </c>
      <c r="F1190">
        <v>5</v>
      </c>
      <c r="G1190">
        <f t="shared" si="19"/>
        <v>110057.32</v>
      </c>
    </row>
    <row r="1191" spans="1:7" x14ac:dyDescent="0.3">
      <c r="A1191">
        <v>2018</v>
      </c>
      <c r="B1191" t="str">
        <f t="shared" si="18"/>
        <v>2018.6.51</v>
      </c>
      <c r="C1191" t="s">
        <v>64</v>
      </c>
      <c r="D1191">
        <f>VLOOKUP(C1191,[1]StateCodeMapping!$A$2:$B$52,2,FALSE)</f>
        <v>51</v>
      </c>
      <c r="E1191">
        <v>94877</v>
      </c>
      <c r="F1191">
        <v>6</v>
      </c>
      <c r="G1191">
        <f t="shared" si="19"/>
        <v>125237.64</v>
      </c>
    </row>
    <row r="1192" spans="1:7" x14ac:dyDescent="0.3">
      <c r="A1192">
        <v>2018</v>
      </c>
      <c r="B1192" t="str">
        <f t="shared" si="18"/>
        <v>2018.7.51</v>
      </c>
      <c r="C1192" t="s">
        <v>64</v>
      </c>
      <c r="D1192">
        <f>VLOOKUP(C1192,[1]StateCodeMapping!$A$2:$B$52,2,FALSE)</f>
        <v>51</v>
      </c>
      <c r="E1192">
        <v>94877</v>
      </c>
      <c r="F1192">
        <v>7</v>
      </c>
      <c r="G1192">
        <f t="shared" si="19"/>
        <v>140417.96</v>
      </c>
    </row>
    <row r="1193" spans="1:7" x14ac:dyDescent="0.3">
      <c r="A1193">
        <v>2018</v>
      </c>
      <c r="B1193" t="str">
        <f t="shared" si="18"/>
        <v>2018.8.51</v>
      </c>
      <c r="C1193" t="s">
        <v>64</v>
      </c>
      <c r="D1193">
        <f>VLOOKUP(C1193,[1]StateCodeMapping!$A$2:$B$52,2,FALSE)</f>
        <v>51</v>
      </c>
      <c r="E1193">
        <v>94877</v>
      </c>
      <c r="F1193">
        <v>8</v>
      </c>
      <c r="G1193">
        <f t="shared" si="19"/>
        <v>155598.28</v>
      </c>
    </row>
    <row r="1194" spans="1:7" x14ac:dyDescent="0.3">
      <c r="A1194">
        <v>2018</v>
      </c>
      <c r="B1194" t="str">
        <f t="shared" si="18"/>
        <v>2018.1.53</v>
      </c>
      <c r="C1194" t="s">
        <v>65</v>
      </c>
      <c r="D1194">
        <f>VLOOKUP(C1194,[1]StateCodeMapping!$A$2:$B$52,2,FALSE)</f>
        <v>53</v>
      </c>
      <c r="E1194">
        <v>88050</v>
      </c>
      <c r="F1194">
        <v>1</v>
      </c>
      <c r="G1194">
        <f t="shared" si="19"/>
        <v>45786</v>
      </c>
    </row>
    <row r="1195" spans="1:7" x14ac:dyDescent="0.3">
      <c r="A1195">
        <v>2018</v>
      </c>
      <c r="B1195" t="str">
        <f t="shared" si="18"/>
        <v>2018.2.53</v>
      </c>
      <c r="C1195" t="s">
        <v>65</v>
      </c>
      <c r="D1195">
        <f>VLOOKUP(C1195,[1]StateCodeMapping!$A$2:$B$52,2,FALSE)</f>
        <v>53</v>
      </c>
      <c r="E1195">
        <v>88050</v>
      </c>
      <c r="F1195">
        <v>2</v>
      </c>
      <c r="G1195">
        <f t="shared" si="19"/>
        <v>59874.000000000007</v>
      </c>
    </row>
    <row r="1196" spans="1:7" x14ac:dyDescent="0.3">
      <c r="A1196">
        <v>2018</v>
      </c>
      <c r="B1196" t="str">
        <f t="shared" si="18"/>
        <v>2018.3.53</v>
      </c>
      <c r="C1196" t="s">
        <v>65</v>
      </c>
      <c r="D1196">
        <f>VLOOKUP(C1196,[1]StateCodeMapping!$A$2:$B$52,2,FALSE)</f>
        <v>53</v>
      </c>
      <c r="E1196">
        <v>88050</v>
      </c>
      <c r="F1196">
        <v>3</v>
      </c>
      <c r="G1196">
        <f t="shared" si="19"/>
        <v>73962</v>
      </c>
    </row>
    <row r="1197" spans="1:7" x14ac:dyDescent="0.3">
      <c r="A1197">
        <v>2018</v>
      </c>
      <c r="B1197" t="str">
        <f t="shared" si="18"/>
        <v>2018.4.53</v>
      </c>
      <c r="C1197" t="s">
        <v>65</v>
      </c>
      <c r="D1197">
        <f>VLOOKUP(C1197,[1]StateCodeMapping!$A$2:$B$52,2,FALSE)</f>
        <v>53</v>
      </c>
      <c r="E1197">
        <v>88050</v>
      </c>
      <c r="F1197">
        <v>4</v>
      </c>
      <c r="G1197">
        <f t="shared" si="19"/>
        <v>88050</v>
      </c>
    </row>
    <row r="1198" spans="1:7" x14ac:dyDescent="0.3">
      <c r="A1198">
        <v>2018</v>
      </c>
      <c r="B1198" t="str">
        <f t="shared" si="18"/>
        <v>2018.5.53</v>
      </c>
      <c r="C1198" t="s">
        <v>65</v>
      </c>
      <c r="D1198">
        <f>VLOOKUP(C1198,[1]StateCodeMapping!$A$2:$B$52,2,FALSE)</f>
        <v>53</v>
      </c>
      <c r="E1198">
        <v>88050</v>
      </c>
      <c r="F1198">
        <v>5</v>
      </c>
      <c r="G1198">
        <f t="shared" si="19"/>
        <v>102138.00000000001</v>
      </c>
    </row>
    <row r="1199" spans="1:7" x14ac:dyDescent="0.3">
      <c r="A1199">
        <v>2018</v>
      </c>
      <c r="B1199" t="str">
        <f t="shared" si="18"/>
        <v>2018.6.53</v>
      </c>
      <c r="C1199" t="s">
        <v>65</v>
      </c>
      <c r="D1199">
        <f>VLOOKUP(C1199,[1]StateCodeMapping!$A$2:$B$52,2,FALSE)</f>
        <v>53</v>
      </c>
      <c r="E1199">
        <v>88050</v>
      </c>
      <c r="F1199">
        <v>6</v>
      </c>
      <c r="G1199">
        <f t="shared" si="19"/>
        <v>116226</v>
      </c>
    </row>
    <row r="1200" spans="1:7" x14ac:dyDescent="0.3">
      <c r="A1200">
        <v>2018</v>
      </c>
      <c r="B1200" t="str">
        <f t="shared" si="18"/>
        <v>2018.7.53</v>
      </c>
      <c r="C1200" t="s">
        <v>65</v>
      </c>
      <c r="D1200">
        <f>VLOOKUP(C1200,[1]StateCodeMapping!$A$2:$B$52,2,FALSE)</f>
        <v>53</v>
      </c>
      <c r="E1200">
        <v>88050</v>
      </c>
      <c r="F1200">
        <v>7</v>
      </c>
      <c r="G1200">
        <f t="shared" si="19"/>
        <v>130314</v>
      </c>
    </row>
    <row r="1201" spans="1:7" x14ac:dyDescent="0.3">
      <c r="A1201">
        <v>2018</v>
      </c>
      <c r="B1201" t="str">
        <f t="shared" si="18"/>
        <v>2018.8.53</v>
      </c>
      <c r="C1201" t="s">
        <v>65</v>
      </c>
      <c r="D1201">
        <f>VLOOKUP(C1201,[1]StateCodeMapping!$A$2:$B$52,2,FALSE)</f>
        <v>53</v>
      </c>
      <c r="E1201">
        <v>88050</v>
      </c>
      <c r="F1201">
        <v>8</v>
      </c>
      <c r="G1201">
        <f t="shared" si="19"/>
        <v>144402</v>
      </c>
    </row>
    <row r="1202" spans="1:7" x14ac:dyDescent="0.3">
      <c r="A1202">
        <v>2018</v>
      </c>
      <c r="B1202" t="str">
        <f t="shared" si="18"/>
        <v>2018.1.54</v>
      </c>
      <c r="C1202" t="s">
        <v>66</v>
      </c>
      <c r="D1202">
        <f>VLOOKUP(C1202,[1]StateCodeMapping!$A$2:$B$52,2,FALSE)</f>
        <v>54</v>
      </c>
      <c r="E1202">
        <v>69606</v>
      </c>
      <c r="F1202">
        <v>1</v>
      </c>
      <c r="G1202">
        <f t="shared" si="19"/>
        <v>36195.120000000003</v>
      </c>
    </row>
    <row r="1203" spans="1:7" x14ac:dyDescent="0.3">
      <c r="A1203">
        <v>2018</v>
      </c>
      <c r="B1203" t="str">
        <f t="shared" si="18"/>
        <v>2018.2.54</v>
      </c>
      <c r="C1203" t="s">
        <v>66</v>
      </c>
      <c r="D1203">
        <f>VLOOKUP(C1203,[1]StateCodeMapping!$A$2:$B$52,2,FALSE)</f>
        <v>54</v>
      </c>
      <c r="E1203">
        <v>69606</v>
      </c>
      <c r="F1203">
        <v>2</v>
      </c>
      <c r="G1203">
        <f t="shared" si="19"/>
        <v>47332.08</v>
      </c>
    </row>
    <row r="1204" spans="1:7" x14ac:dyDescent="0.3">
      <c r="A1204">
        <v>2018</v>
      </c>
      <c r="B1204" t="str">
        <f t="shared" si="18"/>
        <v>2018.3.54</v>
      </c>
      <c r="C1204" t="s">
        <v>66</v>
      </c>
      <c r="D1204">
        <f>VLOOKUP(C1204,[1]StateCodeMapping!$A$2:$B$52,2,FALSE)</f>
        <v>54</v>
      </c>
      <c r="E1204">
        <v>69606</v>
      </c>
      <c r="F1204">
        <v>3</v>
      </c>
      <c r="G1204">
        <f t="shared" si="19"/>
        <v>58469.040000000008</v>
      </c>
    </row>
    <row r="1205" spans="1:7" x14ac:dyDescent="0.3">
      <c r="A1205">
        <v>2018</v>
      </c>
      <c r="B1205" t="str">
        <f t="shared" si="18"/>
        <v>2018.4.54</v>
      </c>
      <c r="C1205" t="s">
        <v>66</v>
      </c>
      <c r="D1205">
        <f>VLOOKUP(C1205,[1]StateCodeMapping!$A$2:$B$52,2,FALSE)</f>
        <v>54</v>
      </c>
      <c r="E1205">
        <v>69606</v>
      </c>
      <c r="F1205">
        <v>4</v>
      </c>
      <c r="G1205">
        <f t="shared" si="19"/>
        <v>69606</v>
      </c>
    </row>
    <row r="1206" spans="1:7" x14ac:dyDescent="0.3">
      <c r="A1206">
        <v>2018</v>
      </c>
      <c r="B1206" t="str">
        <f t="shared" si="18"/>
        <v>2018.5.54</v>
      </c>
      <c r="C1206" t="s">
        <v>66</v>
      </c>
      <c r="D1206">
        <f>VLOOKUP(C1206,[1]StateCodeMapping!$A$2:$B$52,2,FALSE)</f>
        <v>54</v>
      </c>
      <c r="E1206">
        <v>69606</v>
      </c>
      <c r="F1206">
        <v>5</v>
      </c>
      <c r="G1206">
        <f t="shared" si="19"/>
        <v>80742.960000000006</v>
      </c>
    </row>
    <row r="1207" spans="1:7" x14ac:dyDescent="0.3">
      <c r="A1207">
        <v>2018</v>
      </c>
      <c r="B1207" t="str">
        <f t="shared" si="18"/>
        <v>2018.6.54</v>
      </c>
      <c r="C1207" t="s">
        <v>66</v>
      </c>
      <c r="D1207">
        <f>VLOOKUP(C1207,[1]StateCodeMapping!$A$2:$B$52,2,FALSE)</f>
        <v>54</v>
      </c>
      <c r="E1207">
        <v>69606</v>
      </c>
      <c r="F1207">
        <v>6</v>
      </c>
      <c r="G1207">
        <f t="shared" si="19"/>
        <v>91879.92</v>
      </c>
    </row>
    <row r="1208" spans="1:7" x14ac:dyDescent="0.3">
      <c r="A1208">
        <v>2018</v>
      </c>
      <c r="B1208" t="str">
        <f t="shared" si="18"/>
        <v>2018.7.54</v>
      </c>
      <c r="C1208" t="s">
        <v>66</v>
      </c>
      <c r="D1208">
        <f>VLOOKUP(C1208,[1]StateCodeMapping!$A$2:$B$52,2,FALSE)</f>
        <v>54</v>
      </c>
      <c r="E1208">
        <v>69606</v>
      </c>
      <c r="F1208">
        <v>7</v>
      </c>
      <c r="G1208">
        <f t="shared" si="19"/>
        <v>103016.88</v>
      </c>
    </row>
    <row r="1209" spans="1:7" x14ac:dyDescent="0.3">
      <c r="A1209">
        <v>2018</v>
      </c>
      <c r="B1209" t="str">
        <f t="shared" si="18"/>
        <v>2018.8.54</v>
      </c>
      <c r="C1209" t="s">
        <v>66</v>
      </c>
      <c r="D1209">
        <f>VLOOKUP(C1209,[1]StateCodeMapping!$A$2:$B$52,2,FALSE)</f>
        <v>54</v>
      </c>
      <c r="E1209">
        <v>69606</v>
      </c>
      <c r="F1209">
        <v>8</v>
      </c>
      <c r="G1209">
        <f t="shared" si="19"/>
        <v>114153.84000000001</v>
      </c>
    </row>
    <row r="1210" spans="1:7" x14ac:dyDescent="0.3">
      <c r="A1210">
        <v>2018</v>
      </c>
      <c r="B1210" t="str">
        <f t="shared" si="18"/>
        <v>2018.1.55</v>
      </c>
      <c r="C1210" t="s">
        <v>67</v>
      </c>
      <c r="D1210">
        <f>VLOOKUP(C1210,[1]StateCodeMapping!$A$2:$B$52,2,FALSE)</f>
        <v>55</v>
      </c>
      <c r="E1210">
        <v>85259</v>
      </c>
      <c r="F1210">
        <v>1</v>
      </c>
      <c r="G1210">
        <f t="shared" si="19"/>
        <v>44334.68</v>
      </c>
    </row>
    <row r="1211" spans="1:7" x14ac:dyDescent="0.3">
      <c r="A1211">
        <v>2018</v>
      </c>
      <c r="B1211" t="str">
        <f t="shared" si="18"/>
        <v>2018.2.55</v>
      </c>
      <c r="C1211" t="s">
        <v>67</v>
      </c>
      <c r="D1211">
        <f>VLOOKUP(C1211,[1]StateCodeMapping!$A$2:$B$52,2,FALSE)</f>
        <v>55</v>
      </c>
      <c r="E1211">
        <v>85259</v>
      </c>
      <c r="F1211">
        <v>2</v>
      </c>
      <c r="G1211">
        <f t="shared" si="19"/>
        <v>57976.12</v>
      </c>
    </row>
    <row r="1212" spans="1:7" x14ac:dyDescent="0.3">
      <c r="A1212">
        <v>2018</v>
      </c>
      <c r="B1212" t="str">
        <f t="shared" si="18"/>
        <v>2018.3.55</v>
      </c>
      <c r="C1212" t="s">
        <v>67</v>
      </c>
      <c r="D1212">
        <f>VLOOKUP(C1212,[1]StateCodeMapping!$A$2:$B$52,2,FALSE)</f>
        <v>55</v>
      </c>
      <c r="E1212">
        <v>85259</v>
      </c>
      <c r="F1212">
        <v>3</v>
      </c>
      <c r="G1212">
        <f t="shared" si="19"/>
        <v>71617.560000000012</v>
      </c>
    </row>
    <row r="1213" spans="1:7" x14ac:dyDescent="0.3">
      <c r="A1213">
        <v>2018</v>
      </c>
      <c r="B1213" t="str">
        <f t="shared" si="18"/>
        <v>2018.4.55</v>
      </c>
      <c r="C1213" t="s">
        <v>67</v>
      </c>
      <c r="D1213">
        <f>VLOOKUP(C1213,[1]StateCodeMapping!$A$2:$B$52,2,FALSE)</f>
        <v>55</v>
      </c>
      <c r="E1213">
        <v>85259</v>
      </c>
      <c r="F1213">
        <v>4</v>
      </c>
      <c r="G1213">
        <f t="shared" si="19"/>
        <v>85259</v>
      </c>
    </row>
    <row r="1214" spans="1:7" x14ac:dyDescent="0.3">
      <c r="A1214">
        <v>2018</v>
      </c>
      <c r="B1214" t="str">
        <f t="shared" si="18"/>
        <v>2018.5.55</v>
      </c>
      <c r="C1214" t="s">
        <v>67</v>
      </c>
      <c r="D1214">
        <f>VLOOKUP(C1214,[1]StateCodeMapping!$A$2:$B$52,2,FALSE)</f>
        <v>55</v>
      </c>
      <c r="E1214">
        <v>85259</v>
      </c>
      <c r="F1214">
        <v>5</v>
      </c>
      <c r="G1214">
        <f t="shared" si="19"/>
        <v>98900.440000000017</v>
      </c>
    </row>
    <row r="1215" spans="1:7" x14ac:dyDescent="0.3">
      <c r="A1215">
        <v>2018</v>
      </c>
      <c r="B1215" t="str">
        <f t="shared" si="18"/>
        <v>2018.6.55</v>
      </c>
      <c r="C1215" t="s">
        <v>67</v>
      </c>
      <c r="D1215">
        <f>VLOOKUP(C1215,[1]StateCodeMapping!$A$2:$B$52,2,FALSE)</f>
        <v>55</v>
      </c>
      <c r="E1215">
        <v>85259</v>
      </c>
      <c r="F1215">
        <v>6</v>
      </c>
      <c r="G1215">
        <f t="shared" si="19"/>
        <v>112541.88</v>
      </c>
    </row>
    <row r="1216" spans="1:7" x14ac:dyDescent="0.3">
      <c r="A1216">
        <v>2018</v>
      </c>
      <c r="B1216" t="str">
        <f t="shared" si="18"/>
        <v>2018.7.55</v>
      </c>
      <c r="C1216" t="s">
        <v>67</v>
      </c>
      <c r="D1216">
        <f>VLOOKUP(C1216,[1]StateCodeMapping!$A$2:$B$52,2,FALSE)</f>
        <v>55</v>
      </c>
      <c r="E1216">
        <v>85259</v>
      </c>
      <c r="F1216">
        <v>7</v>
      </c>
      <c r="G1216">
        <f t="shared" si="19"/>
        <v>126183.31999999999</v>
      </c>
    </row>
    <row r="1217" spans="1:7" x14ac:dyDescent="0.3">
      <c r="A1217">
        <v>2018</v>
      </c>
      <c r="B1217" t="str">
        <f t="shared" si="18"/>
        <v>2018.8.55</v>
      </c>
      <c r="C1217" t="s">
        <v>67</v>
      </c>
      <c r="D1217">
        <f>VLOOKUP(C1217,[1]StateCodeMapping!$A$2:$B$52,2,FALSE)</f>
        <v>55</v>
      </c>
      <c r="E1217">
        <v>85259</v>
      </c>
      <c r="F1217">
        <v>8</v>
      </c>
      <c r="G1217">
        <f t="shared" si="19"/>
        <v>139824.76</v>
      </c>
    </row>
    <row r="1218" spans="1:7" x14ac:dyDescent="0.3">
      <c r="A1218">
        <v>2018</v>
      </c>
      <c r="B1218" t="str">
        <f t="shared" ref="B1218:B1281" si="20">A1218&amp;"."&amp;F1218&amp;"."&amp;D1218</f>
        <v>2018.1.56</v>
      </c>
      <c r="C1218" t="s">
        <v>68</v>
      </c>
      <c r="D1218">
        <f>VLOOKUP(C1218,[1]StateCodeMapping!$A$2:$B$52,2,FALSE)</f>
        <v>56</v>
      </c>
      <c r="E1218">
        <v>81895</v>
      </c>
      <c r="F1218">
        <v>1</v>
      </c>
      <c r="G1218">
        <f t="shared" ref="G1218:G1281" si="21">E1218*(0.52+(F1218-1)*0.16)</f>
        <v>42585.4</v>
      </c>
    </row>
    <row r="1219" spans="1:7" x14ac:dyDescent="0.3">
      <c r="A1219">
        <v>2018</v>
      </c>
      <c r="B1219" t="str">
        <f t="shared" si="20"/>
        <v>2018.2.56</v>
      </c>
      <c r="C1219" t="s">
        <v>68</v>
      </c>
      <c r="D1219">
        <f>VLOOKUP(C1219,[1]StateCodeMapping!$A$2:$B$52,2,FALSE)</f>
        <v>56</v>
      </c>
      <c r="E1219">
        <v>81895</v>
      </c>
      <c r="F1219">
        <v>2</v>
      </c>
      <c r="G1219">
        <f t="shared" si="21"/>
        <v>55688.600000000006</v>
      </c>
    </row>
    <row r="1220" spans="1:7" x14ac:dyDescent="0.3">
      <c r="A1220">
        <v>2018</v>
      </c>
      <c r="B1220" t="str">
        <f t="shared" si="20"/>
        <v>2018.3.56</v>
      </c>
      <c r="C1220" t="s">
        <v>68</v>
      </c>
      <c r="D1220">
        <f>VLOOKUP(C1220,[1]StateCodeMapping!$A$2:$B$52,2,FALSE)</f>
        <v>56</v>
      </c>
      <c r="E1220">
        <v>81895</v>
      </c>
      <c r="F1220">
        <v>3</v>
      </c>
      <c r="G1220">
        <f t="shared" si="21"/>
        <v>68791.8</v>
      </c>
    </row>
    <row r="1221" spans="1:7" x14ac:dyDescent="0.3">
      <c r="A1221">
        <v>2018</v>
      </c>
      <c r="B1221" t="str">
        <f t="shared" si="20"/>
        <v>2018.4.56</v>
      </c>
      <c r="C1221" t="s">
        <v>68</v>
      </c>
      <c r="D1221">
        <f>VLOOKUP(C1221,[1]StateCodeMapping!$A$2:$B$52,2,FALSE)</f>
        <v>56</v>
      </c>
      <c r="E1221">
        <v>81895</v>
      </c>
      <c r="F1221">
        <v>4</v>
      </c>
      <c r="G1221">
        <f t="shared" si="21"/>
        <v>81895</v>
      </c>
    </row>
    <row r="1222" spans="1:7" x14ac:dyDescent="0.3">
      <c r="A1222">
        <v>2018</v>
      </c>
      <c r="B1222" t="str">
        <f t="shared" si="20"/>
        <v>2018.5.56</v>
      </c>
      <c r="C1222" t="s">
        <v>68</v>
      </c>
      <c r="D1222">
        <f>VLOOKUP(C1222,[1]StateCodeMapping!$A$2:$B$52,2,FALSE)</f>
        <v>56</v>
      </c>
      <c r="E1222">
        <v>81895</v>
      </c>
      <c r="F1222">
        <v>5</v>
      </c>
      <c r="G1222">
        <f t="shared" si="21"/>
        <v>94998.200000000012</v>
      </c>
    </row>
    <row r="1223" spans="1:7" x14ac:dyDescent="0.3">
      <c r="A1223">
        <v>2018</v>
      </c>
      <c r="B1223" t="str">
        <f t="shared" si="20"/>
        <v>2018.6.56</v>
      </c>
      <c r="C1223" t="s">
        <v>68</v>
      </c>
      <c r="D1223">
        <f>VLOOKUP(C1223,[1]StateCodeMapping!$A$2:$B$52,2,FALSE)</f>
        <v>56</v>
      </c>
      <c r="E1223">
        <v>81895</v>
      </c>
      <c r="F1223">
        <v>6</v>
      </c>
      <c r="G1223">
        <f t="shared" si="21"/>
        <v>108101.40000000001</v>
      </c>
    </row>
    <row r="1224" spans="1:7" x14ac:dyDescent="0.3">
      <c r="A1224">
        <v>2018</v>
      </c>
      <c r="B1224" t="str">
        <f t="shared" si="20"/>
        <v>2018.7.56</v>
      </c>
      <c r="C1224" t="s">
        <v>68</v>
      </c>
      <c r="D1224">
        <f>VLOOKUP(C1224,[1]StateCodeMapping!$A$2:$B$52,2,FALSE)</f>
        <v>56</v>
      </c>
      <c r="E1224">
        <v>81895</v>
      </c>
      <c r="F1224">
        <v>7</v>
      </c>
      <c r="G1224">
        <f t="shared" si="21"/>
        <v>121204.6</v>
      </c>
    </row>
    <row r="1225" spans="1:7" x14ac:dyDescent="0.3">
      <c r="A1225">
        <v>2018</v>
      </c>
      <c r="B1225" t="str">
        <f t="shared" si="20"/>
        <v>2018.8.56</v>
      </c>
      <c r="C1225" t="s">
        <v>68</v>
      </c>
      <c r="D1225">
        <f>VLOOKUP(C1225,[1]StateCodeMapping!$A$2:$B$52,2,FALSE)</f>
        <v>56</v>
      </c>
      <c r="E1225">
        <v>81895</v>
      </c>
      <c r="F1225">
        <v>8</v>
      </c>
      <c r="G1225">
        <f t="shared" si="21"/>
        <v>134307.80000000002</v>
      </c>
    </row>
    <row r="1226" spans="1:7" x14ac:dyDescent="0.3">
      <c r="A1226">
        <v>2017</v>
      </c>
      <c r="B1226" t="str">
        <f t="shared" si="20"/>
        <v>2017.1.1</v>
      </c>
      <c r="C1226" t="s">
        <v>3</v>
      </c>
      <c r="D1226">
        <f>VLOOKUP(C1226,[1]StateCodeMapping!$A$2:$B$52,2,FALSE)</f>
        <v>1</v>
      </c>
      <c r="E1226">
        <v>67621</v>
      </c>
      <c r="F1226">
        <v>1</v>
      </c>
      <c r="G1226">
        <f t="shared" si="21"/>
        <v>35162.92</v>
      </c>
    </row>
    <row r="1227" spans="1:7" x14ac:dyDescent="0.3">
      <c r="A1227">
        <v>2017</v>
      </c>
      <c r="B1227" t="str">
        <f t="shared" si="20"/>
        <v>2017.2.1</v>
      </c>
      <c r="C1227" t="s">
        <v>3</v>
      </c>
      <c r="D1227">
        <f>VLOOKUP(C1227,[1]StateCodeMapping!$A$2:$B$52,2,FALSE)</f>
        <v>1</v>
      </c>
      <c r="E1227">
        <v>67621</v>
      </c>
      <c r="F1227">
        <v>2</v>
      </c>
      <c r="G1227">
        <f t="shared" si="21"/>
        <v>45982.280000000006</v>
      </c>
    </row>
    <row r="1228" spans="1:7" x14ac:dyDescent="0.3">
      <c r="A1228">
        <v>2017</v>
      </c>
      <c r="B1228" t="str">
        <f t="shared" si="20"/>
        <v>2017.3.1</v>
      </c>
      <c r="C1228" t="s">
        <v>3</v>
      </c>
      <c r="D1228">
        <f>VLOOKUP(C1228,[1]StateCodeMapping!$A$2:$B$52,2,FALSE)</f>
        <v>1</v>
      </c>
      <c r="E1228">
        <v>67621</v>
      </c>
      <c r="F1228">
        <v>3</v>
      </c>
      <c r="G1228">
        <f t="shared" si="21"/>
        <v>56801.640000000007</v>
      </c>
    </row>
    <row r="1229" spans="1:7" x14ac:dyDescent="0.3">
      <c r="A1229">
        <v>2017</v>
      </c>
      <c r="B1229" t="str">
        <f t="shared" si="20"/>
        <v>2017.4.1</v>
      </c>
      <c r="C1229" t="s">
        <v>3</v>
      </c>
      <c r="D1229">
        <f>VLOOKUP(C1229,[1]StateCodeMapping!$A$2:$B$52,2,FALSE)</f>
        <v>1</v>
      </c>
      <c r="E1229">
        <v>67621</v>
      </c>
      <c r="F1229">
        <v>4</v>
      </c>
      <c r="G1229">
        <f t="shared" si="21"/>
        <v>67621</v>
      </c>
    </row>
    <row r="1230" spans="1:7" x14ac:dyDescent="0.3">
      <c r="A1230">
        <v>2017</v>
      </c>
      <c r="B1230" t="str">
        <f t="shared" si="20"/>
        <v>2017.5.1</v>
      </c>
      <c r="C1230" t="s">
        <v>3</v>
      </c>
      <c r="D1230">
        <f>VLOOKUP(C1230,[1]StateCodeMapping!$A$2:$B$52,2,FALSE)</f>
        <v>1</v>
      </c>
      <c r="E1230">
        <v>67621</v>
      </c>
      <c r="F1230">
        <v>5</v>
      </c>
      <c r="G1230">
        <f t="shared" si="21"/>
        <v>78440.360000000015</v>
      </c>
    </row>
    <row r="1231" spans="1:7" x14ac:dyDescent="0.3">
      <c r="A1231">
        <v>2017</v>
      </c>
      <c r="B1231" t="str">
        <f t="shared" si="20"/>
        <v>2017.6.1</v>
      </c>
      <c r="C1231" t="s">
        <v>3</v>
      </c>
      <c r="D1231">
        <f>VLOOKUP(C1231,[1]StateCodeMapping!$A$2:$B$52,2,FALSE)</f>
        <v>1</v>
      </c>
      <c r="E1231">
        <v>67621</v>
      </c>
      <c r="F1231">
        <v>6</v>
      </c>
      <c r="G1231">
        <f t="shared" si="21"/>
        <v>89259.72</v>
      </c>
    </row>
    <row r="1232" spans="1:7" x14ac:dyDescent="0.3">
      <c r="A1232">
        <v>2017</v>
      </c>
      <c r="B1232" t="str">
        <f t="shared" si="20"/>
        <v>2017.7.1</v>
      </c>
      <c r="C1232" t="s">
        <v>3</v>
      </c>
      <c r="D1232">
        <f>VLOOKUP(C1232,[1]StateCodeMapping!$A$2:$B$52,2,FALSE)</f>
        <v>1</v>
      </c>
      <c r="E1232">
        <v>67621</v>
      </c>
      <c r="F1232">
        <v>7</v>
      </c>
      <c r="G1232">
        <f t="shared" si="21"/>
        <v>100079.08</v>
      </c>
    </row>
    <row r="1233" spans="1:7" x14ac:dyDescent="0.3">
      <c r="A1233">
        <v>2017</v>
      </c>
      <c r="B1233" t="str">
        <f t="shared" si="20"/>
        <v>2017.8.1</v>
      </c>
      <c r="C1233" t="s">
        <v>3</v>
      </c>
      <c r="D1233">
        <f>VLOOKUP(C1233,[1]StateCodeMapping!$A$2:$B$52,2,FALSE)</f>
        <v>1</v>
      </c>
      <c r="E1233">
        <v>67621</v>
      </c>
      <c r="F1233">
        <v>8</v>
      </c>
      <c r="G1233">
        <f t="shared" si="21"/>
        <v>110898.44</v>
      </c>
    </row>
    <row r="1234" spans="1:7" x14ac:dyDescent="0.3">
      <c r="A1234">
        <v>2017</v>
      </c>
      <c r="B1234" t="str">
        <f t="shared" si="20"/>
        <v>2017.1.2</v>
      </c>
      <c r="C1234" t="s">
        <v>21</v>
      </c>
      <c r="D1234">
        <f>VLOOKUP(C1234,[1]StateCodeMapping!$A$2:$B$52,2,FALSE)</f>
        <v>2</v>
      </c>
      <c r="E1234">
        <v>95967</v>
      </c>
      <c r="F1234">
        <v>1</v>
      </c>
      <c r="G1234">
        <f t="shared" si="21"/>
        <v>49902.840000000004</v>
      </c>
    </row>
    <row r="1235" spans="1:7" x14ac:dyDescent="0.3">
      <c r="A1235">
        <v>2017</v>
      </c>
      <c r="B1235" t="str">
        <f t="shared" si="20"/>
        <v>2017.2.2</v>
      </c>
      <c r="C1235" t="s">
        <v>21</v>
      </c>
      <c r="D1235">
        <f>VLOOKUP(C1235,[1]StateCodeMapping!$A$2:$B$52,2,FALSE)</f>
        <v>2</v>
      </c>
      <c r="E1235">
        <v>95967</v>
      </c>
      <c r="F1235">
        <v>2</v>
      </c>
      <c r="G1235">
        <f t="shared" si="21"/>
        <v>65257.560000000005</v>
      </c>
    </row>
    <row r="1236" spans="1:7" x14ac:dyDescent="0.3">
      <c r="A1236">
        <v>2017</v>
      </c>
      <c r="B1236" t="str">
        <f t="shared" si="20"/>
        <v>2017.3.2</v>
      </c>
      <c r="C1236" t="s">
        <v>21</v>
      </c>
      <c r="D1236">
        <f>VLOOKUP(C1236,[1]StateCodeMapping!$A$2:$B$52,2,FALSE)</f>
        <v>2</v>
      </c>
      <c r="E1236">
        <v>95967</v>
      </c>
      <c r="F1236">
        <v>3</v>
      </c>
      <c r="G1236">
        <f t="shared" si="21"/>
        <v>80612.280000000013</v>
      </c>
    </row>
    <row r="1237" spans="1:7" x14ac:dyDescent="0.3">
      <c r="A1237">
        <v>2017</v>
      </c>
      <c r="B1237" t="str">
        <f t="shared" si="20"/>
        <v>2017.4.2</v>
      </c>
      <c r="C1237" t="s">
        <v>21</v>
      </c>
      <c r="D1237">
        <f>VLOOKUP(C1237,[1]StateCodeMapping!$A$2:$B$52,2,FALSE)</f>
        <v>2</v>
      </c>
      <c r="E1237">
        <v>95967</v>
      </c>
      <c r="F1237">
        <v>4</v>
      </c>
      <c r="G1237">
        <f t="shared" si="21"/>
        <v>95967</v>
      </c>
    </row>
    <row r="1238" spans="1:7" x14ac:dyDescent="0.3">
      <c r="A1238">
        <v>2017</v>
      </c>
      <c r="B1238" t="str">
        <f t="shared" si="20"/>
        <v>2017.5.2</v>
      </c>
      <c r="C1238" t="s">
        <v>21</v>
      </c>
      <c r="D1238">
        <f>VLOOKUP(C1238,[1]StateCodeMapping!$A$2:$B$52,2,FALSE)</f>
        <v>2</v>
      </c>
      <c r="E1238">
        <v>95967</v>
      </c>
      <c r="F1238">
        <v>5</v>
      </c>
      <c r="G1238">
        <f t="shared" si="21"/>
        <v>111321.72000000002</v>
      </c>
    </row>
    <row r="1239" spans="1:7" x14ac:dyDescent="0.3">
      <c r="A1239">
        <v>2017</v>
      </c>
      <c r="B1239" t="str">
        <f t="shared" si="20"/>
        <v>2017.6.2</v>
      </c>
      <c r="C1239" t="s">
        <v>21</v>
      </c>
      <c r="D1239">
        <f>VLOOKUP(C1239,[1]StateCodeMapping!$A$2:$B$52,2,FALSE)</f>
        <v>2</v>
      </c>
      <c r="E1239">
        <v>95967</v>
      </c>
      <c r="F1239">
        <v>6</v>
      </c>
      <c r="G1239">
        <f t="shared" si="21"/>
        <v>126676.44</v>
      </c>
    </row>
    <row r="1240" spans="1:7" x14ac:dyDescent="0.3">
      <c r="A1240">
        <v>2017</v>
      </c>
      <c r="B1240" t="str">
        <f t="shared" si="20"/>
        <v>2017.7.2</v>
      </c>
      <c r="C1240" t="s">
        <v>21</v>
      </c>
      <c r="D1240">
        <f>VLOOKUP(C1240,[1]StateCodeMapping!$A$2:$B$52,2,FALSE)</f>
        <v>2</v>
      </c>
      <c r="E1240">
        <v>95967</v>
      </c>
      <c r="F1240">
        <v>7</v>
      </c>
      <c r="G1240">
        <f t="shared" si="21"/>
        <v>142031.16</v>
      </c>
    </row>
    <row r="1241" spans="1:7" x14ac:dyDescent="0.3">
      <c r="A1241">
        <v>2017</v>
      </c>
      <c r="B1241" t="str">
        <f t="shared" si="20"/>
        <v>2017.8.2</v>
      </c>
      <c r="C1241" t="s">
        <v>21</v>
      </c>
      <c r="D1241">
        <f>VLOOKUP(C1241,[1]StateCodeMapping!$A$2:$B$52,2,FALSE)</f>
        <v>2</v>
      </c>
      <c r="E1241">
        <v>95967</v>
      </c>
      <c r="F1241">
        <v>8</v>
      </c>
      <c r="G1241">
        <f t="shared" si="21"/>
        <v>157385.88</v>
      </c>
    </row>
    <row r="1242" spans="1:7" x14ac:dyDescent="0.3">
      <c r="A1242">
        <v>2017</v>
      </c>
      <c r="B1242" t="str">
        <f t="shared" si="20"/>
        <v>2017.1.4</v>
      </c>
      <c r="C1242" t="s">
        <v>25</v>
      </c>
      <c r="D1242">
        <f>VLOOKUP(C1242,[1]StateCodeMapping!$A$2:$B$52,2,FALSE)</f>
        <v>4</v>
      </c>
      <c r="E1242">
        <v>67273</v>
      </c>
      <c r="F1242">
        <v>1</v>
      </c>
      <c r="G1242">
        <f t="shared" si="21"/>
        <v>34981.96</v>
      </c>
    </row>
    <row r="1243" spans="1:7" x14ac:dyDescent="0.3">
      <c r="A1243">
        <v>2017</v>
      </c>
      <c r="B1243" t="str">
        <f t="shared" si="20"/>
        <v>2017.2.4</v>
      </c>
      <c r="C1243" t="s">
        <v>25</v>
      </c>
      <c r="D1243">
        <f>VLOOKUP(C1243,[1]StateCodeMapping!$A$2:$B$52,2,FALSE)</f>
        <v>4</v>
      </c>
      <c r="E1243">
        <v>67273</v>
      </c>
      <c r="F1243">
        <v>2</v>
      </c>
      <c r="G1243">
        <f t="shared" si="21"/>
        <v>45745.640000000007</v>
      </c>
    </row>
    <row r="1244" spans="1:7" x14ac:dyDescent="0.3">
      <c r="A1244">
        <v>2017</v>
      </c>
      <c r="B1244" t="str">
        <f t="shared" si="20"/>
        <v>2017.3.4</v>
      </c>
      <c r="C1244" t="s">
        <v>25</v>
      </c>
      <c r="D1244">
        <f>VLOOKUP(C1244,[1]StateCodeMapping!$A$2:$B$52,2,FALSE)</f>
        <v>4</v>
      </c>
      <c r="E1244">
        <v>67273</v>
      </c>
      <c r="F1244">
        <v>3</v>
      </c>
      <c r="G1244">
        <f t="shared" si="21"/>
        <v>56509.320000000007</v>
      </c>
    </row>
    <row r="1245" spans="1:7" x14ac:dyDescent="0.3">
      <c r="A1245">
        <v>2017</v>
      </c>
      <c r="B1245" t="str">
        <f t="shared" si="20"/>
        <v>2017.4.4</v>
      </c>
      <c r="C1245" t="s">
        <v>25</v>
      </c>
      <c r="D1245">
        <f>VLOOKUP(C1245,[1]StateCodeMapping!$A$2:$B$52,2,FALSE)</f>
        <v>4</v>
      </c>
      <c r="E1245">
        <v>67273</v>
      </c>
      <c r="F1245">
        <v>4</v>
      </c>
      <c r="G1245">
        <f t="shared" si="21"/>
        <v>67273</v>
      </c>
    </row>
    <row r="1246" spans="1:7" x14ac:dyDescent="0.3">
      <c r="A1246">
        <v>2017</v>
      </c>
      <c r="B1246" t="str">
        <f t="shared" si="20"/>
        <v>2017.5.4</v>
      </c>
      <c r="C1246" t="s">
        <v>25</v>
      </c>
      <c r="D1246">
        <f>VLOOKUP(C1246,[1]StateCodeMapping!$A$2:$B$52,2,FALSE)</f>
        <v>4</v>
      </c>
      <c r="E1246">
        <v>67273</v>
      </c>
      <c r="F1246">
        <v>5</v>
      </c>
      <c r="G1246">
        <f t="shared" si="21"/>
        <v>78036.680000000008</v>
      </c>
    </row>
    <row r="1247" spans="1:7" x14ac:dyDescent="0.3">
      <c r="A1247">
        <v>2017</v>
      </c>
      <c r="B1247" t="str">
        <f t="shared" si="20"/>
        <v>2017.6.4</v>
      </c>
      <c r="C1247" t="s">
        <v>25</v>
      </c>
      <c r="D1247">
        <f>VLOOKUP(C1247,[1]StateCodeMapping!$A$2:$B$52,2,FALSE)</f>
        <v>4</v>
      </c>
      <c r="E1247">
        <v>67273</v>
      </c>
      <c r="F1247">
        <v>6</v>
      </c>
      <c r="G1247">
        <f t="shared" si="21"/>
        <v>88800.36</v>
      </c>
    </row>
    <row r="1248" spans="1:7" x14ac:dyDescent="0.3">
      <c r="A1248">
        <v>2017</v>
      </c>
      <c r="B1248" t="str">
        <f t="shared" si="20"/>
        <v>2017.7.4</v>
      </c>
      <c r="C1248" t="s">
        <v>25</v>
      </c>
      <c r="D1248">
        <f>VLOOKUP(C1248,[1]StateCodeMapping!$A$2:$B$52,2,FALSE)</f>
        <v>4</v>
      </c>
      <c r="E1248">
        <v>67273</v>
      </c>
      <c r="F1248">
        <v>7</v>
      </c>
      <c r="G1248">
        <f t="shared" si="21"/>
        <v>99564.04</v>
      </c>
    </row>
    <row r="1249" spans="1:7" x14ac:dyDescent="0.3">
      <c r="A1249">
        <v>2017</v>
      </c>
      <c r="B1249" t="str">
        <f t="shared" si="20"/>
        <v>2017.8.4</v>
      </c>
      <c r="C1249" t="s">
        <v>25</v>
      </c>
      <c r="D1249">
        <f>VLOOKUP(C1249,[1]StateCodeMapping!$A$2:$B$52,2,FALSE)</f>
        <v>4</v>
      </c>
      <c r="E1249">
        <v>67273</v>
      </c>
      <c r="F1249">
        <v>8</v>
      </c>
      <c r="G1249">
        <f t="shared" si="21"/>
        <v>110327.72</v>
      </c>
    </row>
    <row r="1250" spans="1:7" x14ac:dyDescent="0.3">
      <c r="A1250">
        <v>2017</v>
      </c>
      <c r="B1250" t="str">
        <f t="shared" si="20"/>
        <v>2017.1.5</v>
      </c>
      <c r="C1250" t="s">
        <v>26</v>
      </c>
      <c r="D1250">
        <f>VLOOKUP(C1250,[1]StateCodeMapping!$A$2:$B$52,2,FALSE)</f>
        <v>5</v>
      </c>
      <c r="E1250">
        <v>60481</v>
      </c>
      <c r="F1250">
        <v>1</v>
      </c>
      <c r="G1250">
        <f t="shared" si="21"/>
        <v>31450.120000000003</v>
      </c>
    </row>
    <row r="1251" spans="1:7" x14ac:dyDescent="0.3">
      <c r="A1251">
        <v>2017</v>
      </c>
      <c r="B1251" t="str">
        <f t="shared" si="20"/>
        <v>2017.2.5</v>
      </c>
      <c r="C1251" t="s">
        <v>26</v>
      </c>
      <c r="D1251">
        <f>VLOOKUP(C1251,[1]StateCodeMapping!$A$2:$B$52,2,FALSE)</f>
        <v>5</v>
      </c>
      <c r="E1251">
        <v>60481</v>
      </c>
      <c r="F1251">
        <v>2</v>
      </c>
      <c r="G1251">
        <f t="shared" si="21"/>
        <v>41127.08</v>
      </c>
    </row>
    <row r="1252" spans="1:7" x14ac:dyDescent="0.3">
      <c r="A1252">
        <v>2017</v>
      </c>
      <c r="B1252" t="str">
        <f t="shared" si="20"/>
        <v>2017.3.5</v>
      </c>
      <c r="C1252" t="s">
        <v>26</v>
      </c>
      <c r="D1252">
        <f>VLOOKUP(C1252,[1]StateCodeMapping!$A$2:$B$52,2,FALSE)</f>
        <v>5</v>
      </c>
      <c r="E1252">
        <v>60481</v>
      </c>
      <c r="F1252">
        <v>3</v>
      </c>
      <c r="G1252">
        <f t="shared" si="21"/>
        <v>50804.040000000008</v>
      </c>
    </row>
    <row r="1253" spans="1:7" x14ac:dyDescent="0.3">
      <c r="A1253">
        <v>2017</v>
      </c>
      <c r="B1253" t="str">
        <f t="shared" si="20"/>
        <v>2017.4.5</v>
      </c>
      <c r="C1253" t="s">
        <v>26</v>
      </c>
      <c r="D1253">
        <f>VLOOKUP(C1253,[1]StateCodeMapping!$A$2:$B$52,2,FALSE)</f>
        <v>5</v>
      </c>
      <c r="E1253">
        <v>60481</v>
      </c>
      <c r="F1253">
        <v>4</v>
      </c>
      <c r="G1253">
        <f t="shared" si="21"/>
        <v>60481</v>
      </c>
    </row>
    <row r="1254" spans="1:7" x14ac:dyDescent="0.3">
      <c r="A1254">
        <v>2017</v>
      </c>
      <c r="B1254" t="str">
        <f t="shared" si="20"/>
        <v>2017.5.5</v>
      </c>
      <c r="C1254" t="s">
        <v>26</v>
      </c>
      <c r="D1254">
        <f>VLOOKUP(C1254,[1]StateCodeMapping!$A$2:$B$52,2,FALSE)</f>
        <v>5</v>
      </c>
      <c r="E1254">
        <v>60481</v>
      </c>
      <c r="F1254">
        <v>5</v>
      </c>
      <c r="G1254">
        <f t="shared" si="21"/>
        <v>70157.960000000006</v>
      </c>
    </row>
    <row r="1255" spans="1:7" x14ac:dyDescent="0.3">
      <c r="A1255">
        <v>2017</v>
      </c>
      <c r="B1255" t="str">
        <f t="shared" si="20"/>
        <v>2017.6.5</v>
      </c>
      <c r="C1255" t="s">
        <v>26</v>
      </c>
      <c r="D1255">
        <f>VLOOKUP(C1255,[1]StateCodeMapping!$A$2:$B$52,2,FALSE)</f>
        <v>5</v>
      </c>
      <c r="E1255">
        <v>60481</v>
      </c>
      <c r="F1255">
        <v>6</v>
      </c>
      <c r="G1255">
        <f t="shared" si="21"/>
        <v>79834.92</v>
      </c>
    </row>
    <row r="1256" spans="1:7" x14ac:dyDescent="0.3">
      <c r="A1256">
        <v>2017</v>
      </c>
      <c r="B1256" t="str">
        <f t="shared" si="20"/>
        <v>2017.7.5</v>
      </c>
      <c r="C1256" t="s">
        <v>26</v>
      </c>
      <c r="D1256">
        <f>VLOOKUP(C1256,[1]StateCodeMapping!$A$2:$B$52,2,FALSE)</f>
        <v>5</v>
      </c>
      <c r="E1256">
        <v>60481</v>
      </c>
      <c r="F1256">
        <v>7</v>
      </c>
      <c r="G1256">
        <f t="shared" si="21"/>
        <v>89511.88</v>
      </c>
    </row>
    <row r="1257" spans="1:7" x14ac:dyDescent="0.3">
      <c r="A1257">
        <v>2017</v>
      </c>
      <c r="B1257" t="str">
        <f t="shared" si="20"/>
        <v>2017.8.5</v>
      </c>
      <c r="C1257" t="s">
        <v>26</v>
      </c>
      <c r="D1257">
        <f>VLOOKUP(C1257,[1]StateCodeMapping!$A$2:$B$52,2,FALSE)</f>
        <v>5</v>
      </c>
      <c r="E1257">
        <v>60481</v>
      </c>
      <c r="F1257">
        <v>8</v>
      </c>
      <c r="G1257">
        <f t="shared" si="21"/>
        <v>99188.840000000011</v>
      </c>
    </row>
    <row r="1258" spans="1:7" x14ac:dyDescent="0.3">
      <c r="A1258">
        <v>2017</v>
      </c>
      <c r="B1258" t="str">
        <f t="shared" si="20"/>
        <v>2017.1.6</v>
      </c>
      <c r="C1258" t="s">
        <v>27</v>
      </c>
      <c r="D1258">
        <f>VLOOKUP(C1258,[1]StateCodeMapping!$A$2:$B$52,2,FALSE)</f>
        <v>6</v>
      </c>
      <c r="E1258">
        <v>80458</v>
      </c>
      <c r="F1258">
        <v>1</v>
      </c>
      <c r="G1258">
        <f t="shared" si="21"/>
        <v>41838.160000000003</v>
      </c>
    </row>
    <row r="1259" spans="1:7" x14ac:dyDescent="0.3">
      <c r="A1259">
        <v>2017</v>
      </c>
      <c r="B1259" t="str">
        <f t="shared" si="20"/>
        <v>2017.2.6</v>
      </c>
      <c r="C1259" t="s">
        <v>27</v>
      </c>
      <c r="D1259">
        <f>VLOOKUP(C1259,[1]StateCodeMapping!$A$2:$B$52,2,FALSE)</f>
        <v>6</v>
      </c>
      <c r="E1259">
        <v>80458</v>
      </c>
      <c r="F1259">
        <v>2</v>
      </c>
      <c r="G1259">
        <f t="shared" si="21"/>
        <v>54711.44</v>
      </c>
    </row>
    <row r="1260" spans="1:7" x14ac:dyDescent="0.3">
      <c r="A1260">
        <v>2017</v>
      </c>
      <c r="B1260" t="str">
        <f t="shared" si="20"/>
        <v>2017.3.6</v>
      </c>
      <c r="C1260" t="s">
        <v>27</v>
      </c>
      <c r="D1260">
        <f>VLOOKUP(C1260,[1]StateCodeMapping!$A$2:$B$52,2,FALSE)</f>
        <v>6</v>
      </c>
      <c r="E1260">
        <v>80458</v>
      </c>
      <c r="F1260">
        <v>3</v>
      </c>
      <c r="G1260">
        <f t="shared" si="21"/>
        <v>67584.72</v>
      </c>
    </row>
    <row r="1261" spans="1:7" x14ac:dyDescent="0.3">
      <c r="A1261">
        <v>2017</v>
      </c>
      <c r="B1261" t="str">
        <f t="shared" si="20"/>
        <v>2017.4.6</v>
      </c>
      <c r="C1261" t="s">
        <v>27</v>
      </c>
      <c r="D1261">
        <f>VLOOKUP(C1261,[1]StateCodeMapping!$A$2:$B$52,2,FALSE)</f>
        <v>6</v>
      </c>
      <c r="E1261">
        <v>80458</v>
      </c>
      <c r="F1261">
        <v>4</v>
      </c>
      <c r="G1261">
        <f t="shared" si="21"/>
        <v>80458</v>
      </c>
    </row>
    <row r="1262" spans="1:7" x14ac:dyDescent="0.3">
      <c r="A1262">
        <v>2017</v>
      </c>
      <c r="B1262" t="str">
        <f t="shared" si="20"/>
        <v>2017.5.6</v>
      </c>
      <c r="C1262" t="s">
        <v>27</v>
      </c>
      <c r="D1262">
        <f>VLOOKUP(C1262,[1]StateCodeMapping!$A$2:$B$52,2,FALSE)</f>
        <v>6</v>
      </c>
      <c r="E1262">
        <v>80458</v>
      </c>
      <c r="F1262">
        <v>5</v>
      </c>
      <c r="G1262">
        <f t="shared" si="21"/>
        <v>93331.280000000013</v>
      </c>
    </row>
    <row r="1263" spans="1:7" x14ac:dyDescent="0.3">
      <c r="A1263">
        <v>2017</v>
      </c>
      <c r="B1263" t="str">
        <f t="shared" si="20"/>
        <v>2017.6.6</v>
      </c>
      <c r="C1263" t="s">
        <v>27</v>
      </c>
      <c r="D1263">
        <f>VLOOKUP(C1263,[1]StateCodeMapping!$A$2:$B$52,2,FALSE)</f>
        <v>6</v>
      </c>
      <c r="E1263">
        <v>80458</v>
      </c>
      <c r="F1263">
        <v>6</v>
      </c>
      <c r="G1263">
        <f t="shared" si="21"/>
        <v>106204.56000000001</v>
      </c>
    </row>
    <row r="1264" spans="1:7" x14ac:dyDescent="0.3">
      <c r="A1264">
        <v>2017</v>
      </c>
      <c r="B1264" t="str">
        <f t="shared" si="20"/>
        <v>2017.7.6</v>
      </c>
      <c r="C1264" t="s">
        <v>27</v>
      </c>
      <c r="D1264">
        <f>VLOOKUP(C1264,[1]StateCodeMapping!$A$2:$B$52,2,FALSE)</f>
        <v>6</v>
      </c>
      <c r="E1264">
        <v>80458</v>
      </c>
      <c r="F1264">
        <v>7</v>
      </c>
      <c r="G1264">
        <f t="shared" si="21"/>
        <v>119077.84</v>
      </c>
    </row>
    <row r="1265" spans="1:7" x14ac:dyDescent="0.3">
      <c r="A1265">
        <v>2017</v>
      </c>
      <c r="B1265" t="str">
        <f t="shared" si="20"/>
        <v>2017.8.6</v>
      </c>
      <c r="C1265" t="s">
        <v>27</v>
      </c>
      <c r="D1265">
        <f>VLOOKUP(C1265,[1]StateCodeMapping!$A$2:$B$52,2,FALSE)</f>
        <v>6</v>
      </c>
      <c r="E1265">
        <v>80458</v>
      </c>
      <c r="F1265">
        <v>8</v>
      </c>
      <c r="G1265">
        <f t="shared" si="21"/>
        <v>131951.12000000002</v>
      </c>
    </row>
    <row r="1266" spans="1:7" x14ac:dyDescent="0.3">
      <c r="A1266">
        <v>2017</v>
      </c>
      <c r="B1266" t="str">
        <f t="shared" si="20"/>
        <v>2017.1.8</v>
      </c>
      <c r="C1266" t="s">
        <v>28</v>
      </c>
      <c r="D1266">
        <f>VLOOKUP(C1266,[1]StateCodeMapping!$A$2:$B$52,2,FALSE)</f>
        <v>8</v>
      </c>
      <c r="E1266">
        <v>87928</v>
      </c>
      <c r="F1266">
        <v>1</v>
      </c>
      <c r="G1266">
        <f t="shared" si="21"/>
        <v>45722.560000000005</v>
      </c>
    </row>
    <row r="1267" spans="1:7" x14ac:dyDescent="0.3">
      <c r="A1267">
        <v>2017</v>
      </c>
      <c r="B1267" t="str">
        <f t="shared" si="20"/>
        <v>2017.2.8</v>
      </c>
      <c r="C1267" t="s">
        <v>28</v>
      </c>
      <c r="D1267">
        <f>VLOOKUP(C1267,[1]StateCodeMapping!$A$2:$B$52,2,FALSE)</f>
        <v>8</v>
      </c>
      <c r="E1267">
        <v>87928</v>
      </c>
      <c r="F1267">
        <v>2</v>
      </c>
      <c r="G1267">
        <f t="shared" si="21"/>
        <v>59791.040000000001</v>
      </c>
    </row>
    <row r="1268" spans="1:7" x14ac:dyDescent="0.3">
      <c r="A1268">
        <v>2017</v>
      </c>
      <c r="B1268" t="str">
        <f t="shared" si="20"/>
        <v>2017.3.8</v>
      </c>
      <c r="C1268" t="s">
        <v>28</v>
      </c>
      <c r="D1268">
        <f>VLOOKUP(C1268,[1]StateCodeMapping!$A$2:$B$52,2,FALSE)</f>
        <v>8</v>
      </c>
      <c r="E1268">
        <v>87928</v>
      </c>
      <c r="F1268">
        <v>3</v>
      </c>
      <c r="G1268">
        <f t="shared" si="21"/>
        <v>73859.520000000004</v>
      </c>
    </row>
    <row r="1269" spans="1:7" x14ac:dyDescent="0.3">
      <c r="A1269">
        <v>2017</v>
      </c>
      <c r="B1269" t="str">
        <f t="shared" si="20"/>
        <v>2017.4.8</v>
      </c>
      <c r="C1269" t="s">
        <v>28</v>
      </c>
      <c r="D1269">
        <f>VLOOKUP(C1269,[1]StateCodeMapping!$A$2:$B$52,2,FALSE)</f>
        <v>8</v>
      </c>
      <c r="E1269">
        <v>87928</v>
      </c>
      <c r="F1269">
        <v>4</v>
      </c>
      <c r="G1269">
        <f t="shared" si="21"/>
        <v>87928</v>
      </c>
    </row>
    <row r="1270" spans="1:7" x14ac:dyDescent="0.3">
      <c r="A1270">
        <v>2017</v>
      </c>
      <c r="B1270" t="str">
        <f t="shared" si="20"/>
        <v>2017.5.8</v>
      </c>
      <c r="C1270" t="s">
        <v>28</v>
      </c>
      <c r="D1270">
        <f>VLOOKUP(C1270,[1]StateCodeMapping!$A$2:$B$52,2,FALSE)</f>
        <v>8</v>
      </c>
      <c r="E1270">
        <v>87928</v>
      </c>
      <c r="F1270">
        <v>5</v>
      </c>
      <c r="G1270">
        <f t="shared" si="21"/>
        <v>101996.48000000001</v>
      </c>
    </row>
    <row r="1271" spans="1:7" x14ac:dyDescent="0.3">
      <c r="A1271">
        <v>2017</v>
      </c>
      <c r="B1271" t="str">
        <f t="shared" si="20"/>
        <v>2017.6.8</v>
      </c>
      <c r="C1271" t="s">
        <v>28</v>
      </c>
      <c r="D1271">
        <f>VLOOKUP(C1271,[1]StateCodeMapping!$A$2:$B$52,2,FALSE)</f>
        <v>8</v>
      </c>
      <c r="E1271">
        <v>87928</v>
      </c>
      <c r="F1271">
        <v>6</v>
      </c>
      <c r="G1271">
        <f t="shared" si="21"/>
        <v>116064.96000000001</v>
      </c>
    </row>
    <row r="1272" spans="1:7" x14ac:dyDescent="0.3">
      <c r="A1272">
        <v>2017</v>
      </c>
      <c r="B1272" t="str">
        <f t="shared" si="20"/>
        <v>2017.7.8</v>
      </c>
      <c r="C1272" t="s">
        <v>28</v>
      </c>
      <c r="D1272">
        <f>VLOOKUP(C1272,[1]StateCodeMapping!$A$2:$B$52,2,FALSE)</f>
        <v>8</v>
      </c>
      <c r="E1272">
        <v>87928</v>
      </c>
      <c r="F1272">
        <v>7</v>
      </c>
      <c r="G1272">
        <f t="shared" si="21"/>
        <v>130133.44</v>
      </c>
    </row>
    <row r="1273" spans="1:7" x14ac:dyDescent="0.3">
      <c r="A1273">
        <v>2017</v>
      </c>
      <c r="B1273" t="str">
        <f t="shared" si="20"/>
        <v>2017.8.8</v>
      </c>
      <c r="C1273" t="s">
        <v>28</v>
      </c>
      <c r="D1273">
        <f>VLOOKUP(C1273,[1]StateCodeMapping!$A$2:$B$52,2,FALSE)</f>
        <v>8</v>
      </c>
      <c r="E1273">
        <v>87928</v>
      </c>
      <c r="F1273">
        <v>8</v>
      </c>
      <c r="G1273">
        <f t="shared" si="21"/>
        <v>144201.92000000001</v>
      </c>
    </row>
    <row r="1274" spans="1:7" x14ac:dyDescent="0.3">
      <c r="A1274">
        <v>2017</v>
      </c>
      <c r="B1274" t="str">
        <f t="shared" si="20"/>
        <v>2017.1.9</v>
      </c>
      <c r="C1274" t="s">
        <v>4</v>
      </c>
      <c r="D1274">
        <f>VLOOKUP(C1274,[1]StateCodeMapping!$A$2:$B$52,2,FALSE)</f>
        <v>9</v>
      </c>
      <c r="E1274">
        <v>108592</v>
      </c>
      <c r="F1274">
        <v>1</v>
      </c>
      <c r="G1274">
        <f t="shared" si="21"/>
        <v>56467.840000000004</v>
      </c>
    </row>
    <row r="1275" spans="1:7" x14ac:dyDescent="0.3">
      <c r="A1275">
        <v>2017</v>
      </c>
      <c r="B1275" t="str">
        <f t="shared" si="20"/>
        <v>2017.2.9</v>
      </c>
      <c r="C1275" t="s">
        <v>4</v>
      </c>
      <c r="D1275">
        <f>VLOOKUP(C1275,[1]StateCodeMapping!$A$2:$B$52,2,FALSE)</f>
        <v>9</v>
      </c>
      <c r="E1275">
        <v>108592</v>
      </c>
      <c r="F1275">
        <v>2</v>
      </c>
      <c r="G1275">
        <f t="shared" si="21"/>
        <v>73842.560000000012</v>
      </c>
    </row>
    <row r="1276" spans="1:7" x14ac:dyDescent="0.3">
      <c r="A1276">
        <v>2017</v>
      </c>
      <c r="B1276" t="str">
        <f t="shared" si="20"/>
        <v>2017.3.9</v>
      </c>
      <c r="C1276" t="s">
        <v>4</v>
      </c>
      <c r="D1276">
        <f>VLOOKUP(C1276,[1]StateCodeMapping!$A$2:$B$52,2,FALSE)</f>
        <v>9</v>
      </c>
      <c r="E1276">
        <v>108592</v>
      </c>
      <c r="F1276">
        <v>3</v>
      </c>
      <c r="G1276">
        <f t="shared" si="21"/>
        <v>91217.280000000013</v>
      </c>
    </row>
    <row r="1277" spans="1:7" x14ac:dyDescent="0.3">
      <c r="A1277">
        <v>2017</v>
      </c>
      <c r="B1277" t="str">
        <f t="shared" si="20"/>
        <v>2017.4.9</v>
      </c>
      <c r="C1277" t="s">
        <v>4</v>
      </c>
      <c r="D1277">
        <f>VLOOKUP(C1277,[1]StateCodeMapping!$A$2:$B$52,2,FALSE)</f>
        <v>9</v>
      </c>
      <c r="E1277">
        <v>108592</v>
      </c>
      <c r="F1277">
        <v>4</v>
      </c>
      <c r="G1277">
        <f t="shared" si="21"/>
        <v>108592</v>
      </c>
    </row>
    <row r="1278" spans="1:7" x14ac:dyDescent="0.3">
      <c r="A1278">
        <v>2017</v>
      </c>
      <c r="B1278" t="str">
        <f t="shared" si="20"/>
        <v>2017.5.9</v>
      </c>
      <c r="C1278" t="s">
        <v>4</v>
      </c>
      <c r="D1278">
        <f>VLOOKUP(C1278,[1]StateCodeMapping!$A$2:$B$52,2,FALSE)</f>
        <v>9</v>
      </c>
      <c r="E1278">
        <v>108592</v>
      </c>
      <c r="F1278">
        <v>5</v>
      </c>
      <c r="G1278">
        <f t="shared" si="21"/>
        <v>125966.72000000002</v>
      </c>
    </row>
    <row r="1279" spans="1:7" x14ac:dyDescent="0.3">
      <c r="A1279">
        <v>2017</v>
      </c>
      <c r="B1279" t="str">
        <f t="shared" si="20"/>
        <v>2017.6.9</v>
      </c>
      <c r="C1279" t="s">
        <v>4</v>
      </c>
      <c r="D1279">
        <f>VLOOKUP(C1279,[1]StateCodeMapping!$A$2:$B$52,2,FALSE)</f>
        <v>9</v>
      </c>
      <c r="E1279">
        <v>108592</v>
      </c>
      <c r="F1279">
        <v>6</v>
      </c>
      <c r="G1279">
        <f t="shared" si="21"/>
        <v>143341.44</v>
      </c>
    </row>
    <row r="1280" spans="1:7" x14ac:dyDescent="0.3">
      <c r="A1280">
        <v>2017</v>
      </c>
      <c r="B1280" t="str">
        <f t="shared" si="20"/>
        <v>2017.7.9</v>
      </c>
      <c r="C1280" t="s">
        <v>4</v>
      </c>
      <c r="D1280">
        <f>VLOOKUP(C1280,[1]StateCodeMapping!$A$2:$B$52,2,FALSE)</f>
        <v>9</v>
      </c>
      <c r="E1280">
        <v>108592</v>
      </c>
      <c r="F1280">
        <v>7</v>
      </c>
      <c r="G1280">
        <f t="shared" si="21"/>
        <v>160716.16</v>
      </c>
    </row>
    <row r="1281" spans="1:7" x14ac:dyDescent="0.3">
      <c r="A1281">
        <v>2017</v>
      </c>
      <c r="B1281" t="str">
        <f t="shared" si="20"/>
        <v>2017.8.9</v>
      </c>
      <c r="C1281" t="s">
        <v>4</v>
      </c>
      <c r="D1281">
        <f>VLOOKUP(C1281,[1]StateCodeMapping!$A$2:$B$52,2,FALSE)</f>
        <v>9</v>
      </c>
      <c r="E1281">
        <v>108592</v>
      </c>
      <c r="F1281">
        <v>8</v>
      </c>
      <c r="G1281">
        <f t="shared" si="21"/>
        <v>178090.88</v>
      </c>
    </row>
    <row r="1282" spans="1:7" x14ac:dyDescent="0.3">
      <c r="A1282">
        <v>2017</v>
      </c>
      <c r="B1282" t="str">
        <f t="shared" ref="B1282:B1345" si="22">A1282&amp;"."&amp;F1282&amp;"."&amp;D1282</f>
        <v>2017.1.10</v>
      </c>
      <c r="C1282" t="s">
        <v>29</v>
      </c>
      <c r="D1282">
        <f>VLOOKUP(C1282,[1]StateCodeMapping!$A$2:$B$52,2,FALSE)</f>
        <v>10</v>
      </c>
      <c r="E1282">
        <v>88703</v>
      </c>
      <c r="F1282">
        <v>1</v>
      </c>
      <c r="G1282">
        <f t="shared" ref="G1282:G1345" si="23">E1282*(0.52+(F1282-1)*0.16)</f>
        <v>46125.560000000005</v>
      </c>
    </row>
    <row r="1283" spans="1:7" x14ac:dyDescent="0.3">
      <c r="A1283">
        <v>2017</v>
      </c>
      <c r="B1283" t="str">
        <f t="shared" si="22"/>
        <v>2017.2.10</v>
      </c>
      <c r="C1283" t="s">
        <v>29</v>
      </c>
      <c r="D1283">
        <f>VLOOKUP(C1283,[1]StateCodeMapping!$A$2:$B$52,2,FALSE)</f>
        <v>10</v>
      </c>
      <c r="E1283">
        <v>88703</v>
      </c>
      <c r="F1283">
        <v>2</v>
      </c>
      <c r="G1283">
        <f t="shared" si="23"/>
        <v>60318.04</v>
      </c>
    </row>
    <row r="1284" spans="1:7" x14ac:dyDescent="0.3">
      <c r="A1284">
        <v>2017</v>
      </c>
      <c r="B1284" t="str">
        <f t="shared" si="22"/>
        <v>2017.3.10</v>
      </c>
      <c r="C1284" t="s">
        <v>29</v>
      </c>
      <c r="D1284">
        <f>VLOOKUP(C1284,[1]StateCodeMapping!$A$2:$B$52,2,FALSE)</f>
        <v>10</v>
      </c>
      <c r="E1284">
        <v>88703</v>
      </c>
      <c r="F1284">
        <v>3</v>
      </c>
      <c r="G1284">
        <f t="shared" si="23"/>
        <v>74510.52</v>
      </c>
    </row>
    <row r="1285" spans="1:7" x14ac:dyDescent="0.3">
      <c r="A1285">
        <v>2017</v>
      </c>
      <c r="B1285" t="str">
        <f t="shared" si="22"/>
        <v>2017.4.10</v>
      </c>
      <c r="C1285" t="s">
        <v>29</v>
      </c>
      <c r="D1285">
        <f>VLOOKUP(C1285,[1]StateCodeMapping!$A$2:$B$52,2,FALSE)</f>
        <v>10</v>
      </c>
      <c r="E1285">
        <v>88703</v>
      </c>
      <c r="F1285">
        <v>4</v>
      </c>
      <c r="G1285">
        <f t="shared" si="23"/>
        <v>88703</v>
      </c>
    </row>
    <row r="1286" spans="1:7" x14ac:dyDescent="0.3">
      <c r="A1286">
        <v>2017</v>
      </c>
      <c r="B1286" t="str">
        <f t="shared" si="22"/>
        <v>2017.5.10</v>
      </c>
      <c r="C1286" t="s">
        <v>29</v>
      </c>
      <c r="D1286">
        <f>VLOOKUP(C1286,[1]StateCodeMapping!$A$2:$B$52,2,FALSE)</f>
        <v>10</v>
      </c>
      <c r="E1286">
        <v>88703</v>
      </c>
      <c r="F1286">
        <v>5</v>
      </c>
      <c r="G1286">
        <f t="shared" si="23"/>
        <v>102895.48000000001</v>
      </c>
    </row>
    <row r="1287" spans="1:7" x14ac:dyDescent="0.3">
      <c r="A1287">
        <v>2017</v>
      </c>
      <c r="B1287" t="str">
        <f t="shared" si="22"/>
        <v>2017.6.10</v>
      </c>
      <c r="C1287" t="s">
        <v>29</v>
      </c>
      <c r="D1287">
        <f>VLOOKUP(C1287,[1]StateCodeMapping!$A$2:$B$52,2,FALSE)</f>
        <v>10</v>
      </c>
      <c r="E1287">
        <v>88703</v>
      </c>
      <c r="F1287">
        <v>6</v>
      </c>
      <c r="G1287">
        <f t="shared" si="23"/>
        <v>117087.96</v>
      </c>
    </row>
    <row r="1288" spans="1:7" x14ac:dyDescent="0.3">
      <c r="A1288">
        <v>2017</v>
      </c>
      <c r="B1288" t="str">
        <f t="shared" si="22"/>
        <v>2017.7.10</v>
      </c>
      <c r="C1288" t="s">
        <v>29</v>
      </c>
      <c r="D1288">
        <f>VLOOKUP(C1288,[1]StateCodeMapping!$A$2:$B$52,2,FALSE)</f>
        <v>10</v>
      </c>
      <c r="E1288">
        <v>88703</v>
      </c>
      <c r="F1288">
        <v>7</v>
      </c>
      <c r="G1288">
        <f t="shared" si="23"/>
        <v>131280.44</v>
      </c>
    </row>
    <row r="1289" spans="1:7" x14ac:dyDescent="0.3">
      <c r="A1289">
        <v>2017</v>
      </c>
      <c r="B1289" t="str">
        <f t="shared" si="22"/>
        <v>2017.8.10</v>
      </c>
      <c r="C1289" t="s">
        <v>29</v>
      </c>
      <c r="D1289">
        <f>VLOOKUP(C1289,[1]StateCodeMapping!$A$2:$B$52,2,FALSE)</f>
        <v>10</v>
      </c>
      <c r="E1289">
        <v>88703</v>
      </c>
      <c r="F1289">
        <v>8</v>
      </c>
      <c r="G1289">
        <f t="shared" si="23"/>
        <v>145472.92000000001</v>
      </c>
    </row>
    <row r="1290" spans="1:7" x14ac:dyDescent="0.3">
      <c r="A1290">
        <v>2017</v>
      </c>
      <c r="B1290" t="str">
        <f t="shared" si="22"/>
        <v>2017.1.11</v>
      </c>
      <c r="C1290" t="s">
        <v>30</v>
      </c>
      <c r="D1290">
        <f>VLOOKUP(C1290,[1]StateCodeMapping!$A$2:$B$52,2,FALSE)</f>
        <v>11</v>
      </c>
      <c r="E1290">
        <v>98640</v>
      </c>
      <c r="F1290">
        <v>1</v>
      </c>
      <c r="G1290">
        <f t="shared" si="23"/>
        <v>51292.800000000003</v>
      </c>
    </row>
    <row r="1291" spans="1:7" x14ac:dyDescent="0.3">
      <c r="A1291">
        <v>2017</v>
      </c>
      <c r="B1291" t="str">
        <f t="shared" si="22"/>
        <v>2017.2.11</v>
      </c>
      <c r="C1291" t="s">
        <v>30</v>
      </c>
      <c r="D1291">
        <f>VLOOKUP(C1291,[1]StateCodeMapping!$A$2:$B$52,2,FALSE)</f>
        <v>11</v>
      </c>
      <c r="E1291">
        <v>98640</v>
      </c>
      <c r="F1291">
        <v>2</v>
      </c>
      <c r="G1291">
        <f t="shared" si="23"/>
        <v>67075.200000000012</v>
      </c>
    </row>
    <row r="1292" spans="1:7" x14ac:dyDescent="0.3">
      <c r="A1292">
        <v>2017</v>
      </c>
      <c r="B1292" t="str">
        <f t="shared" si="22"/>
        <v>2017.3.11</v>
      </c>
      <c r="C1292" t="s">
        <v>30</v>
      </c>
      <c r="D1292">
        <f>VLOOKUP(C1292,[1]StateCodeMapping!$A$2:$B$52,2,FALSE)</f>
        <v>11</v>
      </c>
      <c r="E1292">
        <v>98640</v>
      </c>
      <c r="F1292">
        <v>3</v>
      </c>
      <c r="G1292">
        <f t="shared" si="23"/>
        <v>82857.600000000006</v>
      </c>
    </row>
    <row r="1293" spans="1:7" x14ac:dyDescent="0.3">
      <c r="A1293">
        <v>2017</v>
      </c>
      <c r="B1293" t="str">
        <f t="shared" si="22"/>
        <v>2017.4.11</v>
      </c>
      <c r="C1293" t="s">
        <v>30</v>
      </c>
      <c r="D1293">
        <f>VLOOKUP(C1293,[1]StateCodeMapping!$A$2:$B$52,2,FALSE)</f>
        <v>11</v>
      </c>
      <c r="E1293">
        <v>98640</v>
      </c>
      <c r="F1293">
        <v>4</v>
      </c>
      <c r="G1293">
        <f t="shared" si="23"/>
        <v>98640</v>
      </c>
    </row>
    <row r="1294" spans="1:7" x14ac:dyDescent="0.3">
      <c r="A1294">
        <v>2017</v>
      </c>
      <c r="B1294" t="str">
        <f t="shared" si="22"/>
        <v>2017.5.11</v>
      </c>
      <c r="C1294" t="s">
        <v>30</v>
      </c>
      <c r="D1294">
        <f>VLOOKUP(C1294,[1]StateCodeMapping!$A$2:$B$52,2,FALSE)</f>
        <v>11</v>
      </c>
      <c r="E1294">
        <v>98640</v>
      </c>
      <c r="F1294">
        <v>5</v>
      </c>
      <c r="G1294">
        <f t="shared" si="23"/>
        <v>114422.40000000001</v>
      </c>
    </row>
    <row r="1295" spans="1:7" x14ac:dyDescent="0.3">
      <c r="A1295">
        <v>2017</v>
      </c>
      <c r="B1295" t="str">
        <f t="shared" si="22"/>
        <v>2017.6.11</v>
      </c>
      <c r="C1295" t="s">
        <v>30</v>
      </c>
      <c r="D1295">
        <f>VLOOKUP(C1295,[1]StateCodeMapping!$A$2:$B$52,2,FALSE)</f>
        <v>11</v>
      </c>
      <c r="E1295">
        <v>98640</v>
      </c>
      <c r="F1295">
        <v>6</v>
      </c>
      <c r="G1295">
        <f t="shared" si="23"/>
        <v>130204.8</v>
      </c>
    </row>
    <row r="1296" spans="1:7" x14ac:dyDescent="0.3">
      <c r="A1296">
        <v>2017</v>
      </c>
      <c r="B1296" t="str">
        <f t="shared" si="22"/>
        <v>2017.7.11</v>
      </c>
      <c r="C1296" t="s">
        <v>30</v>
      </c>
      <c r="D1296">
        <f>VLOOKUP(C1296,[1]StateCodeMapping!$A$2:$B$52,2,FALSE)</f>
        <v>11</v>
      </c>
      <c r="E1296">
        <v>98640</v>
      </c>
      <c r="F1296">
        <v>7</v>
      </c>
      <c r="G1296">
        <f t="shared" si="23"/>
        <v>145987.20000000001</v>
      </c>
    </row>
    <row r="1297" spans="1:7" x14ac:dyDescent="0.3">
      <c r="A1297">
        <v>2017</v>
      </c>
      <c r="B1297" t="str">
        <f t="shared" si="22"/>
        <v>2017.8.11</v>
      </c>
      <c r="C1297" t="s">
        <v>30</v>
      </c>
      <c r="D1297">
        <f>VLOOKUP(C1297,[1]StateCodeMapping!$A$2:$B$52,2,FALSE)</f>
        <v>11</v>
      </c>
      <c r="E1297">
        <v>98640</v>
      </c>
      <c r="F1297">
        <v>8</v>
      </c>
      <c r="G1297">
        <f t="shared" si="23"/>
        <v>161769.60000000001</v>
      </c>
    </row>
    <row r="1298" spans="1:7" x14ac:dyDescent="0.3">
      <c r="A1298">
        <v>2017</v>
      </c>
      <c r="B1298" t="str">
        <f t="shared" si="22"/>
        <v>2017.1.12</v>
      </c>
      <c r="C1298" t="s">
        <v>5</v>
      </c>
      <c r="D1298">
        <f>VLOOKUP(C1298,[1]StateCodeMapping!$A$2:$B$52,2,FALSE)</f>
        <v>12</v>
      </c>
      <c r="E1298">
        <v>67643</v>
      </c>
      <c r="F1298">
        <v>1</v>
      </c>
      <c r="G1298">
        <f t="shared" si="23"/>
        <v>35174.36</v>
      </c>
    </row>
    <row r="1299" spans="1:7" x14ac:dyDescent="0.3">
      <c r="A1299">
        <v>2017</v>
      </c>
      <c r="B1299" t="str">
        <f t="shared" si="22"/>
        <v>2017.2.12</v>
      </c>
      <c r="C1299" t="s">
        <v>5</v>
      </c>
      <c r="D1299">
        <f>VLOOKUP(C1299,[1]StateCodeMapping!$A$2:$B$52,2,FALSE)</f>
        <v>12</v>
      </c>
      <c r="E1299">
        <v>67643</v>
      </c>
      <c r="F1299">
        <v>2</v>
      </c>
      <c r="G1299">
        <f t="shared" si="23"/>
        <v>45997.240000000005</v>
      </c>
    </row>
    <row r="1300" spans="1:7" x14ac:dyDescent="0.3">
      <c r="A1300">
        <v>2017</v>
      </c>
      <c r="B1300" t="str">
        <f t="shared" si="22"/>
        <v>2017.3.12</v>
      </c>
      <c r="C1300" t="s">
        <v>5</v>
      </c>
      <c r="D1300">
        <f>VLOOKUP(C1300,[1]StateCodeMapping!$A$2:$B$52,2,FALSE)</f>
        <v>12</v>
      </c>
      <c r="E1300">
        <v>67643</v>
      </c>
      <c r="F1300">
        <v>3</v>
      </c>
      <c r="G1300">
        <f t="shared" si="23"/>
        <v>56820.12</v>
      </c>
    </row>
    <row r="1301" spans="1:7" x14ac:dyDescent="0.3">
      <c r="A1301">
        <v>2017</v>
      </c>
      <c r="B1301" t="str">
        <f t="shared" si="22"/>
        <v>2017.4.12</v>
      </c>
      <c r="C1301" t="s">
        <v>5</v>
      </c>
      <c r="D1301">
        <f>VLOOKUP(C1301,[1]StateCodeMapping!$A$2:$B$52,2,FALSE)</f>
        <v>12</v>
      </c>
      <c r="E1301">
        <v>67643</v>
      </c>
      <c r="F1301">
        <v>4</v>
      </c>
      <c r="G1301">
        <f t="shared" si="23"/>
        <v>67643</v>
      </c>
    </row>
    <row r="1302" spans="1:7" x14ac:dyDescent="0.3">
      <c r="A1302">
        <v>2017</v>
      </c>
      <c r="B1302" t="str">
        <f t="shared" si="22"/>
        <v>2017.5.12</v>
      </c>
      <c r="C1302" t="s">
        <v>5</v>
      </c>
      <c r="D1302">
        <f>VLOOKUP(C1302,[1]StateCodeMapping!$A$2:$B$52,2,FALSE)</f>
        <v>12</v>
      </c>
      <c r="E1302">
        <v>67643</v>
      </c>
      <c r="F1302">
        <v>5</v>
      </c>
      <c r="G1302">
        <f t="shared" si="23"/>
        <v>78465.88</v>
      </c>
    </row>
    <row r="1303" spans="1:7" x14ac:dyDescent="0.3">
      <c r="A1303">
        <v>2017</v>
      </c>
      <c r="B1303" t="str">
        <f t="shared" si="22"/>
        <v>2017.6.12</v>
      </c>
      <c r="C1303" t="s">
        <v>5</v>
      </c>
      <c r="D1303">
        <f>VLOOKUP(C1303,[1]StateCodeMapping!$A$2:$B$52,2,FALSE)</f>
        <v>12</v>
      </c>
      <c r="E1303">
        <v>67643</v>
      </c>
      <c r="F1303">
        <v>6</v>
      </c>
      <c r="G1303">
        <f t="shared" si="23"/>
        <v>89288.760000000009</v>
      </c>
    </row>
    <row r="1304" spans="1:7" x14ac:dyDescent="0.3">
      <c r="A1304">
        <v>2017</v>
      </c>
      <c r="B1304" t="str">
        <f t="shared" si="22"/>
        <v>2017.7.12</v>
      </c>
      <c r="C1304" t="s">
        <v>5</v>
      </c>
      <c r="D1304">
        <f>VLOOKUP(C1304,[1]StateCodeMapping!$A$2:$B$52,2,FALSE)</f>
        <v>12</v>
      </c>
      <c r="E1304">
        <v>67643</v>
      </c>
      <c r="F1304">
        <v>7</v>
      </c>
      <c r="G1304">
        <f t="shared" si="23"/>
        <v>100111.64</v>
      </c>
    </row>
    <row r="1305" spans="1:7" x14ac:dyDescent="0.3">
      <c r="A1305">
        <v>2017</v>
      </c>
      <c r="B1305" t="str">
        <f t="shared" si="22"/>
        <v>2017.8.12</v>
      </c>
      <c r="C1305" t="s">
        <v>5</v>
      </c>
      <c r="D1305">
        <f>VLOOKUP(C1305,[1]StateCodeMapping!$A$2:$B$52,2,FALSE)</f>
        <v>12</v>
      </c>
      <c r="E1305">
        <v>67643</v>
      </c>
      <c r="F1305">
        <v>8</v>
      </c>
      <c r="G1305">
        <f t="shared" si="23"/>
        <v>110934.52</v>
      </c>
    </row>
    <row r="1306" spans="1:7" x14ac:dyDescent="0.3">
      <c r="A1306">
        <v>2017</v>
      </c>
      <c r="B1306" t="str">
        <f t="shared" si="22"/>
        <v>2017.1.13</v>
      </c>
      <c r="C1306" t="s">
        <v>6</v>
      </c>
      <c r="D1306">
        <f>VLOOKUP(C1306,[1]StateCodeMapping!$A$2:$B$52,2,FALSE)</f>
        <v>13</v>
      </c>
      <c r="E1306">
        <v>70132</v>
      </c>
      <c r="F1306">
        <v>1</v>
      </c>
      <c r="G1306">
        <f t="shared" si="23"/>
        <v>36468.639999999999</v>
      </c>
    </row>
    <row r="1307" spans="1:7" x14ac:dyDescent="0.3">
      <c r="A1307">
        <v>2017</v>
      </c>
      <c r="B1307" t="str">
        <f t="shared" si="22"/>
        <v>2017.2.13</v>
      </c>
      <c r="C1307" t="s">
        <v>6</v>
      </c>
      <c r="D1307">
        <f>VLOOKUP(C1307,[1]StateCodeMapping!$A$2:$B$52,2,FALSE)</f>
        <v>13</v>
      </c>
      <c r="E1307">
        <v>70132</v>
      </c>
      <c r="F1307">
        <v>2</v>
      </c>
      <c r="G1307">
        <f t="shared" si="23"/>
        <v>47689.760000000002</v>
      </c>
    </row>
    <row r="1308" spans="1:7" x14ac:dyDescent="0.3">
      <c r="A1308">
        <v>2017</v>
      </c>
      <c r="B1308" t="str">
        <f t="shared" si="22"/>
        <v>2017.3.13</v>
      </c>
      <c r="C1308" t="s">
        <v>6</v>
      </c>
      <c r="D1308">
        <f>VLOOKUP(C1308,[1]StateCodeMapping!$A$2:$B$52,2,FALSE)</f>
        <v>13</v>
      </c>
      <c r="E1308">
        <v>70132</v>
      </c>
      <c r="F1308">
        <v>3</v>
      </c>
      <c r="G1308">
        <f t="shared" si="23"/>
        <v>58910.880000000005</v>
      </c>
    </row>
    <row r="1309" spans="1:7" x14ac:dyDescent="0.3">
      <c r="A1309">
        <v>2017</v>
      </c>
      <c r="B1309" t="str">
        <f t="shared" si="22"/>
        <v>2017.4.13</v>
      </c>
      <c r="C1309" t="s">
        <v>6</v>
      </c>
      <c r="D1309">
        <f>VLOOKUP(C1309,[1]StateCodeMapping!$A$2:$B$52,2,FALSE)</f>
        <v>13</v>
      </c>
      <c r="E1309">
        <v>70132</v>
      </c>
      <c r="F1309">
        <v>4</v>
      </c>
      <c r="G1309">
        <f t="shared" si="23"/>
        <v>70132</v>
      </c>
    </row>
    <row r="1310" spans="1:7" x14ac:dyDescent="0.3">
      <c r="A1310">
        <v>2017</v>
      </c>
      <c r="B1310" t="str">
        <f t="shared" si="22"/>
        <v>2017.5.13</v>
      </c>
      <c r="C1310" t="s">
        <v>6</v>
      </c>
      <c r="D1310">
        <f>VLOOKUP(C1310,[1]StateCodeMapping!$A$2:$B$52,2,FALSE)</f>
        <v>13</v>
      </c>
      <c r="E1310">
        <v>70132</v>
      </c>
      <c r="F1310">
        <v>5</v>
      </c>
      <c r="G1310">
        <f t="shared" si="23"/>
        <v>81353.12000000001</v>
      </c>
    </row>
    <row r="1311" spans="1:7" x14ac:dyDescent="0.3">
      <c r="A1311">
        <v>2017</v>
      </c>
      <c r="B1311" t="str">
        <f t="shared" si="22"/>
        <v>2017.6.13</v>
      </c>
      <c r="C1311" t="s">
        <v>6</v>
      </c>
      <c r="D1311">
        <f>VLOOKUP(C1311,[1]StateCodeMapping!$A$2:$B$52,2,FALSE)</f>
        <v>13</v>
      </c>
      <c r="E1311">
        <v>70132</v>
      </c>
      <c r="F1311">
        <v>6</v>
      </c>
      <c r="G1311">
        <f t="shared" si="23"/>
        <v>92574.24</v>
      </c>
    </row>
    <row r="1312" spans="1:7" x14ac:dyDescent="0.3">
      <c r="A1312">
        <v>2017</v>
      </c>
      <c r="B1312" t="str">
        <f t="shared" si="22"/>
        <v>2017.7.13</v>
      </c>
      <c r="C1312" t="s">
        <v>6</v>
      </c>
      <c r="D1312">
        <f>VLOOKUP(C1312,[1]StateCodeMapping!$A$2:$B$52,2,FALSE)</f>
        <v>13</v>
      </c>
      <c r="E1312">
        <v>70132</v>
      </c>
      <c r="F1312">
        <v>7</v>
      </c>
      <c r="G1312">
        <f t="shared" si="23"/>
        <v>103795.36</v>
      </c>
    </row>
    <row r="1313" spans="1:7" x14ac:dyDescent="0.3">
      <c r="A1313">
        <v>2017</v>
      </c>
      <c r="B1313" t="str">
        <f t="shared" si="22"/>
        <v>2017.8.13</v>
      </c>
      <c r="C1313" t="s">
        <v>6</v>
      </c>
      <c r="D1313">
        <f>VLOOKUP(C1313,[1]StateCodeMapping!$A$2:$B$52,2,FALSE)</f>
        <v>13</v>
      </c>
      <c r="E1313">
        <v>70132</v>
      </c>
      <c r="F1313">
        <v>8</v>
      </c>
      <c r="G1313">
        <f t="shared" si="23"/>
        <v>115016.48000000001</v>
      </c>
    </row>
    <row r="1314" spans="1:7" x14ac:dyDescent="0.3">
      <c r="A1314">
        <v>2017</v>
      </c>
      <c r="B1314" t="str">
        <f t="shared" si="22"/>
        <v>2017.1.15</v>
      </c>
      <c r="C1314" t="s">
        <v>31</v>
      </c>
      <c r="D1314">
        <f>VLOOKUP(C1314,[1]StateCodeMapping!$A$2:$B$52,2,FALSE)</f>
        <v>15</v>
      </c>
      <c r="E1314">
        <v>88921</v>
      </c>
      <c r="F1314">
        <v>1</v>
      </c>
      <c r="G1314">
        <f t="shared" si="23"/>
        <v>46238.92</v>
      </c>
    </row>
    <row r="1315" spans="1:7" x14ac:dyDescent="0.3">
      <c r="A1315">
        <v>2017</v>
      </c>
      <c r="B1315" t="str">
        <f t="shared" si="22"/>
        <v>2017.2.15</v>
      </c>
      <c r="C1315" t="s">
        <v>31</v>
      </c>
      <c r="D1315">
        <f>VLOOKUP(C1315,[1]StateCodeMapping!$A$2:$B$52,2,FALSE)</f>
        <v>15</v>
      </c>
      <c r="E1315">
        <v>88921</v>
      </c>
      <c r="F1315">
        <v>2</v>
      </c>
      <c r="G1315">
        <f t="shared" si="23"/>
        <v>60466.280000000006</v>
      </c>
    </row>
    <row r="1316" spans="1:7" x14ac:dyDescent="0.3">
      <c r="A1316">
        <v>2017</v>
      </c>
      <c r="B1316" t="str">
        <f t="shared" si="22"/>
        <v>2017.3.15</v>
      </c>
      <c r="C1316" t="s">
        <v>31</v>
      </c>
      <c r="D1316">
        <f>VLOOKUP(C1316,[1]StateCodeMapping!$A$2:$B$52,2,FALSE)</f>
        <v>15</v>
      </c>
      <c r="E1316">
        <v>88921</v>
      </c>
      <c r="F1316">
        <v>3</v>
      </c>
      <c r="G1316">
        <f t="shared" si="23"/>
        <v>74693.640000000014</v>
      </c>
    </row>
    <row r="1317" spans="1:7" x14ac:dyDescent="0.3">
      <c r="A1317">
        <v>2017</v>
      </c>
      <c r="B1317" t="str">
        <f t="shared" si="22"/>
        <v>2017.4.15</v>
      </c>
      <c r="C1317" t="s">
        <v>31</v>
      </c>
      <c r="D1317">
        <f>VLOOKUP(C1317,[1]StateCodeMapping!$A$2:$B$52,2,FALSE)</f>
        <v>15</v>
      </c>
      <c r="E1317">
        <v>88921</v>
      </c>
      <c r="F1317">
        <v>4</v>
      </c>
      <c r="G1317">
        <f t="shared" si="23"/>
        <v>88921</v>
      </c>
    </row>
    <row r="1318" spans="1:7" x14ac:dyDescent="0.3">
      <c r="A1318">
        <v>2017</v>
      </c>
      <c r="B1318" t="str">
        <f t="shared" si="22"/>
        <v>2017.5.15</v>
      </c>
      <c r="C1318" t="s">
        <v>31</v>
      </c>
      <c r="D1318">
        <f>VLOOKUP(C1318,[1]StateCodeMapping!$A$2:$B$52,2,FALSE)</f>
        <v>15</v>
      </c>
      <c r="E1318">
        <v>88921</v>
      </c>
      <c r="F1318">
        <v>5</v>
      </c>
      <c r="G1318">
        <f t="shared" si="23"/>
        <v>103148.36000000002</v>
      </c>
    </row>
    <row r="1319" spans="1:7" x14ac:dyDescent="0.3">
      <c r="A1319">
        <v>2017</v>
      </c>
      <c r="B1319" t="str">
        <f t="shared" si="22"/>
        <v>2017.6.15</v>
      </c>
      <c r="C1319" t="s">
        <v>31</v>
      </c>
      <c r="D1319">
        <f>VLOOKUP(C1319,[1]StateCodeMapping!$A$2:$B$52,2,FALSE)</f>
        <v>15</v>
      </c>
      <c r="E1319">
        <v>88921</v>
      </c>
      <c r="F1319">
        <v>6</v>
      </c>
      <c r="G1319">
        <f t="shared" si="23"/>
        <v>117375.72</v>
      </c>
    </row>
    <row r="1320" spans="1:7" x14ac:dyDescent="0.3">
      <c r="A1320">
        <v>2017</v>
      </c>
      <c r="B1320" t="str">
        <f t="shared" si="22"/>
        <v>2017.7.15</v>
      </c>
      <c r="C1320" t="s">
        <v>31</v>
      </c>
      <c r="D1320">
        <f>VLOOKUP(C1320,[1]StateCodeMapping!$A$2:$B$52,2,FALSE)</f>
        <v>15</v>
      </c>
      <c r="E1320">
        <v>88921</v>
      </c>
      <c r="F1320">
        <v>7</v>
      </c>
      <c r="G1320">
        <f t="shared" si="23"/>
        <v>131603.07999999999</v>
      </c>
    </row>
    <row r="1321" spans="1:7" x14ac:dyDescent="0.3">
      <c r="A1321">
        <v>2017</v>
      </c>
      <c r="B1321" t="str">
        <f t="shared" si="22"/>
        <v>2017.8.15</v>
      </c>
      <c r="C1321" t="s">
        <v>31</v>
      </c>
      <c r="D1321">
        <f>VLOOKUP(C1321,[1]StateCodeMapping!$A$2:$B$52,2,FALSE)</f>
        <v>15</v>
      </c>
      <c r="E1321">
        <v>88921</v>
      </c>
      <c r="F1321">
        <v>8</v>
      </c>
      <c r="G1321">
        <f t="shared" si="23"/>
        <v>145830.44</v>
      </c>
    </row>
    <row r="1322" spans="1:7" x14ac:dyDescent="0.3">
      <c r="A1322">
        <v>2017</v>
      </c>
      <c r="B1322" t="str">
        <f t="shared" si="22"/>
        <v>2017.1.16</v>
      </c>
      <c r="C1322" t="s">
        <v>32</v>
      </c>
      <c r="D1322">
        <f>VLOOKUP(C1322,[1]StateCodeMapping!$A$2:$B$52,2,FALSE)</f>
        <v>16</v>
      </c>
      <c r="E1322">
        <v>64234</v>
      </c>
      <c r="F1322">
        <v>1</v>
      </c>
      <c r="G1322">
        <f t="shared" si="23"/>
        <v>33401.68</v>
      </c>
    </row>
    <row r="1323" spans="1:7" x14ac:dyDescent="0.3">
      <c r="A1323">
        <v>2017</v>
      </c>
      <c r="B1323" t="str">
        <f t="shared" si="22"/>
        <v>2017.2.16</v>
      </c>
      <c r="C1323" t="s">
        <v>32</v>
      </c>
      <c r="D1323">
        <f>VLOOKUP(C1323,[1]StateCodeMapping!$A$2:$B$52,2,FALSE)</f>
        <v>16</v>
      </c>
      <c r="E1323">
        <v>64234</v>
      </c>
      <c r="F1323">
        <v>2</v>
      </c>
      <c r="G1323">
        <f t="shared" si="23"/>
        <v>43679.12</v>
      </c>
    </row>
    <row r="1324" spans="1:7" x14ac:dyDescent="0.3">
      <c r="A1324">
        <v>2017</v>
      </c>
      <c r="B1324" t="str">
        <f t="shared" si="22"/>
        <v>2017.3.16</v>
      </c>
      <c r="C1324" t="s">
        <v>32</v>
      </c>
      <c r="D1324">
        <f>VLOOKUP(C1324,[1]StateCodeMapping!$A$2:$B$52,2,FALSE)</f>
        <v>16</v>
      </c>
      <c r="E1324">
        <v>64234</v>
      </c>
      <c r="F1324">
        <v>3</v>
      </c>
      <c r="G1324">
        <f t="shared" si="23"/>
        <v>53956.560000000005</v>
      </c>
    </row>
    <row r="1325" spans="1:7" x14ac:dyDescent="0.3">
      <c r="A1325">
        <v>2017</v>
      </c>
      <c r="B1325" t="str">
        <f t="shared" si="22"/>
        <v>2017.4.16</v>
      </c>
      <c r="C1325" t="s">
        <v>32</v>
      </c>
      <c r="D1325">
        <f>VLOOKUP(C1325,[1]StateCodeMapping!$A$2:$B$52,2,FALSE)</f>
        <v>16</v>
      </c>
      <c r="E1325">
        <v>64234</v>
      </c>
      <c r="F1325">
        <v>4</v>
      </c>
      <c r="G1325">
        <f t="shared" si="23"/>
        <v>64234</v>
      </c>
    </row>
    <row r="1326" spans="1:7" x14ac:dyDescent="0.3">
      <c r="A1326">
        <v>2017</v>
      </c>
      <c r="B1326" t="str">
        <f t="shared" si="22"/>
        <v>2017.5.16</v>
      </c>
      <c r="C1326" t="s">
        <v>32</v>
      </c>
      <c r="D1326">
        <f>VLOOKUP(C1326,[1]StateCodeMapping!$A$2:$B$52,2,FALSE)</f>
        <v>16</v>
      </c>
      <c r="E1326">
        <v>64234</v>
      </c>
      <c r="F1326">
        <v>5</v>
      </c>
      <c r="G1326">
        <f t="shared" si="23"/>
        <v>74511.44</v>
      </c>
    </row>
    <row r="1327" spans="1:7" x14ac:dyDescent="0.3">
      <c r="A1327">
        <v>2017</v>
      </c>
      <c r="B1327" t="str">
        <f t="shared" si="22"/>
        <v>2017.6.16</v>
      </c>
      <c r="C1327" t="s">
        <v>32</v>
      </c>
      <c r="D1327">
        <f>VLOOKUP(C1327,[1]StateCodeMapping!$A$2:$B$52,2,FALSE)</f>
        <v>16</v>
      </c>
      <c r="E1327">
        <v>64234</v>
      </c>
      <c r="F1327">
        <v>6</v>
      </c>
      <c r="G1327">
        <f t="shared" si="23"/>
        <v>84788.88</v>
      </c>
    </row>
    <row r="1328" spans="1:7" x14ac:dyDescent="0.3">
      <c r="A1328">
        <v>2017</v>
      </c>
      <c r="B1328" t="str">
        <f t="shared" si="22"/>
        <v>2017.7.16</v>
      </c>
      <c r="C1328" t="s">
        <v>32</v>
      </c>
      <c r="D1328">
        <f>VLOOKUP(C1328,[1]StateCodeMapping!$A$2:$B$52,2,FALSE)</f>
        <v>16</v>
      </c>
      <c r="E1328">
        <v>64234</v>
      </c>
      <c r="F1328">
        <v>7</v>
      </c>
      <c r="G1328">
        <f t="shared" si="23"/>
        <v>95066.319999999992</v>
      </c>
    </row>
    <row r="1329" spans="1:7" x14ac:dyDescent="0.3">
      <c r="A1329">
        <v>2017</v>
      </c>
      <c r="B1329" t="str">
        <f t="shared" si="22"/>
        <v>2017.8.16</v>
      </c>
      <c r="C1329" t="s">
        <v>32</v>
      </c>
      <c r="D1329">
        <f>VLOOKUP(C1329,[1]StateCodeMapping!$A$2:$B$52,2,FALSE)</f>
        <v>16</v>
      </c>
      <c r="E1329">
        <v>64234</v>
      </c>
      <c r="F1329">
        <v>8</v>
      </c>
      <c r="G1329">
        <f t="shared" si="23"/>
        <v>105343.76000000001</v>
      </c>
    </row>
    <row r="1330" spans="1:7" x14ac:dyDescent="0.3">
      <c r="A1330">
        <v>2017</v>
      </c>
      <c r="B1330" t="str">
        <f t="shared" si="22"/>
        <v>2017.1.17</v>
      </c>
      <c r="C1330" t="s">
        <v>33</v>
      </c>
      <c r="D1330">
        <f>VLOOKUP(C1330,[1]StateCodeMapping!$A$2:$B$52,2,FALSE)</f>
        <v>17</v>
      </c>
      <c r="E1330">
        <v>85516</v>
      </c>
      <c r="F1330">
        <v>1</v>
      </c>
      <c r="G1330">
        <f t="shared" si="23"/>
        <v>44468.32</v>
      </c>
    </row>
    <row r="1331" spans="1:7" x14ac:dyDescent="0.3">
      <c r="A1331">
        <v>2017</v>
      </c>
      <c r="B1331" t="str">
        <f t="shared" si="22"/>
        <v>2017.2.17</v>
      </c>
      <c r="C1331" t="s">
        <v>33</v>
      </c>
      <c r="D1331">
        <f>VLOOKUP(C1331,[1]StateCodeMapping!$A$2:$B$52,2,FALSE)</f>
        <v>17</v>
      </c>
      <c r="E1331">
        <v>85516</v>
      </c>
      <c r="F1331">
        <v>2</v>
      </c>
      <c r="G1331">
        <f t="shared" si="23"/>
        <v>58150.880000000005</v>
      </c>
    </row>
    <row r="1332" spans="1:7" x14ac:dyDescent="0.3">
      <c r="A1332">
        <v>2017</v>
      </c>
      <c r="B1332" t="str">
        <f t="shared" si="22"/>
        <v>2017.3.17</v>
      </c>
      <c r="C1332" t="s">
        <v>33</v>
      </c>
      <c r="D1332">
        <f>VLOOKUP(C1332,[1]StateCodeMapping!$A$2:$B$52,2,FALSE)</f>
        <v>17</v>
      </c>
      <c r="E1332">
        <v>85516</v>
      </c>
      <c r="F1332">
        <v>3</v>
      </c>
      <c r="G1332">
        <f t="shared" si="23"/>
        <v>71833.440000000002</v>
      </c>
    </row>
    <row r="1333" spans="1:7" x14ac:dyDescent="0.3">
      <c r="A1333">
        <v>2017</v>
      </c>
      <c r="B1333" t="str">
        <f t="shared" si="22"/>
        <v>2017.4.17</v>
      </c>
      <c r="C1333" t="s">
        <v>33</v>
      </c>
      <c r="D1333">
        <f>VLOOKUP(C1333,[1]StateCodeMapping!$A$2:$B$52,2,FALSE)</f>
        <v>17</v>
      </c>
      <c r="E1333">
        <v>85516</v>
      </c>
      <c r="F1333">
        <v>4</v>
      </c>
      <c r="G1333">
        <f t="shared" si="23"/>
        <v>85516</v>
      </c>
    </row>
    <row r="1334" spans="1:7" x14ac:dyDescent="0.3">
      <c r="A1334">
        <v>2017</v>
      </c>
      <c r="B1334" t="str">
        <f t="shared" si="22"/>
        <v>2017.5.17</v>
      </c>
      <c r="C1334" t="s">
        <v>33</v>
      </c>
      <c r="D1334">
        <f>VLOOKUP(C1334,[1]StateCodeMapping!$A$2:$B$52,2,FALSE)</f>
        <v>17</v>
      </c>
      <c r="E1334">
        <v>85516</v>
      </c>
      <c r="F1334">
        <v>5</v>
      </c>
      <c r="G1334">
        <f t="shared" si="23"/>
        <v>99198.560000000012</v>
      </c>
    </row>
    <row r="1335" spans="1:7" x14ac:dyDescent="0.3">
      <c r="A1335">
        <v>2017</v>
      </c>
      <c r="B1335" t="str">
        <f t="shared" si="22"/>
        <v>2017.6.17</v>
      </c>
      <c r="C1335" t="s">
        <v>33</v>
      </c>
      <c r="D1335">
        <f>VLOOKUP(C1335,[1]StateCodeMapping!$A$2:$B$52,2,FALSE)</f>
        <v>17</v>
      </c>
      <c r="E1335">
        <v>85516</v>
      </c>
      <c r="F1335">
        <v>6</v>
      </c>
      <c r="G1335">
        <f t="shared" si="23"/>
        <v>112881.12000000001</v>
      </c>
    </row>
    <row r="1336" spans="1:7" x14ac:dyDescent="0.3">
      <c r="A1336">
        <v>2017</v>
      </c>
      <c r="B1336" t="str">
        <f t="shared" si="22"/>
        <v>2017.7.17</v>
      </c>
      <c r="C1336" t="s">
        <v>33</v>
      </c>
      <c r="D1336">
        <f>VLOOKUP(C1336,[1]StateCodeMapping!$A$2:$B$52,2,FALSE)</f>
        <v>17</v>
      </c>
      <c r="E1336">
        <v>85516</v>
      </c>
      <c r="F1336">
        <v>7</v>
      </c>
      <c r="G1336">
        <f t="shared" si="23"/>
        <v>126563.68</v>
      </c>
    </row>
    <row r="1337" spans="1:7" x14ac:dyDescent="0.3">
      <c r="A1337">
        <v>2017</v>
      </c>
      <c r="B1337" t="str">
        <f t="shared" si="22"/>
        <v>2017.8.17</v>
      </c>
      <c r="C1337" t="s">
        <v>33</v>
      </c>
      <c r="D1337">
        <f>VLOOKUP(C1337,[1]StateCodeMapping!$A$2:$B$52,2,FALSE)</f>
        <v>17</v>
      </c>
      <c r="E1337">
        <v>85516</v>
      </c>
      <c r="F1337">
        <v>8</v>
      </c>
      <c r="G1337">
        <f t="shared" si="23"/>
        <v>140246.24000000002</v>
      </c>
    </row>
    <row r="1338" spans="1:7" x14ac:dyDescent="0.3">
      <c r="A1338">
        <v>2017</v>
      </c>
      <c r="B1338" t="str">
        <f t="shared" si="22"/>
        <v>2017.1.18</v>
      </c>
      <c r="C1338" t="s">
        <v>34</v>
      </c>
      <c r="D1338">
        <f>VLOOKUP(C1338,[1]StateCodeMapping!$A$2:$B$52,2,FALSE)</f>
        <v>18</v>
      </c>
      <c r="E1338">
        <v>73397</v>
      </c>
      <c r="F1338">
        <v>1</v>
      </c>
      <c r="G1338">
        <f t="shared" si="23"/>
        <v>38166.44</v>
      </c>
    </row>
    <row r="1339" spans="1:7" x14ac:dyDescent="0.3">
      <c r="A1339">
        <v>2017</v>
      </c>
      <c r="B1339" t="str">
        <f t="shared" si="22"/>
        <v>2017.2.18</v>
      </c>
      <c r="C1339" t="s">
        <v>34</v>
      </c>
      <c r="D1339">
        <f>VLOOKUP(C1339,[1]StateCodeMapping!$A$2:$B$52,2,FALSE)</f>
        <v>18</v>
      </c>
      <c r="E1339">
        <v>73397</v>
      </c>
      <c r="F1339">
        <v>2</v>
      </c>
      <c r="G1339">
        <f t="shared" si="23"/>
        <v>49909.960000000006</v>
      </c>
    </row>
    <row r="1340" spans="1:7" x14ac:dyDescent="0.3">
      <c r="A1340">
        <v>2017</v>
      </c>
      <c r="B1340" t="str">
        <f t="shared" si="22"/>
        <v>2017.3.18</v>
      </c>
      <c r="C1340" t="s">
        <v>34</v>
      </c>
      <c r="D1340">
        <f>VLOOKUP(C1340,[1]StateCodeMapping!$A$2:$B$52,2,FALSE)</f>
        <v>18</v>
      </c>
      <c r="E1340">
        <v>73397</v>
      </c>
      <c r="F1340">
        <v>3</v>
      </c>
      <c r="G1340">
        <f t="shared" si="23"/>
        <v>61653.48</v>
      </c>
    </row>
    <row r="1341" spans="1:7" x14ac:dyDescent="0.3">
      <c r="A1341">
        <v>2017</v>
      </c>
      <c r="B1341" t="str">
        <f t="shared" si="22"/>
        <v>2017.4.18</v>
      </c>
      <c r="C1341" t="s">
        <v>34</v>
      </c>
      <c r="D1341">
        <f>VLOOKUP(C1341,[1]StateCodeMapping!$A$2:$B$52,2,FALSE)</f>
        <v>18</v>
      </c>
      <c r="E1341">
        <v>73397</v>
      </c>
      <c r="F1341">
        <v>4</v>
      </c>
      <c r="G1341">
        <f t="shared" si="23"/>
        <v>73397</v>
      </c>
    </row>
    <row r="1342" spans="1:7" x14ac:dyDescent="0.3">
      <c r="A1342">
        <v>2017</v>
      </c>
      <c r="B1342" t="str">
        <f t="shared" si="22"/>
        <v>2017.5.18</v>
      </c>
      <c r="C1342" t="s">
        <v>34</v>
      </c>
      <c r="D1342">
        <f>VLOOKUP(C1342,[1]StateCodeMapping!$A$2:$B$52,2,FALSE)</f>
        <v>18</v>
      </c>
      <c r="E1342">
        <v>73397</v>
      </c>
      <c r="F1342">
        <v>5</v>
      </c>
      <c r="G1342">
        <f t="shared" si="23"/>
        <v>85140.52</v>
      </c>
    </row>
    <row r="1343" spans="1:7" x14ac:dyDescent="0.3">
      <c r="A1343">
        <v>2017</v>
      </c>
      <c r="B1343" t="str">
        <f t="shared" si="22"/>
        <v>2017.6.18</v>
      </c>
      <c r="C1343" t="s">
        <v>34</v>
      </c>
      <c r="D1343">
        <f>VLOOKUP(C1343,[1]StateCodeMapping!$A$2:$B$52,2,FALSE)</f>
        <v>18</v>
      </c>
      <c r="E1343">
        <v>73397</v>
      </c>
      <c r="F1343">
        <v>6</v>
      </c>
      <c r="G1343">
        <f t="shared" si="23"/>
        <v>96884.040000000008</v>
      </c>
    </row>
    <row r="1344" spans="1:7" x14ac:dyDescent="0.3">
      <c r="A1344">
        <v>2017</v>
      </c>
      <c r="B1344" t="str">
        <f t="shared" si="22"/>
        <v>2017.7.18</v>
      </c>
      <c r="C1344" t="s">
        <v>34</v>
      </c>
      <c r="D1344">
        <f>VLOOKUP(C1344,[1]StateCodeMapping!$A$2:$B$52,2,FALSE)</f>
        <v>18</v>
      </c>
      <c r="E1344">
        <v>73397</v>
      </c>
      <c r="F1344">
        <v>7</v>
      </c>
      <c r="G1344">
        <f t="shared" si="23"/>
        <v>108627.56</v>
      </c>
    </row>
    <row r="1345" spans="1:7" x14ac:dyDescent="0.3">
      <c r="A1345">
        <v>2017</v>
      </c>
      <c r="B1345" t="str">
        <f t="shared" si="22"/>
        <v>2017.8.18</v>
      </c>
      <c r="C1345" t="s">
        <v>34</v>
      </c>
      <c r="D1345">
        <f>VLOOKUP(C1345,[1]StateCodeMapping!$A$2:$B$52,2,FALSE)</f>
        <v>18</v>
      </c>
      <c r="E1345">
        <v>73397</v>
      </c>
      <c r="F1345">
        <v>8</v>
      </c>
      <c r="G1345">
        <f t="shared" si="23"/>
        <v>120371.08000000002</v>
      </c>
    </row>
    <row r="1346" spans="1:7" x14ac:dyDescent="0.3">
      <c r="A1346">
        <v>2017</v>
      </c>
      <c r="B1346" t="str">
        <f t="shared" ref="B1346:B1409" si="24">A1346&amp;"."&amp;F1346&amp;"."&amp;D1346</f>
        <v>2017.1.19</v>
      </c>
      <c r="C1346" t="s">
        <v>35</v>
      </c>
      <c r="D1346">
        <f>VLOOKUP(C1346,[1]StateCodeMapping!$A$2:$B$52,2,FALSE)</f>
        <v>19</v>
      </c>
      <c r="E1346">
        <v>80299</v>
      </c>
      <c r="F1346">
        <v>1</v>
      </c>
      <c r="G1346">
        <f t="shared" ref="G1346:G1409" si="25">E1346*(0.52+(F1346-1)*0.16)</f>
        <v>41755.480000000003</v>
      </c>
    </row>
    <row r="1347" spans="1:7" x14ac:dyDescent="0.3">
      <c r="A1347">
        <v>2017</v>
      </c>
      <c r="B1347" t="str">
        <f t="shared" si="24"/>
        <v>2017.2.19</v>
      </c>
      <c r="C1347" t="s">
        <v>35</v>
      </c>
      <c r="D1347">
        <f>VLOOKUP(C1347,[1]StateCodeMapping!$A$2:$B$52,2,FALSE)</f>
        <v>19</v>
      </c>
      <c r="E1347">
        <v>80299</v>
      </c>
      <c r="F1347">
        <v>2</v>
      </c>
      <c r="G1347">
        <f t="shared" si="25"/>
        <v>54603.320000000007</v>
      </c>
    </row>
    <row r="1348" spans="1:7" x14ac:dyDescent="0.3">
      <c r="A1348">
        <v>2017</v>
      </c>
      <c r="B1348" t="str">
        <f t="shared" si="24"/>
        <v>2017.3.19</v>
      </c>
      <c r="C1348" t="s">
        <v>35</v>
      </c>
      <c r="D1348">
        <f>VLOOKUP(C1348,[1]StateCodeMapping!$A$2:$B$52,2,FALSE)</f>
        <v>19</v>
      </c>
      <c r="E1348">
        <v>80299</v>
      </c>
      <c r="F1348">
        <v>3</v>
      </c>
      <c r="G1348">
        <f t="shared" si="25"/>
        <v>67451.16</v>
      </c>
    </row>
    <row r="1349" spans="1:7" x14ac:dyDescent="0.3">
      <c r="A1349">
        <v>2017</v>
      </c>
      <c r="B1349" t="str">
        <f t="shared" si="24"/>
        <v>2017.4.19</v>
      </c>
      <c r="C1349" t="s">
        <v>35</v>
      </c>
      <c r="D1349">
        <f>VLOOKUP(C1349,[1]StateCodeMapping!$A$2:$B$52,2,FALSE)</f>
        <v>19</v>
      </c>
      <c r="E1349">
        <v>80299</v>
      </c>
      <c r="F1349">
        <v>4</v>
      </c>
      <c r="G1349">
        <f t="shared" si="25"/>
        <v>80299</v>
      </c>
    </row>
    <row r="1350" spans="1:7" x14ac:dyDescent="0.3">
      <c r="A1350">
        <v>2017</v>
      </c>
      <c r="B1350" t="str">
        <f t="shared" si="24"/>
        <v>2017.5.19</v>
      </c>
      <c r="C1350" t="s">
        <v>35</v>
      </c>
      <c r="D1350">
        <f>VLOOKUP(C1350,[1]StateCodeMapping!$A$2:$B$52,2,FALSE)</f>
        <v>19</v>
      </c>
      <c r="E1350">
        <v>80299</v>
      </c>
      <c r="F1350">
        <v>5</v>
      </c>
      <c r="G1350">
        <f t="shared" si="25"/>
        <v>93146.840000000011</v>
      </c>
    </row>
    <row r="1351" spans="1:7" x14ac:dyDescent="0.3">
      <c r="A1351">
        <v>2017</v>
      </c>
      <c r="B1351" t="str">
        <f t="shared" si="24"/>
        <v>2017.6.19</v>
      </c>
      <c r="C1351" t="s">
        <v>35</v>
      </c>
      <c r="D1351">
        <f>VLOOKUP(C1351,[1]StateCodeMapping!$A$2:$B$52,2,FALSE)</f>
        <v>19</v>
      </c>
      <c r="E1351">
        <v>80299</v>
      </c>
      <c r="F1351">
        <v>6</v>
      </c>
      <c r="G1351">
        <f t="shared" si="25"/>
        <v>105994.68000000001</v>
      </c>
    </row>
    <row r="1352" spans="1:7" x14ac:dyDescent="0.3">
      <c r="A1352">
        <v>2017</v>
      </c>
      <c r="B1352" t="str">
        <f t="shared" si="24"/>
        <v>2017.7.19</v>
      </c>
      <c r="C1352" t="s">
        <v>35</v>
      </c>
      <c r="D1352">
        <f>VLOOKUP(C1352,[1]StateCodeMapping!$A$2:$B$52,2,FALSE)</f>
        <v>19</v>
      </c>
      <c r="E1352">
        <v>80299</v>
      </c>
      <c r="F1352">
        <v>7</v>
      </c>
      <c r="G1352">
        <f t="shared" si="25"/>
        <v>118842.52</v>
      </c>
    </row>
    <row r="1353" spans="1:7" x14ac:dyDescent="0.3">
      <c r="A1353">
        <v>2017</v>
      </c>
      <c r="B1353" t="str">
        <f t="shared" si="24"/>
        <v>2017.8.19</v>
      </c>
      <c r="C1353" t="s">
        <v>35</v>
      </c>
      <c r="D1353">
        <f>VLOOKUP(C1353,[1]StateCodeMapping!$A$2:$B$52,2,FALSE)</f>
        <v>19</v>
      </c>
      <c r="E1353">
        <v>80299</v>
      </c>
      <c r="F1353">
        <v>8</v>
      </c>
      <c r="G1353">
        <f t="shared" si="25"/>
        <v>131690.36000000002</v>
      </c>
    </row>
    <row r="1354" spans="1:7" x14ac:dyDescent="0.3">
      <c r="A1354">
        <v>2017</v>
      </c>
      <c r="B1354" t="str">
        <f t="shared" si="24"/>
        <v>2017.1.20</v>
      </c>
      <c r="C1354" t="s">
        <v>36</v>
      </c>
      <c r="D1354">
        <f>VLOOKUP(C1354,[1]StateCodeMapping!$A$2:$B$52,2,FALSE)</f>
        <v>20</v>
      </c>
      <c r="E1354">
        <v>77760</v>
      </c>
      <c r="F1354">
        <v>1</v>
      </c>
      <c r="G1354">
        <f t="shared" si="25"/>
        <v>40435.200000000004</v>
      </c>
    </row>
    <row r="1355" spans="1:7" x14ac:dyDescent="0.3">
      <c r="A1355">
        <v>2017</v>
      </c>
      <c r="B1355" t="str">
        <f t="shared" si="24"/>
        <v>2017.2.20</v>
      </c>
      <c r="C1355" t="s">
        <v>36</v>
      </c>
      <c r="D1355">
        <f>VLOOKUP(C1355,[1]StateCodeMapping!$A$2:$B$52,2,FALSE)</f>
        <v>20</v>
      </c>
      <c r="E1355">
        <v>77760</v>
      </c>
      <c r="F1355">
        <v>2</v>
      </c>
      <c r="G1355">
        <f t="shared" si="25"/>
        <v>52876.800000000003</v>
      </c>
    </row>
    <row r="1356" spans="1:7" x14ac:dyDescent="0.3">
      <c r="A1356">
        <v>2017</v>
      </c>
      <c r="B1356" t="str">
        <f t="shared" si="24"/>
        <v>2017.3.20</v>
      </c>
      <c r="C1356" t="s">
        <v>36</v>
      </c>
      <c r="D1356">
        <f>VLOOKUP(C1356,[1]StateCodeMapping!$A$2:$B$52,2,FALSE)</f>
        <v>20</v>
      </c>
      <c r="E1356">
        <v>77760</v>
      </c>
      <c r="F1356">
        <v>3</v>
      </c>
      <c r="G1356">
        <f t="shared" si="25"/>
        <v>65318.400000000009</v>
      </c>
    </row>
    <row r="1357" spans="1:7" x14ac:dyDescent="0.3">
      <c r="A1357">
        <v>2017</v>
      </c>
      <c r="B1357" t="str">
        <f t="shared" si="24"/>
        <v>2017.4.20</v>
      </c>
      <c r="C1357" t="s">
        <v>36</v>
      </c>
      <c r="D1357">
        <f>VLOOKUP(C1357,[1]StateCodeMapping!$A$2:$B$52,2,FALSE)</f>
        <v>20</v>
      </c>
      <c r="E1357">
        <v>77760</v>
      </c>
      <c r="F1357">
        <v>4</v>
      </c>
      <c r="G1357">
        <f t="shared" si="25"/>
        <v>77760</v>
      </c>
    </row>
    <row r="1358" spans="1:7" x14ac:dyDescent="0.3">
      <c r="A1358">
        <v>2017</v>
      </c>
      <c r="B1358" t="str">
        <f t="shared" si="24"/>
        <v>2017.5.20</v>
      </c>
      <c r="C1358" t="s">
        <v>36</v>
      </c>
      <c r="D1358">
        <f>VLOOKUP(C1358,[1]StateCodeMapping!$A$2:$B$52,2,FALSE)</f>
        <v>20</v>
      </c>
      <c r="E1358">
        <v>77760</v>
      </c>
      <c r="F1358">
        <v>5</v>
      </c>
      <c r="G1358">
        <f t="shared" si="25"/>
        <v>90201.600000000006</v>
      </c>
    </row>
    <row r="1359" spans="1:7" x14ac:dyDescent="0.3">
      <c r="A1359">
        <v>2017</v>
      </c>
      <c r="B1359" t="str">
        <f t="shared" si="24"/>
        <v>2017.6.20</v>
      </c>
      <c r="C1359" t="s">
        <v>36</v>
      </c>
      <c r="D1359">
        <f>VLOOKUP(C1359,[1]StateCodeMapping!$A$2:$B$52,2,FALSE)</f>
        <v>20</v>
      </c>
      <c r="E1359">
        <v>77760</v>
      </c>
      <c r="F1359">
        <v>6</v>
      </c>
      <c r="G1359">
        <f t="shared" si="25"/>
        <v>102643.20000000001</v>
      </c>
    </row>
    <row r="1360" spans="1:7" x14ac:dyDescent="0.3">
      <c r="A1360">
        <v>2017</v>
      </c>
      <c r="B1360" t="str">
        <f t="shared" si="24"/>
        <v>2017.7.20</v>
      </c>
      <c r="C1360" t="s">
        <v>36</v>
      </c>
      <c r="D1360">
        <f>VLOOKUP(C1360,[1]StateCodeMapping!$A$2:$B$52,2,FALSE)</f>
        <v>20</v>
      </c>
      <c r="E1360">
        <v>77760</v>
      </c>
      <c r="F1360">
        <v>7</v>
      </c>
      <c r="G1360">
        <f t="shared" si="25"/>
        <v>115084.8</v>
      </c>
    </row>
    <row r="1361" spans="1:7" x14ac:dyDescent="0.3">
      <c r="A1361">
        <v>2017</v>
      </c>
      <c r="B1361" t="str">
        <f t="shared" si="24"/>
        <v>2017.8.20</v>
      </c>
      <c r="C1361" t="s">
        <v>36</v>
      </c>
      <c r="D1361">
        <f>VLOOKUP(C1361,[1]StateCodeMapping!$A$2:$B$52,2,FALSE)</f>
        <v>20</v>
      </c>
      <c r="E1361">
        <v>77760</v>
      </c>
      <c r="F1361">
        <v>8</v>
      </c>
      <c r="G1361">
        <f t="shared" si="25"/>
        <v>127526.40000000001</v>
      </c>
    </row>
    <row r="1362" spans="1:7" x14ac:dyDescent="0.3">
      <c r="A1362">
        <v>2017</v>
      </c>
      <c r="B1362" t="str">
        <f t="shared" si="24"/>
        <v>2017.1.21</v>
      </c>
      <c r="C1362" t="s">
        <v>37</v>
      </c>
      <c r="D1362">
        <f>VLOOKUP(C1362,[1]StateCodeMapping!$A$2:$B$52,2,FALSE)</f>
        <v>21</v>
      </c>
      <c r="E1362">
        <v>70084</v>
      </c>
      <c r="F1362">
        <v>1</v>
      </c>
      <c r="G1362">
        <f t="shared" si="25"/>
        <v>36443.68</v>
      </c>
    </row>
    <row r="1363" spans="1:7" x14ac:dyDescent="0.3">
      <c r="A1363">
        <v>2017</v>
      </c>
      <c r="B1363" t="str">
        <f t="shared" si="24"/>
        <v>2017.2.21</v>
      </c>
      <c r="C1363" t="s">
        <v>37</v>
      </c>
      <c r="D1363">
        <f>VLOOKUP(C1363,[1]StateCodeMapping!$A$2:$B$52,2,FALSE)</f>
        <v>21</v>
      </c>
      <c r="E1363">
        <v>70084</v>
      </c>
      <c r="F1363">
        <v>2</v>
      </c>
      <c r="G1363">
        <f t="shared" si="25"/>
        <v>47657.120000000003</v>
      </c>
    </row>
    <row r="1364" spans="1:7" x14ac:dyDescent="0.3">
      <c r="A1364">
        <v>2017</v>
      </c>
      <c r="B1364" t="str">
        <f t="shared" si="24"/>
        <v>2017.3.21</v>
      </c>
      <c r="C1364" t="s">
        <v>37</v>
      </c>
      <c r="D1364">
        <f>VLOOKUP(C1364,[1]StateCodeMapping!$A$2:$B$52,2,FALSE)</f>
        <v>21</v>
      </c>
      <c r="E1364">
        <v>70084</v>
      </c>
      <c r="F1364">
        <v>3</v>
      </c>
      <c r="G1364">
        <f t="shared" si="25"/>
        <v>58870.560000000005</v>
      </c>
    </row>
    <row r="1365" spans="1:7" x14ac:dyDescent="0.3">
      <c r="A1365">
        <v>2017</v>
      </c>
      <c r="B1365" t="str">
        <f t="shared" si="24"/>
        <v>2017.4.21</v>
      </c>
      <c r="C1365" t="s">
        <v>37</v>
      </c>
      <c r="D1365">
        <f>VLOOKUP(C1365,[1]StateCodeMapping!$A$2:$B$52,2,FALSE)</f>
        <v>21</v>
      </c>
      <c r="E1365">
        <v>70084</v>
      </c>
      <c r="F1365">
        <v>4</v>
      </c>
      <c r="G1365">
        <f t="shared" si="25"/>
        <v>70084</v>
      </c>
    </row>
    <row r="1366" spans="1:7" x14ac:dyDescent="0.3">
      <c r="A1366">
        <v>2017</v>
      </c>
      <c r="B1366" t="str">
        <f t="shared" si="24"/>
        <v>2017.5.21</v>
      </c>
      <c r="C1366" t="s">
        <v>37</v>
      </c>
      <c r="D1366">
        <f>VLOOKUP(C1366,[1]StateCodeMapping!$A$2:$B$52,2,FALSE)</f>
        <v>21</v>
      </c>
      <c r="E1366">
        <v>70084</v>
      </c>
      <c r="F1366">
        <v>5</v>
      </c>
      <c r="G1366">
        <f t="shared" si="25"/>
        <v>81297.440000000017</v>
      </c>
    </row>
    <row r="1367" spans="1:7" x14ac:dyDescent="0.3">
      <c r="A1367">
        <v>2017</v>
      </c>
      <c r="B1367" t="str">
        <f t="shared" si="24"/>
        <v>2017.6.21</v>
      </c>
      <c r="C1367" t="s">
        <v>37</v>
      </c>
      <c r="D1367">
        <f>VLOOKUP(C1367,[1]StateCodeMapping!$A$2:$B$52,2,FALSE)</f>
        <v>21</v>
      </c>
      <c r="E1367">
        <v>70084</v>
      </c>
      <c r="F1367">
        <v>6</v>
      </c>
      <c r="G1367">
        <f t="shared" si="25"/>
        <v>92510.88</v>
      </c>
    </row>
    <row r="1368" spans="1:7" x14ac:dyDescent="0.3">
      <c r="A1368">
        <v>2017</v>
      </c>
      <c r="B1368" t="str">
        <f t="shared" si="24"/>
        <v>2017.7.21</v>
      </c>
      <c r="C1368" t="s">
        <v>37</v>
      </c>
      <c r="D1368">
        <f>VLOOKUP(C1368,[1]StateCodeMapping!$A$2:$B$52,2,FALSE)</f>
        <v>21</v>
      </c>
      <c r="E1368">
        <v>70084</v>
      </c>
      <c r="F1368">
        <v>7</v>
      </c>
      <c r="G1368">
        <f t="shared" si="25"/>
        <v>103724.31999999999</v>
      </c>
    </row>
    <row r="1369" spans="1:7" x14ac:dyDescent="0.3">
      <c r="A1369">
        <v>2017</v>
      </c>
      <c r="B1369" t="str">
        <f t="shared" si="24"/>
        <v>2017.8.21</v>
      </c>
      <c r="C1369" t="s">
        <v>37</v>
      </c>
      <c r="D1369">
        <f>VLOOKUP(C1369,[1]StateCodeMapping!$A$2:$B$52,2,FALSE)</f>
        <v>21</v>
      </c>
      <c r="E1369">
        <v>70084</v>
      </c>
      <c r="F1369">
        <v>8</v>
      </c>
      <c r="G1369">
        <f t="shared" si="25"/>
        <v>114937.76000000001</v>
      </c>
    </row>
    <row r="1370" spans="1:7" x14ac:dyDescent="0.3">
      <c r="A1370">
        <v>2017</v>
      </c>
      <c r="B1370" t="str">
        <f t="shared" si="24"/>
        <v>2017.1.22</v>
      </c>
      <c r="C1370" t="s">
        <v>7</v>
      </c>
      <c r="D1370">
        <f>VLOOKUP(C1370,[1]StateCodeMapping!$A$2:$B$52,2,FALSE)</f>
        <v>22</v>
      </c>
      <c r="E1370">
        <v>73263</v>
      </c>
      <c r="F1370">
        <v>1</v>
      </c>
      <c r="G1370">
        <f t="shared" si="25"/>
        <v>38096.76</v>
      </c>
    </row>
    <row r="1371" spans="1:7" x14ac:dyDescent="0.3">
      <c r="A1371">
        <v>2017</v>
      </c>
      <c r="B1371" t="str">
        <f t="shared" si="24"/>
        <v>2017.2.22</v>
      </c>
      <c r="C1371" t="s">
        <v>7</v>
      </c>
      <c r="D1371">
        <f>VLOOKUP(C1371,[1]StateCodeMapping!$A$2:$B$52,2,FALSE)</f>
        <v>22</v>
      </c>
      <c r="E1371">
        <v>73263</v>
      </c>
      <c r="F1371">
        <v>2</v>
      </c>
      <c r="G1371">
        <f t="shared" si="25"/>
        <v>49818.840000000004</v>
      </c>
    </row>
    <row r="1372" spans="1:7" x14ac:dyDescent="0.3">
      <c r="A1372">
        <v>2017</v>
      </c>
      <c r="B1372" t="str">
        <f t="shared" si="24"/>
        <v>2017.3.22</v>
      </c>
      <c r="C1372" t="s">
        <v>7</v>
      </c>
      <c r="D1372">
        <f>VLOOKUP(C1372,[1]StateCodeMapping!$A$2:$B$52,2,FALSE)</f>
        <v>22</v>
      </c>
      <c r="E1372">
        <v>73263</v>
      </c>
      <c r="F1372">
        <v>3</v>
      </c>
      <c r="G1372">
        <f t="shared" si="25"/>
        <v>61540.920000000006</v>
      </c>
    </row>
    <row r="1373" spans="1:7" x14ac:dyDescent="0.3">
      <c r="A1373">
        <v>2017</v>
      </c>
      <c r="B1373" t="str">
        <f t="shared" si="24"/>
        <v>2017.4.22</v>
      </c>
      <c r="C1373" t="s">
        <v>7</v>
      </c>
      <c r="D1373">
        <f>VLOOKUP(C1373,[1]StateCodeMapping!$A$2:$B$52,2,FALSE)</f>
        <v>22</v>
      </c>
      <c r="E1373">
        <v>73263</v>
      </c>
      <c r="F1373">
        <v>4</v>
      </c>
      <c r="G1373">
        <f t="shared" si="25"/>
        <v>73263</v>
      </c>
    </row>
    <row r="1374" spans="1:7" x14ac:dyDescent="0.3">
      <c r="A1374">
        <v>2017</v>
      </c>
      <c r="B1374" t="str">
        <f t="shared" si="24"/>
        <v>2017.5.22</v>
      </c>
      <c r="C1374" t="s">
        <v>7</v>
      </c>
      <c r="D1374">
        <f>VLOOKUP(C1374,[1]StateCodeMapping!$A$2:$B$52,2,FALSE)</f>
        <v>22</v>
      </c>
      <c r="E1374">
        <v>73263</v>
      </c>
      <c r="F1374">
        <v>5</v>
      </c>
      <c r="G1374">
        <f t="shared" si="25"/>
        <v>84985.080000000016</v>
      </c>
    </row>
    <row r="1375" spans="1:7" x14ac:dyDescent="0.3">
      <c r="A1375">
        <v>2017</v>
      </c>
      <c r="B1375" t="str">
        <f t="shared" si="24"/>
        <v>2017.6.22</v>
      </c>
      <c r="C1375" t="s">
        <v>7</v>
      </c>
      <c r="D1375">
        <f>VLOOKUP(C1375,[1]StateCodeMapping!$A$2:$B$52,2,FALSE)</f>
        <v>22</v>
      </c>
      <c r="E1375">
        <v>73263</v>
      </c>
      <c r="F1375">
        <v>6</v>
      </c>
      <c r="G1375">
        <f t="shared" si="25"/>
        <v>96707.16</v>
      </c>
    </row>
    <row r="1376" spans="1:7" x14ac:dyDescent="0.3">
      <c r="A1376">
        <v>2017</v>
      </c>
      <c r="B1376" t="str">
        <f t="shared" si="24"/>
        <v>2017.7.22</v>
      </c>
      <c r="C1376" t="s">
        <v>7</v>
      </c>
      <c r="D1376">
        <f>VLOOKUP(C1376,[1]StateCodeMapping!$A$2:$B$52,2,FALSE)</f>
        <v>22</v>
      </c>
      <c r="E1376">
        <v>73263</v>
      </c>
      <c r="F1376">
        <v>7</v>
      </c>
      <c r="G1376">
        <f t="shared" si="25"/>
        <v>108429.24</v>
      </c>
    </row>
    <row r="1377" spans="1:7" x14ac:dyDescent="0.3">
      <c r="A1377">
        <v>2017</v>
      </c>
      <c r="B1377" t="str">
        <f t="shared" si="24"/>
        <v>2017.8.22</v>
      </c>
      <c r="C1377" t="s">
        <v>7</v>
      </c>
      <c r="D1377">
        <f>VLOOKUP(C1377,[1]StateCodeMapping!$A$2:$B$52,2,FALSE)</f>
        <v>22</v>
      </c>
      <c r="E1377">
        <v>73263</v>
      </c>
      <c r="F1377">
        <v>8</v>
      </c>
      <c r="G1377">
        <f t="shared" si="25"/>
        <v>120151.32</v>
      </c>
    </row>
    <row r="1378" spans="1:7" x14ac:dyDescent="0.3">
      <c r="A1378">
        <v>2017</v>
      </c>
      <c r="B1378" t="str">
        <f t="shared" si="24"/>
        <v>2017.1.23</v>
      </c>
      <c r="C1378" t="s">
        <v>38</v>
      </c>
      <c r="D1378">
        <f>VLOOKUP(C1378,[1]StateCodeMapping!$A$2:$B$52,2,FALSE)</f>
        <v>23</v>
      </c>
      <c r="E1378">
        <v>78749</v>
      </c>
      <c r="F1378">
        <v>1</v>
      </c>
      <c r="G1378">
        <f t="shared" si="25"/>
        <v>40949.480000000003</v>
      </c>
    </row>
    <row r="1379" spans="1:7" x14ac:dyDescent="0.3">
      <c r="A1379">
        <v>2017</v>
      </c>
      <c r="B1379" t="str">
        <f t="shared" si="24"/>
        <v>2017.2.23</v>
      </c>
      <c r="C1379" t="s">
        <v>38</v>
      </c>
      <c r="D1379">
        <f>VLOOKUP(C1379,[1]StateCodeMapping!$A$2:$B$52,2,FALSE)</f>
        <v>23</v>
      </c>
      <c r="E1379">
        <v>78749</v>
      </c>
      <c r="F1379">
        <v>2</v>
      </c>
      <c r="G1379">
        <f t="shared" si="25"/>
        <v>53549.320000000007</v>
      </c>
    </row>
    <row r="1380" spans="1:7" x14ac:dyDescent="0.3">
      <c r="A1380">
        <v>2017</v>
      </c>
      <c r="B1380" t="str">
        <f t="shared" si="24"/>
        <v>2017.3.23</v>
      </c>
      <c r="C1380" t="s">
        <v>38</v>
      </c>
      <c r="D1380">
        <f>VLOOKUP(C1380,[1]StateCodeMapping!$A$2:$B$52,2,FALSE)</f>
        <v>23</v>
      </c>
      <c r="E1380">
        <v>78749</v>
      </c>
      <c r="F1380">
        <v>3</v>
      </c>
      <c r="G1380">
        <f t="shared" si="25"/>
        <v>66149.16</v>
      </c>
    </row>
    <row r="1381" spans="1:7" x14ac:dyDescent="0.3">
      <c r="A1381">
        <v>2017</v>
      </c>
      <c r="B1381" t="str">
        <f t="shared" si="24"/>
        <v>2017.4.23</v>
      </c>
      <c r="C1381" t="s">
        <v>38</v>
      </c>
      <c r="D1381">
        <f>VLOOKUP(C1381,[1]StateCodeMapping!$A$2:$B$52,2,FALSE)</f>
        <v>23</v>
      </c>
      <c r="E1381">
        <v>78749</v>
      </c>
      <c r="F1381">
        <v>4</v>
      </c>
      <c r="G1381">
        <f t="shared" si="25"/>
        <v>78749</v>
      </c>
    </row>
    <row r="1382" spans="1:7" x14ac:dyDescent="0.3">
      <c r="A1382">
        <v>2017</v>
      </c>
      <c r="B1382" t="str">
        <f t="shared" si="24"/>
        <v>2017.5.23</v>
      </c>
      <c r="C1382" t="s">
        <v>38</v>
      </c>
      <c r="D1382">
        <f>VLOOKUP(C1382,[1]StateCodeMapping!$A$2:$B$52,2,FALSE)</f>
        <v>23</v>
      </c>
      <c r="E1382">
        <v>78749</v>
      </c>
      <c r="F1382">
        <v>5</v>
      </c>
      <c r="G1382">
        <f t="shared" si="25"/>
        <v>91348.840000000011</v>
      </c>
    </row>
    <row r="1383" spans="1:7" x14ac:dyDescent="0.3">
      <c r="A1383">
        <v>2017</v>
      </c>
      <c r="B1383" t="str">
        <f t="shared" si="24"/>
        <v>2017.6.23</v>
      </c>
      <c r="C1383" t="s">
        <v>38</v>
      </c>
      <c r="D1383">
        <f>VLOOKUP(C1383,[1]StateCodeMapping!$A$2:$B$52,2,FALSE)</f>
        <v>23</v>
      </c>
      <c r="E1383">
        <v>78749</v>
      </c>
      <c r="F1383">
        <v>6</v>
      </c>
      <c r="G1383">
        <f t="shared" si="25"/>
        <v>103948.68000000001</v>
      </c>
    </row>
    <row r="1384" spans="1:7" x14ac:dyDescent="0.3">
      <c r="A1384">
        <v>2017</v>
      </c>
      <c r="B1384" t="str">
        <f t="shared" si="24"/>
        <v>2017.7.23</v>
      </c>
      <c r="C1384" t="s">
        <v>38</v>
      </c>
      <c r="D1384">
        <f>VLOOKUP(C1384,[1]StateCodeMapping!$A$2:$B$52,2,FALSE)</f>
        <v>23</v>
      </c>
      <c r="E1384">
        <v>78749</v>
      </c>
      <c r="F1384">
        <v>7</v>
      </c>
      <c r="G1384">
        <f t="shared" si="25"/>
        <v>116548.52</v>
      </c>
    </row>
    <row r="1385" spans="1:7" x14ac:dyDescent="0.3">
      <c r="A1385">
        <v>2017</v>
      </c>
      <c r="B1385" t="str">
        <f t="shared" si="24"/>
        <v>2017.8.23</v>
      </c>
      <c r="C1385" t="s">
        <v>38</v>
      </c>
      <c r="D1385">
        <f>VLOOKUP(C1385,[1]StateCodeMapping!$A$2:$B$52,2,FALSE)</f>
        <v>23</v>
      </c>
      <c r="E1385">
        <v>78749</v>
      </c>
      <c r="F1385">
        <v>8</v>
      </c>
      <c r="G1385">
        <f t="shared" si="25"/>
        <v>129148.36000000002</v>
      </c>
    </row>
    <row r="1386" spans="1:7" x14ac:dyDescent="0.3">
      <c r="A1386">
        <v>2017</v>
      </c>
      <c r="B1386" t="str">
        <f t="shared" si="24"/>
        <v>2017.1.24</v>
      </c>
      <c r="C1386" t="s">
        <v>39</v>
      </c>
      <c r="D1386">
        <f>VLOOKUP(C1386,[1]StateCodeMapping!$A$2:$B$52,2,FALSE)</f>
        <v>24</v>
      </c>
      <c r="E1386">
        <v>109262</v>
      </c>
      <c r="F1386">
        <v>1</v>
      </c>
      <c r="G1386">
        <f t="shared" si="25"/>
        <v>56816.240000000005</v>
      </c>
    </row>
    <row r="1387" spans="1:7" x14ac:dyDescent="0.3">
      <c r="A1387">
        <v>2017</v>
      </c>
      <c r="B1387" t="str">
        <f t="shared" si="24"/>
        <v>2017.2.24</v>
      </c>
      <c r="C1387" t="s">
        <v>39</v>
      </c>
      <c r="D1387">
        <f>VLOOKUP(C1387,[1]StateCodeMapping!$A$2:$B$52,2,FALSE)</f>
        <v>24</v>
      </c>
      <c r="E1387">
        <v>109262</v>
      </c>
      <c r="F1387">
        <v>2</v>
      </c>
      <c r="G1387">
        <f t="shared" si="25"/>
        <v>74298.16</v>
      </c>
    </row>
    <row r="1388" spans="1:7" x14ac:dyDescent="0.3">
      <c r="A1388">
        <v>2017</v>
      </c>
      <c r="B1388" t="str">
        <f t="shared" si="24"/>
        <v>2017.3.24</v>
      </c>
      <c r="C1388" t="s">
        <v>39</v>
      </c>
      <c r="D1388">
        <f>VLOOKUP(C1388,[1]StateCodeMapping!$A$2:$B$52,2,FALSE)</f>
        <v>24</v>
      </c>
      <c r="E1388">
        <v>109262</v>
      </c>
      <c r="F1388">
        <v>3</v>
      </c>
      <c r="G1388">
        <f t="shared" si="25"/>
        <v>91780.08</v>
      </c>
    </row>
    <row r="1389" spans="1:7" x14ac:dyDescent="0.3">
      <c r="A1389">
        <v>2017</v>
      </c>
      <c r="B1389" t="str">
        <f t="shared" si="24"/>
        <v>2017.4.24</v>
      </c>
      <c r="C1389" t="s">
        <v>39</v>
      </c>
      <c r="D1389">
        <f>VLOOKUP(C1389,[1]StateCodeMapping!$A$2:$B$52,2,FALSE)</f>
        <v>24</v>
      </c>
      <c r="E1389">
        <v>109262</v>
      </c>
      <c r="F1389">
        <v>4</v>
      </c>
      <c r="G1389">
        <f t="shared" si="25"/>
        <v>109262</v>
      </c>
    </row>
    <row r="1390" spans="1:7" x14ac:dyDescent="0.3">
      <c r="A1390">
        <v>2017</v>
      </c>
      <c r="B1390" t="str">
        <f t="shared" si="24"/>
        <v>2017.5.24</v>
      </c>
      <c r="C1390" t="s">
        <v>39</v>
      </c>
      <c r="D1390">
        <f>VLOOKUP(C1390,[1]StateCodeMapping!$A$2:$B$52,2,FALSE)</f>
        <v>24</v>
      </c>
      <c r="E1390">
        <v>109262</v>
      </c>
      <c r="F1390">
        <v>5</v>
      </c>
      <c r="G1390">
        <f t="shared" si="25"/>
        <v>126743.92000000001</v>
      </c>
    </row>
    <row r="1391" spans="1:7" x14ac:dyDescent="0.3">
      <c r="A1391">
        <v>2017</v>
      </c>
      <c r="B1391" t="str">
        <f t="shared" si="24"/>
        <v>2017.6.24</v>
      </c>
      <c r="C1391" t="s">
        <v>39</v>
      </c>
      <c r="D1391">
        <f>VLOOKUP(C1391,[1]StateCodeMapping!$A$2:$B$52,2,FALSE)</f>
        <v>24</v>
      </c>
      <c r="E1391">
        <v>109262</v>
      </c>
      <c r="F1391">
        <v>6</v>
      </c>
      <c r="G1391">
        <f t="shared" si="25"/>
        <v>144225.84</v>
      </c>
    </row>
    <row r="1392" spans="1:7" x14ac:dyDescent="0.3">
      <c r="A1392">
        <v>2017</v>
      </c>
      <c r="B1392" t="str">
        <f t="shared" si="24"/>
        <v>2017.7.24</v>
      </c>
      <c r="C1392" t="s">
        <v>39</v>
      </c>
      <c r="D1392">
        <f>VLOOKUP(C1392,[1]StateCodeMapping!$A$2:$B$52,2,FALSE)</f>
        <v>24</v>
      </c>
      <c r="E1392">
        <v>109262</v>
      </c>
      <c r="F1392">
        <v>7</v>
      </c>
      <c r="G1392">
        <f t="shared" si="25"/>
        <v>161707.76</v>
      </c>
    </row>
    <row r="1393" spans="1:7" x14ac:dyDescent="0.3">
      <c r="A1393">
        <v>2017</v>
      </c>
      <c r="B1393" t="str">
        <f t="shared" si="24"/>
        <v>2017.8.24</v>
      </c>
      <c r="C1393" t="s">
        <v>39</v>
      </c>
      <c r="D1393">
        <f>VLOOKUP(C1393,[1]StateCodeMapping!$A$2:$B$52,2,FALSE)</f>
        <v>24</v>
      </c>
      <c r="E1393">
        <v>109262</v>
      </c>
      <c r="F1393">
        <v>8</v>
      </c>
      <c r="G1393">
        <f t="shared" si="25"/>
        <v>179189.68000000002</v>
      </c>
    </row>
    <row r="1394" spans="1:7" x14ac:dyDescent="0.3">
      <c r="A1394">
        <v>2017</v>
      </c>
      <c r="B1394" t="str">
        <f t="shared" si="24"/>
        <v>2017.1.25</v>
      </c>
      <c r="C1394" t="s">
        <v>40</v>
      </c>
      <c r="D1394">
        <f>VLOOKUP(C1394,[1]StateCodeMapping!$A$2:$B$52,2,FALSE)</f>
        <v>25</v>
      </c>
      <c r="E1394">
        <v>108978</v>
      </c>
      <c r="F1394">
        <v>1</v>
      </c>
      <c r="G1394">
        <f t="shared" si="25"/>
        <v>56668.560000000005</v>
      </c>
    </row>
    <row r="1395" spans="1:7" x14ac:dyDescent="0.3">
      <c r="A1395">
        <v>2017</v>
      </c>
      <c r="B1395" t="str">
        <f t="shared" si="24"/>
        <v>2017.2.25</v>
      </c>
      <c r="C1395" t="s">
        <v>40</v>
      </c>
      <c r="D1395">
        <f>VLOOKUP(C1395,[1]StateCodeMapping!$A$2:$B$52,2,FALSE)</f>
        <v>25</v>
      </c>
      <c r="E1395">
        <v>108978</v>
      </c>
      <c r="F1395">
        <v>2</v>
      </c>
      <c r="G1395">
        <f t="shared" si="25"/>
        <v>74105.040000000008</v>
      </c>
    </row>
    <row r="1396" spans="1:7" x14ac:dyDescent="0.3">
      <c r="A1396">
        <v>2017</v>
      </c>
      <c r="B1396" t="str">
        <f t="shared" si="24"/>
        <v>2017.3.25</v>
      </c>
      <c r="C1396" t="s">
        <v>40</v>
      </c>
      <c r="D1396">
        <f>VLOOKUP(C1396,[1]StateCodeMapping!$A$2:$B$52,2,FALSE)</f>
        <v>25</v>
      </c>
      <c r="E1396">
        <v>108978</v>
      </c>
      <c r="F1396">
        <v>3</v>
      </c>
      <c r="G1396">
        <f t="shared" si="25"/>
        <v>91541.52</v>
      </c>
    </row>
    <row r="1397" spans="1:7" x14ac:dyDescent="0.3">
      <c r="A1397">
        <v>2017</v>
      </c>
      <c r="B1397" t="str">
        <f t="shared" si="24"/>
        <v>2017.4.25</v>
      </c>
      <c r="C1397" t="s">
        <v>40</v>
      </c>
      <c r="D1397">
        <f>VLOOKUP(C1397,[1]StateCodeMapping!$A$2:$B$52,2,FALSE)</f>
        <v>25</v>
      </c>
      <c r="E1397">
        <v>108978</v>
      </c>
      <c r="F1397">
        <v>4</v>
      </c>
      <c r="G1397">
        <f t="shared" si="25"/>
        <v>108978</v>
      </c>
    </row>
    <row r="1398" spans="1:7" x14ac:dyDescent="0.3">
      <c r="A1398">
        <v>2017</v>
      </c>
      <c r="B1398" t="str">
        <f t="shared" si="24"/>
        <v>2017.5.25</v>
      </c>
      <c r="C1398" t="s">
        <v>40</v>
      </c>
      <c r="D1398">
        <f>VLOOKUP(C1398,[1]StateCodeMapping!$A$2:$B$52,2,FALSE)</f>
        <v>25</v>
      </c>
      <c r="E1398">
        <v>108978</v>
      </c>
      <c r="F1398">
        <v>5</v>
      </c>
      <c r="G1398">
        <f t="shared" si="25"/>
        <v>126414.48000000001</v>
      </c>
    </row>
    <row r="1399" spans="1:7" x14ac:dyDescent="0.3">
      <c r="A1399">
        <v>2017</v>
      </c>
      <c r="B1399" t="str">
        <f t="shared" si="24"/>
        <v>2017.6.25</v>
      </c>
      <c r="C1399" t="s">
        <v>40</v>
      </c>
      <c r="D1399">
        <f>VLOOKUP(C1399,[1]StateCodeMapping!$A$2:$B$52,2,FALSE)</f>
        <v>25</v>
      </c>
      <c r="E1399">
        <v>108978</v>
      </c>
      <c r="F1399">
        <v>6</v>
      </c>
      <c r="G1399">
        <f t="shared" si="25"/>
        <v>143850.96000000002</v>
      </c>
    </row>
    <row r="1400" spans="1:7" x14ac:dyDescent="0.3">
      <c r="A1400">
        <v>2017</v>
      </c>
      <c r="B1400" t="str">
        <f t="shared" si="24"/>
        <v>2017.7.25</v>
      </c>
      <c r="C1400" t="s">
        <v>40</v>
      </c>
      <c r="D1400">
        <f>VLOOKUP(C1400,[1]StateCodeMapping!$A$2:$B$52,2,FALSE)</f>
        <v>25</v>
      </c>
      <c r="E1400">
        <v>108978</v>
      </c>
      <c r="F1400">
        <v>7</v>
      </c>
      <c r="G1400">
        <f t="shared" si="25"/>
        <v>161287.44</v>
      </c>
    </row>
    <row r="1401" spans="1:7" x14ac:dyDescent="0.3">
      <c r="A1401">
        <v>2017</v>
      </c>
      <c r="B1401" t="str">
        <f t="shared" si="24"/>
        <v>2017.8.25</v>
      </c>
      <c r="C1401" t="s">
        <v>40</v>
      </c>
      <c r="D1401">
        <f>VLOOKUP(C1401,[1]StateCodeMapping!$A$2:$B$52,2,FALSE)</f>
        <v>25</v>
      </c>
      <c r="E1401">
        <v>108978</v>
      </c>
      <c r="F1401">
        <v>8</v>
      </c>
      <c r="G1401">
        <f t="shared" si="25"/>
        <v>178723.92</v>
      </c>
    </row>
    <row r="1402" spans="1:7" x14ac:dyDescent="0.3">
      <c r="A1402">
        <v>2017</v>
      </c>
      <c r="B1402" t="str">
        <f t="shared" si="24"/>
        <v>2017.1.26</v>
      </c>
      <c r="C1402" t="s">
        <v>41</v>
      </c>
      <c r="D1402">
        <f>VLOOKUP(C1402,[1]StateCodeMapping!$A$2:$B$52,2,FALSE)</f>
        <v>26</v>
      </c>
      <c r="E1402">
        <v>77718</v>
      </c>
      <c r="F1402">
        <v>1</v>
      </c>
      <c r="G1402">
        <f t="shared" si="25"/>
        <v>40413.360000000001</v>
      </c>
    </row>
    <row r="1403" spans="1:7" x14ac:dyDescent="0.3">
      <c r="A1403">
        <v>2017</v>
      </c>
      <c r="B1403" t="str">
        <f t="shared" si="24"/>
        <v>2017.2.26</v>
      </c>
      <c r="C1403" t="s">
        <v>41</v>
      </c>
      <c r="D1403">
        <f>VLOOKUP(C1403,[1]StateCodeMapping!$A$2:$B$52,2,FALSE)</f>
        <v>26</v>
      </c>
      <c r="E1403">
        <v>77718</v>
      </c>
      <c r="F1403">
        <v>2</v>
      </c>
      <c r="G1403">
        <f t="shared" si="25"/>
        <v>52848.240000000005</v>
      </c>
    </row>
    <row r="1404" spans="1:7" x14ac:dyDescent="0.3">
      <c r="A1404">
        <v>2017</v>
      </c>
      <c r="B1404" t="str">
        <f t="shared" si="24"/>
        <v>2017.3.26</v>
      </c>
      <c r="C1404" t="s">
        <v>41</v>
      </c>
      <c r="D1404">
        <f>VLOOKUP(C1404,[1]StateCodeMapping!$A$2:$B$52,2,FALSE)</f>
        <v>26</v>
      </c>
      <c r="E1404">
        <v>77718</v>
      </c>
      <c r="F1404">
        <v>3</v>
      </c>
      <c r="G1404">
        <f t="shared" si="25"/>
        <v>65283.12</v>
      </c>
    </row>
    <row r="1405" spans="1:7" x14ac:dyDescent="0.3">
      <c r="A1405">
        <v>2017</v>
      </c>
      <c r="B1405" t="str">
        <f t="shared" si="24"/>
        <v>2017.4.26</v>
      </c>
      <c r="C1405" t="s">
        <v>41</v>
      </c>
      <c r="D1405">
        <f>VLOOKUP(C1405,[1]StateCodeMapping!$A$2:$B$52,2,FALSE)</f>
        <v>26</v>
      </c>
      <c r="E1405">
        <v>77718</v>
      </c>
      <c r="F1405">
        <v>4</v>
      </c>
      <c r="G1405">
        <f t="shared" si="25"/>
        <v>77718</v>
      </c>
    </row>
    <row r="1406" spans="1:7" x14ac:dyDescent="0.3">
      <c r="A1406">
        <v>2017</v>
      </c>
      <c r="B1406" t="str">
        <f t="shared" si="24"/>
        <v>2017.5.26</v>
      </c>
      <c r="C1406" t="s">
        <v>41</v>
      </c>
      <c r="D1406">
        <f>VLOOKUP(C1406,[1]StateCodeMapping!$A$2:$B$52,2,FALSE)</f>
        <v>26</v>
      </c>
      <c r="E1406">
        <v>77718</v>
      </c>
      <c r="F1406">
        <v>5</v>
      </c>
      <c r="G1406">
        <f t="shared" si="25"/>
        <v>90152.88</v>
      </c>
    </row>
    <row r="1407" spans="1:7" x14ac:dyDescent="0.3">
      <c r="A1407">
        <v>2017</v>
      </c>
      <c r="B1407" t="str">
        <f t="shared" si="24"/>
        <v>2017.6.26</v>
      </c>
      <c r="C1407" t="s">
        <v>41</v>
      </c>
      <c r="D1407">
        <f>VLOOKUP(C1407,[1]StateCodeMapping!$A$2:$B$52,2,FALSE)</f>
        <v>26</v>
      </c>
      <c r="E1407">
        <v>77718</v>
      </c>
      <c r="F1407">
        <v>6</v>
      </c>
      <c r="G1407">
        <f t="shared" si="25"/>
        <v>102587.76000000001</v>
      </c>
    </row>
    <row r="1408" spans="1:7" x14ac:dyDescent="0.3">
      <c r="A1408">
        <v>2017</v>
      </c>
      <c r="B1408" t="str">
        <f t="shared" si="24"/>
        <v>2017.7.26</v>
      </c>
      <c r="C1408" t="s">
        <v>41</v>
      </c>
      <c r="D1408">
        <f>VLOOKUP(C1408,[1]StateCodeMapping!$A$2:$B$52,2,FALSE)</f>
        <v>26</v>
      </c>
      <c r="E1408">
        <v>77718</v>
      </c>
      <c r="F1408">
        <v>7</v>
      </c>
      <c r="G1408">
        <f t="shared" si="25"/>
        <v>115022.64</v>
      </c>
    </row>
    <row r="1409" spans="1:7" x14ac:dyDescent="0.3">
      <c r="A1409">
        <v>2017</v>
      </c>
      <c r="B1409" t="str">
        <f t="shared" si="24"/>
        <v>2017.8.26</v>
      </c>
      <c r="C1409" t="s">
        <v>41</v>
      </c>
      <c r="D1409">
        <f>VLOOKUP(C1409,[1]StateCodeMapping!$A$2:$B$52,2,FALSE)</f>
        <v>26</v>
      </c>
      <c r="E1409">
        <v>77718</v>
      </c>
      <c r="F1409">
        <v>8</v>
      </c>
      <c r="G1409">
        <f t="shared" si="25"/>
        <v>127457.52</v>
      </c>
    </row>
    <row r="1410" spans="1:7" x14ac:dyDescent="0.3">
      <c r="A1410">
        <v>2017</v>
      </c>
      <c r="B1410" t="str">
        <f t="shared" ref="B1410:B1473" si="26">A1410&amp;"."&amp;F1410&amp;"."&amp;D1410</f>
        <v>2017.1.27</v>
      </c>
      <c r="C1410" t="s">
        <v>42</v>
      </c>
      <c r="D1410">
        <f>VLOOKUP(C1410,[1]StateCodeMapping!$A$2:$B$52,2,FALSE)</f>
        <v>27</v>
      </c>
      <c r="E1410">
        <v>94387</v>
      </c>
      <c r="F1410">
        <v>1</v>
      </c>
      <c r="G1410">
        <f t="shared" ref="G1410:G1473" si="27">E1410*(0.52+(F1410-1)*0.16)</f>
        <v>49081.240000000005</v>
      </c>
    </row>
    <row r="1411" spans="1:7" x14ac:dyDescent="0.3">
      <c r="A1411">
        <v>2017</v>
      </c>
      <c r="B1411" t="str">
        <f t="shared" si="26"/>
        <v>2017.2.27</v>
      </c>
      <c r="C1411" t="s">
        <v>42</v>
      </c>
      <c r="D1411">
        <f>VLOOKUP(C1411,[1]StateCodeMapping!$A$2:$B$52,2,FALSE)</f>
        <v>27</v>
      </c>
      <c r="E1411">
        <v>94387</v>
      </c>
      <c r="F1411">
        <v>2</v>
      </c>
      <c r="G1411">
        <f t="shared" si="27"/>
        <v>64183.16</v>
      </c>
    </row>
    <row r="1412" spans="1:7" x14ac:dyDescent="0.3">
      <c r="A1412">
        <v>2017</v>
      </c>
      <c r="B1412" t="str">
        <f t="shared" si="26"/>
        <v>2017.3.27</v>
      </c>
      <c r="C1412" t="s">
        <v>42</v>
      </c>
      <c r="D1412">
        <f>VLOOKUP(C1412,[1]StateCodeMapping!$A$2:$B$52,2,FALSE)</f>
        <v>27</v>
      </c>
      <c r="E1412">
        <v>94387</v>
      </c>
      <c r="F1412">
        <v>3</v>
      </c>
      <c r="G1412">
        <f t="shared" si="27"/>
        <v>79285.08</v>
      </c>
    </row>
    <row r="1413" spans="1:7" x14ac:dyDescent="0.3">
      <c r="A1413">
        <v>2017</v>
      </c>
      <c r="B1413" t="str">
        <f t="shared" si="26"/>
        <v>2017.4.27</v>
      </c>
      <c r="C1413" t="s">
        <v>42</v>
      </c>
      <c r="D1413">
        <f>VLOOKUP(C1413,[1]StateCodeMapping!$A$2:$B$52,2,FALSE)</f>
        <v>27</v>
      </c>
      <c r="E1413">
        <v>94387</v>
      </c>
      <c r="F1413">
        <v>4</v>
      </c>
      <c r="G1413">
        <f t="shared" si="27"/>
        <v>94387</v>
      </c>
    </row>
    <row r="1414" spans="1:7" x14ac:dyDescent="0.3">
      <c r="A1414">
        <v>2017</v>
      </c>
      <c r="B1414" t="str">
        <f t="shared" si="26"/>
        <v>2017.5.27</v>
      </c>
      <c r="C1414" t="s">
        <v>42</v>
      </c>
      <c r="D1414">
        <f>VLOOKUP(C1414,[1]StateCodeMapping!$A$2:$B$52,2,FALSE)</f>
        <v>27</v>
      </c>
      <c r="E1414">
        <v>94387</v>
      </c>
      <c r="F1414">
        <v>5</v>
      </c>
      <c r="G1414">
        <f t="shared" si="27"/>
        <v>109488.92000000001</v>
      </c>
    </row>
    <row r="1415" spans="1:7" x14ac:dyDescent="0.3">
      <c r="A1415">
        <v>2017</v>
      </c>
      <c r="B1415" t="str">
        <f t="shared" si="26"/>
        <v>2017.6.27</v>
      </c>
      <c r="C1415" t="s">
        <v>42</v>
      </c>
      <c r="D1415">
        <f>VLOOKUP(C1415,[1]StateCodeMapping!$A$2:$B$52,2,FALSE)</f>
        <v>27</v>
      </c>
      <c r="E1415">
        <v>94387</v>
      </c>
      <c r="F1415">
        <v>6</v>
      </c>
      <c r="G1415">
        <f t="shared" si="27"/>
        <v>124590.84000000001</v>
      </c>
    </row>
    <row r="1416" spans="1:7" x14ac:dyDescent="0.3">
      <c r="A1416">
        <v>2017</v>
      </c>
      <c r="B1416" t="str">
        <f t="shared" si="26"/>
        <v>2017.7.27</v>
      </c>
      <c r="C1416" t="s">
        <v>42</v>
      </c>
      <c r="D1416">
        <f>VLOOKUP(C1416,[1]StateCodeMapping!$A$2:$B$52,2,FALSE)</f>
        <v>27</v>
      </c>
      <c r="E1416">
        <v>94387</v>
      </c>
      <c r="F1416">
        <v>7</v>
      </c>
      <c r="G1416">
        <f t="shared" si="27"/>
        <v>139692.76</v>
      </c>
    </row>
    <row r="1417" spans="1:7" x14ac:dyDescent="0.3">
      <c r="A1417">
        <v>2017</v>
      </c>
      <c r="B1417" t="str">
        <f t="shared" si="26"/>
        <v>2017.8.27</v>
      </c>
      <c r="C1417" t="s">
        <v>42</v>
      </c>
      <c r="D1417">
        <f>VLOOKUP(C1417,[1]StateCodeMapping!$A$2:$B$52,2,FALSE)</f>
        <v>27</v>
      </c>
      <c r="E1417">
        <v>94387</v>
      </c>
      <c r="F1417">
        <v>8</v>
      </c>
      <c r="G1417">
        <f t="shared" si="27"/>
        <v>154794.68000000002</v>
      </c>
    </row>
    <row r="1418" spans="1:7" x14ac:dyDescent="0.3">
      <c r="A1418">
        <v>2017</v>
      </c>
      <c r="B1418" t="str">
        <f t="shared" si="26"/>
        <v>2017.1.28</v>
      </c>
      <c r="C1418" t="s">
        <v>43</v>
      </c>
      <c r="D1418">
        <f>VLOOKUP(C1418,[1]StateCodeMapping!$A$2:$B$52,2,FALSE)</f>
        <v>28</v>
      </c>
      <c r="E1418">
        <v>59701</v>
      </c>
      <c r="F1418">
        <v>1</v>
      </c>
      <c r="G1418">
        <f t="shared" si="27"/>
        <v>31044.52</v>
      </c>
    </row>
    <row r="1419" spans="1:7" x14ac:dyDescent="0.3">
      <c r="A1419">
        <v>2017</v>
      </c>
      <c r="B1419" t="str">
        <f t="shared" si="26"/>
        <v>2017.2.28</v>
      </c>
      <c r="C1419" t="s">
        <v>43</v>
      </c>
      <c r="D1419">
        <f>VLOOKUP(C1419,[1]StateCodeMapping!$A$2:$B$52,2,FALSE)</f>
        <v>28</v>
      </c>
      <c r="E1419">
        <v>59701</v>
      </c>
      <c r="F1419">
        <v>2</v>
      </c>
      <c r="G1419">
        <f t="shared" si="27"/>
        <v>40596.68</v>
      </c>
    </row>
    <row r="1420" spans="1:7" x14ac:dyDescent="0.3">
      <c r="A1420">
        <v>2017</v>
      </c>
      <c r="B1420" t="str">
        <f t="shared" si="26"/>
        <v>2017.3.28</v>
      </c>
      <c r="C1420" t="s">
        <v>43</v>
      </c>
      <c r="D1420">
        <f>VLOOKUP(C1420,[1]StateCodeMapping!$A$2:$B$52,2,FALSE)</f>
        <v>28</v>
      </c>
      <c r="E1420">
        <v>59701</v>
      </c>
      <c r="F1420">
        <v>3</v>
      </c>
      <c r="G1420">
        <f t="shared" si="27"/>
        <v>50148.840000000004</v>
      </c>
    </row>
    <row r="1421" spans="1:7" x14ac:dyDescent="0.3">
      <c r="A1421">
        <v>2017</v>
      </c>
      <c r="B1421" t="str">
        <f t="shared" si="26"/>
        <v>2017.4.28</v>
      </c>
      <c r="C1421" t="s">
        <v>43</v>
      </c>
      <c r="D1421">
        <f>VLOOKUP(C1421,[1]StateCodeMapping!$A$2:$B$52,2,FALSE)</f>
        <v>28</v>
      </c>
      <c r="E1421">
        <v>59701</v>
      </c>
      <c r="F1421">
        <v>4</v>
      </c>
      <c r="G1421">
        <f t="shared" si="27"/>
        <v>59701</v>
      </c>
    </row>
    <row r="1422" spans="1:7" x14ac:dyDescent="0.3">
      <c r="A1422">
        <v>2017</v>
      </c>
      <c r="B1422" t="str">
        <f t="shared" si="26"/>
        <v>2017.5.28</v>
      </c>
      <c r="C1422" t="s">
        <v>43</v>
      </c>
      <c r="D1422">
        <f>VLOOKUP(C1422,[1]StateCodeMapping!$A$2:$B$52,2,FALSE)</f>
        <v>28</v>
      </c>
      <c r="E1422">
        <v>59701</v>
      </c>
      <c r="F1422">
        <v>5</v>
      </c>
      <c r="G1422">
        <f t="shared" si="27"/>
        <v>69253.16</v>
      </c>
    </row>
    <row r="1423" spans="1:7" x14ac:dyDescent="0.3">
      <c r="A1423">
        <v>2017</v>
      </c>
      <c r="B1423" t="str">
        <f t="shared" si="26"/>
        <v>2017.6.28</v>
      </c>
      <c r="C1423" t="s">
        <v>43</v>
      </c>
      <c r="D1423">
        <f>VLOOKUP(C1423,[1]StateCodeMapping!$A$2:$B$52,2,FALSE)</f>
        <v>28</v>
      </c>
      <c r="E1423">
        <v>59701</v>
      </c>
      <c r="F1423">
        <v>6</v>
      </c>
      <c r="G1423">
        <f t="shared" si="27"/>
        <v>78805.320000000007</v>
      </c>
    </row>
    <row r="1424" spans="1:7" x14ac:dyDescent="0.3">
      <c r="A1424">
        <v>2017</v>
      </c>
      <c r="B1424" t="str">
        <f t="shared" si="26"/>
        <v>2017.7.28</v>
      </c>
      <c r="C1424" t="s">
        <v>43</v>
      </c>
      <c r="D1424">
        <f>VLOOKUP(C1424,[1]StateCodeMapping!$A$2:$B$52,2,FALSE)</f>
        <v>28</v>
      </c>
      <c r="E1424">
        <v>59701</v>
      </c>
      <c r="F1424">
        <v>7</v>
      </c>
      <c r="G1424">
        <f t="shared" si="27"/>
        <v>88357.48</v>
      </c>
    </row>
    <row r="1425" spans="1:7" x14ac:dyDescent="0.3">
      <c r="A1425">
        <v>2017</v>
      </c>
      <c r="B1425" t="str">
        <f t="shared" si="26"/>
        <v>2017.8.28</v>
      </c>
      <c r="C1425" t="s">
        <v>43</v>
      </c>
      <c r="D1425">
        <f>VLOOKUP(C1425,[1]StateCodeMapping!$A$2:$B$52,2,FALSE)</f>
        <v>28</v>
      </c>
      <c r="E1425">
        <v>59701</v>
      </c>
      <c r="F1425">
        <v>8</v>
      </c>
      <c r="G1425">
        <f t="shared" si="27"/>
        <v>97909.640000000014</v>
      </c>
    </row>
    <row r="1426" spans="1:7" x14ac:dyDescent="0.3">
      <c r="A1426">
        <v>2017</v>
      </c>
      <c r="B1426" t="str">
        <f t="shared" si="26"/>
        <v>2017.1.29</v>
      </c>
      <c r="C1426" t="s">
        <v>44</v>
      </c>
      <c r="D1426">
        <f>VLOOKUP(C1426,[1]StateCodeMapping!$A$2:$B$52,2,FALSE)</f>
        <v>29</v>
      </c>
      <c r="E1426">
        <v>74162</v>
      </c>
      <c r="F1426">
        <v>1</v>
      </c>
      <c r="G1426">
        <f t="shared" si="27"/>
        <v>38564.239999999998</v>
      </c>
    </row>
    <row r="1427" spans="1:7" x14ac:dyDescent="0.3">
      <c r="A1427">
        <v>2017</v>
      </c>
      <c r="B1427" t="str">
        <f t="shared" si="26"/>
        <v>2017.2.29</v>
      </c>
      <c r="C1427" t="s">
        <v>44</v>
      </c>
      <c r="D1427">
        <f>VLOOKUP(C1427,[1]StateCodeMapping!$A$2:$B$52,2,FALSE)</f>
        <v>29</v>
      </c>
      <c r="E1427">
        <v>74162</v>
      </c>
      <c r="F1427">
        <v>2</v>
      </c>
      <c r="G1427">
        <f t="shared" si="27"/>
        <v>50430.16</v>
      </c>
    </row>
    <row r="1428" spans="1:7" x14ac:dyDescent="0.3">
      <c r="A1428">
        <v>2017</v>
      </c>
      <c r="B1428" t="str">
        <f t="shared" si="26"/>
        <v>2017.3.29</v>
      </c>
      <c r="C1428" t="s">
        <v>44</v>
      </c>
      <c r="D1428">
        <f>VLOOKUP(C1428,[1]StateCodeMapping!$A$2:$B$52,2,FALSE)</f>
        <v>29</v>
      </c>
      <c r="E1428">
        <v>74162</v>
      </c>
      <c r="F1428">
        <v>3</v>
      </c>
      <c r="G1428">
        <f t="shared" si="27"/>
        <v>62296.080000000009</v>
      </c>
    </row>
    <row r="1429" spans="1:7" x14ac:dyDescent="0.3">
      <c r="A1429">
        <v>2017</v>
      </c>
      <c r="B1429" t="str">
        <f t="shared" si="26"/>
        <v>2017.4.29</v>
      </c>
      <c r="C1429" t="s">
        <v>44</v>
      </c>
      <c r="D1429">
        <f>VLOOKUP(C1429,[1]StateCodeMapping!$A$2:$B$52,2,FALSE)</f>
        <v>29</v>
      </c>
      <c r="E1429">
        <v>74162</v>
      </c>
      <c r="F1429">
        <v>4</v>
      </c>
      <c r="G1429">
        <f t="shared" si="27"/>
        <v>74162</v>
      </c>
    </row>
    <row r="1430" spans="1:7" x14ac:dyDescent="0.3">
      <c r="A1430">
        <v>2017</v>
      </c>
      <c r="B1430" t="str">
        <f t="shared" si="26"/>
        <v>2017.5.29</v>
      </c>
      <c r="C1430" t="s">
        <v>44</v>
      </c>
      <c r="D1430">
        <f>VLOOKUP(C1430,[1]StateCodeMapping!$A$2:$B$52,2,FALSE)</f>
        <v>29</v>
      </c>
      <c r="E1430">
        <v>74162</v>
      </c>
      <c r="F1430">
        <v>5</v>
      </c>
      <c r="G1430">
        <f t="shared" si="27"/>
        <v>86027.920000000013</v>
      </c>
    </row>
    <row r="1431" spans="1:7" x14ac:dyDescent="0.3">
      <c r="A1431">
        <v>2017</v>
      </c>
      <c r="B1431" t="str">
        <f t="shared" si="26"/>
        <v>2017.6.29</v>
      </c>
      <c r="C1431" t="s">
        <v>44</v>
      </c>
      <c r="D1431">
        <f>VLOOKUP(C1431,[1]StateCodeMapping!$A$2:$B$52,2,FALSE)</f>
        <v>29</v>
      </c>
      <c r="E1431">
        <v>74162</v>
      </c>
      <c r="F1431">
        <v>6</v>
      </c>
      <c r="G1431">
        <f t="shared" si="27"/>
        <v>97893.840000000011</v>
      </c>
    </row>
    <row r="1432" spans="1:7" x14ac:dyDescent="0.3">
      <c r="A1432">
        <v>2017</v>
      </c>
      <c r="B1432" t="str">
        <f t="shared" si="26"/>
        <v>2017.7.29</v>
      </c>
      <c r="C1432" t="s">
        <v>44</v>
      </c>
      <c r="D1432">
        <f>VLOOKUP(C1432,[1]StateCodeMapping!$A$2:$B$52,2,FALSE)</f>
        <v>29</v>
      </c>
      <c r="E1432">
        <v>74162</v>
      </c>
      <c r="F1432">
        <v>7</v>
      </c>
      <c r="G1432">
        <f t="shared" si="27"/>
        <v>109759.76</v>
      </c>
    </row>
    <row r="1433" spans="1:7" x14ac:dyDescent="0.3">
      <c r="A1433">
        <v>2017</v>
      </c>
      <c r="B1433" t="str">
        <f t="shared" si="26"/>
        <v>2017.8.29</v>
      </c>
      <c r="C1433" t="s">
        <v>44</v>
      </c>
      <c r="D1433">
        <f>VLOOKUP(C1433,[1]StateCodeMapping!$A$2:$B$52,2,FALSE)</f>
        <v>29</v>
      </c>
      <c r="E1433">
        <v>74162</v>
      </c>
      <c r="F1433">
        <v>8</v>
      </c>
      <c r="G1433">
        <f t="shared" si="27"/>
        <v>121625.68000000001</v>
      </c>
    </row>
    <row r="1434" spans="1:7" x14ac:dyDescent="0.3">
      <c r="A1434">
        <v>2017</v>
      </c>
      <c r="B1434" t="str">
        <f t="shared" si="26"/>
        <v>2017.1.30</v>
      </c>
      <c r="C1434" t="s">
        <v>45</v>
      </c>
      <c r="D1434">
        <f>VLOOKUP(C1434,[1]StateCodeMapping!$A$2:$B$52,2,FALSE)</f>
        <v>30</v>
      </c>
      <c r="E1434">
        <v>71453</v>
      </c>
      <c r="F1434">
        <v>1</v>
      </c>
      <c r="G1434">
        <f t="shared" si="27"/>
        <v>37155.56</v>
      </c>
    </row>
    <row r="1435" spans="1:7" x14ac:dyDescent="0.3">
      <c r="A1435">
        <v>2017</v>
      </c>
      <c r="B1435" t="str">
        <f t="shared" si="26"/>
        <v>2017.2.30</v>
      </c>
      <c r="C1435" t="s">
        <v>45</v>
      </c>
      <c r="D1435">
        <f>VLOOKUP(C1435,[1]StateCodeMapping!$A$2:$B$52,2,FALSE)</f>
        <v>30</v>
      </c>
      <c r="E1435">
        <v>71453</v>
      </c>
      <c r="F1435">
        <v>2</v>
      </c>
      <c r="G1435">
        <f t="shared" si="27"/>
        <v>48588.04</v>
      </c>
    </row>
    <row r="1436" spans="1:7" x14ac:dyDescent="0.3">
      <c r="A1436">
        <v>2017</v>
      </c>
      <c r="B1436" t="str">
        <f t="shared" si="26"/>
        <v>2017.3.30</v>
      </c>
      <c r="C1436" t="s">
        <v>45</v>
      </c>
      <c r="D1436">
        <f>VLOOKUP(C1436,[1]StateCodeMapping!$A$2:$B$52,2,FALSE)</f>
        <v>30</v>
      </c>
      <c r="E1436">
        <v>71453</v>
      </c>
      <c r="F1436">
        <v>3</v>
      </c>
      <c r="G1436">
        <f t="shared" si="27"/>
        <v>60020.520000000004</v>
      </c>
    </row>
    <row r="1437" spans="1:7" x14ac:dyDescent="0.3">
      <c r="A1437">
        <v>2017</v>
      </c>
      <c r="B1437" t="str">
        <f t="shared" si="26"/>
        <v>2017.4.30</v>
      </c>
      <c r="C1437" t="s">
        <v>45</v>
      </c>
      <c r="D1437">
        <f>VLOOKUP(C1437,[1]StateCodeMapping!$A$2:$B$52,2,FALSE)</f>
        <v>30</v>
      </c>
      <c r="E1437">
        <v>71453</v>
      </c>
      <c r="F1437">
        <v>4</v>
      </c>
      <c r="G1437">
        <f t="shared" si="27"/>
        <v>71453</v>
      </c>
    </row>
    <row r="1438" spans="1:7" x14ac:dyDescent="0.3">
      <c r="A1438">
        <v>2017</v>
      </c>
      <c r="B1438" t="str">
        <f t="shared" si="26"/>
        <v>2017.5.30</v>
      </c>
      <c r="C1438" t="s">
        <v>45</v>
      </c>
      <c r="D1438">
        <f>VLOOKUP(C1438,[1]StateCodeMapping!$A$2:$B$52,2,FALSE)</f>
        <v>30</v>
      </c>
      <c r="E1438">
        <v>71453</v>
      </c>
      <c r="F1438">
        <v>5</v>
      </c>
      <c r="G1438">
        <f t="shared" si="27"/>
        <v>82885.48000000001</v>
      </c>
    </row>
    <row r="1439" spans="1:7" x14ac:dyDescent="0.3">
      <c r="A1439">
        <v>2017</v>
      </c>
      <c r="B1439" t="str">
        <f t="shared" si="26"/>
        <v>2017.6.30</v>
      </c>
      <c r="C1439" t="s">
        <v>45</v>
      </c>
      <c r="D1439">
        <f>VLOOKUP(C1439,[1]StateCodeMapping!$A$2:$B$52,2,FALSE)</f>
        <v>30</v>
      </c>
      <c r="E1439">
        <v>71453</v>
      </c>
      <c r="F1439">
        <v>6</v>
      </c>
      <c r="G1439">
        <f t="shared" si="27"/>
        <v>94317.96</v>
      </c>
    </row>
    <row r="1440" spans="1:7" x14ac:dyDescent="0.3">
      <c r="A1440">
        <v>2017</v>
      </c>
      <c r="B1440" t="str">
        <f t="shared" si="26"/>
        <v>2017.7.30</v>
      </c>
      <c r="C1440" t="s">
        <v>45</v>
      </c>
      <c r="D1440">
        <f>VLOOKUP(C1440,[1]StateCodeMapping!$A$2:$B$52,2,FALSE)</f>
        <v>30</v>
      </c>
      <c r="E1440">
        <v>71453</v>
      </c>
      <c r="F1440">
        <v>7</v>
      </c>
      <c r="G1440">
        <f t="shared" si="27"/>
        <v>105750.44</v>
      </c>
    </row>
    <row r="1441" spans="1:7" x14ac:dyDescent="0.3">
      <c r="A1441">
        <v>2017</v>
      </c>
      <c r="B1441" t="str">
        <f t="shared" si="26"/>
        <v>2017.8.30</v>
      </c>
      <c r="C1441" t="s">
        <v>45</v>
      </c>
      <c r="D1441">
        <f>VLOOKUP(C1441,[1]StateCodeMapping!$A$2:$B$52,2,FALSE)</f>
        <v>30</v>
      </c>
      <c r="E1441">
        <v>71453</v>
      </c>
      <c r="F1441">
        <v>8</v>
      </c>
      <c r="G1441">
        <f t="shared" si="27"/>
        <v>117182.92000000001</v>
      </c>
    </row>
    <row r="1442" spans="1:7" x14ac:dyDescent="0.3">
      <c r="A1442">
        <v>2017</v>
      </c>
      <c r="B1442" t="str">
        <f t="shared" si="26"/>
        <v>2017.1.31</v>
      </c>
      <c r="C1442" t="s">
        <v>46</v>
      </c>
      <c r="D1442">
        <f>VLOOKUP(C1442,[1]StateCodeMapping!$A$2:$B$52,2,FALSE)</f>
        <v>31</v>
      </c>
      <c r="E1442">
        <v>78773</v>
      </c>
      <c r="F1442">
        <v>1</v>
      </c>
      <c r="G1442">
        <f t="shared" si="27"/>
        <v>40961.96</v>
      </c>
    </row>
    <row r="1443" spans="1:7" x14ac:dyDescent="0.3">
      <c r="A1443">
        <v>2017</v>
      </c>
      <c r="B1443" t="str">
        <f t="shared" si="26"/>
        <v>2017.2.31</v>
      </c>
      <c r="C1443" t="s">
        <v>46</v>
      </c>
      <c r="D1443">
        <f>VLOOKUP(C1443,[1]StateCodeMapping!$A$2:$B$52,2,FALSE)</f>
        <v>31</v>
      </c>
      <c r="E1443">
        <v>78773</v>
      </c>
      <c r="F1443">
        <v>2</v>
      </c>
      <c r="G1443">
        <f t="shared" si="27"/>
        <v>53565.640000000007</v>
      </c>
    </row>
    <row r="1444" spans="1:7" x14ac:dyDescent="0.3">
      <c r="A1444">
        <v>2017</v>
      </c>
      <c r="B1444" t="str">
        <f t="shared" si="26"/>
        <v>2017.3.31</v>
      </c>
      <c r="C1444" t="s">
        <v>46</v>
      </c>
      <c r="D1444">
        <f>VLOOKUP(C1444,[1]StateCodeMapping!$A$2:$B$52,2,FALSE)</f>
        <v>31</v>
      </c>
      <c r="E1444">
        <v>78773</v>
      </c>
      <c r="F1444">
        <v>3</v>
      </c>
      <c r="G1444">
        <f t="shared" si="27"/>
        <v>66169.320000000007</v>
      </c>
    </row>
    <row r="1445" spans="1:7" x14ac:dyDescent="0.3">
      <c r="A1445">
        <v>2017</v>
      </c>
      <c r="B1445" t="str">
        <f t="shared" si="26"/>
        <v>2017.4.31</v>
      </c>
      <c r="C1445" t="s">
        <v>46</v>
      </c>
      <c r="D1445">
        <f>VLOOKUP(C1445,[1]StateCodeMapping!$A$2:$B$52,2,FALSE)</f>
        <v>31</v>
      </c>
      <c r="E1445">
        <v>78773</v>
      </c>
      <c r="F1445">
        <v>4</v>
      </c>
      <c r="G1445">
        <f t="shared" si="27"/>
        <v>78773</v>
      </c>
    </row>
    <row r="1446" spans="1:7" x14ac:dyDescent="0.3">
      <c r="A1446">
        <v>2017</v>
      </c>
      <c r="B1446" t="str">
        <f t="shared" si="26"/>
        <v>2017.5.31</v>
      </c>
      <c r="C1446" t="s">
        <v>46</v>
      </c>
      <c r="D1446">
        <f>VLOOKUP(C1446,[1]StateCodeMapping!$A$2:$B$52,2,FALSE)</f>
        <v>31</v>
      </c>
      <c r="E1446">
        <v>78773</v>
      </c>
      <c r="F1446">
        <v>5</v>
      </c>
      <c r="G1446">
        <f t="shared" si="27"/>
        <v>91376.680000000008</v>
      </c>
    </row>
    <row r="1447" spans="1:7" x14ac:dyDescent="0.3">
      <c r="A1447">
        <v>2017</v>
      </c>
      <c r="B1447" t="str">
        <f t="shared" si="26"/>
        <v>2017.6.31</v>
      </c>
      <c r="C1447" t="s">
        <v>46</v>
      </c>
      <c r="D1447">
        <f>VLOOKUP(C1447,[1]StateCodeMapping!$A$2:$B$52,2,FALSE)</f>
        <v>31</v>
      </c>
      <c r="E1447">
        <v>78773</v>
      </c>
      <c r="F1447">
        <v>6</v>
      </c>
      <c r="G1447">
        <f t="shared" si="27"/>
        <v>103980.36</v>
      </c>
    </row>
    <row r="1448" spans="1:7" x14ac:dyDescent="0.3">
      <c r="A1448">
        <v>2017</v>
      </c>
      <c r="B1448" t="str">
        <f t="shared" si="26"/>
        <v>2017.7.31</v>
      </c>
      <c r="C1448" t="s">
        <v>46</v>
      </c>
      <c r="D1448">
        <f>VLOOKUP(C1448,[1]StateCodeMapping!$A$2:$B$52,2,FALSE)</f>
        <v>31</v>
      </c>
      <c r="E1448">
        <v>78773</v>
      </c>
      <c r="F1448">
        <v>7</v>
      </c>
      <c r="G1448">
        <f t="shared" si="27"/>
        <v>116584.04</v>
      </c>
    </row>
    <row r="1449" spans="1:7" x14ac:dyDescent="0.3">
      <c r="A1449">
        <v>2017</v>
      </c>
      <c r="B1449" t="str">
        <f t="shared" si="26"/>
        <v>2017.8.31</v>
      </c>
      <c r="C1449" t="s">
        <v>46</v>
      </c>
      <c r="D1449">
        <f>VLOOKUP(C1449,[1]StateCodeMapping!$A$2:$B$52,2,FALSE)</f>
        <v>31</v>
      </c>
      <c r="E1449">
        <v>78773</v>
      </c>
      <c r="F1449">
        <v>8</v>
      </c>
      <c r="G1449">
        <f t="shared" si="27"/>
        <v>129187.72000000002</v>
      </c>
    </row>
    <row r="1450" spans="1:7" x14ac:dyDescent="0.3">
      <c r="A1450">
        <v>2017</v>
      </c>
      <c r="B1450" t="str">
        <f t="shared" si="26"/>
        <v>2017.1.32</v>
      </c>
      <c r="C1450" t="s">
        <v>47</v>
      </c>
      <c r="D1450">
        <f>VLOOKUP(C1450,[1]StateCodeMapping!$A$2:$B$52,2,FALSE)</f>
        <v>32</v>
      </c>
      <c r="E1450">
        <v>68978</v>
      </c>
      <c r="F1450">
        <v>1</v>
      </c>
      <c r="G1450">
        <f t="shared" si="27"/>
        <v>35868.559999999998</v>
      </c>
    </row>
    <row r="1451" spans="1:7" x14ac:dyDescent="0.3">
      <c r="A1451">
        <v>2017</v>
      </c>
      <c r="B1451" t="str">
        <f t="shared" si="26"/>
        <v>2017.2.32</v>
      </c>
      <c r="C1451" t="s">
        <v>47</v>
      </c>
      <c r="D1451">
        <f>VLOOKUP(C1451,[1]StateCodeMapping!$A$2:$B$52,2,FALSE)</f>
        <v>32</v>
      </c>
      <c r="E1451">
        <v>68978</v>
      </c>
      <c r="F1451">
        <v>2</v>
      </c>
      <c r="G1451">
        <f t="shared" si="27"/>
        <v>46905.04</v>
      </c>
    </row>
    <row r="1452" spans="1:7" x14ac:dyDescent="0.3">
      <c r="A1452">
        <v>2017</v>
      </c>
      <c r="B1452" t="str">
        <f t="shared" si="26"/>
        <v>2017.3.32</v>
      </c>
      <c r="C1452" t="s">
        <v>47</v>
      </c>
      <c r="D1452">
        <f>VLOOKUP(C1452,[1]StateCodeMapping!$A$2:$B$52,2,FALSE)</f>
        <v>32</v>
      </c>
      <c r="E1452">
        <v>68978</v>
      </c>
      <c r="F1452">
        <v>3</v>
      </c>
      <c r="G1452">
        <f t="shared" si="27"/>
        <v>57941.520000000004</v>
      </c>
    </row>
    <row r="1453" spans="1:7" x14ac:dyDescent="0.3">
      <c r="A1453">
        <v>2017</v>
      </c>
      <c r="B1453" t="str">
        <f t="shared" si="26"/>
        <v>2017.4.32</v>
      </c>
      <c r="C1453" t="s">
        <v>47</v>
      </c>
      <c r="D1453">
        <f>VLOOKUP(C1453,[1]StateCodeMapping!$A$2:$B$52,2,FALSE)</f>
        <v>32</v>
      </c>
      <c r="E1453">
        <v>68978</v>
      </c>
      <c r="F1453">
        <v>4</v>
      </c>
      <c r="G1453">
        <f t="shared" si="27"/>
        <v>68978</v>
      </c>
    </row>
    <row r="1454" spans="1:7" x14ac:dyDescent="0.3">
      <c r="A1454">
        <v>2017</v>
      </c>
      <c r="B1454" t="str">
        <f t="shared" si="26"/>
        <v>2017.5.32</v>
      </c>
      <c r="C1454" t="s">
        <v>47</v>
      </c>
      <c r="D1454">
        <f>VLOOKUP(C1454,[1]StateCodeMapping!$A$2:$B$52,2,FALSE)</f>
        <v>32</v>
      </c>
      <c r="E1454">
        <v>68978</v>
      </c>
      <c r="F1454">
        <v>5</v>
      </c>
      <c r="G1454">
        <f t="shared" si="27"/>
        <v>80014.48000000001</v>
      </c>
    </row>
    <row r="1455" spans="1:7" x14ac:dyDescent="0.3">
      <c r="A1455">
        <v>2017</v>
      </c>
      <c r="B1455" t="str">
        <f t="shared" si="26"/>
        <v>2017.6.32</v>
      </c>
      <c r="C1455" t="s">
        <v>47</v>
      </c>
      <c r="D1455">
        <f>VLOOKUP(C1455,[1]StateCodeMapping!$A$2:$B$52,2,FALSE)</f>
        <v>32</v>
      </c>
      <c r="E1455">
        <v>68978</v>
      </c>
      <c r="F1455">
        <v>6</v>
      </c>
      <c r="G1455">
        <f t="shared" si="27"/>
        <v>91050.96</v>
      </c>
    </row>
    <row r="1456" spans="1:7" x14ac:dyDescent="0.3">
      <c r="A1456">
        <v>2017</v>
      </c>
      <c r="B1456" t="str">
        <f t="shared" si="26"/>
        <v>2017.7.32</v>
      </c>
      <c r="C1456" t="s">
        <v>47</v>
      </c>
      <c r="D1456">
        <f>VLOOKUP(C1456,[1]StateCodeMapping!$A$2:$B$52,2,FALSE)</f>
        <v>32</v>
      </c>
      <c r="E1456">
        <v>68978</v>
      </c>
      <c r="F1456">
        <v>7</v>
      </c>
      <c r="G1456">
        <f t="shared" si="27"/>
        <v>102087.44</v>
      </c>
    </row>
    <row r="1457" spans="1:7" x14ac:dyDescent="0.3">
      <c r="A1457">
        <v>2017</v>
      </c>
      <c r="B1457" t="str">
        <f t="shared" si="26"/>
        <v>2017.8.32</v>
      </c>
      <c r="C1457" t="s">
        <v>47</v>
      </c>
      <c r="D1457">
        <f>VLOOKUP(C1457,[1]StateCodeMapping!$A$2:$B$52,2,FALSE)</f>
        <v>32</v>
      </c>
      <c r="E1457">
        <v>68978</v>
      </c>
      <c r="F1457">
        <v>8</v>
      </c>
      <c r="G1457">
        <f t="shared" si="27"/>
        <v>113123.92000000001</v>
      </c>
    </row>
    <row r="1458" spans="1:7" x14ac:dyDescent="0.3">
      <c r="A1458">
        <v>2017</v>
      </c>
      <c r="B1458" t="str">
        <f t="shared" si="26"/>
        <v>2017.1.33</v>
      </c>
      <c r="C1458" t="s">
        <v>48</v>
      </c>
      <c r="D1458">
        <f>VLOOKUP(C1458,[1]StateCodeMapping!$A$2:$B$52,2,FALSE)</f>
        <v>33</v>
      </c>
      <c r="E1458">
        <v>100496</v>
      </c>
      <c r="F1458">
        <v>1</v>
      </c>
      <c r="G1458">
        <f t="shared" si="27"/>
        <v>52257.919999999998</v>
      </c>
    </row>
    <row r="1459" spans="1:7" x14ac:dyDescent="0.3">
      <c r="A1459">
        <v>2017</v>
      </c>
      <c r="B1459" t="str">
        <f t="shared" si="26"/>
        <v>2017.2.33</v>
      </c>
      <c r="C1459" t="s">
        <v>48</v>
      </c>
      <c r="D1459">
        <f>VLOOKUP(C1459,[1]StateCodeMapping!$A$2:$B$52,2,FALSE)</f>
        <v>33</v>
      </c>
      <c r="E1459">
        <v>100496</v>
      </c>
      <c r="F1459">
        <v>2</v>
      </c>
      <c r="G1459">
        <f t="shared" si="27"/>
        <v>68337.279999999999</v>
      </c>
    </row>
    <row r="1460" spans="1:7" x14ac:dyDescent="0.3">
      <c r="A1460">
        <v>2017</v>
      </c>
      <c r="B1460" t="str">
        <f t="shared" si="26"/>
        <v>2017.3.33</v>
      </c>
      <c r="C1460" t="s">
        <v>48</v>
      </c>
      <c r="D1460">
        <f>VLOOKUP(C1460,[1]StateCodeMapping!$A$2:$B$52,2,FALSE)</f>
        <v>33</v>
      </c>
      <c r="E1460">
        <v>100496</v>
      </c>
      <c r="F1460">
        <v>3</v>
      </c>
      <c r="G1460">
        <f t="shared" si="27"/>
        <v>84416.640000000014</v>
      </c>
    </row>
    <row r="1461" spans="1:7" x14ac:dyDescent="0.3">
      <c r="A1461">
        <v>2017</v>
      </c>
      <c r="B1461" t="str">
        <f t="shared" si="26"/>
        <v>2017.4.33</v>
      </c>
      <c r="C1461" t="s">
        <v>48</v>
      </c>
      <c r="D1461">
        <f>VLOOKUP(C1461,[1]StateCodeMapping!$A$2:$B$52,2,FALSE)</f>
        <v>33</v>
      </c>
      <c r="E1461">
        <v>100496</v>
      </c>
      <c r="F1461">
        <v>4</v>
      </c>
      <c r="G1461">
        <f t="shared" si="27"/>
        <v>100496</v>
      </c>
    </row>
    <row r="1462" spans="1:7" x14ac:dyDescent="0.3">
      <c r="A1462">
        <v>2017</v>
      </c>
      <c r="B1462" t="str">
        <f t="shared" si="26"/>
        <v>2017.5.33</v>
      </c>
      <c r="C1462" t="s">
        <v>48</v>
      </c>
      <c r="D1462">
        <f>VLOOKUP(C1462,[1]StateCodeMapping!$A$2:$B$52,2,FALSE)</f>
        <v>33</v>
      </c>
      <c r="E1462">
        <v>100496</v>
      </c>
      <c r="F1462">
        <v>5</v>
      </c>
      <c r="G1462">
        <f t="shared" si="27"/>
        <v>116575.36000000002</v>
      </c>
    </row>
    <row r="1463" spans="1:7" x14ac:dyDescent="0.3">
      <c r="A1463">
        <v>2017</v>
      </c>
      <c r="B1463" t="str">
        <f t="shared" si="26"/>
        <v>2017.6.33</v>
      </c>
      <c r="C1463" t="s">
        <v>48</v>
      </c>
      <c r="D1463">
        <f>VLOOKUP(C1463,[1]StateCodeMapping!$A$2:$B$52,2,FALSE)</f>
        <v>33</v>
      </c>
      <c r="E1463">
        <v>100496</v>
      </c>
      <c r="F1463">
        <v>6</v>
      </c>
      <c r="G1463">
        <f t="shared" si="27"/>
        <v>132654.72</v>
      </c>
    </row>
    <row r="1464" spans="1:7" x14ac:dyDescent="0.3">
      <c r="A1464">
        <v>2017</v>
      </c>
      <c r="B1464" t="str">
        <f t="shared" si="26"/>
        <v>2017.7.33</v>
      </c>
      <c r="C1464" t="s">
        <v>48</v>
      </c>
      <c r="D1464">
        <f>VLOOKUP(C1464,[1]StateCodeMapping!$A$2:$B$52,2,FALSE)</f>
        <v>33</v>
      </c>
      <c r="E1464">
        <v>100496</v>
      </c>
      <c r="F1464">
        <v>7</v>
      </c>
      <c r="G1464">
        <f t="shared" si="27"/>
        <v>148734.07999999999</v>
      </c>
    </row>
    <row r="1465" spans="1:7" x14ac:dyDescent="0.3">
      <c r="A1465">
        <v>2017</v>
      </c>
      <c r="B1465" t="str">
        <f t="shared" si="26"/>
        <v>2017.8.33</v>
      </c>
      <c r="C1465" t="s">
        <v>48</v>
      </c>
      <c r="D1465">
        <f>VLOOKUP(C1465,[1]StateCodeMapping!$A$2:$B$52,2,FALSE)</f>
        <v>33</v>
      </c>
      <c r="E1465">
        <v>100496</v>
      </c>
      <c r="F1465">
        <v>8</v>
      </c>
      <c r="G1465">
        <f t="shared" si="27"/>
        <v>164813.44</v>
      </c>
    </row>
    <row r="1466" spans="1:7" x14ac:dyDescent="0.3">
      <c r="A1466">
        <v>2017</v>
      </c>
      <c r="B1466" t="str">
        <f t="shared" si="26"/>
        <v>2017.1.34</v>
      </c>
      <c r="C1466" t="s">
        <v>49</v>
      </c>
      <c r="D1466">
        <f>VLOOKUP(C1466,[1]StateCodeMapping!$A$2:$B$52,2,FALSE)</f>
        <v>34</v>
      </c>
      <c r="E1466">
        <v>109113</v>
      </c>
      <c r="F1466">
        <v>1</v>
      </c>
      <c r="G1466">
        <f t="shared" si="27"/>
        <v>56738.76</v>
      </c>
    </row>
    <row r="1467" spans="1:7" x14ac:dyDescent="0.3">
      <c r="A1467">
        <v>2017</v>
      </c>
      <c r="B1467" t="str">
        <f t="shared" si="26"/>
        <v>2017.2.34</v>
      </c>
      <c r="C1467" t="s">
        <v>49</v>
      </c>
      <c r="D1467">
        <f>VLOOKUP(C1467,[1]StateCodeMapping!$A$2:$B$52,2,FALSE)</f>
        <v>34</v>
      </c>
      <c r="E1467">
        <v>109113</v>
      </c>
      <c r="F1467">
        <v>2</v>
      </c>
      <c r="G1467">
        <f t="shared" si="27"/>
        <v>74196.840000000011</v>
      </c>
    </row>
    <row r="1468" spans="1:7" x14ac:dyDescent="0.3">
      <c r="A1468">
        <v>2017</v>
      </c>
      <c r="B1468" t="str">
        <f t="shared" si="26"/>
        <v>2017.3.34</v>
      </c>
      <c r="C1468" t="s">
        <v>49</v>
      </c>
      <c r="D1468">
        <f>VLOOKUP(C1468,[1]StateCodeMapping!$A$2:$B$52,2,FALSE)</f>
        <v>34</v>
      </c>
      <c r="E1468">
        <v>109113</v>
      </c>
      <c r="F1468">
        <v>3</v>
      </c>
      <c r="G1468">
        <f t="shared" si="27"/>
        <v>91654.920000000013</v>
      </c>
    </row>
    <row r="1469" spans="1:7" x14ac:dyDescent="0.3">
      <c r="A1469">
        <v>2017</v>
      </c>
      <c r="B1469" t="str">
        <f t="shared" si="26"/>
        <v>2017.4.34</v>
      </c>
      <c r="C1469" t="s">
        <v>49</v>
      </c>
      <c r="D1469">
        <f>VLOOKUP(C1469,[1]StateCodeMapping!$A$2:$B$52,2,FALSE)</f>
        <v>34</v>
      </c>
      <c r="E1469">
        <v>109113</v>
      </c>
      <c r="F1469">
        <v>4</v>
      </c>
      <c r="G1469">
        <f t="shared" si="27"/>
        <v>109113</v>
      </c>
    </row>
    <row r="1470" spans="1:7" x14ac:dyDescent="0.3">
      <c r="A1470">
        <v>2017</v>
      </c>
      <c r="B1470" t="str">
        <f t="shared" si="26"/>
        <v>2017.5.34</v>
      </c>
      <c r="C1470" t="s">
        <v>49</v>
      </c>
      <c r="D1470">
        <f>VLOOKUP(C1470,[1]StateCodeMapping!$A$2:$B$52,2,FALSE)</f>
        <v>34</v>
      </c>
      <c r="E1470">
        <v>109113</v>
      </c>
      <c r="F1470">
        <v>5</v>
      </c>
      <c r="G1470">
        <f t="shared" si="27"/>
        <v>126571.08000000002</v>
      </c>
    </row>
    <row r="1471" spans="1:7" x14ac:dyDescent="0.3">
      <c r="A1471">
        <v>2017</v>
      </c>
      <c r="B1471" t="str">
        <f t="shared" si="26"/>
        <v>2017.6.34</v>
      </c>
      <c r="C1471" t="s">
        <v>49</v>
      </c>
      <c r="D1471">
        <f>VLOOKUP(C1471,[1]StateCodeMapping!$A$2:$B$52,2,FALSE)</f>
        <v>34</v>
      </c>
      <c r="E1471">
        <v>109113</v>
      </c>
      <c r="F1471">
        <v>6</v>
      </c>
      <c r="G1471">
        <f t="shared" si="27"/>
        <v>144029.16</v>
      </c>
    </row>
    <row r="1472" spans="1:7" x14ac:dyDescent="0.3">
      <c r="A1472">
        <v>2017</v>
      </c>
      <c r="B1472" t="str">
        <f t="shared" si="26"/>
        <v>2017.7.34</v>
      </c>
      <c r="C1472" t="s">
        <v>49</v>
      </c>
      <c r="D1472">
        <f>VLOOKUP(C1472,[1]StateCodeMapping!$A$2:$B$52,2,FALSE)</f>
        <v>34</v>
      </c>
      <c r="E1472">
        <v>109113</v>
      </c>
      <c r="F1472">
        <v>7</v>
      </c>
      <c r="G1472">
        <f t="shared" si="27"/>
        <v>161487.24</v>
      </c>
    </row>
    <row r="1473" spans="1:7" x14ac:dyDescent="0.3">
      <c r="A1473">
        <v>2017</v>
      </c>
      <c r="B1473" t="str">
        <f t="shared" si="26"/>
        <v>2017.8.34</v>
      </c>
      <c r="C1473" t="s">
        <v>49</v>
      </c>
      <c r="D1473">
        <f>VLOOKUP(C1473,[1]StateCodeMapping!$A$2:$B$52,2,FALSE)</f>
        <v>34</v>
      </c>
      <c r="E1473">
        <v>109113</v>
      </c>
      <c r="F1473">
        <v>8</v>
      </c>
      <c r="G1473">
        <f t="shared" si="27"/>
        <v>178945.32</v>
      </c>
    </row>
    <row r="1474" spans="1:7" x14ac:dyDescent="0.3">
      <c r="A1474">
        <v>2017</v>
      </c>
      <c r="B1474" t="str">
        <f t="shared" ref="B1474:B1537" si="28">A1474&amp;"."&amp;F1474&amp;"."&amp;D1474</f>
        <v>2017.1.35</v>
      </c>
      <c r="C1474" t="s">
        <v>50</v>
      </c>
      <c r="D1474">
        <f>VLOOKUP(C1474,[1]StateCodeMapping!$A$2:$B$52,2,FALSE)</f>
        <v>35</v>
      </c>
      <c r="E1474">
        <v>61783</v>
      </c>
      <c r="F1474">
        <v>1</v>
      </c>
      <c r="G1474">
        <f t="shared" ref="G1474:G1537" si="29">E1474*(0.52+(F1474-1)*0.16)</f>
        <v>32127.16</v>
      </c>
    </row>
    <row r="1475" spans="1:7" x14ac:dyDescent="0.3">
      <c r="A1475">
        <v>2017</v>
      </c>
      <c r="B1475" t="str">
        <f t="shared" si="28"/>
        <v>2017.2.35</v>
      </c>
      <c r="C1475" t="s">
        <v>50</v>
      </c>
      <c r="D1475">
        <f>VLOOKUP(C1475,[1]StateCodeMapping!$A$2:$B$52,2,FALSE)</f>
        <v>35</v>
      </c>
      <c r="E1475">
        <v>61783</v>
      </c>
      <c r="F1475">
        <v>2</v>
      </c>
      <c r="G1475">
        <f t="shared" si="29"/>
        <v>42012.44</v>
      </c>
    </row>
    <row r="1476" spans="1:7" x14ac:dyDescent="0.3">
      <c r="A1476">
        <v>2017</v>
      </c>
      <c r="B1476" t="str">
        <f t="shared" si="28"/>
        <v>2017.3.35</v>
      </c>
      <c r="C1476" t="s">
        <v>50</v>
      </c>
      <c r="D1476">
        <f>VLOOKUP(C1476,[1]StateCodeMapping!$A$2:$B$52,2,FALSE)</f>
        <v>35</v>
      </c>
      <c r="E1476">
        <v>61783</v>
      </c>
      <c r="F1476">
        <v>3</v>
      </c>
      <c r="G1476">
        <f t="shared" si="29"/>
        <v>51897.720000000008</v>
      </c>
    </row>
    <row r="1477" spans="1:7" x14ac:dyDescent="0.3">
      <c r="A1477">
        <v>2017</v>
      </c>
      <c r="B1477" t="str">
        <f t="shared" si="28"/>
        <v>2017.4.35</v>
      </c>
      <c r="C1477" t="s">
        <v>50</v>
      </c>
      <c r="D1477">
        <f>VLOOKUP(C1477,[1]StateCodeMapping!$A$2:$B$52,2,FALSE)</f>
        <v>35</v>
      </c>
      <c r="E1477">
        <v>61783</v>
      </c>
      <c r="F1477">
        <v>4</v>
      </c>
      <c r="G1477">
        <f t="shared" si="29"/>
        <v>61783</v>
      </c>
    </row>
    <row r="1478" spans="1:7" x14ac:dyDescent="0.3">
      <c r="A1478">
        <v>2017</v>
      </c>
      <c r="B1478" t="str">
        <f t="shared" si="28"/>
        <v>2017.5.35</v>
      </c>
      <c r="C1478" t="s">
        <v>50</v>
      </c>
      <c r="D1478">
        <f>VLOOKUP(C1478,[1]StateCodeMapping!$A$2:$B$52,2,FALSE)</f>
        <v>35</v>
      </c>
      <c r="E1478">
        <v>61783</v>
      </c>
      <c r="F1478">
        <v>5</v>
      </c>
      <c r="G1478">
        <f t="shared" si="29"/>
        <v>71668.280000000013</v>
      </c>
    </row>
    <row r="1479" spans="1:7" x14ac:dyDescent="0.3">
      <c r="A1479">
        <v>2017</v>
      </c>
      <c r="B1479" t="str">
        <f t="shared" si="28"/>
        <v>2017.6.35</v>
      </c>
      <c r="C1479" t="s">
        <v>50</v>
      </c>
      <c r="D1479">
        <f>VLOOKUP(C1479,[1]StateCodeMapping!$A$2:$B$52,2,FALSE)</f>
        <v>35</v>
      </c>
      <c r="E1479">
        <v>61783</v>
      </c>
      <c r="F1479">
        <v>6</v>
      </c>
      <c r="G1479">
        <f t="shared" si="29"/>
        <v>81553.56</v>
      </c>
    </row>
    <row r="1480" spans="1:7" x14ac:dyDescent="0.3">
      <c r="A1480">
        <v>2017</v>
      </c>
      <c r="B1480" t="str">
        <f t="shared" si="28"/>
        <v>2017.7.35</v>
      </c>
      <c r="C1480" t="s">
        <v>50</v>
      </c>
      <c r="D1480">
        <f>VLOOKUP(C1480,[1]StateCodeMapping!$A$2:$B$52,2,FALSE)</f>
        <v>35</v>
      </c>
      <c r="E1480">
        <v>61783</v>
      </c>
      <c r="F1480">
        <v>7</v>
      </c>
      <c r="G1480">
        <f t="shared" si="29"/>
        <v>91438.84</v>
      </c>
    </row>
    <row r="1481" spans="1:7" x14ac:dyDescent="0.3">
      <c r="A1481">
        <v>2017</v>
      </c>
      <c r="B1481" t="str">
        <f t="shared" si="28"/>
        <v>2017.8.35</v>
      </c>
      <c r="C1481" t="s">
        <v>50</v>
      </c>
      <c r="D1481">
        <f>VLOOKUP(C1481,[1]StateCodeMapping!$A$2:$B$52,2,FALSE)</f>
        <v>35</v>
      </c>
      <c r="E1481">
        <v>61783</v>
      </c>
      <c r="F1481">
        <v>8</v>
      </c>
      <c r="G1481">
        <f t="shared" si="29"/>
        <v>101324.12000000001</v>
      </c>
    </row>
    <row r="1482" spans="1:7" x14ac:dyDescent="0.3">
      <c r="A1482">
        <v>2017</v>
      </c>
      <c r="B1482" t="str">
        <f t="shared" si="28"/>
        <v>2017.1.36</v>
      </c>
      <c r="C1482" t="s">
        <v>51</v>
      </c>
      <c r="D1482">
        <f>VLOOKUP(C1482,[1]StateCodeMapping!$A$2:$B$52,2,FALSE)</f>
        <v>36</v>
      </c>
      <c r="E1482">
        <v>88451</v>
      </c>
      <c r="F1482">
        <v>1</v>
      </c>
      <c r="G1482">
        <f t="shared" si="29"/>
        <v>45994.520000000004</v>
      </c>
    </row>
    <row r="1483" spans="1:7" x14ac:dyDescent="0.3">
      <c r="A1483">
        <v>2017</v>
      </c>
      <c r="B1483" t="str">
        <f t="shared" si="28"/>
        <v>2017.2.36</v>
      </c>
      <c r="C1483" t="s">
        <v>51</v>
      </c>
      <c r="D1483">
        <f>VLOOKUP(C1483,[1]StateCodeMapping!$A$2:$B$52,2,FALSE)</f>
        <v>36</v>
      </c>
      <c r="E1483">
        <v>88451</v>
      </c>
      <c r="F1483">
        <v>2</v>
      </c>
      <c r="G1483">
        <f t="shared" si="29"/>
        <v>60146.680000000008</v>
      </c>
    </row>
    <row r="1484" spans="1:7" x14ac:dyDescent="0.3">
      <c r="A1484">
        <v>2017</v>
      </c>
      <c r="B1484" t="str">
        <f t="shared" si="28"/>
        <v>2017.3.36</v>
      </c>
      <c r="C1484" t="s">
        <v>51</v>
      </c>
      <c r="D1484">
        <f>VLOOKUP(C1484,[1]StateCodeMapping!$A$2:$B$52,2,FALSE)</f>
        <v>36</v>
      </c>
      <c r="E1484">
        <v>88451</v>
      </c>
      <c r="F1484">
        <v>3</v>
      </c>
      <c r="G1484">
        <f t="shared" si="29"/>
        <v>74298.840000000011</v>
      </c>
    </row>
    <row r="1485" spans="1:7" x14ac:dyDescent="0.3">
      <c r="A1485">
        <v>2017</v>
      </c>
      <c r="B1485" t="str">
        <f t="shared" si="28"/>
        <v>2017.4.36</v>
      </c>
      <c r="C1485" t="s">
        <v>51</v>
      </c>
      <c r="D1485">
        <f>VLOOKUP(C1485,[1]StateCodeMapping!$A$2:$B$52,2,FALSE)</f>
        <v>36</v>
      </c>
      <c r="E1485">
        <v>88451</v>
      </c>
      <c r="F1485">
        <v>4</v>
      </c>
      <c r="G1485">
        <f t="shared" si="29"/>
        <v>88451</v>
      </c>
    </row>
    <row r="1486" spans="1:7" x14ac:dyDescent="0.3">
      <c r="A1486">
        <v>2017</v>
      </c>
      <c r="B1486" t="str">
        <f t="shared" si="28"/>
        <v>2017.5.36</v>
      </c>
      <c r="C1486" t="s">
        <v>51</v>
      </c>
      <c r="D1486">
        <f>VLOOKUP(C1486,[1]StateCodeMapping!$A$2:$B$52,2,FALSE)</f>
        <v>36</v>
      </c>
      <c r="E1486">
        <v>88451</v>
      </c>
      <c r="F1486">
        <v>5</v>
      </c>
      <c r="G1486">
        <f t="shared" si="29"/>
        <v>102603.16000000002</v>
      </c>
    </row>
    <row r="1487" spans="1:7" x14ac:dyDescent="0.3">
      <c r="A1487">
        <v>2017</v>
      </c>
      <c r="B1487" t="str">
        <f t="shared" si="28"/>
        <v>2017.6.36</v>
      </c>
      <c r="C1487" t="s">
        <v>51</v>
      </c>
      <c r="D1487">
        <f>VLOOKUP(C1487,[1]StateCodeMapping!$A$2:$B$52,2,FALSE)</f>
        <v>36</v>
      </c>
      <c r="E1487">
        <v>88451</v>
      </c>
      <c r="F1487">
        <v>6</v>
      </c>
      <c r="G1487">
        <f t="shared" si="29"/>
        <v>116755.32</v>
      </c>
    </row>
    <row r="1488" spans="1:7" x14ac:dyDescent="0.3">
      <c r="A1488">
        <v>2017</v>
      </c>
      <c r="B1488" t="str">
        <f t="shared" si="28"/>
        <v>2017.7.36</v>
      </c>
      <c r="C1488" t="s">
        <v>51</v>
      </c>
      <c r="D1488">
        <f>VLOOKUP(C1488,[1]StateCodeMapping!$A$2:$B$52,2,FALSE)</f>
        <v>36</v>
      </c>
      <c r="E1488">
        <v>88451</v>
      </c>
      <c r="F1488">
        <v>7</v>
      </c>
      <c r="G1488">
        <f t="shared" si="29"/>
        <v>130907.48</v>
      </c>
    </row>
    <row r="1489" spans="1:7" x14ac:dyDescent="0.3">
      <c r="A1489">
        <v>2017</v>
      </c>
      <c r="B1489" t="str">
        <f t="shared" si="28"/>
        <v>2017.8.36</v>
      </c>
      <c r="C1489" t="s">
        <v>51</v>
      </c>
      <c r="D1489">
        <f>VLOOKUP(C1489,[1]StateCodeMapping!$A$2:$B$52,2,FALSE)</f>
        <v>36</v>
      </c>
      <c r="E1489">
        <v>88451</v>
      </c>
      <c r="F1489">
        <v>8</v>
      </c>
      <c r="G1489">
        <f t="shared" si="29"/>
        <v>145059.64000000001</v>
      </c>
    </row>
    <row r="1490" spans="1:7" x14ac:dyDescent="0.3">
      <c r="A1490">
        <v>2017</v>
      </c>
      <c r="B1490" t="str">
        <f t="shared" si="28"/>
        <v>2017.1.37</v>
      </c>
      <c r="C1490" t="s">
        <v>52</v>
      </c>
      <c r="D1490">
        <f>VLOOKUP(C1490,[1]StateCodeMapping!$A$2:$B$52,2,FALSE)</f>
        <v>37</v>
      </c>
      <c r="E1490">
        <v>70000</v>
      </c>
      <c r="F1490">
        <v>1</v>
      </c>
      <c r="G1490">
        <f t="shared" si="29"/>
        <v>36400</v>
      </c>
    </row>
    <row r="1491" spans="1:7" x14ac:dyDescent="0.3">
      <c r="A1491">
        <v>2017</v>
      </c>
      <c r="B1491" t="str">
        <f t="shared" si="28"/>
        <v>2017.2.37</v>
      </c>
      <c r="C1491" t="s">
        <v>52</v>
      </c>
      <c r="D1491">
        <f>VLOOKUP(C1491,[1]StateCodeMapping!$A$2:$B$52,2,FALSE)</f>
        <v>37</v>
      </c>
      <c r="E1491">
        <v>70000</v>
      </c>
      <c r="F1491">
        <v>2</v>
      </c>
      <c r="G1491">
        <f t="shared" si="29"/>
        <v>47600</v>
      </c>
    </row>
    <row r="1492" spans="1:7" x14ac:dyDescent="0.3">
      <c r="A1492">
        <v>2017</v>
      </c>
      <c r="B1492" t="str">
        <f t="shared" si="28"/>
        <v>2017.3.37</v>
      </c>
      <c r="C1492" t="s">
        <v>52</v>
      </c>
      <c r="D1492">
        <f>VLOOKUP(C1492,[1]StateCodeMapping!$A$2:$B$52,2,FALSE)</f>
        <v>37</v>
      </c>
      <c r="E1492">
        <v>70000</v>
      </c>
      <c r="F1492">
        <v>3</v>
      </c>
      <c r="G1492">
        <f t="shared" si="29"/>
        <v>58800.000000000007</v>
      </c>
    </row>
    <row r="1493" spans="1:7" x14ac:dyDescent="0.3">
      <c r="A1493">
        <v>2017</v>
      </c>
      <c r="B1493" t="str">
        <f t="shared" si="28"/>
        <v>2017.4.37</v>
      </c>
      <c r="C1493" t="s">
        <v>52</v>
      </c>
      <c r="D1493">
        <f>VLOOKUP(C1493,[1]StateCodeMapping!$A$2:$B$52,2,FALSE)</f>
        <v>37</v>
      </c>
      <c r="E1493">
        <v>70000</v>
      </c>
      <c r="F1493">
        <v>4</v>
      </c>
      <c r="G1493">
        <f t="shared" si="29"/>
        <v>70000</v>
      </c>
    </row>
    <row r="1494" spans="1:7" x14ac:dyDescent="0.3">
      <c r="A1494">
        <v>2017</v>
      </c>
      <c r="B1494" t="str">
        <f t="shared" si="28"/>
        <v>2017.5.37</v>
      </c>
      <c r="C1494" t="s">
        <v>52</v>
      </c>
      <c r="D1494">
        <f>VLOOKUP(C1494,[1]StateCodeMapping!$A$2:$B$52,2,FALSE)</f>
        <v>37</v>
      </c>
      <c r="E1494">
        <v>70000</v>
      </c>
      <c r="F1494">
        <v>5</v>
      </c>
      <c r="G1494">
        <f t="shared" si="29"/>
        <v>81200.000000000015</v>
      </c>
    </row>
    <row r="1495" spans="1:7" x14ac:dyDescent="0.3">
      <c r="A1495">
        <v>2017</v>
      </c>
      <c r="B1495" t="str">
        <f t="shared" si="28"/>
        <v>2017.6.37</v>
      </c>
      <c r="C1495" t="s">
        <v>52</v>
      </c>
      <c r="D1495">
        <f>VLOOKUP(C1495,[1]StateCodeMapping!$A$2:$B$52,2,FALSE)</f>
        <v>37</v>
      </c>
      <c r="E1495">
        <v>70000</v>
      </c>
      <c r="F1495">
        <v>6</v>
      </c>
      <c r="G1495">
        <f t="shared" si="29"/>
        <v>92400</v>
      </c>
    </row>
    <row r="1496" spans="1:7" x14ac:dyDescent="0.3">
      <c r="A1496">
        <v>2017</v>
      </c>
      <c r="B1496" t="str">
        <f t="shared" si="28"/>
        <v>2017.7.37</v>
      </c>
      <c r="C1496" t="s">
        <v>52</v>
      </c>
      <c r="D1496">
        <f>VLOOKUP(C1496,[1]StateCodeMapping!$A$2:$B$52,2,FALSE)</f>
        <v>37</v>
      </c>
      <c r="E1496">
        <v>70000</v>
      </c>
      <c r="F1496">
        <v>7</v>
      </c>
      <c r="G1496">
        <f t="shared" si="29"/>
        <v>103600</v>
      </c>
    </row>
    <row r="1497" spans="1:7" x14ac:dyDescent="0.3">
      <c r="A1497">
        <v>2017</v>
      </c>
      <c r="B1497" t="str">
        <f t="shared" si="28"/>
        <v>2017.8.37</v>
      </c>
      <c r="C1497" t="s">
        <v>52</v>
      </c>
      <c r="D1497">
        <f>VLOOKUP(C1497,[1]StateCodeMapping!$A$2:$B$52,2,FALSE)</f>
        <v>37</v>
      </c>
      <c r="E1497">
        <v>70000</v>
      </c>
      <c r="F1497">
        <v>8</v>
      </c>
      <c r="G1497">
        <f t="shared" si="29"/>
        <v>114800.00000000001</v>
      </c>
    </row>
    <row r="1498" spans="1:7" x14ac:dyDescent="0.3">
      <c r="A1498">
        <v>2017</v>
      </c>
      <c r="B1498" t="str">
        <f t="shared" si="28"/>
        <v>2017.1.38</v>
      </c>
      <c r="C1498" t="s">
        <v>53</v>
      </c>
      <c r="D1498">
        <f>VLOOKUP(C1498,[1]StateCodeMapping!$A$2:$B$52,2,FALSE)</f>
        <v>38</v>
      </c>
      <c r="E1498">
        <v>88621</v>
      </c>
      <c r="F1498">
        <v>1</v>
      </c>
      <c r="G1498">
        <f t="shared" si="29"/>
        <v>46082.92</v>
      </c>
    </row>
    <row r="1499" spans="1:7" x14ac:dyDescent="0.3">
      <c r="A1499">
        <v>2017</v>
      </c>
      <c r="B1499" t="str">
        <f t="shared" si="28"/>
        <v>2017.2.38</v>
      </c>
      <c r="C1499" t="s">
        <v>53</v>
      </c>
      <c r="D1499">
        <f>VLOOKUP(C1499,[1]StateCodeMapping!$A$2:$B$52,2,FALSE)</f>
        <v>38</v>
      </c>
      <c r="E1499">
        <v>88621</v>
      </c>
      <c r="F1499">
        <v>2</v>
      </c>
      <c r="G1499">
        <f t="shared" si="29"/>
        <v>60262.280000000006</v>
      </c>
    </row>
    <row r="1500" spans="1:7" x14ac:dyDescent="0.3">
      <c r="A1500">
        <v>2017</v>
      </c>
      <c r="B1500" t="str">
        <f t="shared" si="28"/>
        <v>2017.3.38</v>
      </c>
      <c r="C1500" t="s">
        <v>53</v>
      </c>
      <c r="D1500">
        <f>VLOOKUP(C1500,[1]StateCodeMapping!$A$2:$B$52,2,FALSE)</f>
        <v>38</v>
      </c>
      <c r="E1500">
        <v>88621</v>
      </c>
      <c r="F1500">
        <v>3</v>
      </c>
      <c r="G1500">
        <f t="shared" si="29"/>
        <v>74441.640000000014</v>
      </c>
    </row>
    <row r="1501" spans="1:7" x14ac:dyDescent="0.3">
      <c r="A1501">
        <v>2017</v>
      </c>
      <c r="B1501" t="str">
        <f t="shared" si="28"/>
        <v>2017.4.38</v>
      </c>
      <c r="C1501" t="s">
        <v>53</v>
      </c>
      <c r="D1501">
        <f>VLOOKUP(C1501,[1]StateCodeMapping!$A$2:$B$52,2,FALSE)</f>
        <v>38</v>
      </c>
      <c r="E1501">
        <v>88621</v>
      </c>
      <c r="F1501">
        <v>4</v>
      </c>
      <c r="G1501">
        <f t="shared" si="29"/>
        <v>88621</v>
      </c>
    </row>
    <row r="1502" spans="1:7" x14ac:dyDescent="0.3">
      <c r="A1502">
        <v>2017</v>
      </c>
      <c r="B1502" t="str">
        <f t="shared" si="28"/>
        <v>2017.5.38</v>
      </c>
      <c r="C1502" t="s">
        <v>53</v>
      </c>
      <c r="D1502">
        <f>VLOOKUP(C1502,[1]StateCodeMapping!$A$2:$B$52,2,FALSE)</f>
        <v>38</v>
      </c>
      <c r="E1502">
        <v>88621</v>
      </c>
      <c r="F1502">
        <v>5</v>
      </c>
      <c r="G1502">
        <f t="shared" si="29"/>
        <v>102800.36000000002</v>
      </c>
    </row>
    <row r="1503" spans="1:7" x14ac:dyDescent="0.3">
      <c r="A1503">
        <v>2017</v>
      </c>
      <c r="B1503" t="str">
        <f t="shared" si="28"/>
        <v>2017.6.38</v>
      </c>
      <c r="C1503" t="s">
        <v>53</v>
      </c>
      <c r="D1503">
        <f>VLOOKUP(C1503,[1]StateCodeMapping!$A$2:$B$52,2,FALSE)</f>
        <v>38</v>
      </c>
      <c r="E1503">
        <v>88621</v>
      </c>
      <c r="F1503">
        <v>6</v>
      </c>
      <c r="G1503">
        <f t="shared" si="29"/>
        <v>116979.72</v>
      </c>
    </row>
    <row r="1504" spans="1:7" x14ac:dyDescent="0.3">
      <c r="A1504">
        <v>2017</v>
      </c>
      <c r="B1504" t="str">
        <f t="shared" si="28"/>
        <v>2017.7.38</v>
      </c>
      <c r="C1504" t="s">
        <v>53</v>
      </c>
      <c r="D1504">
        <f>VLOOKUP(C1504,[1]StateCodeMapping!$A$2:$B$52,2,FALSE)</f>
        <v>38</v>
      </c>
      <c r="E1504">
        <v>88621</v>
      </c>
      <c r="F1504">
        <v>7</v>
      </c>
      <c r="G1504">
        <f t="shared" si="29"/>
        <v>131159.07999999999</v>
      </c>
    </row>
    <row r="1505" spans="1:7" x14ac:dyDescent="0.3">
      <c r="A1505">
        <v>2017</v>
      </c>
      <c r="B1505" t="str">
        <f t="shared" si="28"/>
        <v>2017.8.38</v>
      </c>
      <c r="C1505" t="s">
        <v>53</v>
      </c>
      <c r="D1505">
        <f>VLOOKUP(C1505,[1]StateCodeMapping!$A$2:$B$52,2,FALSE)</f>
        <v>38</v>
      </c>
      <c r="E1505">
        <v>88621</v>
      </c>
      <c r="F1505">
        <v>8</v>
      </c>
      <c r="G1505">
        <f t="shared" si="29"/>
        <v>145338.44</v>
      </c>
    </row>
    <row r="1506" spans="1:7" x14ac:dyDescent="0.3">
      <c r="A1506">
        <v>2017</v>
      </c>
      <c r="B1506" t="str">
        <f t="shared" si="28"/>
        <v>2017.1.39</v>
      </c>
      <c r="C1506" t="s">
        <v>54</v>
      </c>
      <c r="D1506">
        <f>VLOOKUP(C1506,[1]StateCodeMapping!$A$2:$B$52,2,FALSE)</f>
        <v>39</v>
      </c>
      <c r="E1506">
        <v>78166</v>
      </c>
      <c r="F1506">
        <v>1</v>
      </c>
      <c r="G1506">
        <f t="shared" si="29"/>
        <v>40646.32</v>
      </c>
    </row>
    <row r="1507" spans="1:7" x14ac:dyDescent="0.3">
      <c r="A1507">
        <v>2017</v>
      </c>
      <c r="B1507" t="str">
        <f t="shared" si="28"/>
        <v>2017.2.39</v>
      </c>
      <c r="C1507" t="s">
        <v>54</v>
      </c>
      <c r="D1507">
        <f>VLOOKUP(C1507,[1]StateCodeMapping!$A$2:$B$52,2,FALSE)</f>
        <v>39</v>
      </c>
      <c r="E1507">
        <v>78166</v>
      </c>
      <c r="F1507">
        <v>2</v>
      </c>
      <c r="G1507">
        <f t="shared" si="29"/>
        <v>53152.880000000005</v>
      </c>
    </row>
    <row r="1508" spans="1:7" x14ac:dyDescent="0.3">
      <c r="A1508">
        <v>2017</v>
      </c>
      <c r="B1508" t="str">
        <f t="shared" si="28"/>
        <v>2017.3.39</v>
      </c>
      <c r="C1508" t="s">
        <v>54</v>
      </c>
      <c r="D1508">
        <f>VLOOKUP(C1508,[1]StateCodeMapping!$A$2:$B$52,2,FALSE)</f>
        <v>39</v>
      </c>
      <c r="E1508">
        <v>78166</v>
      </c>
      <c r="F1508">
        <v>3</v>
      </c>
      <c r="G1508">
        <f t="shared" si="29"/>
        <v>65659.44</v>
      </c>
    </row>
    <row r="1509" spans="1:7" x14ac:dyDescent="0.3">
      <c r="A1509">
        <v>2017</v>
      </c>
      <c r="B1509" t="str">
        <f t="shared" si="28"/>
        <v>2017.4.39</v>
      </c>
      <c r="C1509" t="s">
        <v>54</v>
      </c>
      <c r="D1509">
        <f>VLOOKUP(C1509,[1]StateCodeMapping!$A$2:$B$52,2,FALSE)</f>
        <v>39</v>
      </c>
      <c r="E1509">
        <v>78166</v>
      </c>
      <c r="F1509">
        <v>4</v>
      </c>
      <c r="G1509">
        <f t="shared" si="29"/>
        <v>78166</v>
      </c>
    </row>
    <row r="1510" spans="1:7" x14ac:dyDescent="0.3">
      <c r="A1510">
        <v>2017</v>
      </c>
      <c r="B1510" t="str">
        <f t="shared" si="28"/>
        <v>2017.5.39</v>
      </c>
      <c r="C1510" t="s">
        <v>54</v>
      </c>
      <c r="D1510">
        <f>VLOOKUP(C1510,[1]StateCodeMapping!$A$2:$B$52,2,FALSE)</f>
        <v>39</v>
      </c>
      <c r="E1510">
        <v>78166</v>
      </c>
      <c r="F1510">
        <v>5</v>
      </c>
      <c r="G1510">
        <f t="shared" si="29"/>
        <v>90672.560000000012</v>
      </c>
    </row>
    <row r="1511" spans="1:7" x14ac:dyDescent="0.3">
      <c r="A1511">
        <v>2017</v>
      </c>
      <c r="B1511" t="str">
        <f t="shared" si="28"/>
        <v>2017.6.39</v>
      </c>
      <c r="C1511" t="s">
        <v>54</v>
      </c>
      <c r="D1511">
        <f>VLOOKUP(C1511,[1]StateCodeMapping!$A$2:$B$52,2,FALSE)</f>
        <v>39</v>
      </c>
      <c r="E1511">
        <v>78166</v>
      </c>
      <c r="F1511">
        <v>6</v>
      </c>
      <c r="G1511">
        <f t="shared" si="29"/>
        <v>103179.12000000001</v>
      </c>
    </row>
    <row r="1512" spans="1:7" x14ac:dyDescent="0.3">
      <c r="A1512">
        <v>2017</v>
      </c>
      <c r="B1512" t="str">
        <f t="shared" si="28"/>
        <v>2017.7.39</v>
      </c>
      <c r="C1512" t="s">
        <v>54</v>
      </c>
      <c r="D1512">
        <f>VLOOKUP(C1512,[1]StateCodeMapping!$A$2:$B$52,2,FALSE)</f>
        <v>39</v>
      </c>
      <c r="E1512">
        <v>78166</v>
      </c>
      <c r="F1512">
        <v>7</v>
      </c>
      <c r="G1512">
        <f t="shared" si="29"/>
        <v>115685.68</v>
      </c>
    </row>
    <row r="1513" spans="1:7" x14ac:dyDescent="0.3">
      <c r="A1513">
        <v>2017</v>
      </c>
      <c r="B1513" t="str">
        <f t="shared" si="28"/>
        <v>2017.8.39</v>
      </c>
      <c r="C1513" t="s">
        <v>54</v>
      </c>
      <c r="D1513">
        <f>VLOOKUP(C1513,[1]StateCodeMapping!$A$2:$B$52,2,FALSE)</f>
        <v>39</v>
      </c>
      <c r="E1513">
        <v>78166</v>
      </c>
      <c r="F1513">
        <v>8</v>
      </c>
      <c r="G1513">
        <f t="shared" si="29"/>
        <v>128192.24</v>
      </c>
    </row>
    <row r="1514" spans="1:7" x14ac:dyDescent="0.3">
      <c r="A1514">
        <v>2017</v>
      </c>
      <c r="B1514" t="str">
        <f t="shared" si="28"/>
        <v>2017.1.40</v>
      </c>
      <c r="C1514" t="s">
        <v>55</v>
      </c>
      <c r="D1514">
        <f>VLOOKUP(C1514,[1]StateCodeMapping!$A$2:$B$52,2,FALSE)</f>
        <v>40</v>
      </c>
      <c r="E1514">
        <v>66088</v>
      </c>
      <c r="F1514">
        <v>1</v>
      </c>
      <c r="G1514">
        <f t="shared" si="29"/>
        <v>34365.760000000002</v>
      </c>
    </row>
    <row r="1515" spans="1:7" x14ac:dyDescent="0.3">
      <c r="A1515">
        <v>2017</v>
      </c>
      <c r="B1515" t="str">
        <f t="shared" si="28"/>
        <v>2017.2.40</v>
      </c>
      <c r="C1515" t="s">
        <v>55</v>
      </c>
      <c r="D1515">
        <f>VLOOKUP(C1515,[1]StateCodeMapping!$A$2:$B$52,2,FALSE)</f>
        <v>40</v>
      </c>
      <c r="E1515">
        <v>66088</v>
      </c>
      <c r="F1515">
        <v>2</v>
      </c>
      <c r="G1515">
        <f t="shared" si="29"/>
        <v>44939.840000000004</v>
      </c>
    </row>
    <row r="1516" spans="1:7" x14ac:dyDescent="0.3">
      <c r="A1516">
        <v>2017</v>
      </c>
      <c r="B1516" t="str">
        <f t="shared" si="28"/>
        <v>2017.3.40</v>
      </c>
      <c r="C1516" t="s">
        <v>55</v>
      </c>
      <c r="D1516">
        <f>VLOOKUP(C1516,[1]StateCodeMapping!$A$2:$B$52,2,FALSE)</f>
        <v>40</v>
      </c>
      <c r="E1516">
        <v>66088</v>
      </c>
      <c r="F1516">
        <v>3</v>
      </c>
      <c r="G1516">
        <f t="shared" si="29"/>
        <v>55513.920000000006</v>
      </c>
    </row>
    <row r="1517" spans="1:7" x14ac:dyDescent="0.3">
      <c r="A1517">
        <v>2017</v>
      </c>
      <c r="B1517" t="str">
        <f t="shared" si="28"/>
        <v>2017.4.40</v>
      </c>
      <c r="C1517" t="s">
        <v>55</v>
      </c>
      <c r="D1517">
        <f>VLOOKUP(C1517,[1]StateCodeMapping!$A$2:$B$52,2,FALSE)</f>
        <v>40</v>
      </c>
      <c r="E1517">
        <v>66088</v>
      </c>
      <c r="F1517">
        <v>4</v>
      </c>
      <c r="G1517">
        <f t="shared" si="29"/>
        <v>66088</v>
      </c>
    </row>
    <row r="1518" spans="1:7" x14ac:dyDescent="0.3">
      <c r="A1518">
        <v>2017</v>
      </c>
      <c r="B1518" t="str">
        <f t="shared" si="28"/>
        <v>2017.5.40</v>
      </c>
      <c r="C1518" t="s">
        <v>55</v>
      </c>
      <c r="D1518">
        <f>VLOOKUP(C1518,[1]StateCodeMapping!$A$2:$B$52,2,FALSE)</f>
        <v>40</v>
      </c>
      <c r="E1518">
        <v>66088</v>
      </c>
      <c r="F1518">
        <v>5</v>
      </c>
      <c r="G1518">
        <f t="shared" si="29"/>
        <v>76662.080000000016</v>
      </c>
    </row>
    <row r="1519" spans="1:7" x14ac:dyDescent="0.3">
      <c r="A1519">
        <v>2017</v>
      </c>
      <c r="B1519" t="str">
        <f t="shared" si="28"/>
        <v>2017.6.40</v>
      </c>
      <c r="C1519" t="s">
        <v>55</v>
      </c>
      <c r="D1519">
        <f>VLOOKUP(C1519,[1]StateCodeMapping!$A$2:$B$52,2,FALSE)</f>
        <v>40</v>
      </c>
      <c r="E1519">
        <v>66088</v>
      </c>
      <c r="F1519">
        <v>6</v>
      </c>
      <c r="G1519">
        <f t="shared" si="29"/>
        <v>87236.160000000003</v>
      </c>
    </row>
    <row r="1520" spans="1:7" x14ac:dyDescent="0.3">
      <c r="A1520">
        <v>2017</v>
      </c>
      <c r="B1520" t="str">
        <f t="shared" si="28"/>
        <v>2017.7.40</v>
      </c>
      <c r="C1520" t="s">
        <v>55</v>
      </c>
      <c r="D1520">
        <f>VLOOKUP(C1520,[1]StateCodeMapping!$A$2:$B$52,2,FALSE)</f>
        <v>40</v>
      </c>
      <c r="E1520">
        <v>66088</v>
      </c>
      <c r="F1520">
        <v>7</v>
      </c>
      <c r="G1520">
        <f t="shared" si="29"/>
        <v>97810.240000000005</v>
      </c>
    </row>
    <row r="1521" spans="1:7" x14ac:dyDescent="0.3">
      <c r="A1521">
        <v>2017</v>
      </c>
      <c r="B1521" t="str">
        <f t="shared" si="28"/>
        <v>2017.8.40</v>
      </c>
      <c r="C1521" t="s">
        <v>55</v>
      </c>
      <c r="D1521">
        <f>VLOOKUP(C1521,[1]StateCodeMapping!$A$2:$B$52,2,FALSE)</f>
        <v>40</v>
      </c>
      <c r="E1521">
        <v>66088</v>
      </c>
      <c r="F1521">
        <v>8</v>
      </c>
      <c r="G1521">
        <f t="shared" si="29"/>
        <v>108384.32000000001</v>
      </c>
    </row>
    <row r="1522" spans="1:7" x14ac:dyDescent="0.3">
      <c r="A1522">
        <v>2017</v>
      </c>
      <c r="B1522" t="str">
        <f t="shared" si="28"/>
        <v>2017.1.41</v>
      </c>
      <c r="C1522" t="s">
        <v>56</v>
      </c>
      <c r="D1522">
        <f>VLOOKUP(C1522,[1]StateCodeMapping!$A$2:$B$52,2,FALSE)</f>
        <v>41</v>
      </c>
      <c r="E1522">
        <v>72518</v>
      </c>
      <c r="F1522">
        <v>1</v>
      </c>
      <c r="G1522">
        <f t="shared" si="29"/>
        <v>37709.360000000001</v>
      </c>
    </row>
    <row r="1523" spans="1:7" x14ac:dyDescent="0.3">
      <c r="A1523">
        <v>2017</v>
      </c>
      <c r="B1523" t="str">
        <f t="shared" si="28"/>
        <v>2017.2.41</v>
      </c>
      <c r="C1523" t="s">
        <v>56</v>
      </c>
      <c r="D1523">
        <f>VLOOKUP(C1523,[1]StateCodeMapping!$A$2:$B$52,2,FALSE)</f>
        <v>41</v>
      </c>
      <c r="E1523">
        <v>72518</v>
      </c>
      <c r="F1523">
        <v>2</v>
      </c>
      <c r="G1523">
        <f t="shared" si="29"/>
        <v>49312.240000000005</v>
      </c>
    </row>
    <row r="1524" spans="1:7" x14ac:dyDescent="0.3">
      <c r="A1524">
        <v>2017</v>
      </c>
      <c r="B1524" t="str">
        <f t="shared" si="28"/>
        <v>2017.3.41</v>
      </c>
      <c r="C1524" t="s">
        <v>56</v>
      </c>
      <c r="D1524">
        <f>VLOOKUP(C1524,[1]StateCodeMapping!$A$2:$B$52,2,FALSE)</f>
        <v>41</v>
      </c>
      <c r="E1524">
        <v>72518</v>
      </c>
      <c r="F1524">
        <v>3</v>
      </c>
      <c r="G1524">
        <f t="shared" si="29"/>
        <v>60915.12</v>
      </c>
    </row>
    <row r="1525" spans="1:7" x14ac:dyDescent="0.3">
      <c r="A1525">
        <v>2017</v>
      </c>
      <c r="B1525" t="str">
        <f t="shared" si="28"/>
        <v>2017.4.41</v>
      </c>
      <c r="C1525" t="s">
        <v>56</v>
      </c>
      <c r="D1525">
        <f>VLOOKUP(C1525,[1]StateCodeMapping!$A$2:$B$52,2,FALSE)</f>
        <v>41</v>
      </c>
      <c r="E1525">
        <v>72518</v>
      </c>
      <c r="F1525">
        <v>4</v>
      </c>
      <c r="G1525">
        <f t="shared" si="29"/>
        <v>72518</v>
      </c>
    </row>
    <row r="1526" spans="1:7" x14ac:dyDescent="0.3">
      <c r="A1526">
        <v>2017</v>
      </c>
      <c r="B1526" t="str">
        <f t="shared" si="28"/>
        <v>2017.5.41</v>
      </c>
      <c r="C1526" t="s">
        <v>56</v>
      </c>
      <c r="D1526">
        <f>VLOOKUP(C1526,[1]StateCodeMapping!$A$2:$B$52,2,FALSE)</f>
        <v>41</v>
      </c>
      <c r="E1526">
        <v>72518</v>
      </c>
      <c r="F1526">
        <v>5</v>
      </c>
      <c r="G1526">
        <f t="shared" si="29"/>
        <v>84120.88</v>
      </c>
    </row>
    <row r="1527" spans="1:7" x14ac:dyDescent="0.3">
      <c r="A1527">
        <v>2017</v>
      </c>
      <c r="B1527" t="str">
        <f t="shared" si="28"/>
        <v>2017.6.41</v>
      </c>
      <c r="C1527" t="s">
        <v>56</v>
      </c>
      <c r="D1527">
        <f>VLOOKUP(C1527,[1]StateCodeMapping!$A$2:$B$52,2,FALSE)</f>
        <v>41</v>
      </c>
      <c r="E1527">
        <v>72518</v>
      </c>
      <c r="F1527">
        <v>6</v>
      </c>
      <c r="G1527">
        <f t="shared" si="29"/>
        <v>95723.760000000009</v>
      </c>
    </row>
    <row r="1528" spans="1:7" x14ac:dyDescent="0.3">
      <c r="A1528">
        <v>2017</v>
      </c>
      <c r="B1528" t="str">
        <f t="shared" si="28"/>
        <v>2017.7.41</v>
      </c>
      <c r="C1528" t="s">
        <v>56</v>
      </c>
      <c r="D1528">
        <f>VLOOKUP(C1528,[1]StateCodeMapping!$A$2:$B$52,2,FALSE)</f>
        <v>41</v>
      </c>
      <c r="E1528">
        <v>72518</v>
      </c>
      <c r="F1528">
        <v>7</v>
      </c>
      <c r="G1528">
        <f t="shared" si="29"/>
        <v>107326.64</v>
      </c>
    </row>
    <row r="1529" spans="1:7" x14ac:dyDescent="0.3">
      <c r="A1529">
        <v>2017</v>
      </c>
      <c r="B1529" t="str">
        <f t="shared" si="28"/>
        <v>2017.8.41</v>
      </c>
      <c r="C1529" t="s">
        <v>56</v>
      </c>
      <c r="D1529">
        <f>VLOOKUP(C1529,[1]StateCodeMapping!$A$2:$B$52,2,FALSE)</f>
        <v>41</v>
      </c>
      <c r="E1529">
        <v>72518</v>
      </c>
      <c r="F1529">
        <v>8</v>
      </c>
      <c r="G1529">
        <f t="shared" si="29"/>
        <v>118929.52</v>
      </c>
    </row>
    <row r="1530" spans="1:7" x14ac:dyDescent="0.3">
      <c r="A1530">
        <v>2017</v>
      </c>
      <c r="B1530" t="str">
        <f t="shared" si="28"/>
        <v>2017.1.42</v>
      </c>
      <c r="C1530" t="s">
        <v>57</v>
      </c>
      <c r="D1530">
        <f>VLOOKUP(C1530,[1]StateCodeMapping!$A$2:$B$52,2,FALSE)</f>
        <v>42</v>
      </c>
      <c r="E1530">
        <v>85036</v>
      </c>
      <c r="F1530">
        <v>1</v>
      </c>
      <c r="G1530">
        <f t="shared" si="29"/>
        <v>44218.720000000001</v>
      </c>
    </row>
    <row r="1531" spans="1:7" x14ac:dyDescent="0.3">
      <c r="A1531">
        <v>2017</v>
      </c>
      <c r="B1531" t="str">
        <f t="shared" si="28"/>
        <v>2017.2.42</v>
      </c>
      <c r="C1531" t="s">
        <v>57</v>
      </c>
      <c r="D1531">
        <f>VLOOKUP(C1531,[1]StateCodeMapping!$A$2:$B$52,2,FALSE)</f>
        <v>42</v>
      </c>
      <c r="E1531">
        <v>85036</v>
      </c>
      <c r="F1531">
        <v>2</v>
      </c>
      <c r="G1531">
        <f t="shared" si="29"/>
        <v>57824.480000000003</v>
      </c>
    </row>
    <row r="1532" spans="1:7" x14ac:dyDescent="0.3">
      <c r="A1532">
        <v>2017</v>
      </c>
      <c r="B1532" t="str">
        <f t="shared" si="28"/>
        <v>2017.3.42</v>
      </c>
      <c r="C1532" t="s">
        <v>57</v>
      </c>
      <c r="D1532">
        <f>VLOOKUP(C1532,[1]StateCodeMapping!$A$2:$B$52,2,FALSE)</f>
        <v>42</v>
      </c>
      <c r="E1532">
        <v>85036</v>
      </c>
      <c r="F1532">
        <v>3</v>
      </c>
      <c r="G1532">
        <f t="shared" si="29"/>
        <v>71430.240000000005</v>
      </c>
    </row>
    <row r="1533" spans="1:7" x14ac:dyDescent="0.3">
      <c r="A1533">
        <v>2017</v>
      </c>
      <c r="B1533" t="str">
        <f t="shared" si="28"/>
        <v>2017.4.42</v>
      </c>
      <c r="C1533" t="s">
        <v>57</v>
      </c>
      <c r="D1533">
        <f>VLOOKUP(C1533,[1]StateCodeMapping!$A$2:$B$52,2,FALSE)</f>
        <v>42</v>
      </c>
      <c r="E1533">
        <v>85036</v>
      </c>
      <c r="F1533">
        <v>4</v>
      </c>
      <c r="G1533">
        <f t="shared" si="29"/>
        <v>85036</v>
      </c>
    </row>
    <row r="1534" spans="1:7" x14ac:dyDescent="0.3">
      <c r="A1534">
        <v>2017</v>
      </c>
      <c r="B1534" t="str">
        <f t="shared" si="28"/>
        <v>2017.5.42</v>
      </c>
      <c r="C1534" t="s">
        <v>57</v>
      </c>
      <c r="D1534">
        <f>VLOOKUP(C1534,[1]StateCodeMapping!$A$2:$B$52,2,FALSE)</f>
        <v>42</v>
      </c>
      <c r="E1534">
        <v>85036</v>
      </c>
      <c r="F1534">
        <v>5</v>
      </c>
      <c r="G1534">
        <f t="shared" si="29"/>
        <v>98641.760000000009</v>
      </c>
    </row>
    <row r="1535" spans="1:7" x14ac:dyDescent="0.3">
      <c r="A1535">
        <v>2017</v>
      </c>
      <c r="B1535" t="str">
        <f t="shared" si="28"/>
        <v>2017.6.42</v>
      </c>
      <c r="C1535" t="s">
        <v>57</v>
      </c>
      <c r="D1535">
        <f>VLOOKUP(C1535,[1]StateCodeMapping!$A$2:$B$52,2,FALSE)</f>
        <v>42</v>
      </c>
      <c r="E1535">
        <v>85036</v>
      </c>
      <c r="F1535">
        <v>6</v>
      </c>
      <c r="G1535">
        <f t="shared" si="29"/>
        <v>112247.52</v>
      </c>
    </row>
    <row r="1536" spans="1:7" x14ac:dyDescent="0.3">
      <c r="A1536">
        <v>2017</v>
      </c>
      <c r="B1536" t="str">
        <f t="shared" si="28"/>
        <v>2017.7.42</v>
      </c>
      <c r="C1536" t="s">
        <v>57</v>
      </c>
      <c r="D1536">
        <f>VLOOKUP(C1536,[1]StateCodeMapping!$A$2:$B$52,2,FALSE)</f>
        <v>42</v>
      </c>
      <c r="E1536">
        <v>85036</v>
      </c>
      <c r="F1536">
        <v>7</v>
      </c>
      <c r="G1536">
        <f t="shared" si="29"/>
        <v>125853.28</v>
      </c>
    </row>
    <row r="1537" spans="1:7" x14ac:dyDescent="0.3">
      <c r="A1537">
        <v>2017</v>
      </c>
      <c r="B1537" t="str">
        <f t="shared" si="28"/>
        <v>2017.8.42</v>
      </c>
      <c r="C1537" t="s">
        <v>57</v>
      </c>
      <c r="D1537">
        <f>VLOOKUP(C1537,[1]StateCodeMapping!$A$2:$B$52,2,FALSE)</f>
        <v>42</v>
      </c>
      <c r="E1537">
        <v>85036</v>
      </c>
      <c r="F1537">
        <v>8</v>
      </c>
      <c r="G1537">
        <f t="shared" si="29"/>
        <v>139459.04</v>
      </c>
    </row>
    <row r="1538" spans="1:7" x14ac:dyDescent="0.3">
      <c r="A1538">
        <v>2017</v>
      </c>
      <c r="B1538" t="str">
        <f t="shared" ref="B1538:B1601" si="30">A1538&amp;"."&amp;F1538&amp;"."&amp;D1538</f>
        <v>2017.1.44</v>
      </c>
      <c r="C1538" t="s">
        <v>58</v>
      </c>
      <c r="D1538">
        <f>VLOOKUP(C1538,[1]StateCodeMapping!$A$2:$B$52,2,FALSE)</f>
        <v>44</v>
      </c>
      <c r="E1538">
        <v>91452</v>
      </c>
      <c r="F1538">
        <v>1</v>
      </c>
      <c r="G1538">
        <f t="shared" ref="G1538:G1601" si="31">E1538*(0.52+(F1538-1)*0.16)</f>
        <v>47555.040000000001</v>
      </c>
    </row>
    <row r="1539" spans="1:7" x14ac:dyDescent="0.3">
      <c r="A1539">
        <v>2017</v>
      </c>
      <c r="B1539" t="str">
        <f t="shared" si="30"/>
        <v>2017.2.44</v>
      </c>
      <c r="C1539" t="s">
        <v>58</v>
      </c>
      <c r="D1539">
        <f>VLOOKUP(C1539,[1]StateCodeMapping!$A$2:$B$52,2,FALSE)</f>
        <v>44</v>
      </c>
      <c r="E1539">
        <v>91452</v>
      </c>
      <c r="F1539">
        <v>2</v>
      </c>
      <c r="G1539">
        <f t="shared" si="31"/>
        <v>62187.360000000008</v>
      </c>
    </row>
    <row r="1540" spans="1:7" x14ac:dyDescent="0.3">
      <c r="A1540">
        <v>2017</v>
      </c>
      <c r="B1540" t="str">
        <f t="shared" si="30"/>
        <v>2017.3.44</v>
      </c>
      <c r="C1540" t="s">
        <v>58</v>
      </c>
      <c r="D1540">
        <f>VLOOKUP(C1540,[1]StateCodeMapping!$A$2:$B$52,2,FALSE)</f>
        <v>44</v>
      </c>
      <c r="E1540">
        <v>91452</v>
      </c>
      <c r="F1540">
        <v>3</v>
      </c>
      <c r="G1540">
        <f t="shared" si="31"/>
        <v>76819.680000000008</v>
      </c>
    </row>
    <row r="1541" spans="1:7" x14ac:dyDescent="0.3">
      <c r="A1541">
        <v>2017</v>
      </c>
      <c r="B1541" t="str">
        <f t="shared" si="30"/>
        <v>2017.4.44</v>
      </c>
      <c r="C1541" t="s">
        <v>58</v>
      </c>
      <c r="D1541">
        <f>VLOOKUP(C1541,[1]StateCodeMapping!$A$2:$B$52,2,FALSE)</f>
        <v>44</v>
      </c>
      <c r="E1541">
        <v>91452</v>
      </c>
      <c r="F1541">
        <v>4</v>
      </c>
      <c r="G1541">
        <f t="shared" si="31"/>
        <v>91452</v>
      </c>
    </row>
    <row r="1542" spans="1:7" x14ac:dyDescent="0.3">
      <c r="A1542">
        <v>2017</v>
      </c>
      <c r="B1542" t="str">
        <f t="shared" si="30"/>
        <v>2017.5.44</v>
      </c>
      <c r="C1542" t="s">
        <v>58</v>
      </c>
      <c r="D1542">
        <f>VLOOKUP(C1542,[1]StateCodeMapping!$A$2:$B$52,2,FALSE)</f>
        <v>44</v>
      </c>
      <c r="E1542">
        <v>91452</v>
      </c>
      <c r="F1542">
        <v>5</v>
      </c>
      <c r="G1542">
        <f t="shared" si="31"/>
        <v>106084.32</v>
      </c>
    </row>
    <row r="1543" spans="1:7" x14ac:dyDescent="0.3">
      <c r="A1543">
        <v>2017</v>
      </c>
      <c r="B1543" t="str">
        <f t="shared" si="30"/>
        <v>2017.6.44</v>
      </c>
      <c r="C1543" t="s">
        <v>58</v>
      </c>
      <c r="D1543">
        <f>VLOOKUP(C1543,[1]StateCodeMapping!$A$2:$B$52,2,FALSE)</f>
        <v>44</v>
      </c>
      <c r="E1543">
        <v>91452</v>
      </c>
      <c r="F1543">
        <v>6</v>
      </c>
      <c r="G1543">
        <f t="shared" si="31"/>
        <v>120716.64</v>
      </c>
    </row>
    <row r="1544" spans="1:7" x14ac:dyDescent="0.3">
      <c r="A1544">
        <v>2017</v>
      </c>
      <c r="B1544" t="str">
        <f t="shared" si="30"/>
        <v>2017.7.44</v>
      </c>
      <c r="C1544" t="s">
        <v>58</v>
      </c>
      <c r="D1544">
        <f>VLOOKUP(C1544,[1]StateCodeMapping!$A$2:$B$52,2,FALSE)</f>
        <v>44</v>
      </c>
      <c r="E1544">
        <v>91452</v>
      </c>
      <c r="F1544">
        <v>7</v>
      </c>
      <c r="G1544">
        <f t="shared" si="31"/>
        <v>135348.96</v>
      </c>
    </row>
    <row r="1545" spans="1:7" x14ac:dyDescent="0.3">
      <c r="A1545">
        <v>2017</v>
      </c>
      <c r="B1545" t="str">
        <f t="shared" si="30"/>
        <v>2017.8.44</v>
      </c>
      <c r="C1545" t="s">
        <v>58</v>
      </c>
      <c r="D1545">
        <f>VLOOKUP(C1545,[1]StateCodeMapping!$A$2:$B$52,2,FALSE)</f>
        <v>44</v>
      </c>
      <c r="E1545">
        <v>91452</v>
      </c>
      <c r="F1545">
        <v>8</v>
      </c>
      <c r="G1545">
        <f t="shared" si="31"/>
        <v>149981.28</v>
      </c>
    </row>
    <row r="1546" spans="1:7" x14ac:dyDescent="0.3">
      <c r="A1546">
        <v>2017</v>
      </c>
      <c r="B1546" t="str">
        <f t="shared" si="30"/>
        <v>2017.1.45</v>
      </c>
      <c r="C1546" t="s">
        <v>59</v>
      </c>
      <c r="D1546">
        <f>VLOOKUP(C1546,[1]StateCodeMapping!$A$2:$B$52,2,FALSE)</f>
        <v>45</v>
      </c>
      <c r="E1546">
        <v>66542</v>
      </c>
      <c r="F1546">
        <v>1</v>
      </c>
      <c r="G1546">
        <f t="shared" si="31"/>
        <v>34601.840000000004</v>
      </c>
    </row>
    <row r="1547" spans="1:7" x14ac:dyDescent="0.3">
      <c r="A1547">
        <v>2017</v>
      </c>
      <c r="B1547" t="str">
        <f t="shared" si="30"/>
        <v>2017.2.45</v>
      </c>
      <c r="C1547" t="s">
        <v>59</v>
      </c>
      <c r="D1547">
        <f>VLOOKUP(C1547,[1]StateCodeMapping!$A$2:$B$52,2,FALSE)</f>
        <v>45</v>
      </c>
      <c r="E1547">
        <v>66542</v>
      </c>
      <c r="F1547">
        <v>2</v>
      </c>
      <c r="G1547">
        <f t="shared" si="31"/>
        <v>45248.560000000005</v>
      </c>
    </row>
    <row r="1548" spans="1:7" x14ac:dyDescent="0.3">
      <c r="A1548">
        <v>2017</v>
      </c>
      <c r="B1548" t="str">
        <f t="shared" si="30"/>
        <v>2017.3.45</v>
      </c>
      <c r="C1548" t="s">
        <v>59</v>
      </c>
      <c r="D1548">
        <f>VLOOKUP(C1548,[1]StateCodeMapping!$A$2:$B$52,2,FALSE)</f>
        <v>45</v>
      </c>
      <c r="E1548">
        <v>66542</v>
      </c>
      <c r="F1548">
        <v>3</v>
      </c>
      <c r="G1548">
        <f t="shared" si="31"/>
        <v>55895.280000000006</v>
      </c>
    </row>
    <row r="1549" spans="1:7" x14ac:dyDescent="0.3">
      <c r="A1549">
        <v>2017</v>
      </c>
      <c r="B1549" t="str">
        <f t="shared" si="30"/>
        <v>2017.4.45</v>
      </c>
      <c r="C1549" t="s">
        <v>59</v>
      </c>
      <c r="D1549">
        <f>VLOOKUP(C1549,[1]StateCodeMapping!$A$2:$B$52,2,FALSE)</f>
        <v>45</v>
      </c>
      <c r="E1549">
        <v>66542</v>
      </c>
      <c r="F1549">
        <v>4</v>
      </c>
      <c r="G1549">
        <f t="shared" si="31"/>
        <v>66542</v>
      </c>
    </row>
    <row r="1550" spans="1:7" x14ac:dyDescent="0.3">
      <c r="A1550">
        <v>2017</v>
      </c>
      <c r="B1550" t="str">
        <f t="shared" si="30"/>
        <v>2017.5.45</v>
      </c>
      <c r="C1550" t="s">
        <v>59</v>
      </c>
      <c r="D1550">
        <f>VLOOKUP(C1550,[1]StateCodeMapping!$A$2:$B$52,2,FALSE)</f>
        <v>45</v>
      </c>
      <c r="E1550">
        <v>66542</v>
      </c>
      <c r="F1550">
        <v>5</v>
      </c>
      <c r="G1550">
        <f t="shared" si="31"/>
        <v>77188.720000000016</v>
      </c>
    </row>
    <row r="1551" spans="1:7" x14ac:dyDescent="0.3">
      <c r="A1551">
        <v>2017</v>
      </c>
      <c r="B1551" t="str">
        <f t="shared" si="30"/>
        <v>2017.6.45</v>
      </c>
      <c r="C1551" t="s">
        <v>59</v>
      </c>
      <c r="D1551">
        <f>VLOOKUP(C1551,[1]StateCodeMapping!$A$2:$B$52,2,FALSE)</f>
        <v>45</v>
      </c>
      <c r="E1551">
        <v>66542</v>
      </c>
      <c r="F1551">
        <v>6</v>
      </c>
      <c r="G1551">
        <f t="shared" si="31"/>
        <v>87835.44</v>
      </c>
    </row>
    <row r="1552" spans="1:7" x14ac:dyDescent="0.3">
      <c r="A1552">
        <v>2017</v>
      </c>
      <c r="B1552" t="str">
        <f t="shared" si="30"/>
        <v>2017.7.45</v>
      </c>
      <c r="C1552" t="s">
        <v>59</v>
      </c>
      <c r="D1552">
        <f>VLOOKUP(C1552,[1]StateCodeMapping!$A$2:$B$52,2,FALSE)</f>
        <v>45</v>
      </c>
      <c r="E1552">
        <v>66542</v>
      </c>
      <c r="F1552">
        <v>7</v>
      </c>
      <c r="G1552">
        <f t="shared" si="31"/>
        <v>98482.16</v>
      </c>
    </row>
    <row r="1553" spans="1:7" x14ac:dyDescent="0.3">
      <c r="A1553">
        <v>2017</v>
      </c>
      <c r="B1553" t="str">
        <f t="shared" si="30"/>
        <v>2017.8.45</v>
      </c>
      <c r="C1553" t="s">
        <v>59</v>
      </c>
      <c r="D1553">
        <f>VLOOKUP(C1553,[1]StateCodeMapping!$A$2:$B$52,2,FALSE)</f>
        <v>45</v>
      </c>
      <c r="E1553">
        <v>66542</v>
      </c>
      <c r="F1553">
        <v>8</v>
      </c>
      <c r="G1553">
        <f t="shared" si="31"/>
        <v>109128.88</v>
      </c>
    </row>
    <row r="1554" spans="1:7" x14ac:dyDescent="0.3">
      <c r="A1554">
        <v>2017</v>
      </c>
      <c r="B1554" t="str">
        <f t="shared" si="30"/>
        <v>2017.1.46</v>
      </c>
      <c r="C1554" t="s">
        <v>60</v>
      </c>
      <c r="D1554">
        <f>VLOOKUP(C1554,[1]StateCodeMapping!$A$2:$B$52,2,FALSE)</f>
        <v>46</v>
      </c>
      <c r="E1554">
        <v>76511</v>
      </c>
      <c r="F1554">
        <v>1</v>
      </c>
      <c r="G1554">
        <f t="shared" si="31"/>
        <v>39785.72</v>
      </c>
    </row>
    <row r="1555" spans="1:7" x14ac:dyDescent="0.3">
      <c r="A1555">
        <v>2017</v>
      </c>
      <c r="B1555" t="str">
        <f t="shared" si="30"/>
        <v>2017.2.46</v>
      </c>
      <c r="C1555" t="s">
        <v>60</v>
      </c>
      <c r="D1555">
        <f>VLOOKUP(C1555,[1]StateCodeMapping!$A$2:$B$52,2,FALSE)</f>
        <v>46</v>
      </c>
      <c r="E1555">
        <v>76511</v>
      </c>
      <c r="F1555">
        <v>2</v>
      </c>
      <c r="G1555">
        <f t="shared" si="31"/>
        <v>52027.48</v>
      </c>
    </row>
    <row r="1556" spans="1:7" x14ac:dyDescent="0.3">
      <c r="A1556">
        <v>2017</v>
      </c>
      <c r="B1556" t="str">
        <f t="shared" si="30"/>
        <v>2017.3.46</v>
      </c>
      <c r="C1556" t="s">
        <v>60</v>
      </c>
      <c r="D1556">
        <f>VLOOKUP(C1556,[1]StateCodeMapping!$A$2:$B$52,2,FALSE)</f>
        <v>46</v>
      </c>
      <c r="E1556">
        <v>76511</v>
      </c>
      <c r="F1556">
        <v>3</v>
      </c>
      <c r="G1556">
        <f t="shared" si="31"/>
        <v>64269.240000000005</v>
      </c>
    </row>
    <row r="1557" spans="1:7" x14ac:dyDescent="0.3">
      <c r="A1557">
        <v>2017</v>
      </c>
      <c r="B1557" t="str">
        <f t="shared" si="30"/>
        <v>2017.4.46</v>
      </c>
      <c r="C1557" t="s">
        <v>60</v>
      </c>
      <c r="D1557">
        <f>VLOOKUP(C1557,[1]StateCodeMapping!$A$2:$B$52,2,FALSE)</f>
        <v>46</v>
      </c>
      <c r="E1557">
        <v>76511</v>
      </c>
      <c r="F1557">
        <v>4</v>
      </c>
      <c r="G1557">
        <f t="shared" si="31"/>
        <v>76511</v>
      </c>
    </row>
    <row r="1558" spans="1:7" x14ac:dyDescent="0.3">
      <c r="A1558">
        <v>2017</v>
      </c>
      <c r="B1558" t="str">
        <f t="shared" si="30"/>
        <v>2017.5.46</v>
      </c>
      <c r="C1558" t="s">
        <v>60</v>
      </c>
      <c r="D1558">
        <f>VLOOKUP(C1558,[1]StateCodeMapping!$A$2:$B$52,2,FALSE)</f>
        <v>46</v>
      </c>
      <c r="E1558">
        <v>76511</v>
      </c>
      <c r="F1558">
        <v>5</v>
      </c>
      <c r="G1558">
        <f t="shared" si="31"/>
        <v>88752.760000000009</v>
      </c>
    </row>
    <row r="1559" spans="1:7" x14ac:dyDescent="0.3">
      <c r="A1559">
        <v>2017</v>
      </c>
      <c r="B1559" t="str">
        <f t="shared" si="30"/>
        <v>2017.6.46</v>
      </c>
      <c r="C1559" t="s">
        <v>60</v>
      </c>
      <c r="D1559">
        <f>VLOOKUP(C1559,[1]StateCodeMapping!$A$2:$B$52,2,FALSE)</f>
        <v>46</v>
      </c>
      <c r="E1559">
        <v>76511</v>
      </c>
      <c r="F1559">
        <v>6</v>
      </c>
      <c r="G1559">
        <f t="shared" si="31"/>
        <v>100994.52</v>
      </c>
    </row>
    <row r="1560" spans="1:7" x14ac:dyDescent="0.3">
      <c r="A1560">
        <v>2017</v>
      </c>
      <c r="B1560" t="str">
        <f t="shared" si="30"/>
        <v>2017.7.46</v>
      </c>
      <c r="C1560" t="s">
        <v>60</v>
      </c>
      <c r="D1560">
        <f>VLOOKUP(C1560,[1]StateCodeMapping!$A$2:$B$52,2,FALSE)</f>
        <v>46</v>
      </c>
      <c r="E1560">
        <v>76511</v>
      </c>
      <c r="F1560">
        <v>7</v>
      </c>
      <c r="G1560">
        <f t="shared" si="31"/>
        <v>113236.28</v>
      </c>
    </row>
    <row r="1561" spans="1:7" x14ac:dyDescent="0.3">
      <c r="A1561">
        <v>2017</v>
      </c>
      <c r="B1561" t="str">
        <f t="shared" si="30"/>
        <v>2017.8.46</v>
      </c>
      <c r="C1561" t="s">
        <v>60</v>
      </c>
      <c r="D1561">
        <f>VLOOKUP(C1561,[1]StateCodeMapping!$A$2:$B$52,2,FALSE)</f>
        <v>46</v>
      </c>
      <c r="E1561">
        <v>76511</v>
      </c>
      <c r="F1561">
        <v>8</v>
      </c>
      <c r="G1561">
        <f t="shared" si="31"/>
        <v>125478.04000000001</v>
      </c>
    </row>
    <row r="1562" spans="1:7" x14ac:dyDescent="0.3">
      <c r="A1562">
        <v>2017</v>
      </c>
      <c r="B1562" t="str">
        <f t="shared" si="30"/>
        <v>2017.1.47</v>
      </c>
      <c r="C1562" t="s">
        <v>8</v>
      </c>
      <c r="D1562">
        <f>VLOOKUP(C1562,[1]StateCodeMapping!$A$2:$B$52,2,FALSE)</f>
        <v>47</v>
      </c>
      <c r="E1562">
        <v>67026</v>
      </c>
      <c r="F1562">
        <v>1</v>
      </c>
      <c r="G1562">
        <f t="shared" si="31"/>
        <v>34853.520000000004</v>
      </c>
    </row>
    <row r="1563" spans="1:7" x14ac:dyDescent="0.3">
      <c r="A1563">
        <v>2017</v>
      </c>
      <c r="B1563" t="str">
        <f t="shared" si="30"/>
        <v>2017.2.47</v>
      </c>
      <c r="C1563" t="s">
        <v>8</v>
      </c>
      <c r="D1563">
        <f>VLOOKUP(C1563,[1]StateCodeMapping!$A$2:$B$52,2,FALSE)</f>
        <v>47</v>
      </c>
      <c r="E1563">
        <v>67026</v>
      </c>
      <c r="F1563">
        <v>2</v>
      </c>
      <c r="G1563">
        <f t="shared" si="31"/>
        <v>45577.68</v>
      </c>
    </row>
    <row r="1564" spans="1:7" x14ac:dyDescent="0.3">
      <c r="A1564">
        <v>2017</v>
      </c>
      <c r="B1564" t="str">
        <f t="shared" si="30"/>
        <v>2017.3.47</v>
      </c>
      <c r="C1564" t="s">
        <v>8</v>
      </c>
      <c r="D1564">
        <f>VLOOKUP(C1564,[1]StateCodeMapping!$A$2:$B$52,2,FALSE)</f>
        <v>47</v>
      </c>
      <c r="E1564">
        <v>67026</v>
      </c>
      <c r="F1564">
        <v>3</v>
      </c>
      <c r="G1564">
        <f t="shared" si="31"/>
        <v>56301.840000000004</v>
      </c>
    </row>
    <row r="1565" spans="1:7" x14ac:dyDescent="0.3">
      <c r="A1565">
        <v>2017</v>
      </c>
      <c r="B1565" t="str">
        <f t="shared" si="30"/>
        <v>2017.4.47</v>
      </c>
      <c r="C1565" t="s">
        <v>8</v>
      </c>
      <c r="D1565">
        <f>VLOOKUP(C1565,[1]StateCodeMapping!$A$2:$B$52,2,FALSE)</f>
        <v>47</v>
      </c>
      <c r="E1565">
        <v>67026</v>
      </c>
      <c r="F1565">
        <v>4</v>
      </c>
      <c r="G1565">
        <f t="shared" si="31"/>
        <v>67026</v>
      </c>
    </row>
    <row r="1566" spans="1:7" x14ac:dyDescent="0.3">
      <c r="A1566">
        <v>2017</v>
      </c>
      <c r="B1566" t="str">
        <f t="shared" si="30"/>
        <v>2017.5.47</v>
      </c>
      <c r="C1566" t="s">
        <v>8</v>
      </c>
      <c r="D1566">
        <f>VLOOKUP(C1566,[1]StateCodeMapping!$A$2:$B$52,2,FALSE)</f>
        <v>47</v>
      </c>
      <c r="E1566">
        <v>67026</v>
      </c>
      <c r="F1566">
        <v>5</v>
      </c>
      <c r="G1566">
        <f t="shared" si="31"/>
        <v>77750.16</v>
      </c>
    </row>
    <row r="1567" spans="1:7" x14ac:dyDescent="0.3">
      <c r="A1567">
        <v>2017</v>
      </c>
      <c r="B1567" t="str">
        <f t="shared" si="30"/>
        <v>2017.6.47</v>
      </c>
      <c r="C1567" t="s">
        <v>8</v>
      </c>
      <c r="D1567">
        <f>VLOOKUP(C1567,[1]StateCodeMapping!$A$2:$B$52,2,FALSE)</f>
        <v>47</v>
      </c>
      <c r="E1567">
        <v>67026</v>
      </c>
      <c r="F1567">
        <v>6</v>
      </c>
      <c r="G1567">
        <f t="shared" si="31"/>
        <v>88474.32</v>
      </c>
    </row>
    <row r="1568" spans="1:7" x14ac:dyDescent="0.3">
      <c r="A1568">
        <v>2017</v>
      </c>
      <c r="B1568" t="str">
        <f t="shared" si="30"/>
        <v>2017.7.47</v>
      </c>
      <c r="C1568" t="s">
        <v>8</v>
      </c>
      <c r="D1568">
        <f>VLOOKUP(C1568,[1]StateCodeMapping!$A$2:$B$52,2,FALSE)</f>
        <v>47</v>
      </c>
      <c r="E1568">
        <v>67026</v>
      </c>
      <c r="F1568">
        <v>7</v>
      </c>
      <c r="G1568">
        <f t="shared" si="31"/>
        <v>99198.48</v>
      </c>
    </row>
    <row r="1569" spans="1:7" x14ac:dyDescent="0.3">
      <c r="A1569">
        <v>2017</v>
      </c>
      <c r="B1569" t="str">
        <f t="shared" si="30"/>
        <v>2017.8.47</v>
      </c>
      <c r="C1569" t="s">
        <v>8</v>
      </c>
      <c r="D1569">
        <f>VLOOKUP(C1569,[1]StateCodeMapping!$A$2:$B$52,2,FALSE)</f>
        <v>47</v>
      </c>
      <c r="E1569">
        <v>67026</v>
      </c>
      <c r="F1569">
        <v>8</v>
      </c>
      <c r="G1569">
        <f t="shared" si="31"/>
        <v>109922.64000000001</v>
      </c>
    </row>
    <row r="1570" spans="1:7" x14ac:dyDescent="0.3">
      <c r="A1570">
        <v>2017</v>
      </c>
      <c r="B1570" t="str">
        <f t="shared" si="30"/>
        <v>2017.1.48</v>
      </c>
      <c r="C1570" t="s">
        <v>61</v>
      </c>
      <c r="D1570">
        <f>VLOOKUP(C1570,[1]StateCodeMapping!$A$2:$B$52,2,FALSE)</f>
        <v>48</v>
      </c>
      <c r="E1570">
        <v>71307</v>
      </c>
      <c r="F1570">
        <v>1</v>
      </c>
      <c r="G1570">
        <f t="shared" si="31"/>
        <v>37079.64</v>
      </c>
    </row>
    <row r="1571" spans="1:7" x14ac:dyDescent="0.3">
      <c r="A1571">
        <v>2017</v>
      </c>
      <c r="B1571" t="str">
        <f t="shared" si="30"/>
        <v>2017.2.48</v>
      </c>
      <c r="C1571" t="s">
        <v>61</v>
      </c>
      <c r="D1571">
        <f>VLOOKUP(C1571,[1]StateCodeMapping!$A$2:$B$52,2,FALSE)</f>
        <v>48</v>
      </c>
      <c r="E1571">
        <v>71307</v>
      </c>
      <c r="F1571">
        <v>2</v>
      </c>
      <c r="G1571">
        <f t="shared" si="31"/>
        <v>48488.76</v>
      </c>
    </row>
    <row r="1572" spans="1:7" x14ac:dyDescent="0.3">
      <c r="A1572">
        <v>2017</v>
      </c>
      <c r="B1572" t="str">
        <f t="shared" si="30"/>
        <v>2017.3.48</v>
      </c>
      <c r="C1572" t="s">
        <v>61</v>
      </c>
      <c r="D1572">
        <f>VLOOKUP(C1572,[1]StateCodeMapping!$A$2:$B$52,2,FALSE)</f>
        <v>48</v>
      </c>
      <c r="E1572">
        <v>71307</v>
      </c>
      <c r="F1572">
        <v>3</v>
      </c>
      <c r="G1572">
        <f t="shared" si="31"/>
        <v>59897.880000000005</v>
      </c>
    </row>
    <row r="1573" spans="1:7" x14ac:dyDescent="0.3">
      <c r="A1573">
        <v>2017</v>
      </c>
      <c r="B1573" t="str">
        <f t="shared" si="30"/>
        <v>2017.4.48</v>
      </c>
      <c r="C1573" t="s">
        <v>61</v>
      </c>
      <c r="D1573">
        <f>VLOOKUP(C1573,[1]StateCodeMapping!$A$2:$B$52,2,FALSE)</f>
        <v>48</v>
      </c>
      <c r="E1573">
        <v>71307</v>
      </c>
      <c r="F1573">
        <v>4</v>
      </c>
      <c r="G1573">
        <f t="shared" si="31"/>
        <v>71307</v>
      </c>
    </row>
    <row r="1574" spans="1:7" x14ac:dyDescent="0.3">
      <c r="A1574">
        <v>2017</v>
      </c>
      <c r="B1574" t="str">
        <f t="shared" si="30"/>
        <v>2017.5.48</v>
      </c>
      <c r="C1574" t="s">
        <v>61</v>
      </c>
      <c r="D1574">
        <f>VLOOKUP(C1574,[1]StateCodeMapping!$A$2:$B$52,2,FALSE)</f>
        <v>48</v>
      </c>
      <c r="E1574">
        <v>71307</v>
      </c>
      <c r="F1574">
        <v>5</v>
      </c>
      <c r="G1574">
        <f t="shared" si="31"/>
        <v>82716.12000000001</v>
      </c>
    </row>
    <row r="1575" spans="1:7" x14ac:dyDescent="0.3">
      <c r="A1575">
        <v>2017</v>
      </c>
      <c r="B1575" t="str">
        <f t="shared" si="30"/>
        <v>2017.6.48</v>
      </c>
      <c r="C1575" t="s">
        <v>61</v>
      </c>
      <c r="D1575">
        <f>VLOOKUP(C1575,[1]StateCodeMapping!$A$2:$B$52,2,FALSE)</f>
        <v>48</v>
      </c>
      <c r="E1575">
        <v>71307</v>
      </c>
      <c r="F1575">
        <v>6</v>
      </c>
      <c r="G1575">
        <f t="shared" si="31"/>
        <v>94125.24</v>
      </c>
    </row>
    <row r="1576" spans="1:7" x14ac:dyDescent="0.3">
      <c r="A1576">
        <v>2017</v>
      </c>
      <c r="B1576" t="str">
        <f t="shared" si="30"/>
        <v>2017.7.48</v>
      </c>
      <c r="C1576" t="s">
        <v>61</v>
      </c>
      <c r="D1576">
        <f>VLOOKUP(C1576,[1]StateCodeMapping!$A$2:$B$52,2,FALSE)</f>
        <v>48</v>
      </c>
      <c r="E1576">
        <v>71307</v>
      </c>
      <c r="F1576">
        <v>7</v>
      </c>
      <c r="G1576">
        <f t="shared" si="31"/>
        <v>105534.36</v>
      </c>
    </row>
    <row r="1577" spans="1:7" x14ac:dyDescent="0.3">
      <c r="A1577">
        <v>2017</v>
      </c>
      <c r="B1577" t="str">
        <f t="shared" si="30"/>
        <v>2017.8.48</v>
      </c>
      <c r="C1577" t="s">
        <v>61</v>
      </c>
      <c r="D1577">
        <f>VLOOKUP(C1577,[1]StateCodeMapping!$A$2:$B$52,2,FALSE)</f>
        <v>48</v>
      </c>
      <c r="E1577">
        <v>71307</v>
      </c>
      <c r="F1577">
        <v>8</v>
      </c>
      <c r="G1577">
        <f t="shared" si="31"/>
        <v>116943.48000000001</v>
      </c>
    </row>
    <row r="1578" spans="1:7" x14ac:dyDescent="0.3">
      <c r="A1578">
        <v>2017</v>
      </c>
      <c r="B1578" t="str">
        <f t="shared" si="30"/>
        <v>2017.1.49</v>
      </c>
      <c r="C1578" t="s">
        <v>62</v>
      </c>
      <c r="D1578">
        <f>VLOOKUP(C1578,[1]StateCodeMapping!$A$2:$B$52,2,FALSE)</f>
        <v>49</v>
      </c>
      <c r="E1578">
        <v>72805</v>
      </c>
      <c r="F1578">
        <v>1</v>
      </c>
      <c r="G1578">
        <f t="shared" si="31"/>
        <v>37858.6</v>
      </c>
    </row>
    <row r="1579" spans="1:7" x14ac:dyDescent="0.3">
      <c r="A1579">
        <v>2017</v>
      </c>
      <c r="B1579" t="str">
        <f t="shared" si="30"/>
        <v>2017.2.49</v>
      </c>
      <c r="C1579" t="s">
        <v>62</v>
      </c>
      <c r="D1579">
        <f>VLOOKUP(C1579,[1]StateCodeMapping!$A$2:$B$52,2,FALSE)</f>
        <v>49</v>
      </c>
      <c r="E1579">
        <v>72805</v>
      </c>
      <c r="F1579">
        <v>2</v>
      </c>
      <c r="G1579">
        <f t="shared" si="31"/>
        <v>49507.4</v>
      </c>
    </row>
    <row r="1580" spans="1:7" x14ac:dyDescent="0.3">
      <c r="A1580">
        <v>2017</v>
      </c>
      <c r="B1580" t="str">
        <f t="shared" si="30"/>
        <v>2017.3.49</v>
      </c>
      <c r="C1580" t="s">
        <v>62</v>
      </c>
      <c r="D1580">
        <f>VLOOKUP(C1580,[1]StateCodeMapping!$A$2:$B$52,2,FALSE)</f>
        <v>49</v>
      </c>
      <c r="E1580">
        <v>72805</v>
      </c>
      <c r="F1580">
        <v>3</v>
      </c>
      <c r="G1580">
        <f t="shared" si="31"/>
        <v>61156.200000000004</v>
      </c>
    </row>
    <row r="1581" spans="1:7" x14ac:dyDescent="0.3">
      <c r="A1581">
        <v>2017</v>
      </c>
      <c r="B1581" t="str">
        <f t="shared" si="30"/>
        <v>2017.4.49</v>
      </c>
      <c r="C1581" t="s">
        <v>62</v>
      </c>
      <c r="D1581">
        <f>VLOOKUP(C1581,[1]StateCodeMapping!$A$2:$B$52,2,FALSE)</f>
        <v>49</v>
      </c>
      <c r="E1581">
        <v>72805</v>
      </c>
      <c r="F1581">
        <v>4</v>
      </c>
      <c r="G1581">
        <f t="shared" si="31"/>
        <v>72805</v>
      </c>
    </row>
    <row r="1582" spans="1:7" x14ac:dyDescent="0.3">
      <c r="A1582">
        <v>2017</v>
      </c>
      <c r="B1582" t="str">
        <f t="shared" si="30"/>
        <v>2017.5.49</v>
      </c>
      <c r="C1582" t="s">
        <v>62</v>
      </c>
      <c r="D1582">
        <f>VLOOKUP(C1582,[1]StateCodeMapping!$A$2:$B$52,2,FALSE)</f>
        <v>49</v>
      </c>
      <c r="E1582">
        <v>72805</v>
      </c>
      <c r="F1582">
        <v>5</v>
      </c>
      <c r="G1582">
        <f t="shared" si="31"/>
        <v>84453.800000000017</v>
      </c>
    </row>
    <row r="1583" spans="1:7" x14ac:dyDescent="0.3">
      <c r="A1583">
        <v>2017</v>
      </c>
      <c r="B1583" t="str">
        <f t="shared" si="30"/>
        <v>2017.6.49</v>
      </c>
      <c r="C1583" t="s">
        <v>62</v>
      </c>
      <c r="D1583">
        <f>VLOOKUP(C1583,[1]StateCodeMapping!$A$2:$B$52,2,FALSE)</f>
        <v>49</v>
      </c>
      <c r="E1583">
        <v>72805</v>
      </c>
      <c r="F1583">
        <v>6</v>
      </c>
      <c r="G1583">
        <f t="shared" si="31"/>
        <v>96102.6</v>
      </c>
    </row>
    <row r="1584" spans="1:7" x14ac:dyDescent="0.3">
      <c r="A1584">
        <v>2017</v>
      </c>
      <c r="B1584" t="str">
        <f t="shared" si="30"/>
        <v>2017.7.49</v>
      </c>
      <c r="C1584" t="s">
        <v>62</v>
      </c>
      <c r="D1584">
        <f>VLOOKUP(C1584,[1]StateCodeMapping!$A$2:$B$52,2,FALSE)</f>
        <v>49</v>
      </c>
      <c r="E1584">
        <v>72805</v>
      </c>
      <c r="F1584">
        <v>7</v>
      </c>
      <c r="G1584">
        <f t="shared" si="31"/>
        <v>107751.4</v>
      </c>
    </row>
    <row r="1585" spans="1:7" x14ac:dyDescent="0.3">
      <c r="A1585">
        <v>2017</v>
      </c>
      <c r="B1585" t="str">
        <f t="shared" si="30"/>
        <v>2017.8.49</v>
      </c>
      <c r="C1585" t="s">
        <v>62</v>
      </c>
      <c r="D1585">
        <f>VLOOKUP(C1585,[1]StateCodeMapping!$A$2:$B$52,2,FALSE)</f>
        <v>49</v>
      </c>
      <c r="E1585">
        <v>72805</v>
      </c>
      <c r="F1585">
        <v>8</v>
      </c>
      <c r="G1585">
        <f t="shared" si="31"/>
        <v>119400.20000000001</v>
      </c>
    </row>
    <row r="1586" spans="1:7" x14ac:dyDescent="0.3">
      <c r="A1586">
        <v>2017</v>
      </c>
      <c r="B1586" t="str">
        <f t="shared" si="30"/>
        <v>2017.1.50</v>
      </c>
      <c r="C1586" t="s">
        <v>63</v>
      </c>
      <c r="D1586">
        <f>VLOOKUP(C1586,[1]StateCodeMapping!$A$2:$B$52,2,FALSE)</f>
        <v>50</v>
      </c>
      <c r="E1586">
        <v>84421</v>
      </c>
      <c r="F1586">
        <v>1</v>
      </c>
      <c r="G1586">
        <f t="shared" si="31"/>
        <v>43898.92</v>
      </c>
    </row>
    <row r="1587" spans="1:7" x14ac:dyDescent="0.3">
      <c r="A1587">
        <v>2017</v>
      </c>
      <c r="B1587" t="str">
        <f t="shared" si="30"/>
        <v>2017.2.50</v>
      </c>
      <c r="C1587" t="s">
        <v>63</v>
      </c>
      <c r="D1587">
        <f>VLOOKUP(C1587,[1]StateCodeMapping!$A$2:$B$52,2,FALSE)</f>
        <v>50</v>
      </c>
      <c r="E1587">
        <v>84421</v>
      </c>
      <c r="F1587">
        <v>2</v>
      </c>
      <c r="G1587">
        <f t="shared" si="31"/>
        <v>57406.280000000006</v>
      </c>
    </row>
    <row r="1588" spans="1:7" x14ac:dyDescent="0.3">
      <c r="A1588">
        <v>2017</v>
      </c>
      <c r="B1588" t="str">
        <f t="shared" si="30"/>
        <v>2017.3.50</v>
      </c>
      <c r="C1588" t="s">
        <v>63</v>
      </c>
      <c r="D1588">
        <f>VLOOKUP(C1588,[1]StateCodeMapping!$A$2:$B$52,2,FALSE)</f>
        <v>50</v>
      </c>
      <c r="E1588">
        <v>84421</v>
      </c>
      <c r="F1588">
        <v>3</v>
      </c>
      <c r="G1588">
        <f t="shared" si="31"/>
        <v>70913.640000000014</v>
      </c>
    </row>
    <row r="1589" spans="1:7" x14ac:dyDescent="0.3">
      <c r="A1589">
        <v>2017</v>
      </c>
      <c r="B1589" t="str">
        <f t="shared" si="30"/>
        <v>2017.4.50</v>
      </c>
      <c r="C1589" t="s">
        <v>63</v>
      </c>
      <c r="D1589">
        <f>VLOOKUP(C1589,[1]StateCodeMapping!$A$2:$B$52,2,FALSE)</f>
        <v>50</v>
      </c>
      <c r="E1589">
        <v>84421</v>
      </c>
      <c r="F1589">
        <v>4</v>
      </c>
      <c r="G1589">
        <f t="shared" si="31"/>
        <v>84421</v>
      </c>
    </row>
    <row r="1590" spans="1:7" x14ac:dyDescent="0.3">
      <c r="A1590">
        <v>2017</v>
      </c>
      <c r="B1590" t="str">
        <f t="shared" si="30"/>
        <v>2017.5.50</v>
      </c>
      <c r="C1590" t="s">
        <v>63</v>
      </c>
      <c r="D1590">
        <f>VLOOKUP(C1590,[1]StateCodeMapping!$A$2:$B$52,2,FALSE)</f>
        <v>50</v>
      </c>
      <c r="E1590">
        <v>84421</v>
      </c>
      <c r="F1590">
        <v>5</v>
      </c>
      <c r="G1590">
        <f t="shared" si="31"/>
        <v>97928.360000000015</v>
      </c>
    </row>
    <row r="1591" spans="1:7" x14ac:dyDescent="0.3">
      <c r="A1591">
        <v>2017</v>
      </c>
      <c r="B1591" t="str">
        <f t="shared" si="30"/>
        <v>2017.6.50</v>
      </c>
      <c r="C1591" t="s">
        <v>63</v>
      </c>
      <c r="D1591">
        <f>VLOOKUP(C1591,[1]StateCodeMapping!$A$2:$B$52,2,FALSE)</f>
        <v>50</v>
      </c>
      <c r="E1591">
        <v>84421</v>
      </c>
      <c r="F1591">
        <v>6</v>
      </c>
      <c r="G1591">
        <f t="shared" si="31"/>
        <v>111435.72</v>
      </c>
    </row>
    <row r="1592" spans="1:7" x14ac:dyDescent="0.3">
      <c r="A1592">
        <v>2017</v>
      </c>
      <c r="B1592" t="str">
        <f t="shared" si="30"/>
        <v>2017.7.50</v>
      </c>
      <c r="C1592" t="s">
        <v>63</v>
      </c>
      <c r="D1592">
        <f>VLOOKUP(C1592,[1]StateCodeMapping!$A$2:$B$52,2,FALSE)</f>
        <v>50</v>
      </c>
      <c r="E1592">
        <v>84421</v>
      </c>
      <c r="F1592">
        <v>7</v>
      </c>
      <c r="G1592">
        <f t="shared" si="31"/>
        <v>124943.08</v>
      </c>
    </row>
    <row r="1593" spans="1:7" x14ac:dyDescent="0.3">
      <c r="A1593">
        <v>2017</v>
      </c>
      <c r="B1593" t="str">
        <f t="shared" si="30"/>
        <v>2017.8.50</v>
      </c>
      <c r="C1593" t="s">
        <v>63</v>
      </c>
      <c r="D1593">
        <f>VLOOKUP(C1593,[1]StateCodeMapping!$A$2:$B$52,2,FALSE)</f>
        <v>50</v>
      </c>
      <c r="E1593">
        <v>84421</v>
      </c>
      <c r="F1593">
        <v>8</v>
      </c>
      <c r="G1593">
        <f t="shared" si="31"/>
        <v>138450.44</v>
      </c>
    </row>
    <row r="1594" spans="1:7" x14ac:dyDescent="0.3">
      <c r="A1594">
        <v>2017</v>
      </c>
      <c r="B1594" t="str">
        <f t="shared" si="30"/>
        <v>2017.1.51</v>
      </c>
      <c r="C1594" t="s">
        <v>64</v>
      </c>
      <c r="D1594">
        <f>VLOOKUP(C1594,[1]StateCodeMapping!$A$2:$B$52,2,FALSE)</f>
        <v>51</v>
      </c>
      <c r="E1594">
        <v>94667</v>
      </c>
      <c r="F1594">
        <v>1</v>
      </c>
      <c r="G1594">
        <f t="shared" si="31"/>
        <v>49226.840000000004</v>
      </c>
    </row>
    <row r="1595" spans="1:7" x14ac:dyDescent="0.3">
      <c r="A1595">
        <v>2017</v>
      </c>
      <c r="B1595" t="str">
        <f t="shared" si="30"/>
        <v>2017.2.51</v>
      </c>
      <c r="C1595" t="s">
        <v>64</v>
      </c>
      <c r="D1595">
        <f>VLOOKUP(C1595,[1]StateCodeMapping!$A$2:$B$52,2,FALSE)</f>
        <v>51</v>
      </c>
      <c r="E1595">
        <v>94667</v>
      </c>
      <c r="F1595">
        <v>2</v>
      </c>
      <c r="G1595">
        <f t="shared" si="31"/>
        <v>64373.560000000005</v>
      </c>
    </row>
    <row r="1596" spans="1:7" x14ac:dyDescent="0.3">
      <c r="A1596">
        <v>2017</v>
      </c>
      <c r="B1596" t="str">
        <f t="shared" si="30"/>
        <v>2017.3.51</v>
      </c>
      <c r="C1596" t="s">
        <v>64</v>
      </c>
      <c r="D1596">
        <f>VLOOKUP(C1596,[1]StateCodeMapping!$A$2:$B$52,2,FALSE)</f>
        <v>51</v>
      </c>
      <c r="E1596">
        <v>94667</v>
      </c>
      <c r="F1596">
        <v>3</v>
      </c>
      <c r="G1596">
        <f t="shared" si="31"/>
        <v>79520.280000000013</v>
      </c>
    </row>
    <row r="1597" spans="1:7" x14ac:dyDescent="0.3">
      <c r="A1597">
        <v>2017</v>
      </c>
      <c r="B1597" t="str">
        <f t="shared" si="30"/>
        <v>2017.4.51</v>
      </c>
      <c r="C1597" t="s">
        <v>64</v>
      </c>
      <c r="D1597">
        <f>VLOOKUP(C1597,[1]StateCodeMapping!$A$2:$B$52,2,FALSE)</f>
        <v>51</v>
      </c>
      <c r="E1597">
        <v>94667</v>
      </c>
      <c r="F1597">
        <v>4</v>
      </c>
      <c r="G1597">
        <f t="shared" si="31"/>
        <v>94667</v>
      </c>
    </row>
    <row r="1598" spans="1:7" x14ac:dyDescent="0.3">
      <c r="A1598">
        <v>2017</v>
      </c>
      <c r="B1598" t="str">
        <f t="shared" si="30"/>
        <v>2017.5.51</v>
      </c>
      <c r="C1598" t="s">
        <v>64</v>
      </c>
      <c r="D1598">
        <f>VLOOKUP(C1598,[1]StateCodeMapping!$A$2:$B$52,2,FALSE)</f>
        <v>51</v>
      </c>
      <c r="E1598">
        <v>94667</v>
      </c>
      <c r="F1598">
        <v>5</v>
      </c>
      <c r="G1598">
        <f t="shared" si="31"/>
        <v>109813.72000000002</v>
      </c>
    </row>
    <row r="1599" spans="1:7" x14ac:dyDescent="0.3">
      <c r="A1599">
        <v>2017</v>
      </c>
      <c r="B1599" t="str">
        <f t="shared" si="30"/>
        <v>2017.6.51</v>
      </c>
      <c r="C1599" t="s">
        <v>64</v>
      </c>
      <c r="D1599">
        <f>VLOOKUP(C1599,[1]StateCodeMapping!$A$2:$B$52,2,FALSE)</f>
        <v>51</v>
      </c>
      <c r="E1599">
        <v>94667</v>
      </c>
      <c r="F1599">
        <v>6</v>
      </c>
      <c r="G1599">
        <f t="shared" si="31"/>
        <v>124960.44</v>
      </c>
    </row>
    <row r="1600" spans="1:7" x14ac:dyDescent="0.3">
      <c r="A1600">
        <v>2017</v>
      </c>
      <c r="B1600" t="str">
        <f t="shared" si="30"/>
        <v>2017.7.51</v>
      </c>
      <c r="C1600" t="s">
        <v>64</v>
      </c>
      <c r="D1600">
        <f>VLOOKUP(C1600,[1]StateCodeMapping!$A$2:$B$52,2,FALSE)</f>
        <v>51</v>
      </c>
      <c r="E1600">
        <v>94667</v>
      </c>
      <c r="F1600">
        <v>7</v>
      </c>
      <c r="G1600">
        <f t="shared" si="31"/>
        <v>140107.16</v>
      </c>
    </row>
    <row r="1601" spans="1:7" x14ac:dyDescent="0.3">
      <c r="A1601">
        <v>2017</v>
      </c>
      <c r="B1601" t="str">
        <f t="shared" si="30"/>
        <v>2017.8.51</v>
      </c>
      <c r="C1601" t="s">
        <v>64</v>
      </c>
      <c r="D1601">
        <f>VLOOKUP(C1601,[1]StateCodeMapping!$A$2:$B$52,2,FALSE)</f>
        <v>51</v>
      </c>
      <c r="E1601">
        <v>94667</v>
      </c>
      <c r="F1601">
        <v>8</v>
      </c>
      <c r="G1601">
        <f t="shared" si="31"/>
        <v>155253.88</v>
      </c>
    </row>
    <row r="1602" spans="1:7" x14ac:dyDescent="0.3">
      <c r="A1602">
        <v>2017</v>
      </c>
      <c r="B1602" t="str">
        <f t="shared" ref="B1602:B1665" si="32">A1602&amp;"."&amp;F1602&amp;"."&amp;D1602</f>
        <v>2017.1.53</v>
      </c>
      <c r="C1602" t="s">
        <v>65</v>
      </c>
      <c r="D1602">
        <f>VLOOKUP(C1602,[1]StateCodeMapping!$A$2:$B$52,2,FALSE)</f>
        <v>53</v>
      </c>
      <c r="E1602" s="24">
        <v>86744</v>
      </c>
      <c r="F1602">
        <v>1</v>
      </c>
      <c r="G1602">
        <f t="shared" ref="G1602:G1665" si="33">E1602*(0.52+(F1602-1)*0.16)</f>
        <v>45106.880000000005</v>
      </c>
    </row>
    <row r="1603" spans="1:7" x14ac:dyDescent="0.3">
      <c r="A1603">
        <v>2017</v>
      </c>
      <c r="B1603" t="str">
        <f t="shared" si="32"/>
        <v>2017.2.53</v>
      </c>
      <c r="C1603" t="s">
        <v>65</v>
      </c>
      <c r="D1603">
        <f>VLOOKUP(C1603,[1]StateCodeMapping!$A$2:$B$52,2,FALSE)</f>
        <v>53</v>
      </c>
      <c r="E1603" s="24">
        <v>86744</v>
      </c>
      <c r="F1603">
        <v>2</v>
      </c>
      <c r="G1603">
        <f t="shared" si="33"/>
        <v>58985.920000000006</v>
      </c>
    </row>
    <row r="1604" spans="1:7" x14ac:dyDescent="0.3">
      <c r="A1604">
        <v>2017</v>
      </c>
      <c r="B1604" t="str">
        <f t="shared" si="32"/>
        <v>2017.3.53</v>
      </c>
      <c r="C1604" t="s">
        <v>65</v>
      </c>
      <c r="D1604">
        <f>VLOOKUP(C1604,[1]StateCodeMapping!$A$2:$B$52,2,FALSE)</f>
        <v>53</v>
      </c>
      <c r="E1604" s="24">
        <v>86744</v>
      </c>
      <c r="F1604">
        <v>3</v>
      </c>
      <c r="G1604">
        <f t="shared" si="33"/>
        <v>72864.960000000006</v>
      </c>
    </row>
    <row r="1605" spans="1:7" x14ac:dyDescent="0.3">
      <c r="A1605">
        <v>2017</v>
      </c>
      <c r="B1605" t="str">
        <f t="shared" si="32"/>
        <v>2017.4.53</v>
      </c>
      <c r="C1605" t="s">
        <v>65</v>
      </c>
      <c r="D1605">
        <f>VLOOKUP(C1605,[1]StateCodeMapping!$A$2:$B$52,2,FALSE)</f>
        <v>53</v>
      </c>
      <c r="E1605" s="24">
        <v>86744</v>
      </c>
      <c r="F1605">
        <v>4</v>
      </c>
      <c r="G1605">
        <f t="shared" si="33"/>
        <v>86744</v>
      </c>
    </row>
    <row r="1606" spans="1:7" x14ac:dyDescent="0.3">
      <c r="A1606">
        <v>2017</v>
      </c>
      <c r="B1606" t="str">
        <f t="shared" si="32"/>
        <v>2017.5.53</v>
      </c>
      <c r="C1606" t="s">
        <v>65</v>
      </c>
      <c r="D1606">
        <f>VLOOKUP(C1606,[1]StateCodeMapping!$A$2:$B$52,2,FALSE)</f>
        <v>53</v>
      </c>
      <c r="E1606" s="24">
        <v>86744</v>
      </c>
      <c r="F1606">
        <v>5</v>
      </c>
      <c r="G1606">
        <f t="shared" si="33"/>
        <v>100623.04000000001</v>
      </c>
    </row>
    <row r="1607" spans="1:7" x14ac:dyDescent="0.3">
      <c r="A1607">
        <v>2017</v>
      </c>
      <c r="B1607" t="str">
        <f t="shared" si="32"/>
        <v>2017.6.53</v>
      </c>
      <c r="C1607" t="s">
        <v>65</v>
      </c>
      <c r="D1607">
        <f>VLOOKUP(C1607,[1]StateCodeMapping!$A$2:$B$52,2,FALSE)</f>
        <v>53</v>
      </c>
      <c r="E1607" s="24">
        <v>86744</v>
      </c>
      <c r="F1607">
        <v>6</v>
      </c>
      <c r="G1607">
        <f t="shared" si="33"/>
        <v>114502.08</v>
      </c>
    </row>
    <row r="1608" spans="1:7" x14ac:dyDescent="0.3">
      <c r="A1608">
        <v>2017</v>
      </c>
      <c r="B1608" t="str">
        <f t="shared" si="32"/>
        <v>2017.7.53</v>
      </c>
      <c r="C1608" t="s">
        <v>65</v>
      </c>
      <c r="D1608">
        <f>VLOOKUP(C1608,[1]StateCodeMapping!$A$2:$B$52,2,FALSE)</f>
        <v>53</v>
      </c>
      <c r="E1608" s="24">
        <v>86744</v>
      </c>
      <c r="F1608">
        <v>7</v>
      </c>
      <c r="G1608">
        <f t="shared" si="33"/>
        <v>128381.12</v>
      </c>
    </row>
    <row r="1609" spans="1:7" x14ac:dyDescent="0.3">
      <c r="A1609">
        <v>2017</v>
      </c>
      <c r="B1609" t="str">
        <f t="shared" si="32"/>
        <v>2017.8.53</v>
      </c>
      <c r="C1609" t="s">
        <v>65</v>
      </c>
      <c r="D1609">
        <f>VLOOKUP(C1609,[1]StateCodeMapping!$A$2:$B$52,2,FALSE)</f>
        <v>53</v>
      </c>
      <c r="E1609" s="24">
        <v>86744</v>
      </c>
      <c r="F1609">
        <v>8</v>
      </c>
      <c r="G1609">
        <f t="shared" si="33"/>
        <v>142260.16</v>
      </c>
    </row>
    <row r="1610" spans="1:7" x14ac:dyDescent="0.3">
      <c r="A1610">
        <v>2017</v>
      </c>
      <c r="B1610" t="str">
        <f t="shared" si="32"/>
        <v>2017.1.54</v>
      </c>
      <c r="C1610" t="s">
        <v>66</v>
      </c>
      <c r="D1610">
        <f>VLOOKUP(C1610,[1]StateCodeMapping!$A$2:$B$52,2,FALSE)</f>
        <v>54</v>
      </c>
      <c r="E1610">
        <v>68750</v>
      </c>
      <c r="F1610">
        <v>1</v>
      </c>
      <c r="G1610">
        <f t="shared" si="33"/>
        <v>35750</v>
      </c>
    </row>
    <row r="1611" spans="1:7" x14ac:dyDescent="0.3">
      <c r="A1611">
        <v>2017</v>
      </c>
      <c r="B1611" t="str">
        <f t="shared" si="32"/>
        <v>2017.2.54</v>
      </c>
      <c r="C1611" t="s">
        <v>66</v>
      </c>
      <c r="D1611">
        <f>VLOOKUP(C1611,[1]StateCodeMapping!$A$2:$B$52,2,FALSE)</f>
        <v>54</v>
      </c>
      <c r="E1611">
        <v>68750</v>
      </c>
      <c r="F1611">
        <v>2</v>
      </c>
      <c r="G1611">
        <f t="shared" si="33"/>
        <v>46750</v>
      </c>
    </row>
    <row r="1612" spans="1:7" x14ac:dyDescent="0.3">
      <c r="A1612">
        <v>2017</v>
      </c>
      <c r="B1612" t="str">
        <f t="shared" si="32"/>
        <v>2017.3.54</v>
      </c>
      <c r="C1612" t="s">
        <v>66</v>
      </c>
      <c r="D1612">
        <f>VLOOKUP(C1612,[1]StateCodeMapping!$A$2:$B$52,2,FALSE)</f>
        <v>54</v>
      </c>
      <c r="E1612">
        <v>68750</v>
      </c>
      <c r="F1612">
        <v>3</v>
      </c>
      <c r="G1612">
        <f t="shared" si="33"/>
        <v>57750.000000000007</v>
      </c>
    </row>
    <row r="1613" spans="1:7" x14ac:dyDescent="0.3">
      <c r="A1613">
        <v>2017</v>
      </c>
      <c r="B1613" t="str">
        <f t="shared" si="32"/>
        <v>2017.4.54</v>
      </c>
      <c r="C1613" t="s">
        <v>66</v>
      </c>
      <c r="D1613">
        <f>VLOOKUP(C1613,[1]StateCodeMapping!$A$2:$B$52,2,FALSE)</f>
        <v>54</v>
      </c>
      <c r="E1613">
        <v>68750</v>
      </c>
      <c r="F1613">
        <v>4</v>
      </c>
      <c r="G1613">
        <f t="shared" si="33"/>
        <v>68750</v>
      </c>
    </row>
    <row r="1614" spans="1:7" x14ac:dyDescent="0.3">
      <c r="A1614">
        <v>2017</v>
      </c>
      <c r="B1614" t="str">
        <f t="shared" si="32"/>
        <v>2017.5.54</v>
      </c>
      <c r="C1614" t="s">
        <v>66</v>
      </c>
      <c r="D1614">
        <f>VLOOKUP(C1614,[1]StateCodeMapping!$A$2:$B$52,2,FALSE)</f>
        <v>54</v>
      </c>
      <c r="E1614">
        <v>68750</v>
      </c>
      <c r="F1614">
        <v>5</v>
      </c>
      <c r="G1614">
        <f t="shared" si="33"/>
        <v>79750.000000000015</v>
      </c>
    </row>
    <row r="1615" spans="1:7" x14ac:dyDescent="0.3">
      <c r="A1615">
        <v>2017</v>
      </c>
      <c r="B1615" t="str">
        <f t="shared" si="32"/>
        <v>2017.6.54</v>
      </c>
      <c r="C1615" t="s">
        <v>66</v>
      </c>
      <c r="D1615">
        <f>VLOOKUP(C1615,[1]StateCodeMapping!$A$2:$B$52,2,FALSE)</f>
        <v>54</v>
      </c>
      <c r="E1615">
        <v>68750</v>
      </c>
      <c r="F1615">
        <v>6</v>
      </c>
      <c r="G1615">
        <f t="shared" si="33"/>
        <v>90750</v>
      </c>
    </row>
    <row r="1616" spans="1:7" x14ac:dyDescent="0.3">
      <c r="A1616">
        <v>2017</v>
      </c>
      <c r="B1616" t="str">
        <f t="shared" si="32"/>
        <v>2017.7.54</v>
      </c>
      <c r="C1616" t="s">
        <v>66</v>
      </c>
      <c r="D1616">
        <f>VLOOKUP(C1616,[1]StateCodeMapping!$A$2:$B$52,2,FALSE)</f>
        <v>54</v>
      </c>
      <c r="E1616">
        <v>68750</v>
      </c>
      <c r="F1616">
        <v>7</v>
      </c>
      <c r="G1616">
        <f t="shared" si="33"/>
        <v>101750</v>
      </c>
    </row>
    <row r="1617" spans="1:7" x14ac:dyDescent="0.3">
      <c r="A1617">
        <v>2017</v>
      </c>
      <c r="B1617" t="str">
        <f t="shared" si="32"/>
        <v>2017.8.54</v>
      </c>
      <c r="C1617" t="s">
        <v>66</v>
      </c>
      <c r="D1617">
        <f>VLOOKUP(C1617,[1]StateCodeMapping!$A$2:$B$52,2,FALSE)</f>
        <v>54</v>
      </c>
      <c r="E1617">
        <v>68750</v>
      </c>
      <c r="F1617">
        <v>8</v>
      </c>
      <c r="G1617">
        <f t="shared" si="33"/>
        <v>112750.00000000001</v>
      </c>
    </row>
    <row r="1618" spans="1:7" x14ac:dyDescent="0.3">
      <c r="A1618">
        <v>2017</v>
      </c>
      <c r="B1618" t="str">
        <f t="shared" si="32"/>
        <v>2017.1.55</v>
      </c>
      <c r="C1618" t="s">
        <v>67</v>
      </c>
      <c r="D1618">
        <f>VLOOKUP(C1618,[1]StateCodeMapping!$A$2:$B$52,2,FALSE)</f>
        <v>55</v>
      </c>
      <c r="E1618">
        <v>83893</v>
      </c>
      <c r="F1618">
        <v>1</v>
      </c>
      <c r="G1618">
        <f t="shared" si="33"/>
        <v>43624.36</v>
      </c>
    </row>
    <row r="1619" spans="1:7" x14ac:dyDescent="0.3">
      <c r="A1619">
        <v>2017</v>
      </c>
      <c r="B1619" t="str">
        <f t="shared" si="32"/>
        <v>2017.2.55</v>
      </c>
      <c r="C1619" t="s">
        <v>67</v>
      </c>
      <c r="D1619">
        <f>VLOOKUP(C1619,[1]StateCodeMapping!$A$2:$B$52,2,FALSE)</f>
        <v>55</v>
      </c>
      <c r="E1619">
        <v>83893</v>
      </c>
      <c r="F1619">
        <v>2</v>
      </c>
      <c r="G1619">
        <f t="shared" si="33"/>
        <v>57047.240000000005</v>
      </c>
    </row>
    <row r="1620" spans="1:7" x14ac:dyDescent="0.3">
      <c r="A1620">
        <v>2017</v>
      </c>
      <c r="B1620" t="str">
        <f t="shared" si="32"/>
        <v>2017.3.55</v>
      </c>
      <c r="C1620" t="s">
        <v>67</v>
      </c>
      <c r="D1620">
        <f>VLOOKUP(C1620,[1]StateCodeMapping!$A$2:$B$52,2,FALSE)</f>
        <v>55</v>
      </c>
      <c r="E1620">
        <v>83893</v>
      </c>
      <c r="F1620">
        <v>3</v>
      </c>
      <c r="G1620">
        <f t="shared" si="33"/>
        <v>70470.12000000001</v>
      </c>
    </row>
    <row r="1621" spans="1:7" x14ac:dyDescent="0.3">
      <c r="A1621">
        <v>2017</v>
      </c>
      <c r="B1621" t="str">
        <f t="shared" si="32"/>
        <v>2017.4.55</v>
      </c>
      <c r="C1621" t="s">
        <v>67</v>
      </c>
      <c r="D1621">
        <f>VLOOKUP(C1621,[1]StateCodeMapping!$A$2:$B$52,2,FALSE)</f>
        <v>55</v>
      </c>
      <c r="E1621">
        <v>83893</v>
      </c>
      <c r="F1621">
        <v>4</v>
      </c>
      <c r="G1621">
        <f t="shared" si="33"/>
        <v>83893</v>
      </c>
    </row>
    <row r="1622" spans="1:7" x14ac:dyDescent="0.3">
      <c r="A1622">
        <v>2017</v>
      </c>
      <c r="B1622" t="str">
        <f t="shared" si="32"/>
        <v>2017.5.55</v>
      </c>
      <c r="C1622" t="s">
        <v>67</v>
      </c>
      <c r="D1622">
        <f>VLOOKUP(C1622,[1]StateCodeMapping!$A$2:$B$52,2,FALSE)</f>
        <v>55</v>
      </c>
      <c r="E1622">
        <v>83893</v>
      </c>
      <c r="F1622">
        <v>5</v>
      </c>
      <c r="G1622">
        <f t="shared" si="33"/>
        <v>97315.88</v>
      </c>
    </row>
    <row r="1623" spans="1:7" x14ac:dyDescent="0.3">
      <c r="A1623">
        <v>2017</v>
      </c>
      <c r="B1623" t="str">
        <f t="shared" si="32"/>
        <v>2017.6.55</v>
      </c>
      <c r="C1623" t="s">
        <v>67</v>
      </c>
      <c r="D1623">
        <f>VLOOKUP(C1623,[1]StateCodeMapping!$A$2:$B$52,2,FALSE)</f>
        <v>55</v>
      </c>
      <c r="E1623">
        <v>83893</v>
      </c>
      <c r="F1623">
        <v>6</v>
      </c>
      <c r="G1623">
        <f t="shared" si="33"/>
        <v>110738.76000000001</v>
      </c>
    </row>
    <row r="1624" spans="1:7" x14ac:dyDescent="0.3">
      <c r="A1624">
        <v>2017</v>
      </c>
      <c r="B1624" t="str">
        <f t="shared" si="32"/>
        <v>2017.7.55</v>
      </c>
      <c r="C1624" t="s">
        <v>67</v>
      </c>
      <c r="D1624">
        <f>VLOOKUP(C1624,[1]StateCodeMapping!$A$2:$B$52,2,FALSE)</f>
        <v>55</v>
      </c>
      <c r="E1624">
        <v>83893</v>
      </c>
      <c r="F1624">
        <v>7</v>
      </c>
      <c r="G1624">
        <f t="shared" si="33"/>
        <v>124161.64</v>
      </c>
    </row>
    <row r="1625" spans="1:7" x14ac:dyDescent="0.3">
      <c r="A1625">
        <v>2017</v>
      </c>
      <c r="B1625" t="str">
        <f t="shared" si="32"/>
        <v>2017.8.55</v>
      </c>
      <c r="C1625" t="s">
        <v>67</v>
      </c>
      <c r="D1625">
        <f>VLOOKUP(C1625,[1]StateCodeMapping!$A$2:$B$52,2,FALSE)</f>
        <v>55</v>
      </c>
      <c r="E1625">
        <v>83893</v>
      </c>
      <c r="F1625">
        <v>8</v>
      </c>
      <c r="G1625">
        <f t="shared" si="33"/>
        <v>137584.52000000002</v>
      </c>
    </row>
    <row r="1626" spans="1:7" x14ac:dyDescent="0.3">
      <c r="A1626">
        <v>2017</v>
      </c>
      <c r="B1626" t="str">
        <f t="shared" si="32"/>
        <v>2017.1.56</v>
      </c>
      <c r="C1626" t="s">
        <v>68</v>
      </c>
      <c r="D1626">
        <f>VLOOKUP(C1626,[1]StateCodeMapping!$A$2:$B$52,2,FALSE)</f>
        <v>56</v>
      </c>
      <c r="E1626">
        <v>81632</v>
      </c>
      <c r="F1626">
        <v>1</v>
      </c>
      <c r="G1626">
        <f t="shared" si="33"/>
        <v>42448.639999999999</v>
      </c>
    </row>
    <row r="1627" spans="1:7" x14ac:dyDescent="0.3">
      <c r="A1627">
        <v>2017</v>
      </c>
      <c r="B1627" t="str">
        <f t="shared" si="32"/>
        <v>2017.2.56</v>
      </c>
      <c r="C1627" t="s">
        <v>68</v>
      </c>
      <c r="D1627">
        <f>VLOOKUP(C1627,[1]StateCodeMapping!$A$2:$B$52,2,FALSE)</f>
        <v>56</v>
      </c>
      <c r="E1627">
        <v>81632</v>
      </c>
      <c r="F1627">
        <v>2</v>
      </c>
      <c r="G1627">
        <f t="shared" si="33"/>
        <v>55509.760000000002</v>
      </c>
    </row>
    <row r="1628" spans="1:7" x14ac:dyDescent="0.3">
      <c r="A1628">
        <v>2017</v>
      </c>
      <c r="B1628" t="str">
        <f t="shared" si="32"/>
        <v>2017.3.56</v>
      </c>
      <c r="C1628" t="s">
        <v>68</v>
      </c>
      <c r="D1628">
        <f>VLOOKUP(C1628,[1]StateCodeMapping!$A$2:$B$52,2,FALSE)</f>
        <v>56</v>
      </c>
      <c r="E1628">
        <v>81632</v>
      </c>
      <c r="F1628">
        <v>3</v>
      </c>
      <c r="G1628">
        <f t="shared" si="33"/>
        <v>68570.880000000005</v>
      </c>
    </row>
    <row r="1629" spans="1:7" x14ac:dyDescent="0.3">
      <c r="A1629">
        <v>2017</v>
      </c>
      <c r="B1629" t="str">
        <f t="shared" si="32"/>
        <v>2017.4.56</v>
      </c>
      <c r="C1629" t="s">
        <v>68</v>
      </c>
      <c r="D1629">
        <f>VLOOKUP(C1629,[1]StateCodeMapping!$A$2:$B$52,2,FALSE)</f>
        <v>56</v>
      </c>
      <c r="E1629">
        <v>81632</v>
      </c>
      <c r="F1629">
        <v>4</v>
      </c>
      <c r="G1629">
        <f t="shared" si="33"/>
        <v>81632</v>
      </c>
    </row>
    <row r="1630" spans="1:7" x14ac:dyDescent="0.3">
      <c r="A1630">
        <v>2017</v>
      </c>
      <c r="B1630" t="str">
        <f t="shared" si="32"/>
        <v>2017.5.56</v>
      </c>
      <c r="C1630" t="s">
        <v>68</v>
      </c>
      <c r="D1630">
        <f>VLOOKUP(C1630,[1]StateCodeMapping!$A$2:$B$52,2,FALSE)</f>
        <v>56</v>
      </c>
      <c r="E1630">
        <v>81632</v>
      </c>
      <c r="F1630">
        <v>5</v>
      </c>
      <c r="G1630">
        <f t="shared" si="33"/>
        <v>94693.12000000001</v>
      </c>
    </row>
    <row r="1631" spans="1:7" x14ac:dyDescent="0.3">
      <c r="A1631">
        <v>2017</v>
      </c>
      <c r="B1631" t="str">
        <f t="shared" si="32"/>
        <v>2017.6.56</v>
      </c>
      <c r="C1631" t="s">
        <v>68</v>
      </c>
      <c r="D1631">
        <f>VLOOKUP(C1631,[1]StateCodeMapping!$A$2:$B$52,2,FALSE)</f>
        <v>56</v>
      </c>
      <c r="E1631">
        <v>81632</v>
      </c>
      <c r="F1631">
        <v>6</v>
      </c>
      <c r="G1631">
        <f t="shared" si="33"/>
        <v>107754.24000000001</v>
      </c>
    </row>
    <row r="1632" spans="1:7" x14ac:dyDescent="0.3">
      <c r="A1632">
        <v>2017</v>
      </c>
      <c r="B1632" t="str">
        <f t="shared" si="32"/>
        <v>2017.7.56</v>
      </c>
      <c r="C1632" t="s">
        <v>68</v>
      </c>
      <c r="D1632">
        <f>VLOOKUP(C1632,[1]StateCodeMapping!$A$2:$B$52,2,FALSE)</f>
        <v>56</v>
      </c>
      <c r="E1632">
        <v>81632</v>
      </c>
      <c r="F1632">
        <v>7</v>
      </c>
      <c r="G1632">
        <f t="shared" si="33"/>
        <v>120815.36</v>
      </c>
    </row>
    <row r="1633" spans="1:7" x14ac:dyDescent="0.3">
      <c r="A1633">
        <v>2017</v>
      </c>
      <c r="B1633" t="str">
        <f t="shared" si="32"/>
        <v>2017.8.56</v>
      </c>
      <c r="C1633" t="s">
        <v>68</v>
      </c>
      <c r="D1633">
        <f>VLOOKUP(C1633,[1]StateCodeMapping!$A$2:$B$52,2,FALSE)</f>
        <v>56</v>
      </c>
      <c r="E1633">
        <v>81632</v>
      </c>
      <c r="F1633">
        <v>8</v>
      </c>
      <c r="G1633">
        <f t="shared" si="33"/>
        <v>133876.48000000001</v>
      </c>
    </row>
    <row r="1634" spans="1:7" x14ac:dyDescent="0.3">
      <c r="A1634">
        <v>2016</v>
      </c>
      <c r="B1634" t="str">
        <f t="shared" si="32"/>
        <v>2016.1.1</v>
      </c>
      <c r="C1634" t="s">
        <v>3</v>
      </c>
      <c r="D1634">
        <f>VLOOKUP(C1634,[1]StateCodeMapping!$A$2:$B$52,2,FALSE)</f>
        <v>1</v>
      </c>
      <c r="E1634">
        <v>66253</v>
      </c>
      <c r="F1634">
        <v>1</v>
      </c>
      <c r="G1634">
        <f t="shared" si="33"/>
        <v>34451.56</v>
      </c>
    </row>
    <row r="1635" spans="1:7" x14ac:dyDescent="0.3">
      <c r="A1635">
        <v>2016</v>
      </c>
      <c r="B1635" t="str">
        <f t="shared" si="32"/>
        <v>2016.2.1</v>
      </c>
      <c r="C1635" t="s">
        <v>3</v>
      </c>
      <c r="D1635">
        <f>VLOOKUP(C1635,[1]StateCodeMapping!$A$2:$B$52,2,FALSE)</f>
        <v>1</v>
      </c>
      <c r="E1635">
        <v>66253</v>
      </c>
      <c r="F1635">
        <v>2</v>
      </c>
      <c r="G1635">
        <f t="shared" si="33"/>
        <v>45052.04</v>
      </c>
    </row>
    <row r="1636" spans="1:7" x14ac:dyDescent="0.3">
      <c r="A1636">
        <v>2016</v>
      </c>
      <c r="B1636" t="str">
        <f t="shared" si="32"/>
        <v>2016.3.1</v>
      </c>
      <c r="C1636" t="s">
        <v>3</v>
      </c>
      <c r="D1636">
        <f>VLOOKUP(C1636,[1]StateCodeMapping!$A$2:$B$52,2,FALSE)</f>
        <v>1</v>
      </c>
      <c r="E1636">
        <v>66253</v>
      </c>
      <c r="F1636">
        <v>3</v>
      </c>
      <c r="G1636">
        <f t="shared" si="33"/>
        <v>55652.520000000004</v>
      </c>
    </row>
    <row r="1637" spans="1:7" x14ac:dyDescent="0.3">
      <c r="A1637">
        <v>2016</v>
      </c>
      <c r="B1637" t="str">
        <f t="shared" si="32"/>
        <v>2016.4.1</v>
      </c>
      <c r="C1637" t="s">
        <v>3</v>
      </c>
      <c r="D1637">
        <f>VLOOKUP(C1637,[1]StateCodeMapping!$A$2:$B$52,2,FALSE)</f>
        <v>1</v>
      </c>
      <c r="E1637">
        <v>66253</v>
      </c>
      <c r="F1637">
        <v>4</v>
      </c>
      <c r="G1637">
        <f t="shared" si="33"/>
        <v>66253</v>
      </c>
    </row>
    <row r="1638" spans="1:7" x14ac:dyDescent="0.3">
      <c r="A1638">
        <v>2016</v>
      </c>
      <c r="B1638" t="str">
        <f t="shared" si="32"/>
        <v>2016.5.1</v>
      </c>
      <c r="C1638" t="s">
        <v>3</v>
      </c>
      <c r="D1638">
        <f>VLOOKUP(C1638,[1]StateCodeMapping!$A$2:$B$52,2,FALSE)</f>
        <v>1</v>
      </c>
      <c r="E1638">
        <v>66253</v>
      </c>
      <c r="F1638">
        <v>5</v>
      </c>
      <c r="G1638">
        <f t="shared" si="33"/>
        <v>76853.48000000001</v>
      </c>
    </row>
    <row r="1639" spans="1:7" x14ac:dyDescent="0.3">
      <c r="A1639">
        <v>2016</v>
      </c>
      <c r="B1639" t="str">
        <f t="shared" si="32"/>
        <v>2016.6.1</v>
      </c>
      <c r="C1639" t="s">
        <v>3</v>
      </c>
      <c r="D1639">
        <f>VLOOKUP(C1639,[1]StateCodeMapping!$A$2:$B$52,2,FALSE)</f>
        <v>1</v>
      </c>
      <c r="E1639">
        <v>66253</v>
      </c>
      <c r="F1639">
        <v>6</v>
      </c>
      <c r="G1639">
        <f t="shared" si="33"/>
        <v>87453.96</v>
      </c>
    </row>
    <row r="1640" spans="1:7" x14ac:dyDescent="0.3">
      <c r="A1640">
        <v>2016</v>
      </c>
      <c r="B1640" t="str">
        <f t="shared" si="32"/>
        <v>2016.7.1</v>
      </c>
      <c r="C1640" t="s">
        <v>3</v>
      </c>
      <c r="D1640">
        <f>VLOOKUP(C1640,[1]StateCodeMapping!$A$2:$B$52,2,FALSE)</f>
        <v>1</v>
      </c>
      <c r="E1640">
        <v>66253</v>
      </c>
      <c r="F1640">
        <v>7</v>
      </c>
      <c r="G1640">
        <f t="shared" si="33"/>
        <v>98054.44</v>
      </c>
    </row>
    <row r="1641" spans="1:7" x14ac:dyDescent="0.3">
      <c r="A1641">
        <v>2016</v>
      </c>
      <c r="B1641" t="str">
        <f t="shared" si="32"/>
        <v>2016.8.1</v>
      </c>
      <c r="C1641" t="s">
        <v>3</v>
      </c>
      <c r="D1641">
        <f>VLOOKUP(C1641,[1]StateCodeMapping!$A$2:$B$52,2,FALSE)</f>
        <v>1</v>
      </c>
      <c r="E1641">
        <v>66253</v>
      </c>
      <c r="F1641">
        <v>8</v>
      </c>
      <c r="G1641">
        <f t="shared" si="33"/>
        <v>108654.92000000001</v>
      </c>
    </row>
    <row r="1642" spans="1:7" x14ac:dyDescent="0.3">
      <c r="A1642">
        <v>2016</v>
      </c>
      <c r="B1642" t="str">
        <f t="shared" si="32"/>
        <v>2016.1.2</v>
      </c>
      <c r="C1642" t="s">
        <v>21</v>
      </c>
      <c r="D1642">
        <f>VLOOKUP(C1642,[1]StateCodeMapping!$A$2:$B$52,2,FALSE)</f>
        <v>2</v>
      </c>
      <c r="E1642">
        <v>90307</v>
      </c>
      <c r="F1642">
        <v>1</v>
      </c>
      <c r="G1642">
        <f t="shared" si="33"/>
        <v>46959.64</v>
      </c>
    </row>
    <row r="1643" spans="1:7" x14ac:dyDescent="0.3">
      <c r="A1643">
        <v>2016</v>
      </c>
      <c r="B1643" t="str">
        <f t="shared" si="32"/>
        <v>2016.2.2</v>
      </c>
      <c r="C1643" t="s">
        <v>21</v>
      </c>
      <c r="D1643">
        <f>VLOOKUP(C1643,[1]StateCodeMapping!$A$2:$B$52,2,FALSE)</f>
        <v>2</v>
      </c>
      <c r="E1643">
        <v>90307</v>
      </c>
      <c r="F1643">
        <v>2</v>
      </c>
      <c r="G1643">
        <f t="shared" si="33"/>
        <v>61408.76</v>
      </c>
    </row>
    <row r="1644" spans="1:7" x14ac:dyDescent="0.3">
      <c r="A1644">
        <v>2016</v>
      </c>
      <c r="B1644" t="str">
        <f t="shared" si="32"/>
        <v>2016.3.2</v>
      </c>
      <c r="C1644" t="s">
        <v>21</v>
      </c>
      <c r="D1644">
        <f>VLOOKUP(C1644,[1]StateCodeMapping!$A$2:$B$52,2,FALSE)</f>
        <v>2</v>
      </c>
      <c r="E1644">
        <v>90307</v>
      </c>
      <c r="F1644">
        <v>3</v>
      </c>
      <c r="G1644">
        <f t="shared" si="33"/>
        <v>75857.88</v>
      </c>
    </row>
    <row r="1645" spans="1:7" x14ac:dyDescent="0.3">
      <c r="A1645">
        <v>2016</v>
      </c>
      <c r="B1645" t="str">
        <f t="shared" si="32"/>
        <v>2016.4.2</v>
      </c>
      <c r="C1645" t="s">
        <v>21</v>
      </c>
      <c r="D1645">
        <f>VLOOKUP(C1645,[1]StateCodeMapping!$A$2:$B$52,2,FALSE)</f>
        <v>2</v>
      </c>
      <c r="E1645">
        <v>90307</v>
      </c>
      <c r="F1645">
        <v>4</v>
      </c>
      <c r="G1645">
        <f t="shared" si="33"/>
        <v>90307</v>
      </c>
    </row>
    <row r="1646" spans="1:7" x14ac:dyDescent="0.3">
      <c r="A1646">
        <v>2016</v>
      </c>
      <c r="B1646" t="str">
        <f t="shared" si="32"/>
        <v>2016.5.2</v>
      </c>
      <c r="C1646" t="s">
        <v>21</v>
      </c>
      <c r="D1646">
        <f>VLOOKUP(C1646,[1]StateCodeMapping!$A$2:$B$52,2,FALSE)</f>
        <v>2</v>
      </c>
      <c r="E1646">
        <v>90307</v>
      </c>
      <c r="F1646">
        <v>5</v>
      </c>
      <c r="G1646">
        <f t="shared" si="33"/>
        <v>104756.12000000001</v>
      </c>
    </row>
    <row r="1647" spans="1:7" x14ac:dyDescent="0.3">
      <c r="A1647">
        <v>2016</v>
      </c>
      <c r="B1647" t="str">
        <f t="shared" si="32"/>
        <v>2016.6.2</v>
      </c>
      <c r="C1647" t="s">
        <v>21</v>
      </c>
      <c r="D1647">
        <f>VLOOKUP(C1647,[1]StateCodeMapping!$A$2:$B$52,2,FALSE)</f>
        <v>2</v>
      </c>
      <c r="E1647">
        <v>90307</v>
      </c>
      <c r="F1647">
        <v>6</v>
      </c>
      <c r="G1647">
        <f t="shared" si="33"/>
        <v>119205.24</v>
      </c>
    </row>
    <row r="1648" spans="1:7" x14ac:dyDescent="0.3">
      <c r="A1648">
        <v>2016</v>
      </c>
      <c r="B1648" t="str">
        <f t="shared" si="32"/>
        <v>2016.7.2</v>
      </c>
      <c r="C1648" t="s">
        <v>21</v>
      </c>
      <c r="D1648">
        <f>VLOOKUP(C1648,[1]StateCodeMapping!$A$2:$B$52,2,FALSE)</f>
        <v>2</v>
      </c>
      <c r="E1648">
        <v>90307</v>
      </c>
      <c r="F1648">
        <v>7</v>
      </c>
      <c r="G1648">
        <f t="shared" si="33"/>
        <v>133654.35999999999</v>
      </c>
    </row>
    <row r="1649" spans="1:7" x14ac:dyDescent="0.3">
      <c r="A1649">
        <v>2016</v>
      </c>
      <c r="B1649" t="str">
        <f t="shared" si="32"/>
        <v>2016.8.2</v>
      </c>
      <c r="C1649" t="s">
        <v>21</v>
      </c>
      <c r="D1649">
        <f>VLOOKUP(C1649,[1]StateCodeMapping!$A$2:$B$52,2,FALSE)</f>
        <v>2</v>
      </c>
      <c r="E1649">
        <v>90307</v>
      </c>
      <c r="F1649">
        <v>8</v>
      </c>
      <c r="G1649">
        <f t="shared" si="33"/>
        <v>148103.48000000001</v>
      </c>
    </row>
    <row r="1650" spans="1:7" x14ac:dyDescent="0.3">
      <c r="A1650">
        <v>2016</v>
      </c>
      <c r="B1650" t="str">
        <f t="shared" si="32"/>
        <v>2016.1.4</v>
      </c>
      <c r="C1650" t="s">
        <v>25</v>
      </c>
      <c r="D1650">
        <f>VLOOKUP(C1650,[1]StateCodeMapping!$A$2:$B$52,2,FALSE)</f>
        <v>4</v>
      </c>
      <c r="E1650">
        <v>65138</v>
      </c>
      <c r="F1650">
        <v>1</v>
      </c>
      <c r="G1650">
        <f t="shared" si="33"/>
        <v>33871.760000000002</v>
      </c>
    </row>
    <row r="1651" spans="1:7" x14ac:dyDescent="0.3">
      <c r="A1651">
        <v>2016</v>
      </c>
      <c r="B1651" t="str">
        <f t="shared" si="32"/>
        <v>2016.2.4</v>
      </c>
      <c r="C1651" t="s">
        <v>25</v>
      </c>
      <c r="D1651">
        <f>VLOOKUP(C1651,[1]StateCodeMapping!$A$2:$B$52,2,FALSE)</f>
        <v>4</v>
      </c>
      <c r="E1651">
        <v>65138</v>
      </c>
      <c r="F1651">
        <v>2</v>
      </c>
      <c r="G1651">
        <f t="shared" si="33"/>
        <v>44293.840000000004</v>
      </c>
    </row>
    <row r="1652" spans="1:7" x14ac:dyDescent="0.3">
      <c r="A1652">
        <v>2016</v>
      </c>
      <c r="B1652" t="str">
        <f t="shared" si="32"/>
        <v>2016.3.4</v>
      </c>
      <c r="C1652" t="s">
        <v>25</v>
      </c>
      <c r="D1652">
        <f>VLOOKUP(C1652,[1]StateCodeMapping!$A$2:$B$52,2,FALSE)</f>
        <v>4</v>
      </c>
      <c r="E1652">
        <v>65138</v>
      </c>
      <c r="F1652">
        <v>3</v>
      </c>
      <c r="G1652">
        <f t="shared" si="33"/>
        <v>54715.920000000006</v>
      </c>
    </row>
    <row r="1653" spans="1:7" x14ac:dyDescent="0.3">
      <c r="A1653">
        <v>2016</v>
      </c>
      <c r="B1653" t="str">
        <f t="shared" si="32"/>
        <v>2016.4.4</v>
      </c>
      <c r="C1653" t="s">
        <v>25</v>
      </c>
      <c r="D1653">
        <f>VLOOKUP(C1653,[1]StateCodeMapping!$A$2:$B$52,2,FALSE)</f>
        <v>4</v>
      </c>
      <c r="E1653">
        <v>65138</v>
      </c>
      <c r="F1653">
        <v>4</v>
      </c>
      <c r="G1653">
        <f t="shared" si="33"/>
        <v>65138</v>
      </c>
    </row>
    <row r="1654" spans="1:7" x14ac:dyDescent="0.3">
      <c r="A1654">
        <v>2016</v>
      </c>
      <c r="B1654" t="str">
        <f t="shared" si="32"/>
        <v>2016.5.4</v>
      </c>
      <c r="C1654" t="s">
        <v>25</v>
      </c>
      <c r="D1654">
        <f>VLOOKUP(C1654,[1]StateCodeMapping!$A$2:$B$52,2,FALSE)</f>
        <v>4</v>
      </c>
      <c r="E1654">
        <v>65138</v>
      </c>
      <c r="F1654">
        <v>5</v>
      </c>
      <c r="G1654">
        <f t="shared" si="33"/>
        <v>75560.080000000016</v>
      </c>
    </row>
    <row r="1655" spans="1:7" x14ac:dyDescent="0.3">
      <c r="A1655">
        <v>2016</v>
      </c>
      <c r="B1655" t="str">
        <f t="shared" si="32"/>
        <v>2016.6.4</v>
      </c>
      <c r="C1655" t="s">
        <v>25</v>
      </c>
      <c r="D1655">
        <f>VLOOKUP(C1655,[1]StateCodeMapping!$A$2:$B$52,2,FALSE)</f>
        <v>4</v>
      </c>
      <c r="E1655">
        <v>65138</v>
      </c>
      <c r="F1655">
        <v>6</v>
      </c>
      <c r="G1655">
        <f t="shared" si="33"/>
        <v>85982.16</v>
      </c>
    </row>
    <row r="1656" spans="1:7" x14ac:dyDescent="0.3">
      <c r="A1656">
        <v>2016</v>
      </c>
      <c r="B1656" t="str">
        <f t="shared" si="32"/>
        <v>2016.7.4</v>
      </c>
      <c r="C1656" t="s">
        <v>25</v>
      </c>
      <c r="D1656">
        <f>VLOOKUP(C1656,[1]StateCodeMapping!$A$2:$B$52,2,FALSE)</f>
        <v>4</v>
      </c>
      <c r="E1656">
        <v>65138</v>
      </c>
      <c r="F1656">
        <v>7</v>
      </c>
      <c r="G1656">
        <f t="shared" si="33"/>
        <v>96404.24</v>
      </c>
    </row>
    <row r="1657" spans="1:7" x14ac:dyDescent="0.3">
      <c r="A1657">
        <v>2016</v>
      </c>
      <c r="B1657" t="str">
        <f t="shared" si="32"/>
        <v>2016.8.4</v>
      </c>
      <c r="C1657" t="s">
        <v>25</v>
      </c>
      <c r="D1657">
        <f>VLOOKUP(C1657,[1]StateCodeMapping!$A$2:$B$52,2,FALSE)</f>
        <v>4</v>
      </c>
      <c r="E1657">
        <v>65138</v>
      </c>
      <c r="F1657">
        <v>8</v>
      </c>
      <c r="G1657">
        <f t="shared" si="33"/>
        <v>106826.32</v>
      </c>
    </row>
    <row r="1658" spans="1:7" x14ac:dyDescent="0.3">
      <c r="A1658">
        <v>2016</v>
      </c>
      <c r="B1658" t="str">
        <f t="shared" si="32"/>
        <v>2016.1.5</v>
      </c>
      <c r="C1658" t="s">
        <v>26</v>
      </c>
      <c r="D1658">
        <f>VLOOKUP(C1658,[1]StateCodeMapping!$A$2:$B$52,2,FALSE)</f>
        <v>5</v>
      </c>
      <c r="E1658">
        <v>58262</v>
      </c>
      <c r="F1658">
        <v>1</v>
      </c>
      <c r="G1658">
        <f t="shared" si="33"/>
        <v>30296.240000000002</v>
      </c>
    </row>
    <row r="1659" spans="1:7" x14ac:dyDescent="0.3">
      <c r="A1659">
        <v>2016</v>
      </c>
      <c r="B1659" t="str">
        <f t="shared" si="32"/>
        <v>2016.2.5</v>
      </c>
      <c r="C1659" t="s">
        <v>26</v>
      </c>
      <c r="D1659">
        <f>VLOOKUP(C1659,[1]StateCodeMapping!$A$2:$B$52,2,FALSE)</f>
        <v>5</v>
      </c>
      <c r="E1659">
        <v>58262</v>
      </c>
      <c r="F1659">
        <v>2</v>
      </c>
      <c r="G1659">
        <f t="shared" si="33"/>
        <v>39618.160000000003</v>
      </c>
    </row>
    <row r="1660" spans="1:7" x14ac:dyDescent="0.3">
      <c r="A1660">
        <v>2016</v>
      </c>
      <c r="B1660" t="str">
        <f t="shared" si="32"/>
        <v>2016.3.5</v>
      </c>
      <c r="C1660" t="s">
        <v>26</v>
      </c>
      <c r="D1660">
        <f>VLOOKUP(C1660,[1]StateCodeMapping!$A$2:$B$52,2,FALSE)</f>
        <v>5</v>
      </c>
      <c r="E1660">
        <v>58262</v>
      </c>
      <c r="F1660">
        <v>3</v>
      </c>
      <c r="G1660">
        <f t="shared" si="33"/>
        <v>48940.08</v>
      </c>
    </row>
    <row r="1661" spans="1:7" x14ac:dyDescent="0.3">
      <c r="A1661">
        <v>2016</v>
      </c>
      <c r="B1661" t="str">
        <f t="shared" si="32"/>
        <v>2016.4.5</v>
      </c>
      <c r="C1661" t="s">
        <v>26</v>
      </c>
      <c r="D1661">
        <f>VLOOKUP(C1661,[1]StateCodeMapping!$A$2:$B$52,2,FALSE)</f>
        <v>5</v>
      </c>
      <c r="E1661">
        <v>58262</v>
      </c>
      <c r="F1661">
        <v>4</v>
      </c>
      <c r="G1661">
        <f t="shared" si="33"/>
        <v>58262</v>
      </c>
    </row>
    <row r="1662" spans="1:7" x14ac:dyDescent="0.3">
      <c r="A1662">
        <v>2016</v>
      </c>
      <c r="B1662" t="str">
        <f t="shared" si="32"/>
        <v>2016.5.5</v>
      </c>
      <c r="C1662" t="s">
        <v>26</v>
      </c>
      <c r="D1662">
        <f>VLOOKUP(C1662,[1]StateCodeMapping!$A$2:$B$52,2,FALSE)</f>
        <v>5</v>
      </c>
      <c r="E1662">
        <v>58262</v>
      </c>
      <c r="F1662">
        <v>5</v>
      </c>
      <c r="G1662">
        <f t="shared" si="33"/>
        <v>67583.920000000013</v>
      </c>
    </row>
    <row r="1663" spans="1:7" x14ac:dyDescent="0.3">
      <c r="A1663">
        <v>2016</v>
      </c>
      <c r="B1663" t="str">
        <f t="shared" si="32"/>
        <v>2016.6.5</v>
      </c>
      <c r="C1663" t="s">
        <v>26</v>
      </c>
      <c r="D1663">
        <f>VLOOKUP(C1663,[1]StateCodeMapping!$A$2:$B$52,2,FALSE)</f>
        <v>5</v>
      </c>
      <c r="E1663">
        <v>58262</v>
      </c>
      <c r="F1663">
        <v>6</v>
      </c>
      <c r="G1663">
        <f t="shared" si="33"/>
        <v>76905.84</v>
      </c>
    </row>
    <row r="1664" spans="1:7" x14ac:dyDescent="0.3">
      <c r="A1664">
        <v>2016</v>
      </c>
      <c r="B1664" t="str">
        <f t="shared" si="32"/>
        <v>2016.7.5</v>
      </c>
      <c r="C1664" t="s">
        <v>26</v>
      </c>
      <c r="D1664">
        <f>VLOOKUP(C1664,[1]StateCodeMapping!$A$2:$B$52,2,FALSE)</f>
        <v>5</v>
      </c>
      <c r="E1664">
        <v>58262</v>
      </c>
      <c r="F1664">
        <v>7</v>
      </c>
      <c r="G1664">
        <f t="shared" si="33"/>
        <v>86227.76</v>
      </c>
    </row>
    <row r="1665" spans="1:7" x14ac:dyDescent="0.3">
      <c r="A1665">
        <v>2016</v>
      </c>
      <c r="B1665" t="str">
        <f t="shared" si="32"/>
        <v>2016.8.5</v>
      </c>
      <c r="C1665" t="s">
        <v>26</v>
      </c>
      <c r="D1665">
        <f>VLOOKUP(C1665,[1]StateCodeMapping!$A$2:$B$52,2,FALSE)</f>
        <v>5</v>
      </c>
      <c r="E1665">
        <v>58262</v>
      </c>
      <c r="F1665">
        <v>8</v>
      </c>
      <c r="G1665">
        <f t="shared" si="33"/>
        <v>95549.680000000008</v>
      </c>
    </row>
    <row r="1666" spans="1:7" x14ac:dyDescent="0.3">
      <c r="A1666">
        <v>2016</v>
      </c>
      <c r="B1666" t="str">
        <f t="shared" ref="B1666:B1729" si="34">A1666&amp;"."&amp;F1666&amp;"."&amp;D1666</f>
        <v>2016.1.6</v>
      </c>
      <c r="C1666" t="s">
        <v>27</v>
      </c>
      <c r="D1666">
        <f>VLOOKUP(C1666,[1]StateCodeMapping!$A$2:$B$52,2,FALSE)</f>
        <v>6</v>
      </c>
      <c r="E1666">
        <v>77106</v>
      </c>
      <c r="F1666">
        <v>1</v>
      </c>
      <c r="G1666">
        <f t="shared" ref="G1666:G1729" si="35">E1666*(0.52+(F1666-1)*0.16)</f>
        <v>40095.120000000003</v>
      </c>
    </row>
    <row r="1667" spans="1:7" x14ac:dyDescent="0.3">
      <c r="A1667">
        <v>2016</v>
      </c>
      <c r="B1667" t="str">
        <f t="shared" si="34"/>
        <v>2016.2.6</v>
      </c>
      <c r="C1667" t="s">
        <v>27</v>
      </c>
      <c r="D1667">
        <f>VLOOKUP(C1667,[1]StateCodeMapping!$A$2:$B$52,2,FALSE)</f>
        <v>6</v>
      </c>
      <c r="E1667">
        <v>77106</v>
      </c>
      <c r="F1667">
        <v>2</v>
      </c>
      <c r="G1667">
        <f t="shared" si="35"/>
        <v>52432.08</v>
      </c>
    </row>
    <row r="1668" spans="1:7" x14ac:dyDescent="0.3">
      <c r="A1668">
        <v>2016</v>
      </c>
      <c r="B1668" t="str">
        <f t="shared" si="34"/>
        <v>2016.3.6</v>
      </c>
      <c r="C1668" t="s">
        <v>27</v>
      </c>
      <c r="D1668">
        <f>VLOOKUP(C1668,[1]StateCodeMapping!$A$2:$B$52,2,FALSE)</f>
        <v>6</v>
      </c>
      <c r="E1668">
        <v>77106</v>
      </c>
      <c r="F1668">
        <v>3</v>
      </c>
      <c r="G1668">
        <f t="shared" si="35"/>
        <v>64769.040000000008</v>
      </c>
    </row>
    <row r="1669" spans="1:7" x14ac:dyDescent="0.3">
      <c r="A1669">
        <v>2016</v>
      </c>
      <c r="B1669" t="str">
        <f t="shared" si="34"/>
        <v>2016.4.6</v>
      </c>
      <c r="C1669" t="s">
        <v>27</v>
      </c>
      <c r="D1669">
        <f>VLOOKUP(C1669,[1]StateCodeMapping!$A$2:$B$52,2,FALSE)</f>
        <v>6</v>
      </c>
      <c r="E1669">
        <v>77106</v>
      </c>
      <c r="F1669">
        <v>4</v>
      </c>
      <c r="G1669">
        <f t="shared" si="35"/>
        <v>77106</v>
      </c>
    </row>
    <row r="1670" spans="1:7" x14ac:dyDescent="0.3">
      <c r="A1670">
        <v>2016</v>
      </c>
      <c r="B1670" t="str">
        <f t="shared" si="34"/>
        <v>2016.5.6</v>
      </c>
      <c r="C1670" t="s">
        <v>27</v>
      </c>
      <c r="D1670">
        <f>VLOOKUP(C1670,[1]StateCodeMapping!$A$2:$B$52,2,FALSE)</f>
        <v>6</v>
      </c>
      <c r="E1670">
        <v>77106</v>
      </c>
      <c r="F1670">
        <v>5</v>
      </c>
      <c r="G1670">
        <f t="shared" si="35"/>
        <v>89442.96</v>
      </c>
    </row>
    <row r="1671" spans="1:7" x14ac:dyDescent="0.3">
      <c r="A1671">
        <v>2016</v>
      </c>
      <c r="B1671" t="str">
        <f t="shared" si="34"/>
        <v>2016.6.6</v>
      </c>
      <c r="C1671" t="s">
        <v>27</v>
      </c>
      <c r="D1671">
        <f>VLOOKUP(C1671,[1]StateCodeMapping!$A$2:$B$52,2,FALSE)</f>
        <v>6</v>
      </c>
      <c r="E1671">
        <v>77106</v>
      </c>
      <c r="F1671">
        <v>6</v>
      </c>
      <c r="G1671">
        <f t="shared" si="35"/>
        <v>101779.92</v>
      </c>
    </row>
    <row r="1672" spans="1:7" x14ac:dyDescent="0.3">
      <c r="A1672">
        <v>2016</v>
      </c>
      <c r="B1672" t="str">
        <f t="shared" si="34"/>
        <v>2016.7.6</v>
      </c>
      <c r="C1672" t="s">
        <v>27</v>
      </c>
      <c r="D1672">
        <f>VLOOKUP(C1672,[1]StateCodeMapping!$A$2:$B$52,2,FALSE)</f>
        <v>6</v>
      </c>
      <c r="E1672">
        <v>77106</v>
      </c>
      <c r="F1672">
        <v>7</v>
      </c>
      <c r="G1672">
        <f t="shared" si="35"/>
        <v>114116.88</v>
      </c>
    </row>
    <row r="1673" spans="1:7" x14ac:dyDescent="0.3">
      <c r="A1673">
        <v>2016</v>
      </c>
      <c r="B1673" t="str">
        <f t="shared" si="34"/>
        <v>2016.8.6</v>
      </c>
      <c r="C1673" t="s">
        <v>27</v>
      </c>
      <c r="D1673">
        <f>VLOOKUP(C1673,[1]StateCodeMapping!$A$2:$B$52,2,FALSE)</f>
        <v>6</v>
      </c>
      <c r="E1673">
        <v>77106</v>
      </c>
      <c r="F1673">
        <v>8</v>
      </c>
      <c r="G1673">
        <f t="shared" si="35"/>
        <v>126453.84000000001</v>
      </c>
    </row>
    <row r="1674" spans="1:7" x14ac:dyDescent="0.3">
      <c r="A1674">
        <v>2016</v>
      </c>
      <c r="B1674" t="str">
        <f t="shared" si="34"/>
        <v>2016.1.8</v>
      </c>
      <c r="C1674" t="s">
        <v>28</v>
      </c>
      <c r="D1674">
        <f>VLOOKUP(C1674,[1]StateCodeMapping!$A$2:$B$52,2,FALSE)</f>
        <v>8</v>
      </c>
      <c r="E1674">
        <v>85915</v>
      </c>
      <c r="F1674">
        <v>1</v>
      </c>
      <c r="G1674">
        <f t="shared" si="35"/>
        <v>44675.8</v>
      </c>
    </row>
    <row r="1675" spans="1:7" x14ac:dyDescent="0.3">
      <c r="A1675">
        <v>2016</v>
      </c>
      <c r="B1675" t="str">
        <f t="shared" si="34"/>
        <v>2016.2.8</v>
      </c>
      <c r="C1675" t="s">
        <v>28</v>
      </c>
      <c r="D1675">
        <f>VLOOKUP(C1675,[1]StateCodeMapping!$A$2:$B$52,2,FALSE)</f>
        <v>8</v>
      </c>
      <c r="E1675">
        <v>85915</v>
      </c>
      <c r="F1675">
        <v>2</v>
      </c>
      <c r="G1675">
        <f t="shared" si="35"/>
        <v>58422.200000000004</v>
      </c>
    </row>
    <row r="1676" spans="1:7" x14ac:dyDescent="0.3">
      <c r="A1676">
        <v>2016</v>
      </c>
      <c r="B1676" t="str">
        <f t="shared" si="34"/>
        <v>2016.3.8</v>
      </c>
      <c r="C1676" t="s">
        <v>28</v>
      </c>
      <c r="D1676">
        <f>VLOOKUP(C1676,[1]StateCodeMapping!$A$2:$B$52,2,FALSE)</f>
        <v>8</v>
      </c>
      <c r="E1676">
        <v>85915</v>
      </c>
      <c r="F1676">
        <v>3</v>
      </c>
      <c r="G1676">
        <f t="shared" si="35"/>
        <v>72168.600000000006</v>
      </c>
    </row>
    <row r="1677" spans="1:7" x14ac:dyDescent="0.3">
      <c r="A1677">
        <v>2016</v>
      </c>
      <c r="B1677" t="str">
        <f t="shared" si="34"/>
        <v>2016.4.8</v>
      </c>
      <c r="C1677" t="s">
        <v>28</v>
      </c>
      <c r="D1677">
        <f>VLOOKUP(C1677,[1]StateCodeMapping!$A$2:$B$52,2,FALSE)</f>
        <v>8</v>
      </c>
      <c r="E1677">
        <v>85915</v>
      </c>
      <c r="F1677">
        <v>4</v>
      </c>
      <c r="G1677">
        <f t="shared" si="35"/>
        <v>85915</v>
      </c>
    </row>
    <row r="1678" spans="1:7" x14ac:dyDescent="0.3">
      <c r="A1678">
        <v>2016</v>
      </c>
      <c r="B1678" t="str">
        <f t="shared" si="34"/>
        <v>2016.5.8</v>
      </c>
      <c r="C1678" t="s">
        <v>28</v>
      </c>
      <c r="D1678">
        <f>VLOOKUP(C1678,[1]StateCodeMapping!$A$2:$B$52,2,FALSE)</f>
        <v>8</v>
      </c>
      <c r="E1678">
        <v>85915</v>
      </c>
      <c r="F1678">
        <v>5</v>
      </c>
      <c r="G1678">
        <f t="shared" si="35"/>
        <v>99661.400000000009</v>
      </c>
    </row>
    <row r="1679" spans="1:7" x14ac:dyDescent="0.3">
      <c r="A1679">
        <v>2016</v>
      </c>
      <c r="B1679" t="str">
        <f t="shared" si="34"/>
        <v>2016.6.8</v>
      </c>
      <c r="C1679" t="s">
        <v>28</v>
      </c>
      <c r="D1679">
        <f>VLOOKUP(C1679,[1]StateCodeMapping!$A$2:$B$52,2,FALSE)</f>
        <v>8</v>
      </c>
      <c r="E1679">
        <v>85915</v>
      </c>
      <c r="F1679">
        <v>6</v>
      </c>
      <c r="G1679">
        <f t="shared" si="35"/>
        <v>113407.8</v>
      </c>
    </row>
    <row r="1680" spans="1:7" x14ac:dyDescent="0.3">
      <c r="A1680">
        <v>2016</v>
      </c>
      <c r="B1680" t="str">
        <f t="shared" si="34"/>
        <v>2016.7.8</v>
      </c>
      <c r="C1680" t="s">
        <v>28</v>
      </c>
      <c r="D1680">
        <f>VLOOKUP(C1680,[1]StateCodeMapping!$A$2:$B$52,2,FALSE)</f>
        <v>8</v>
      </c>
      <c r="E1680">
        <v>85915</v>
      </c>
      <c r="F1680">
        <v>7</v>
      </c>
      <c r="G1680">
        <f t="shared" si="35"/>
        <v>127154.2</v>
      </c>
    </row>
    <row r="1681" spans="1:7" x14ac:dyDescent="0.3">
      <c r="A1681">
        <v>2016</v>
      </c>
      <c r="B1681" t="str">
        <f t="shared" si="34"/>
        <v>2016.8.8</v>
      </c>
      <c r="C1681" t="s">
        <v>28</v>
      </c>
      <c r="D1681">
        <f>VLOOKUP(C1681,[1]StateCodeMapping!$A$2:$B$52,2,FALSE)</f>
        <v>8</v>
      </c>
      <c r="E1681">
        <v>85915</v>
      </c>
      <c r="F1681">
        <v>8</v>
      </c>
      <c r="G1681">
        <f t="shared" si="35"/>
        <v>140900.6</v>
      </c>
    </row>
    <row r="1682" spans="1:7" x14ac:dyDescent="0.3">
      <c r="A1682">
        <v>2016</v>
      </c>
      <c r="B1682" t="str">
        <f t="shared" si="34"/>
        <v>2016.1.9</v>
      </c>
      <c r="C1682" t="s">
        <v>4</v>
      </c>
      <c r="D1682">
        <f>VLOOKUP(C1682,[1]StateCodeMapping!$A$2:$B$52,2,FALSE)</f>
        <v>9</v>
      </c>
      <c r="E1682">
        <v>106193</v>
      </c>
      <c r="F1682">
        <v>1</v>
      </c>
      <c r="G1682">
        <f t="shared" si="35"/>
        <v>55220.36</v>
      </c>
    </row>
    <row r="1683" spans="1:7" x14ac:dyDescent="0.3">
      <c r="A1683">
        <v>2016</v>
      </c>
      <c r="B1683" t="str">
        <f t="shared" si="34"/>
        <v>2016.2.9</v>
      </c>
      <c r="C1683" t="s">
        <v>4</v>
      </c>
      <c r="D1683">
        <f>VLOOKUP(C1683,[1]StateCodeMapping!$A$2:$B$52,2,FALSE)</f>
        <v>9</v>
      </c>
      <c r="E1683">
        <v>106193</v>
      </c>
      <c r="F1683">
        <v>2</v>
      </c>
      <c r="G1683">
        <f t="shared" si="35"/>
        <v>72211.240000000005</v>
      </c>
    </row>
    <row r="1684" spans="1:7" x14ac:dyDescent="0.3">
      <c r="A1684">
        <v>2016</v>
      </c>
      <c r="B1684" t="str">
        <f t="shared" si="34"/>
        <v>2016.3.9</v>
      </c>
      <c r="C1684" t="s">
        <v>4</v>
      </c>
      <c r="D1684">
        <f>VLOOKUP(C1684,[1]StateCodeMapping!$A$2:$B$52,2,FALSE)</f>
        <v>9</v>
      </c>
      <c r="E1684">
        <v>106193</v>
      </c>
      <c r="F1684">
        <v>3</v>
      </c>
      <c r="G1684">
        <f t="shared" si="35"/>
        <v>89202.12000000001</v>
      </c>
    </row>
    <row r="1685" spans="1:7" x14ac:dyDescent="0.3">
      <c r="A1685">
        <v>2016</v>
      </c>
      <c r="B1685" t="str">
        <f t="shared" si="34"/>
        <v>2016.4.9</v>
      </c>
      <c r="C1685" t="s">
        <v>4</v>
      </c>
      <c r="D1685">
        <f>VLOOKUP(C1685,[1]StateCodeMapping!$A$2:$B$52,2,FALSE)</f>
        <v>9</v>
      </c>
      <c r="E1685">
        <v>106193</v>
      </c>
      <c r="F1685">
        <v>4</v>
      </c>
      <c r="G1685">
        <f t="shared" si="35"/>
        <v>106193</v>
      </c>
    </row>
    <row r="1686" spans="1:7" x14ac:dyDescent="0.3">
      <c r="A1686">
        <v>2016</v>
      </c>
      <c r="B1686" t="str">
        <f t="shared" si="34"/>
        <v>2016.5.9</v>
      </c>
      <c r="C1686" t="s">
        <v>4</v>
      </c>
      <c r="D1686">
        <f>VLOOKUP(C1686,[1]StateCodeMapping!$A$2:$B$52,2,FALSE)</f>
        <v>9</v>
      </c>
      <c r="E1686">
        <v>106193</v>
      </c>
      <c r="F1686">
        <v>5</v>
      </c>
      <c r="G1686">
        <f t="shared" si="35"/>
        <v>123183.88000000002</v>
      </c>
    </row>
    <row r="1687" spans="1:7" x14ac:dyDescent="0.3">
      <c r="A1687">
        <v>2016</v>
      </c>
      <c r="B1687" t="str">
        <f t="shared" si="34"/>
        <v>2016.6.9</v>
      </c>
      <c r="C1687" t="s">
        <v>4</v>
      </c>
      <c r="D1687">
        <f>VLOOKUP(C1687,[1]StateCodeMapping!$A$2:$B$52,2,FALSE)</f>
        <v>9</v>
      </c>
      <c r="E1687">
        <v>106193</v>
      </c>
      <c r="F1687">
        <v>6</v>
      </c>
      <c r="G1687">
        <f t="shared" si="35"/>
        <v>140174.76</v>
      </c>
    </row>
    <row r="1688" spans="1:7" x14ac:dyDescent="0.3">
      <c r="A1688">
        <v>2016</v>
      </c>
      <c r="B1688" t="str">
        <f t="shared" si="34"/>
        <v>2016.7.9</v>
      </c>
      <c r="C1688" t="s">
        <v>4</v>
      </c>
      <c r="D1688">
        <f>VLOOKUP(C1688,[1]StateCodeMapping!$A$2:$B$52,2,FALSE)</f>
        <v>9</v>
      </c>
      <c r="E1688">
        <v>106193</v>
      </c>
      <c r="F1688">
        <v>7</v>
      </c>
      <c r="G1688">
        <f t="shared" si="35"/>
        <v>157165.63999999998</v>
      </c>
    </row>
    <row r="1689" spans="1:7" x14ac:dyDescent="0.3">
      <c r="A1689">
        <v>2016</v>
      </c>
      <c r="B1689" t="str">
        <f t="shared" si="34"/>
        <v>2016.8.9</v>
      </c>
      <c r="C1689" t="s">
        <v>4</v>
      </c>
      <c r="D1689">
        <f>VLOOKUP(C1689,[1]StateCodeMapping!$A$2:$B$52,2,FALSE)</f>
        <v>9</v>
      </c>
      <c r="E1689">
        <v>106193</v>
      </c>
      <c r="F1689">
        <v>8</v>
      </c>
      <c r="G1689">
        <f t="shared" si="35"/>
        <v>174156.52000000002</v>
      </c>
    </row>
    <row r="1690" spans="1:7" x14ac:dyDescent="0.3">
      <c r="A1690">
        <v>2016</v>
      </c>
      <c r="B1690" t="str">
        <f t="shared" si="34"/>
        <v>2016.1.10</v>
      </c>
      <c r="C1690" t="s">
        <v>29</v>
      </c>
      <c r="D1690">
        <f>VLOOKUP(C1690,[1]StateCodeMapping!$A$2:$B$52,2,FALSE)</f>
        <v>10</v>
      </c>
      <c r="E1690">
        <v>85925</v>
      </c>
      <c r="F1690">
        <v>1</v>
      </c>
      <c r="G1690">
        <f t="shared" si="35"/>
        <v>44681</v>
      </c>
    </row>
    <row r="1691" spans="1:7" x14ac:dyDescent="0.3">
      <c r="A1691">
        <v>2016</v>
      </c>
      <c r="B1691" t="str">
        <f t="shared" si="34"/>
        <v>2016.2.10</v>
      </c>
      <c r="C1691" t="s">
        <v>29</v>
      </c>
      <c r="D1691">
        <f>VLOOKUP(C1691,[1]StateCodeMapping!$A$2:$B$52,2,FALSE)</f>
        <v>10</v>
      </c>
      <c r="E1691">
        <v>85925</v>
      </c>
      <c r="F1691">
        <v>2</v>
      </c>
      <c r="G1691">
        <f t="shared" si="35"/>
        <v>58429.000000000007</v>
      </c>
    </row>
    <row r="1692" spans="1:7" x14ac:dyDescent="0.3">
      <c r="A1692">
        <v>2016</v>
      </c>
      <c r="B1692" t="str">
        <f t="shared" si="34"/>
        <v>2016.3.10</v>
      </c>
      <c r="C1692" t="s">
        <v>29</v>
      </c>
      <c r="D1692">
        <f>VLOOKUP(C1692,[1]StateCodeMapping!$A$2:$B$52,2,FALSE)</f>
        <v>10</v>
      </c>
      <c r="E1692">
        <v>85925</v>
      </c>
      <c r="F1692">
        <v>3</v>
      </c>
      <c r="G1692">
        <f t="shared" si="35"/>
        <v>72177</v>
      </c>
    </row>
    <row r="1693" spans="1:7" x14ac:dyDescent="0.3">
      <c r="A1693">
        <v>2016</v>
      </c>
      <c r="B1693" t="str">
        <f t="shared" si="34"/>
        <v>2016.4.10</v>
      </c>
      <c r="C1693" t="s">
        <v>29</v>
      </c>
      <c r="D1693">
        <f>VLOOKUP(C1693,[1]StateCodeMapping!$A$2:$B$52,2,FALSE)</f>
        <v>10</v>
      </c>
      <c r="E1693">
        <v>85925</v>
      </c>
      <c r="F1693">
        <v>4</v>
      </c>
      <c r="G1693">
        <f t="shared" si="35"/>
        <v>85925</v>
      </c>
    </row>
    <row r="1694" spans="1:7" x14ac:dyDescent="0.3">
      <c r="A1694">
        <v>2016</v>
      </c>
      <c r="B1694" t="str">
        <f t="shared" si="34"/>
        <v>2016.5.10</v>
      </c>
      <c r="C1694" t="s">
        <v>29</v>
      </c>
      <c r="D1694">
        <f>VLOOKUP(C1694,[1]StateCodeMapping!$A$2:$B$52,2,FALSE)</f>
        <v>10</v>
      </c>
      <c r="E1694">
        <v>85925</v>
      </c>
      <c r="F1694">
        <v>5</v>
      </c>
      <c r="G1694">
        <f t="shared" si="35"/>
        <v>99673.000000000015</v>
      </c>
    </row>
    <row r="1695" spans="1:7" x14ac:dyDescent="0.3">
      <c r="A1695">
        <v>2016</v>
      </c>
      <c r="B1695" t="str">
        <f t="shared" si="34"/>
        <v>2016.6.10</v>
      </c>
      <c r="C1695" t="s">
        <v>29</v>
      </c>
      <c r="D1695">
        <f>VLOOKUP(C1695,[1]StateCodeMapping!$A$2:$B$52,2,FALSE)</f>
        <v>10</v>
      </c>
      <c r="E1695">
        <v>85925</v>
      </c>
      <c r="F1695">
        <v>6</v>
      </c>
      <c r="G1695">
        <f t="shared" si="35"/>
        <v>113421</v>
      </c>
    </row>
    <row r="1696" spans="1:7" x14ac:dyDescent="0.3">
      <c r="A1696">
        <v>2016</v>
      </c>
      <c r="B1696" t="str">
        <f t="shared" si="34"/>
        <v>2016.7.10</v>
      </c>
      <c r="C1696" t="s">
        <v>29</v>
      </c>
      <c r="D1696">
        <f>VLOOKUP(C1696,[1]StateCodeMapping!$A$2:$B$52,2,FALSE)</f>
        <v>10</v>
      </c>
      <c r="E1696">
        <v>85925</v>
      </c>
      <c r="F1696">
        <v>7</v>
      </c>
      <c r="G1696">
        <f t="shared" si="35"/>
        <v>127169</v>
      </c>
    </row>
    <row r="1697" spans="1:7" x14ac:dyDescent="0.3">
      <c r="A1697">
        <v>2016</v>
      </c>
      <c r="B1697" t="str">
        <f t="shared" si="34"/>
        <v>2016.8.10</v>
      </c>
      <c r="C1697" t="s">
        <v>29</v>
      </c>
      <c r="D1697">
        <f>VLOOKUP(C1697,[1]StateCodeMapping!$A$2:$B$52,2,FALSE)</f>
        <v>10</v>
      </c>
      <c r="E1697">
        <v>85925</v>
      </c>
      <c r="F1697">
        <v>8</v>
      </c>
      <c r="G1697">
        <f t="shared" si="35"/>
        <v>140917</v>
      </c>
    </row>
    <row r="1698" spans="1:7" x14ac:dyDescent="0.3">
      <c r="A1698">
        <v>2016</v>
      </c>
      <c r="B1698" t="str">
        <f t="shared" si="34"/>
        <v>2016.1.11</v>
      </c>
      <c r="C1698" t="s">
        <v>30</v>
      </c>
      <c r="D1698">
        <f>VLOOKUP(C1698,[1]StateCodeMapping!$A$2:$B$52,2,FALSE)</f>
        <v>11</v>
      </c>
      <c r="E1698">
        <v>83794</v>
      </c>
      <c r="F1698">
        <v>1</v>
      </c>
      <c r="G1698">
        <f t="shared" si="35"/>
        <v>43572.880000000005</v>
      </c>
    </row>
    <row r="1699" spans="1:7" x14ac:dyDescent="0.3">
      <c r="A1699">
        <v>2016</v>
      </c>
      <c r="B1699" t="str">
        <f t="shared" si="34"/>
        <v>2016.2.11</v>
      </c>
      <c r="C1699" t="s">
        <v>30</v>
      </c>
      <c r="D1699">
        <f>VLOOKUP(C1699,[1]StateCodeMapping!$A$2:$B$52,2,FALSE)</f>
        <v>11</v>
      </c>
      <c r="E1699">
        <v>83794</v>
      </c>
      <c r="F1699">
        <v>2</v>
      </c>
      <c r="G1699">
        <f t="shared" si="35"/>
        <v>56979.920000000006</v>
      </c>
    </row>
    <row r="1700" spans="1:7" x14ac:dyDescent="0.3">
      <c r="A1700">
        <v>2016</v>
      </c>
      <c r="B1700" t="str">
        <f t="shared" si="34"/>
        <v>2016.3.11</v>
      </c>
      <c r="C1700" t="s">
        <v>30</v>
      </c>
      <c r="D1700">
        <f>VLOOKUP(C1700,[1]StateCodeMapping!$A$2:$B$52,2,FALSE)</f>
        <v>11</v>
      </c>
      <c r="E1700">
        <v>83794</v>
      </c>
      <c r="F1700">
        <v>3</v>
      </c>
      <c r="G1700">
        <f t="shared" si="35"/>
        <v>70386.960000000006</v>
      </c>
    </row>
    <row r="1701" spans="1:7" x14ac:dyDescent="0.3">
      <c r="A1701">
        <v>2016</v>
      </c>
      <c r="B1701" t="str">
        <f t="shared" si="34"/>
        <v>2016.4.11</v>
      </c>
      <c r="C1701" t="s">
        <v>30</v>
      </c>
      <c r="D1701">
        <f>VLOOKUP(C1701,[1]StateCodeMapping!$A$2:$B$52,2,FALSE)</f>
        <v>11</v>
      </c>
      <c r="E1701">
        <v>83794</v>
      </c>
      <c r="F1701">
        <v>4</v>
      </c>
      <c r="G1701">
        <f t="shared" si="35"/>
        <v>83794</v>
      </c>
    </row>
    <row r="1702" spans="1:7" x14ac:dyDescent="0.3">
      <c r="A1702">
        <v>2016</v>
      </c>
      <c r="B1702" t="str">
        <f t="shared" si="34"/>
        <v>2016.5.11</v>
      </c>
      <c r="C1702" t="s">
        <v>30</v>
      </c>
      <c r="D1702">
        <f>VLOOKUP(C1702,[1]StateCodeMapping!$A$2:$B$52,2,FALSE)</f>
        <v>11</v>
      </c>
      <c r="E1702">
        <v>83794</v>
      </c>
      <c r="F1702">
        <v>5</v>
      </c>
      <c r="G1702">
        <f t="shared" si="35"/>
        <v>97201.040000000008</v>
      </c>
    </row>
    <row r="1703" spans="1:7" x14ac:dyDescent="0.3">
      <c r="A1703">
        <v>2016</v>
      </c>
      <c r="B1703" t="str">
        <f t="shared" si="34"/>
        <v>2016.6.11</v>
      </c>
      <c r="C1703" t="s">
        <v>30</v>
      </c>
      <c r="D1703">
        <f>VLOOKUP(C1703,[1]StateCodeMapping!$A$2:$B$52,2,FALSE)</f>
        <v>11</v>
      </c>
      <c r="E1703">
        <v>83794</v>
      </c>
      <c r="F1703">
        <v>6</v>
      </c>
      <c r="G1703">
        <f t="shared" si="35"/>
        <v>110608.08</v>
      </c>
    </row>
    <row r="1704" spans="1:7" x14ac:dyDescent="0.3">
      <c r="A1704">
        <v>2016</v>
      </c>
      <c r="B1704" t="str">
        <f t="shared" si="34"/>
        <v>2016.7.11</v>
      </c>
      <c r="C1704" t="s">
        <v>30</v>
      </c>
      <c r="D1704">
        <f>VLOOKUP(C1704,[1]StateCodeMapping!$A$2:$B$52,2,FALSE)</f>
        <v>11</v>
      </c>
      <c r="E1704">
        <v>83794</v>
      </c>
      <c r="F1704">
        <v>7</v>
      </c>
      <c r="G1704">
        <f t="shared" si="35"/>
        <v>124015.12</v>
      </c>
    </row>
    <row r="1705" spans="1:7" x14ac:dyDescent="0.3">
      <c r="A1705">
        <v>2016</v>
      </c>
      <c r="B1705" t="str">
        <f t="shared" si="34"/>
        <v>2016.8.11</v>
      </c>
      <c r="C1705" t="s">
        <v>30</v>
      </c>
      <c r="D1705">
        <f>VLOOKUP(C1705,[1]StateCodeMapping!$A$2:$B$52,2,FALSE)</f>
        <v>11</v>
      </c>
      <c r="E1705">
        <v>83794</v>
      </c>
      <c r="F1705">
        <v>8</v>
      </c>
      <c r="G1705">
        <f t="shared" si="35"/>
        <v>137422.16</v>
      </c>
    </row>
    <row r="1706" spans="1:7" x14ac:dyDescent="0.3">
      <c r="A1706">
        <v>2016</v>
      </c>
      <c r="B1706" t="str">
        <f t="shared" si="34"/>
        <v>2016.1.12</v>
      </c>
      <c r="C1706" t="s">
        <v>5</v>
      </c>
      <c r="D1706">
        <f>VLOOKUP(C1706,[1]StateCodeMapping!$A$2:$B$52,2,FALSE)</f>
        <v>12</v>
      </c>
      <c r="E1706">
        <v>65764</v>
      </c>
      <c r="F1706">
        <v>1</v>
      </c>
      <c r="G1706">
        <f t="shared" si="35"/>
        <v>34197.279999999999</v>
      </c>
    </row>
    <row r="1707" spans="1:7" x14ac:dyDescent="0.3">
      <c r="A1707">
        <v>2016</v>
      </c>
      <c r="B1707" t="str">
        <f t="shared" si="34"/>
        <v>2016.2.12</v>
      </c>
      <c r="C1707" t="s">
        <v>5</v>
      </c>
      <c r="D1707">
        <f>VLOOKUP(C1707,[1]StateCodeMapping!$A$2:$B$52,2,FALSE)</f>
        <v>12</v>
      </c>
      <c r="E1707">
        <v>65764</v>
      </c>
      <c r="F1707">
        <v>2</v>
      </c>
      <c r="G1707">
        <f t="shared" si="35"/>
        <v>44719.520000000004</v>
      </c>
    </row>
    <row r="1708" spans="1:7" x14ac:dyDescent="0.3">
      <c r="A1708">
        <v>2016</v>
      </c>
      <c r="B1708" t="str">
        <f t="shared" si="34"/>
        <v>2016.3.12</v>
      </c>
      <c r="C1708" t="s">
        <v>5</v>
      </c>
      <c r="D1708">
        <f>VLOOKUP(C1708,[1]StateCodeMapping!$A$2:$B$52,2,FALSE)</f>
        <v>12</v>
      </c>
      <c r="E1708">
        <v>65764</v>
      </c>
      <c r="F1708">
        <v>3</v>
      </c>
      <c r="G1708">
        <f t="shared" si="35"/>
        <v>55241.760000000002</v>
      </c>
    </row>
    <row r="1709" spans="1:7" x14ac:dyDescent="0.3">
      <c r="A1709">
        <v>2016</v>
      </c>
      <c r="B1709" t="str">
        <f t="shared" si="34"/>
        <v>2016.4.12</v>
      </c>
      <c r="C1709" t="s">
        <v>5</v>
      </c>
      <c r="D1709">
        <f>VLOOKUP(C1709,[1]StateCodeMapping!$A$2:$B$52,2,FALSE)</f>
        <v>12</v>
      </c>
      <c r="E1709">
        <v>65764</v>
      </c>
      <c r="F1709">
        <v>4</v>
      </c>
      <c r="G1709">
        <f t="shared" si="35"/>
        <v>65764</v>
      </c>
    </row>
    <row r="1710" spans="1:7" x14ac:dyDescent="0.3">
      <c r="A1710">
        <v>2016</v>
      </c>
      <c r="B1710" t="str">
        <f t="shared" si="34"/>
        <v>2016.5.12</v>
      </c>
      <c r="C1710" t="s">
        <v>5</v>
      </c>
      <c r="D1710">
        <f>VLOOKUP(C1710,[1]StateCodeMapping!$A$2:$B$52,2,FALSE)</f>
        <v>12</v>
      </c>
      <c r="E1710">
        <v>65764</v>
      </c>
      <c r="F1710">
        <v>5</v>
      </c>
      <c r="G1710">
        <f t="shared" si="35"/>
        <v>76286.240000000005</v>
      </c>
    </row>
    <row r="1711" spans="1:7" x14ac:dyDescent="0.3">
      <c r="A1711">
        <v>2016</v>
      </c>
      <c r="B1711" t="str">
        <f t="shared" si="34"/>
        <v>2016.6.12</v>
      </c>
      <c r="C1711" t="s">
        <v>5</v>
      </c>
      <c r="D1711">
        <f>VLOOKUP(C1711,[1]StateCodeMapping!$A$2:$B$52,2,FALSE)</f>
        <v>12</v>
      </c>
      <c r="E1711">
        <v>65764</v>
      </c>
      <c r="F1711">
        <v>6</v>
      </c>
      <c r="G1711">
        <f t="shared" si="35"/>
        <v>86808.48000000001</v>
      </c>
    </row>
    <row r="1712" spans="1:7" x14ac:dyDescent="0.3">
      <c r="A1712">
        <v>2016</v>
      </c>
      <c r="B1712" t="str">
        <f t="shared" si="34"/>
        <v>2016.7.12</v>
      </c>
      <c r="C1712" t="s">
        <v>5</v>
      </c>
      <c r="D1712">
        <f>VLOOKUP(C1712,[1]StateCodeMapping!$A$2:$B$52,2,FALSE)</f>
        <v>12</v>
      </c>
      <c r="E1712">
        <v>65764</v>
      </c>
      <c r="F1712">
        <v>7</v>
      </c>
      <c r="G1712">
        <f t="shared" si="35"/>
        <v>97330.72</v>
      </c>
    </row>
    <row r="1713" spans="1:7" x14ac:dyDescent="0.3">
      <c r="A1713">
        <v>2016</v>
      </c>
      <c r="B1713" t="str">
        <f t="shared" si="34"/>
        <v>2016.8.12</v>
      </c>
      <c r="C1713" t="s">
        <v>5</v>
      </c>
      <c r="D1713">
        <f>VLOOKUP(C1713,[1]StateCodeMapping!$A$2:$B$52,2,FALSE)</f>
        <v>12</v>
      </c>
      <c r="E1713">
        <v>65764</v>
      </c>
      <c r="F1713">
        <v>8</v>
      </c>
      <c r="G1713">
        <f t="shared" si="35"/>
        <v>107852.96</v>
      </c>
    </row>
    <row r="1714" spans="1:7" x14ac:dyDescent="0.3">
      <c r="A1714">
        <v>2016</v>
      </c>
      <c r="B1714" t="str">
        <f t="shared" si="34"/>
        <v>2016.1.13</v>
      </c>
      <c r="C1714" t="s">
        <v>6</v>
      </c>
      <c r="D1714">
        <f>VLOOKUP(C1714,[1]StateCodeMapping!$A$2:$B$52,2,FALSE)</f>
        <v>13</v>
      </c>
      <c r="E1714">
        <v>68448</v>
      </c>
      <c r="F1714">
        <v>1</v>
      </c>
      <c r="G1714">
        <f t="shared" si="35"/>
        <v>35592.959999999999</v>
      </c>
    </row>
    <row r="1715" spans="1:7" x14ac:dyDescent="0.3">
      <c r="A1715">
        <v>2016</v>
      </c>
      <c r="B1715" t="str">
        <f t="shared" si="34"/>
        <v>2016.2.13</v>
      </c>
      <c r="C1715" t="s">
        <v>6</v>
      </c>
      <c r="D1715">
        <f>VLOOKUP(C1715,[1]StateCodeMapping!$A$2:$B$52,2,FALSE)</f>
        <v>13</v>
      </c>
      <c r="E1715">
        <v>68448</v>
      </c>
      <c r="F1715">
        <v>2</v>
      </c>
      <c r="G1715">
        <f t="shared" si="35"/>
        <v>46544.640000000007</v>
      </c>
    </row>
    <row r="1716" spans="1:7" x14ac:dyDescent="0.3">
      <c r="A1716">
        <v>2016</v>
      </c>
      <c r="B1716" t="str">
        <f t="shared" si="34"/>
        <v>2016.3.13</v>
      </c>
      <c r="C1716" t="s">
        <v>6</v>
      </c>
      <c r="D1716">
        <f>VLOOKUP(C1716,[1]StateCodeMapping!$A$2:$B$52,2,FALSE)</f>
        <v>13</v>
      </c>
      <c r="E1716">
        <v>68448</v>
      </c>
      <c r="F1716">
        <v>3</v>
      </c>
      <c r="G1716">
        <f t="shared" si="35"/>
        <v>57496.320000000007</v>
      </c>
    </row>
    <row r="1717" spans="1:7" x14ac:dyDescent="0.3">
      <c r="A1717">
        <v>2016</v>
      </c>
      <c r="B1717" t="str">
        <f t="shared" si="34"/>
        <v>2016.4.13</v>
      </c>
      <c r="C1717" t="s">
        <v>6</v>
      </c>
      <c r="D1717">
        <f>VLOOKUP(C1717,[1]StateCodeMapping!$A$2:$B$52,2,FALSE)</f>
        <v>13</v>
      </c>
      <c r="E1717">
        <v>68448</v>
      </c>
      <c r="F1717">
        <v>4</v>
      </c>
      <c r="G1717">
        <f t="shared" si="35"/>
        <v>68448</v>
      </c>
    </row>
    <row r="1718" spans="1:7" x14ac:dyDescent="0.3">
      <c r="A1718">
        <v>2016</v>
      </c>
      <c r="B1718" t="str">
        <f t="shared" si="34"/>
        <v>2016.5.13</v>
      </c>
      <c r="C1718" t="s">
        <v>6</v>
      </c>
      <c r="D1718">
        <f>VLOOKUP(C1718,[1]StateCodeMapping!$A$2:$B$52,2,FALSE)</f>
        <v>13</v>
      </c>
      <c r="E1718">
        <v>68448</v>
      </c>
      <c r="F1718">
        <v>5</v>
      </c>
      <c r="G1718">
        <f t="shared" si="35"/>
        <v>79399.680000000008</v>
      </c>
    </row>
    <row r="1719" spans="1:7" x14ac:dyDescent="0.3">
      <c r="A1719">
        <v>2016</v>
      </c>
      <c r="B1719" t="str">
        <f t="shared" si="34"/>
        <v>2016.6.13</v>
      </c>
      <c r="C1719" t="s">
        <v>6</v>
      </c>
      <c r="D1719">
        <f>VLOOKUP(C1719,[1]StateCodeMapping!$A$2:$B$52,2,FALSE)</f>
        <v>13</v>
      </c>
      <c r="E1719">
        <v>68448</v>
      </c>
      <c r="F1719">
        <v>6</v>
      </c>
      <c r="G1719">
        <f t="shared" si="35"/>
        <v>90351.360000000001</v>
      </c>
    </row>
    <row r="1720" spans="1:7" x14ac:dyDescent="0.3">
      <c r="A1720">
        <v>2016</v>
      </c>
      <c r="B1720" t="str">
        <f t="shared" si="34"/>
        <v>2016.7.13</v>
      </c>
      <c r="C1720" t="s">
        <v>6</v>
      </c>
      <c r="D1720">
        <f>VLOOKUP(C1720,[1]StateCodeMapping!$A$2:$B$52,2,FALSE)</f>
        <v>13</v>
      </c>
      <c r="E1720">
        <v>68448</v>
      </c>
      <c r="F1720">
        <v>7</v>
      </c>
      <c r="G1720">
        <f t="shared" si="35"/>
        <v>101303.03999999999</v>
      </c>
    </row>
    <row r="1721" spans="1:7" x14ac:dyDescent="0.3">
      <c r="A1721">
        <v>2016</v>
      </c>
      <c r="B1721" t="str">
        <f t="shared" si="34"/>
        <v>2016.8.13</v>
      </c>
      <c r="C1721" t="s">
        <v>6</v>
      </c>
      <c r="D1721">
        <f>VLOOKUP(C1721,[1]StateCodeMapping!$A$2:$B$52,2,FALSE)</f>
        <v>13</v>
      </c>
      <c r="E1721">
        <v>68448</v>
      </c>
      <c r="F1721">
        <v>8</v>
      </c>
      <c r="G1721">
        <f t="shared" si="35"/>
        <v>112254.72000000002</v>
      </c>
    </row>
    <row r="1722" spans="1:7" x14ac:dyDescent="0.3">
      <c r="A1722">
        <v>2016</v>
      </c>
      <c r="B1722" t="str">
        <f t="shared" si="34"/>
        <v>2016.1.15</v>
      </c>
      <c r="C1722" t="s">
        <v>31</v>
      </c>
      <c r="D1722">
        <f>VLOOKUP(C1722,[1]StateCodeMapping!$A$2:$B$52,2,FALSE)</f>
        <v>15</v>
      </c>
      <c r="E1722">
        <v>86495</v>
      </c>
      <c r="F1722">
        <v>1</v>
      </c>
      <c r="G1722">
        <f t="shared" si="35"/>
        <v>44977.4</v>
      </c>
    </row>
    <row r="1723" spans="1:7" x14ac:dyDescent="0.3">
      <c r="A1723">
        <v>2016</v>
      </c>
      <c r="B1723" t="str">
        <f t="shared" si="34"/>
        <v>2016.2.15</v>
      </c>
      <c r="C1723" t="s">
        <v>31</v>
      </c>
      <c r="D1723">
        <f>VLOOKUP(C1723,[1]StateCodeMapping!$A$2:$B$52,2,FALSE)</f>
        <v>15</v>
      </c>
      <c r="E1723">
        <v>86495</v>
      </c>
      <c r="F1723">
        <v>2</v>
      </c>
      <c r="G1723">
        <f t="shared" si="35"/>
        <v>58816.600000000006</v>
      </c>
    </row>
    <row r="1724" spans="1:7" x14ac:dyDescent="0.3">
      <c r="A1724">
        <v>2016</v>
      </c>
      <c r="B1724" t="str">
        <f t="shared" si="34"/>
        <v>2016.3.15</v>
      </c>
      <c r="C1724" t="s">
        <v>31</v>
      </c>
      <c r="D1724">
        <f>VLOOKUP(C1724,[1]StateCodeMapping!$A$2:$B$52,2,FALSE)</f>
        <v>15</v>
      </c>
      <c r="E1724">
        <v>86495</v>
      </c>
      <c r="F1724">
        <v>3</v>
      </c>
      <c r="G1724">
        <f t="shared" si="35"/>
        <v>72655.8</v>
      </c>
    </row>
    <row r="1725" spans="1:7" x14ac:dyDescent="0.3">
      <c r="A1725">
        <v>2016</v>
      </c>
      <c r="B1725" t="str">
        <f t="shared" si="34"/>
        <v>2016.4.15</v>
      </c>
      <c r="C1725" t="s">
        <v>31</v>
      </c>
      <c r="D1725">
        <f>VLOOKUP(C1725,[1]StateCodeMapping!$A$2:$B$52,2,FALSE)</f>
        <v>15</v>
      </c>
      <c r="E1725">
        <v>86495</v>
      </c>
      <c r="F1725">
        <v>4</v>
      </c>
      <c r="G1725">
        <f t="shared" si="35"/>
        <v>86495</v>
      </c>
    </row>
    <row r="1726" spans="1:7" x14ac:dyDescent="0.3">
      <c r="A1726">
        <v>2016</v>
      </c>
      <c r="B1726" t="str">
        <f t="shared" si="34"/>
        <v>2016.5.15</v>
      </c>
      <c r="C1726" t="s">
        <v>31</v>
      </c>
      <c r="D1726">
        <f>VLOOKUP(C1726,[1]StateCodeMapping!$A$2:$B$52,2,FALSE)</f>
        <v>15</v>
      </c>
      <c r="E1726">
        <v>86495</v>
      </c>
      <c r="F1726">
        <v>5</v>
      </c>
      <c r="G1726">
        <f t="shared" si="35"/>
        <v>100334.20000000001</v>
      </c>
    </row>
    <row r="1727" spans="1:7" x14ac:dyDescent="0.3">
      <c r="A1727">
        <v>2016</v>
      </c>
      <c r="B1727" t="str">
        <f t="shared" si="34"/>
        <v>2016.6.15</v>
      </c>
      <c r="C1727" t="s">
        <v>31</v>
      </c>
      <c r="D1727">
        <f>VLOOKUP(C1727,[1]StateCodeMapping!$A$2:$B$52,2,FALSE)</f>
        <v>15</v>
      </c>
      <c r="E1727">
        <v>86495</v>
      </c>
      <c r="F1727">
        <v>6</v>
      </c>
      <c r="G1727">
        <f t="shared" si="35"/>
        <v>114173.40000000001</v>
      </c>
    </row>
    <row r="1728" spans="1:7" x14ac:dyDescent="0.3">
      <c r="A1728">
        <v>2016</v>
      </c>
      <c r="B1728" t="str">
        <f t="shared" si="34"/>
        <v>2016.7.15</v>
      </c>
      <c r="C1728" t="s">
        <v>31</v>
      </c>
      <c r="D1728">
        <f>VLOOKUP(C1728,[1]StateCodeMapping!$A$2:$B$52,2,FALSE)</f>
        <v>15</v>
      </c>
      <c r="E1728">
        <v>86495</v>
      </c>
      <c r="F1728">
        <v>7</v>
      </c>
      <c r="G1728">
        <f t="shared" si="35"/>
        <v>128012.59999999999</v>
      </c>
    </row>
    <row r="1729" spans="1:7" x14ac:dyDescent="0.3">
      <c r="A1729">
        <v>2016</v>
      </c>
      <c r="B1729" t="str">
        <f t="shared" si="34"/>
        <v>2016.8.15</v>
      </c>
      <c r="C1729" t="s">
        <v>31</v>
      </c>
      <c r="D1729">
        <f>VLOOKUP(C1729,[1]StateCodeMapping!$A$2:$B$52,2,FALSE)</f>
        <v>15</v>
      </c>
      <c r="E1729">
        <v>86495</v>
      </c>
      <c r="F1729">
        <v>8</v>
      </c>
      <c r="G1729">
        <f t="shared" si="35"/>
        <v>141851.80000000002</v>
      </c>
    </row>
    <row r="1730" spans="1:7" x14ac:dyDescent="0.3">
      <c r="A1730">
        <v>2016</v>
      </c>
      <c r="B1730" t="str">
        <f t="shared" ref="B1730:B1793" si="36">A1730&amp;"."&amp;F1730&amp;"."&amp;D1730</f>
        <v>2016.1.16</v>
      </c>
      <c r="C1730" t="s">
        <v>32</v>
      </c>
      <c r="D1730">
        <f>VLOOKUP(C1730,[1]StateCodeMapping!$A$2:$B$52,2,FALSE)</f>
        <v>16</v>
      </c>
      <c r="E1730">
        <v>62002</v>
      </c>
      <c r="F1730">
        <v>1</v>
      </c>
      <c r="G1730">
        <f t="shared" ref="G1730:G1793" si="37">E1730*(0.52+(F1730-1)*0.16)</f>
        <v>32241.040000000001</v>
      </c>
    </row>
    <row r="1731" spans="1:7" x14ac:dyDescent="0.3">
      <c r="A1731">
        <v>2016</v>
      </c>
      <c r="B1731" t="str">
        <f t="shared" si="36"/>
        <v>2016.2.16</v>
      </c>
      <c r="C1731" t="s">
        <v>32</v>
      </c>
      <c r="D1731">
        <f>VLOOKUP(C1731,[1]StateCodeMapping!$A$2:$B$52,2,FALSE)</f>
        <v>16</v>
      </c>
      <c r="E1731">
        <v>62002</v>
      </c>
      <c r="F1731">
        <v>2</v>
      </c>
      <c r="G1731">
        <f t="shared" si="37"/>
        <v>42161.36</v>
      </c>
    </row>
    <row r="1732" spans="1:7" x14ac:dyDescent="0.3">
      <c r="A1732">
        <v>2016</v>
      </c>
      <c r="B1732" t="str">
        <f t="shared" si="36"/>
        <v>2016.3.16</v>
      </c>
      <c r="C1732" t="s">
        <v>32</v>
      </c>
      <c r="D1732">
        <f>VLOOKUP(C1732,[1]StateCodeMapping!$A$2:$B$52,2,FALSE)</f>
        <v>16</v>
      </c>
      <c r="E1732">
        <v>62002</v>
      </c>
      <c r="F1732">
        <v>3</v>
      </c>
      <c r="G1732">
        <f t="shared" si="37"/>
        <v>52081.680000000008</v>
      </c>
    </row>
    <row r="1733" spans="1:7" x14ac:dyDescent="0.3">
      <c r="A1733">
        <v>2016</v>
      </c>
      <c r="B1733" t="str">
        <f t="shared" si="36"/>
        <v>2016.4.16</v>
      </c>
      <c r="C1733" t="s">
        <v>32</v>
      </c>
      <c r="D1733">
        <f>VLOOKUP(C1733,[1]StateCodeMapping!$A$2:$B$52,2,FALSE)</f>
        <v>16</v>
      </c>
      <c r="E1733">
        <v>62002</v>
      </c>
      <c r="F1733">
        <v>4</v>
      </c>
      <c r="G1733">
        <f t="shared" si="37"/>
        <v>62002</v>
      </c>
    </row>
    <row r="1734" spans="1:7" x14ac:dyDescent="0.3">
      <c r="A1734">
        <v>2016</v>
      </c>
      <c r="B1734" t="str">
        <f t="shared" si="36"/>
        <v>2016.5.16</v>
      </c>
      <c r="C1734" t="s">
        <v>32</v>
      </c>
      <c r="D1734">
        <f>VLOOKUP(C1734,[1]StateCodeMapping!$A$2:$B$52,2,FALSE)</f>
        <v>16</v>
      </c>
      <c r="E1734">
        <v>62002</v>
      </c>
      <c r="F1734">
        <v>5</v>
      </c>
      <c r="G1734">
        <f t="shared" si="37"/>
        <v>71922.320000000007</v>
      </c>
    </row>
    <row r="1735" spans="1:7" x14ac:dyDescent="0.3">
      <c r="A1735">
        <v>2016</v>
      </c>
      <c r="B1735" t="str">
        <f t="shared" si="36"/>
        <v>2016.6.16</v>
      </c>
      <c r="C1735" t="s">
        <v>32</v>
      </c>
      <c r="D1735">
        <f>VLOOKUP(C1735,[1]StateCodeMapping!$A$2:$B$52,2,FALSE)</f>
        <v>16</v>
      </c>
      <c r="E1735">
        <v>62002</v>
      </c>
      <c r="F1735">
        <v>6</v>
      </c>
      <c r="G1735">
        <f t="shared" si="37"/>
        <v>81842.64</v>
      </c>
    </row>
    <row r="1736" spans="1:7" x14ac:dyDescent="0.3">
      <c r="A1736">
        <v>2016</v>
      </c>
      <c r="B1736" t="str">
        <f t="shared" si="36"/>
        <v>2016.7.16</v>
      </c>
      <c r="C1736" t="s">
        <v>32</v>
      </c>
      <c r="D1736">
        <f>VLOOKUP(C1736,[1]StateCodeMapping!$A$2:$B$52,2,FALSE)</f>
        <v>16</v>
      </c>
      <c r="E1736">
        <v>62002</v>
      </c>
      <c r="F1736">
        <v>7</v>
      </c>
      <c r="G1736">
        <f t="shared" si="37"/>
        <v>91762.959999999992</v>
      </c>
    </row>
    <row r="1737" spans="1:7" x14ac:dyDescent="0.3">
      <c r="A1737">
        <v>2016</v>
      </c>
      <c r="B1737" t="str">
        <f t="shared" si="36"/>
        <v>2016.8.16</v>
      </c>
      <c r="C1737" t="s">
        <v>32</v>
      </c>
      <c r="D1737">
        <f>VLOOKUP(C1737,[1]StateCodeMapping!$A$2:$B$52,2,FALSE)</f>
        <v>16</v>
      </c>
      <c r="E1737">
        <v>62002</v>
      </c>
      <c r="F1737">
        <v>8</v>
      </c>
      <c r="G1737">
        <f t="shared" si="37"/>
        <v>101683.28000000001</v>
      </c>
    </row>
    <row r="1738" spans="1:7" x14ac:dyDescent="0.3">
      <c r="A1738">
        <v>2016</v>
      </c>
      <c r="B1738" t="str">
        <f t="shared" si="36"/>
        <v>2016.1.17</v>
      </c>
      <c r="C1738" t="s">
        <v>33</v>
      </c>
      <c r="D1738">
        <f>VLOOKUP(C1738,[1]StateCodeMapping!$A$2:$B$52,2,FALSE)</f>
        <v>17</v>
      </c>
      <c r="E1738">
        <v>82918</v>
      </c>
      <c r="F1738">
        <v>1</v>
      </c>
      <c r="G1738">
        <f t="shared" si="37"/>
        <v>43117.36</v>
      </c>
    </row>
    <row r="1739" spans="1:7" x14ac:dyDescent="0.3">
      <c r="A1739">
        <v>2016</v>
      </c>
      <c r="B1739" t="str">
        <f t="shared" si="36"/>
        <v>2016.2.17</v>
      </c>
      <c r="C1739" t="s">
        <v>33</v>
      </c>
      <c r="D1739">
        <f>VLOOKUP(C1739,[1]StateCodeMapping!$A$2:$B$52,2,FALSE)</f>
        <v>17</v>
      </c>
      <c r="E1739">
        <v>82918</v>
      </c>
      <c r="F1739">
        <v>2</v>
      </c>
      <c r="G1739">
        <f t="shared" si="37"/>
        <v>56384.240000000005</v>
      </c>
    </row>
    <row r="1740" spans="1:7" x14ac:dyDescent="0.3">
      <c r="A1740">
        <v>2016</v>
      </c>
      <c r="B1740" t="str">
        <f t="shared" si="36"/>
        <v>2016.3.17</v>
      </c>
      <c r="C1740" t="s">
        <v>33</v>
      </c>
      <c r="D1740">
        <f>VLOOKUP(C1740,[1]StateCodeMapping!$A$2:$B$52,2,FALSE)</f>
        <v>17</v>
      </c>
      <c r="E1740">
        <v>82918</v>
      </c>
      <c r="F1740">
        <v>3</v>
      </c>
      <c r="G1740">
        <f t="shared" si="37"/>
        <v>69651.12000000001</v>
      </c>
    </row>
    <row r="1741" spans="1:7" x14ac:dyDescent="0.3">
      <c r="A1741">
        <v>2016</v>
      </c>
      <c r="B1741" t="str">
        <f t="shared" si="36"/>
        <v>2016.4.17</v>
      </c>
      <c r="C1741" t="s">
        <v>33</v>
      </c>
      <c r="D1741">
        <f>VLOOKUP(C1741,[1]StateCodeMapping!$A$2:$B$52,2,FALSE)</f>
        <v>17</v>
      </c>
      <c r="E1741">
        <v>82918</v>
      </c>
      <c r="F1741">
        <v>4</v>
      </c>
      <c r="G1741">
        <f t="shared" si="37"/>
        <v>82918</v>
      </c>
    </row>
    <row r="1742" spans="1:7" x14ac:dyDescent="0.3">
      <c r="A1742">
        <v>2016</v>
      </c>
      <c r="B1742" t="str">
        <f t="shared" si="36"/>
        <v>2016.5.17</v>
      </c>
      <c r="C1742" t="s">
        <v>33</v>
      </c>
      <c r="D1742">
        <f>VLOOKUP(C1742,[1]StateCodeMapping!$A$2:$B$52,2,FALSE)</f>
        <v>17</v>
      </c>
      <c r="E1742">
        <v>82918</v>
      </c>
      <c r="F1742">
        <v>5</v>
      </c>
      <c r="G1742">
        <f t="shared" si="37"/>
        <v>96184.88</v>
      </c>
    </row>
    <row r="1743" spans="1:7" x14ac:dyDescent="0.3">
      <c r="A1743">
        <v>2016</v>
      </c>
      <c r="B1743" t="str">
        <f t="shared" si="36"/>
        <v>2016.6.17</v>
      </c>
      <c r="C1743" t="s">
        <v>33</v>
      </c>
      <c r="D1743">
        <f>VLOOKUP(C1743,[1]StateCodeMapping!$A$2:$B$52,2,FALSE)</f>
        <v>17</v>
      </c>
      <c r="E1743">
        <v>82918</v>
      </c>
      <c r="F1743">
        <v>6</v>
      </c>
      <c r="G1743">
        <f t="shared" si="37"/>
        <v>109451.76000000001</v>
      </c>
    </row>
    <row r="1744" spans="1:7" x14ac:dyDescent="0.3">
      <c r="A1744">
        <v>2016</v>
      </c>
      <c r="B1744" t="str">
        <f t="shared" si="36"/>
        <v>2016.7.17</v>
      </c>
      <c r="C1744" t="s">
        <v>33</v>
      </c>
      <c r="D1744">
        <f>VLOOKUP(C1744,[1]StateCodeMapping!$A$2:$B$52,2,FALSE)</f>
        <v>17</v>
      </c>
      <c r="E1744">
        <v>82918</v>
      </c>
      <c r="F1744">
        <v>7</v>
      </c>
      <c r="G1744">
        <f t="shared" si="37"/>
        <v>122718.64</v>
      </c>
    </row>
    <row r="1745" spans="1:7" x14ac:dyDescent="0.3">
      <c r="A1745">
        <v>2016</v>
      </c>
      <c r="B1745" t="str">
        <f t="shared" si="36"/>
        <v>2016.8.17</v>
      </c>
      <c r="C1745" t="s">
        <v>33</v>
      </c>
      <c r="D1745">
        <f>VLOOKUP(C1745,[1]StateCodeMapping!$A$2:$B$52,2,FALSE)</f>
        <v>17</v>
      </c>
      <c r="E1745">
        <v>82918</v>
      </c>
      <c r="F1745">
        <v>8</v>
      </c>
      <c r="G1745">
        <f t="shared" si="37"/>
        <v>135985.52000000002</v>
      </c>
    </row>
    <row r="1746" spans="1:7" x14ac:dyDescent="0.3">
      <c r="A1746">
        <v>2016</v>
      </c>
      <c r="B1746" t="str">
        <f t="shared" si="36"/>
        <v>2016.1.18</v>
      </c>
      <c r="C1746" t="s">
        <v>34</v>
      </c>
      <c r="D1746">
        <f>VLOOKUP(C1746,[1]StateCodeMapping!$A$2:$B$52,2,FALSE)</f>
        <v>18</v>
      </c>
      <c r="E1746">
        <v>72299</v>
      </c>
      <c r="F1746">
        <v>1</v>
      </c>
      <c r="G1746">
        <f t="shared" si="37"/>
        <v>37595.480000000003</v>
      </c>
    </row>
    <row r="1747" spans="1:7" x14ac:dyDescent="0.3">
      <c r="A1747">
        <v>2016</v>
      </c>
      <c r="B1747" t="str">
        <f t="shared" si="36"/>
        <v>2016.2.18</v>
      </c>
      <c r="C1747" t="s">
        <v>34</v>
      </c>
      <c r="D1747">
        <f>VLOOKUP(C1747,[1]StateCodeMapping!$A$2:$B$52,2,FALSE)</f>
        <v>18</v>
      </c>
      <c r="E1747">
        <v>72299</v>
      </c>
      <c r="F1747">
        <v>2</v>
      </c>
      <c r="G1747">
        <f t="shared" si="37"/>
        <v>49163.320000000007</v>
      </c>
    </row>
    <row r="1748" spans="1:7" x14ac:dyDescent="0.3">
      <c r="A1748">
        <v>2016</v>
      </c>
      <c r="B1748" t="str">
        <f t="shared" si="36"/>
        <v>2016.3.18</v>
      </c>
      <c r="C1748" t="s">
        <v>34</v>
      </c>
      <c r="D1748">
        <f>VLOOKUP(C1748,[1]StateCodeMapping!$A$2:$B$52,2,FALSE)</f>
        <v>18</v>
      </c>
      <c r="E1748">
        <v>72299</v>
      </c>
      <c r="F1748">
        <v>3</v>
      </c>
      <c r="G1748">
        <f t="shared" si="37"/>
        <v>60731.16</v>
      </c>
    </row>
    <row r="1749" spans="1:7" x14ac:dyDescent="0.3">
      <c r="A1749">
        <v>2016</v>
      </c>
      <c r="B1749" t="str">
        <f t="shared" si="36"/>
        <v>2016.4.18</v>
      </c>
      <c r="C1749" t="s">
        <v>34</v>
      </c>
      <c r="D1749">
        <f>VLOOKUP(C1749,[1]StateCodeMapping!$A$2:$B$52,2,FALSE)</f>
        <v>18</v>
      </c>
      <c r="E1749">
        <v>72299</v>
      </c>
      <c r="F1749">
        <v>4</v>
      </c>
      <c r="G1749">
        <f t="shared" si="37"/>
        <v>72299</v>
      </c>
    </row>
    <row r="1750" spans="1:7" x14ac:dyDescent="0.3">
      <c r="A1750">
        <v>2016</v>
      </c>
      <c r="B1750" t="str">
        <f t="shared" si="36"/>
        <v>2016.5.18</v>
      </c>
      <c r="C1750" t="s">
        <v>34</v>
      </c>
      <c r="D1750">
        <f>VLOOKUP(C1750,[1]StateCodeMapping!$A$2:$B$52,2,FALSE)</f>
        <v>18</v>
      </c>
      <c r="E1750">
        <v>72299</v>
      </c>
      <c r="F1750">
        <v>5</v>
      </c>
      <c r="G1750">
        <f t="shared" si="37"/>
        <v>83866.840000000011</v>
      </c>
    </row>
    <row r="1751" spans="1:7" x14ac:dyDescent="0.3">
      <c r="A1751">
        <v>2016</v>
      </c>
      <c r="B1751" t="str">
        <f t="shared" si="36"/>
        <v>2016.6.18</v>
      </c>
      <c r="C1751" t="s">
        <v>34</v>
      </c>
      <c r="D1751">
        <f>VLOOKUP(C1751,[1]StateCodeMapping!$A$2:$B$52,2,FALSE)</f>
        <v>18</v>
      </c>
      <c r="E1751">
        <v>72299</v>
      </c>
      <c r="F1751">
        <v>6</v>
      </c>
      <c r="G1751">
        <f t="shared" si="37"/>
        <v>95434.680000000008</v>
      </c>
    </row>
    <row r="1752" spans="1:7" x14ac:dyDescent="0.3">
      <c r="A1752">
        <v>2016</v>
      </c>
      <c r="B1752" t="str">
        <f t="shared" si="36"/>
        <v>2016.7.18</v>
      </c>
      <c r="C1752" t="s">
        <v>34</v>
      </c>
      <c r="D1752">
        <f>VLOOKUP(C1752,[1]StateCodeMapping!$A$2:$B$52,2,FALSE)</f>
        <v>18</v>
      </c>
      <c r="E1752">
        <v>72299</v>
      </c>
      <c r="F1752">
        <v>7</v>
      </c>
      <c r="G1752">
        <f t="shared" si="37"/>
        <v>107002.52</v>
      </c>
    </row>
    <row r="1753" spans="1:7" x14ac:dyDescent="0.3">
      <c r="A1753">
        <v>2016</v>
      </c>
      <c r="B1753" t="str">
        <f t="shared" si="36"/>
        <v>2016.8.18</v>
      </c>
      <c r="C1753" t="s">
        <v>34</v>
      </c>
      <c r="D1753">
        <f>VLOOKUP(C1753,[1]StateCodeMapping!$A$2:$B$52,2,FALSE)</f>
        <v>18</v>
      </c>
      <c r="E1753">
        <v>72299</v>
      </c>
      <c r="F1753">
        <v>8</v>
      </c>
      <c r="G1753">
        <f t="shared" si="37"/>
        <v>118570.36000000002</v>
      </c>
    </row>
    <row r="1754" spans="1:7" x14ac:dyDescent="0.3">
      <c r="A1754">
        <v>2016</v>
      </c>
      <c r="B1754" t="str">
        <f t="shared" si="36"/>
        <v>2016.1.19</v>
      </c>
      <c r="C1754" t="s">
        <v>35</v>
      </c>
      <c r="D1754">
        <f>VLOOKUP(C1754,[1]StateCodeMapping!$A$2:$B$52,2,FALSE)</f>
        <v>19</v>
      </c>
      <c r="E1754">
        <v>79300</v>
      </c>
      <c r="F1754">
        <v>1</v>
      </c>
      <c r="G1754">
        <f t="shared" si="37"/>
        <v>41236</v>
      </c>
    </row>
    <row r="1755" spans="1:7" x14ac:dyDescent="0.3">
      <c r="A1755">
        <v>2016</v>
      </c>
      <c r="B1755" t="str">
        <f t="shared" si="36"/>
        <v>2016.2.19</v>
      </c>
      <c r="C1755" t="s">
        <v>35</v>
      </c>
      <c r="D1755">
        <f>VLOOKUP(C1755,[1]StateCodeMapping!$A$2:$B$52,2,FALSE)</f>
        <v>19</v>
      </c>
      <c r="E1755">
        <v>79300</v>
      </c>
      <c r="F1755">
        <v>2</v>
      </c>
      <c r="G1755">
        <f t="shared" si="37"/>
        <v>53924.000000000007</v>
      </c>
    </row>
    <row r="1756" spans="1:7" x14ac:dyDescent="0.3">
      <c r="A1756">
        <v>2016</v>
      </c>
      <c r="B1756" t="str">
        <f t="shared" si="36"/>
        <v>2016.3.19</v>
      </c>
      <c r="C1756" t="s">
        <v>35</v>
      </c>
      <c r="D1756">
        <f>VLOOKUP(C1756,[1]StateCodeMapping!$A$2:$B$52,2,FALSE)</f>
        <v>19</v>
      </c>
      <c r="E1756">
        <v>79300</v>
      </c>
      <c r="F1756">
        <v>3</v>
      </c>
      <c r="G1756">
        <f t="shared" si="37"/>
        <v>66612</v>
      </c>
    </row>
    <row r="1757" spans="1:7" x14ac:dyDescent="0.3">
      <c r="A1757">
        <v>2016</v>
      </c>
      <c r="B1757" t="str">
        <f t="shared" si="36"/>
        <v>2016.4.19</v>
      </c>
      <c r="C1757" t="s">
        <v>35</v>
      </c>
      <c r="D1757">
        <f>VLOOKUP(C1757,[1]StateCodeMapping!$A$2:$B$52,2,FALSE)</f>
        <v>19</v>
      </c>
      <c r="E1757">
        <v>79300</v>
      </c>
      <c r="F1757">
        <v>4</v>
      </c>
      <c r="G1757">
        <f t="shared" si="37"/>
        <v>79300</v>
      </c>
    </row>
    <row r="1758" spans="1:7" x14ac:dyDescent="0.3">
      <c r="A1758">
        <v>2016</v>
      </c>
      <c r="B1758" t="str">
        <f t="shared" si="36"/>
        <v>2016.5.19</v>
      </c>
      <c r="C1758" t="s">
        <v>35</v>
      </c>
      <c r="D1758">
        <f>VLOOKUP(C1758,[1]StateCodeMapping!$A$2:$B$52,2,FALSE)</f>
        <v>19</v>
      </c>
      <c r="E1758">
        <v>79300</v>
      </c>
      <c r="F1758">
        <v>5</v>
      </c>
      <c r="G1758">
        <f t="shared" si="37"/>
        <v>91988.000000000015</v>
      </c>
    </row>
    <row r="1759" spans="1:7" x14ac:dyDescent="0.3">
      <c r="A1759">
        <v>2016</v>
      </c>
      <c r="B1759" t="str">
        <f t="shared" si="36"/>
        <v>2016.6.19</v>
      </c>
      <c r="C1759" t="s">
        <v>35</v>
      </c>
      <c r="D1759">
        <f>VLOOKUP(C1759,[1]StateCodeMapping!$A$2:$B$52,2,FALSE)</f>
        <v>19</v>
      </c>
      <c r="E1759">
        <v>79300</v>
      </c>
      <c r="F1759">
        <v>6</v>
      </c>
      <c r="G1759">
        <f t="shared" si="37"/>
        <v>104676</v>
      </c>
    </row>
    <row r="1760" spans="1:7" x14ac:dyDescent="0.3">
      <c r="A1760">
        <v>2016</v>
      </c>
      <c r="B1760" t="str">
        <f t="shared" si="36"/>
        <v>2016.7.19</v>
      </c>
      <c r="C1760" t="s">
        <v>35</v>
      </c>
      <c r="D1760">
        <f>VLOOKUP(C1760,[1]StateCodeMapping!$A$2:$B$52,2,FALSE)</f>
        <v>19</v>
      </c>
      <c r="E1760">
        <v>79300</v>
      </c>
      <c r="F1760">
        <v>7</v>
      </c>
      <c r="G1760">
        <f t="shared" si="37"/>
        <v>117364</v>
      </c>
    </row>
    <row r="1761" spans="1:7" x14ac:dyDescent="0.3">
      <c r="A1761">
        <v>2016</v>
      </c>
      <c r="B1761" t="str">
        <f t="shared" si="36"/>
        <v>2016.8.19</v>
      </c>
      <c r="C1761" t="s">
        <v>35</v>
      </c>
      <c r="D1761">
        <f>VLOOKUP(C1761,[1]StateCodeMapping!$A$2:$B$52,2,FALSE)</f>
        <v>19</v>
      </c>
      <c r="E1761">
        <v>79300</v>
      </c>
      <c r="F1761">
        <v>8</v>
      </c>
      <c r="G1761">
        <f t="shared" si="37"/>
        <v>130052.00000000001</v>
      </c>
    </row>
    <row r="1762" spans="1:7" x14ac:dyDescent="0.3">
      <c r="A1762">
        <v>2016</v>
      </c>
      <c r="B1762" t="str">
        <f t="shared" si="36"/>
        <v>2016.1.20</v>
      </c>
      <c r="C1762" t="s">
        <v>36</v>
      </c>
      <c r="D1762">
        <f>VLOOKUP(C1762,[1]StateCodeMapping!$A$2:$B$52,2,FALSE)</f>
        <v>20</v>
      </c>
      <c r="E1762">
        <v>75709</v>
      </c>
      <c r="F1762">
        <v>1</v>
      </c>
      <c r="G1762">
        <f t="shared" si="37"/>
        <v>39368.68</v>
      </c>
    </row>
    <row r="1763" spans="1:7" x14ac:dyDescent="0.3">
      <c r="A1763">
        <v>2016</v>
      </c>
      <c r="B1763" t="str">
        <f t="shared" si="36"/>
        <v>2016.2.20</v>
      </c>
      <c r="C1763" t="s">
        <v>36</v>
      </c>
      <c r="D1763">
        <f>VLOOKUP(C1763,[1]StateCodeMapping!$A$2:$B$52,2,FALSE)</f>
        <v>20</v>
      </c>
      <c r="E1763">
        <v>75709</v>
      </c>
      <c r="F1763">
        <v>2</v>
      </c>
      <c r="G1763">
        <f t="shared" si="37"/>
        <v>51482.12</v>
      </c>
    </row>
    <row r="1764" spans="1:7" x14ac:dyDescent="0.3">
      <c r="A1764">
        <v>2016</v>
      </c>
      <c r="B1764" t="str">
        <f t="shared" si="36"/>
        <v>2016.3.20</v>
      </c>
      <c r="C1764" t="s">
        <v>36</v>
      </c>
      <c r="D1764">
        <f>VLOOKUP(C1764,[1]StateCodeMapping!$A$2:$B$52,2,FALSE)</f>
        <v>20</v>
      </c>
      <c r="E1764">
        <v>75709</v>
      </c>
      <c r="F1764">
        <v>3</v>
      </c>
      <c r="G1764">
        <f t="shared" si="37"/>
        <v>63595.560000000005</v>
      </c>
    </row>
    <row r="1765" spans="1:7" x14ac:dyDescent="0.3">
      <c r="A1765">
        <v>2016</v>
      </c>
      <c r="B1765" t="str">
        <f t="shared" si="36"/>
        <v>2016.4.20</v>
      </c>
      <c r="C1765" t="s">
        <v>36</v>
      </c>
      <c r="D1765">
        <f>VLOOKUP(C1765,[1]StateCodeMapping!$A$2:$B$52,2,FALSE)</f>
        <v>20</v>
      </c>
      <c r="E1765">
        <v>75709</v>
      </c>
      <c r="F1765">
        <v>4</v>
      </c>
      <c r="G1765">
        <f t="shared" si="37"/>
        <v>75709</v>
      </c>
    </row>
    <row r="1766" spans="1:7" x14ac:dyDescent="0.3">
      <c r="A1766">
        <v>2016</v>
      </c>
      <c r="B1766" t="str">
        <f t="shared" si="36"/>
        <v>2016.5.20</v>
      </c>
      <c r="C1766" t="s">
        <v>36</v>
      </c>
      <c r="D1766">
        <f>VLOOKUP(C1766,[1]StateCodeMapping!$A$2:$B$52,2,FALSE)</f>
        <v>20</v>
      </c>
      <c r="E1766">
        <v>75709</v>
      </c>
      <c r="F1766">
        <v>5</v>
      </c>
      <c r="G1766">
        <f t="shared" si="37"/>
        <v>87822.440000000017</v>
      </c>
    </row>
    <row r="1767" spans="1:7" x14ac:dyDescent="0.3">
      <c r="A1767">
        <v>2016</v>
      </c>
      <c r="B1767" t="str">
        <f t="shared" si="36"/>
        <v>2016.6.20</v>
      </c>
      <c r="C1767" t="s">
        <v>36</v>
      </c>
      <c r="D1767">
        <f>VLOOKUP(C1767,[1]StateCodeMapping!$A$2:$B$52,2,FALSE)</f>
        <v>20</v>
      </c>
      <c r="E1767">
        <v>75709</v>
      </c>
      <c r="F1767">
        <v>6</v>
      </c>
      <c r="G1767">
        <f t="shared" si="37"/>
        <v>99935.88</v>
      </c>
    </row>
    <row r="1768" spans="1:7" x14ac:dyDescent="0.3">
      <c r="A1768">
        <v>2016</v>
      </c>
      <c r="B1768" t="str">
        <f t="shared" si="36"/>
        <v>2016.7.20</v>
      </c>
      <c r="C1768" t="s">
        <v>36</v>
      </c>
      <c r="D1768">
        <f>VLOOKUP(C1768,[1]StateCodeMapping!$A$2:$B$52,2,FALSE)</f>
        <v>20</v>
      </c>
      <c r="E1768">
        <v>75709</v>
      </c>
      <c r="F1768">
        <v>7</v>
      </c>
      <c r="G1768">
        <f t="shared" si="37"/>
        <v>112049.31999999999</v>
      </c>
    </row>
    <row r="1769" spans="1:7" x14ac:dyDescent="0.3">
      <c r="A1769">
        <v>2016</v>
      </c>
      <c r="B1769" t="str">
        <f t="shared" si="36"/>
        <v>2016.8.20</v>
      </c>
      <c r="C1769" t="s">
        <v>36</v>
      </c>
      <c r="D1769">
        <f>VLOOKUP(C1769,[1]StateCodeMapping!$A$2:$B$52,2,FALSE)</f>
        <v>20</v>
      </c>
      <c r="E1769">
        <v>75709</v>
      </c>
      <c r="F1769">
        <v>8</v>
      </c>
      <c r="G1769">
        <f t="shared" si="37"/>
        <v>124162.76000000001</v>
      </c>
    </row>
    <row r="1770" spans="1:7" x14ac:dyDescent="0.3">
      <c r="A1770">
        <v>2016</v>
      </c>
      <c r="B1770" t="str">
        <f t="shared" si="36"/>
        <v>2016.1.21</v>
      </c>
      <c r="C1770" t="s">
        <v>37</v>
      </c>
      <c r="D1770">
        <f>VLOOKUP(C1770,[1]StateCodeMapping!$A$2:$B$52,2,FALSE)</f>
        <v>21</v>
      </c>
      <c r="E1770">
        <v>69239</v>
      </c>
      <c r="F1770">
        <v>1</v>
      </c>
      <c r="G1770">
        <f t="shared" si="37"/>
        <v>36004.28</v>
      </c>
    </row>
    <row r="1771" spans="1:7" x14ac:dyDescent="0.3">
      <c r="A1771">
        <v>2016</v>
      </c>
      <c r="B1771" t="str">
        <f t="shared" si="36"/>
        <v>2016.2.21</v>
      </c>
      <c r="C1771" t="s">
        <v>37</v>
      </c>
      <c r="D1771">
        <f>VLOOKUP(C1771,[1]StateCodeMapping!$A$2:$B$52,2,FALSE)</f>
        <v>21</v>
      </c>
      <c r="E1771">
        <v>69239</v>
      </c>
      <c r="F1771">
        <v>2</v>
      </c>
      <c r="G1771">
        <f t="shared" si="37"/>
        <v>47082.520000000004</v>
      </c>
    </row>
    <row r="1772" spans="1:7" x14ac:dyDescent="0.3">
      <c r="A1772">
        <v>2016</v>
      </c>
      <c r="B1772" t="str">
        <f t="shared" si="36"/>
        <v>2016.3.21</v>
      </c>
      <c r="C1772" t="s">
        <v>37</v>
      </c>
      <c r="D1772">
        <f>VLOOKUP(C1772,[1]StateCodeMapping!$A$2:$B$52,2,FALSE)</f>
        <v>21</v>
      </c>
      <c r="E1772">
        <v>69239</v>
      </c>
      <c r="F1772">
        <v>3</v>
      </c>
      <c r="G1772">
        <f t="shared" si="37"/>
        <v>58160.76</v>
      </c>
    </row>
    <row r="1773" spans="1:7" x14ac:dyDescent="0.3">
      <c r="A1773">
        <v>2016</v>
      </c>
      <c r="B1773" t="str">
        <f t="shared" si="36"/>
        <v>2016.4.21</v>
      </c>
      <c r="C1773" t="s">
        <v>37</v>
      </c>
      <c r="D1773">
        <f>VLOOKUP(C1773,[1]StateCodeMapping!$A$2:$B$52,2,FALSE)</f>
        <v>21</v>
      </c>
      <c r="E1773">
        <v>69239</v>
      </c>
      <c r="F1773">
        <v>4</v>
      </c>
      <c r="G1773">
        <f t="shared" si="37"/>
        <v>69239</v>
      </c>
    </row>
    <row r="1774" spans="1:7" x14ac:dyDescent="0.3">
      <c r="A1774">
        <v>2016</v>
      </c>
      <c r="B1774" t="str">
        <f t="shared" si="36"/>
        <v>2016.5.21</v>
      </c>
      <c r="C1774" t="s">
        <v>37</v>
      </c>
      <c r="D1774">
        <f>VLOOKUP(C1774,[1]StateCodeMapping!$A$2:$B$52,2,FALSE)</f>
        <v>21</v>
      </c>
      <c r="E1774">
        <v>69239</v>
      </c>
      <c r="F1774">
        <v>5</v>
      </c>
      <c r="G1774">
        <f t="shared" si="37"/>
        <v>80317.240000000005</v>
      </c>
    </row>
    <row r="1775" spans="1:7" x14ac:dyDescent="0.3">
      <c r="A1775">
        <v>2016</v>
      </c>
      <c r="B1775" t="str">
        <f t="shared" si="36"/>
        <v>2016.6.21</v>
      </c>
      <c r="C1775" t="s">
        <v>37</v>
      </c>
      <c r="D1775">
        <f>VLOOKUP(C1775,[1]StateCodeMapping!$A$2:$B$52,2,FALSE)</f>
        <v>21</v>
      </c>
      <c r="E1775">
        <v>69239</v>
      </c>
      <c r="F1775">
        <v>6</v>
      </c>
      <c r="G1775">
        <f t="shared" si="37"/>
        <v>91395.48000000001</v>
      </c>
    </row>
    <row r="1776" spans="1:7" x14ac:dyDescent="0.3">
      <c r="A1776">
        <v>2016</v>
      </c>
      <c r="B1776" t="str">
        <f t="shared" si="36"/>
        <v>2016.7.21</v>
      </c>
      <c r="C1776" t="s">
        <v>37</v>
      </c>
      <c r="D1776">
        <f>VLOOKUP(C1776,[1]StateCodeMapping!$A$2:$B$52,2,FALSE)</f>
        <v>21</v>
      </c>
      <c r="E1776">
        <v>69239</v>
      </c>
      <c r="F1776">
        <v>7</v>
      </c>
      <c r="G1776">
        <f t="shared" si="37"/>
        <v>102473.72</v>
      </c>
    </row>
    <row r="1777" spans="1:7" x14ac:dyDescent="0.3">
      <c r="A1777">
        <v>2016</v>
      </c>
      <c r="B1777" t="str">
        <f t="shared" si="36"/>
        <v>2016.8.21</v>
      </c>
      <c r="C1777" t="s">
        <v>37</v>
      </c>
      <c r="D1777">
        <f>VLOOKUP(C1777,[1]StateCodeMapping!$A$2:$B$52,2,FALSE)</f>
        <v>21</v>
      </c>
      <c r="E1777">
        <v>69239</v>
      </c>
      <c r="F1777">
        <v>8</v>
      </c>
      <c r="G1777">
        <f t="shared" si="37"/>
        <v>113551.96</v>
      </c>
    </row>
    <row r="1778" spans="1:7" x14ac:dyDescent="0.3">
      <c r="A1778">
        <v>2016</v>
      </c>
      <c r="B1778" t="str">
        <f t="shared" si="36"/>
        <v>2016.1.22</v>
      </c>
      <c r="C1778" t="s">
        <v>7</v>
      </c>
      <c r="D1778">
        <f>VLOOKUP(C1778,[1]StateCodeMapping!$A$2:$B$52,2,FALSE)</f>
        <v>22</v>
      </c>
      <c r="E1778">
        <v>71516</v>
      </c>
      <c r="F1778">
        <v>1</v>
      </c>
      <c r="G1778">
        <f t="shared" si="37"/>
        <v>37188.32</v>
      </c>
    </row>
    <row r="1779" spans="1:7" x14ac:dyDescent="0.3">
      <c r="A1779">
        <v>2016</v>
      </c>
      <c r="B1779" t="str">
        <f t="shared" si="36"/>
        <v>2016.2.22</v>
      </c>
      <c r="C1779" t="s">
        <v>7</v>
      </c>
      <c r="D1779">
        <f>VLOOKUP(C1779,[1]StateCodeMapping!$A$2:$B$52,2,FALSE)</f>
        <v>22</v>
      </c>
      <c r="E1779">
        <v>71516</v>
      </c>
      <c r="F1779">
        <v>2</v>
      </c>
      <c r="G1779">
        <f t="shared" si="37"/>
        <v>48630.880000000005</v>
      </c>
    </row>
    <row r="1780" spans="1:7" x14ac:dyDescent="0.3">
      <c r="A1780">
        <v>2016</v>
      </c>
      <c r="B1780" t="str">
        <f t="shared" si="36"/>
        <v>2016.3.22</v>
      </c>
      <c r="C1780" t="s">
        <v>7</v>
      </c>
      <c r="D1780">
        <f>VLOOKUP(C1780,[1]StateCodeMapping!$A$2:$B$52,2,FALSE)</f>
        <v>22</v>
      </c>
      <c r="E1780">
        <v>71516</v>
      </c>
      <c r="F1780">
        <v>3</v>
      </c>
      <c r="G1780">
        <f t="shared" si="37"/>
        <v>60073.440000000002</v>
      </c>
    </row>
    <row r="1781" spans="1:7" x14ac:dyDescent="0.3">
      <c r="A1781">
        <v>2016</v>
      </c>
      <c r="B1781" t="str">
        <f t="shared" si="36"/>
        <v>2016.4.22</v>
      </c>
      <c r="C1781" t="s">
        <v>7</v>
      </c>
      <c r="D1781">
        <f>VLOOKUP(C1781,[1]StateCodeMapping!$A$2:$B$52,2,FALSE)</f>
        <v>22</v>
      </c>
      <c r="E1781">
        <v>71516</v>
      </c>
      <c r="F1781">
        <v>4</v>
      </c>
      <c r="G1781">
        <f t="shared" si="37"/>
        <v>71516</v>
      </c>
    </row>
    <row r="1782" spans="1:7" x14ac:dyDescent="0.3">
      <c r="A1782">
        <v>2016</v>
      </c>
      <c r="B1782" t="str">
        <f t="shared" si="36"/>
        <v>2016.5.22</v>
      </c>
      <c r="C1782" t="s">
        <v>7</v>
      </c>
      <c r="D1782">
        <f>VLOOKUP(C1782,[1]StateCodeMapping!$A$2:$B$52,2,FALSE)</f>
        <v>22</v>
      </c>
      <c r="E1782">
        <v>71516</v>
      </c>
      <c r="F1782">
        <v>5</v>
      </c>
      <c r="G1782">
        <f t="shared" si="37"/>
        <v>82958.560000000012</v>
      </c>
    </row>
    <row r="1783" spans="1:7" x14ac:dyDescent="0.3">
      <c r="A1783">
        <v>2016</v>
      </c>
      <c r="B1783" t="str">
        <f t="shared" si="36"/>
        <v>2016.6.22</v>
      </c>
      <c r="C1783" t="s">
        <v>7</v>
      </c>
      <c r="D1783">
        <f>VLOOKUP(C1783,[1]StateCodeMapping!$A$2:$B$52,2,FALSE)</f>
        <v>22</v>
      </c>
      <c r="E1783">
        <v>71516</v>
      </c>
      <c r="F1783">
        <v>6</v>
      </c>
      <c r="G1783">
        <f t="shared" si="37"/>
        <v>94401.12000000001</v>
      </c>
    </row>
    <row r="1784" spans="1:7" x14ac:dyDescent="0.3">
      <c r="A1784">
        <v>2016</v>
      </c>
      <c r="B1784" t="str">
        <f t="shared" si="36"/>
        <v>2016.7.22</v>
      </c>
      <c r="C1784" t="s">
        <v>7</v>
      </c>
      <c r="D1784">
        <f>VLOOKUP(C1784,[1]StateCodeMapping!$A$2:$B$52,2,FALSE)</f>
        <v>22</v>
      </c>
      <c r="E1784">
        <v>71516</v>
      </c>
      <c r="F1784">
        <v>7</v>
      </c>
      <c r="G1784">
        <f t="shared" si="37"/>
        <v>105843.68</v>
      </c>
    </row>
    <row r="1785" spans="1:7" x14ac:dyDescent="0.3">
      <c r="A1785">
        <v>2016</v>
      </c>
      <c r="B1785" t="str">
        <f t="shared" si="36"/>
        <v>2016.8.22</v>
      </c>
      <c r="C1785" t="s">
        <v>7</v>
      </c>
      <c r="D1785">
        <f>VLOOKUP(C1785,[1]StateCodeMapping!$A$2:$B$52,2,FALSE)</f>
        <v>22</v>
      </c>
      <c r="E1785">
        <v>71516</v>
      </c>
      <c r="F1785">
        <v>8</v>
      </c>
      <c r="G1785">
        <f t="shared" si="37"/>
        <v>117286.24</v>
      </c>
    </row>
    <row r="1786" spans="1:7" x14ac:dyDescent="0.3">
      <c r="A1786">
        <v>2016</v>
      </c>
      <c r="B1786" t="str">
        <f t="shared" si="36"/>
        <v>2016.1.23</v>
      </c>
      <c r="C1786" t="s">
        <v>38</v>
      </c>
      <c r="D1786">
        <f>VLOOKUP(C1786,[1]StateCodeMapping!$A$2:$B$52,2,FALSE)</f>
        <v>23</v>
      </c>
      <c r="E1786">
        <v>76455</v>
      </c>
      <c r="F1786">
        <v>1</v>
      </c>
      <c r="G1786">
        <f t="shared" si="37"/>
        <v>39756.6</v>
      </c>
    </row>
    <row r="1787" spans="1:7" x14ac:dyDescent="0.3">
      <c r="A1787">
        <v>2016</v>
      </c>
      <c r="B1787" t="str">
        <f t="shared" si="36"/>
        <v>2016.2.23</v>
      </c>
      <c r="C1787" t="s">
        <v>38</v>
      </c>
      <c r="D1787">
        <f>VLOOKUP(C1787,[1]StateCodeMapping!$A$2:$B$52,2,FALSE)</f>
        <v>23</v>
      </c>
      <c r="E1787">
        <v>76455</v>
      </c>
      <c r="F1787">
        <v>2</v>
      </c>
      <c r="G1787">
        <f t="shared" si="37"/>
        <v>51989.4</v>
      </c>
    </row>
    <row r="1788" spans="1:7" x14ac:dyDescent="0.3">
      <c r="A1788">
        <v>2016</v>
      </c>
      <c r="B1788" t="str">
        <f t="shared" si="36"/>
        <v>2016.3.23</v>
      </c>
      <c r="C1788" t="s">
        <v>38</v>
      </c>
      <c r="D1788">
        <f>VLOOKUP(C1788,[1]StateCodeMapping!$A$2:$B$52,2,FALSE)</f>
        <v>23</v>
      </c>
      <c r="E1788">
        <v>76455</v>
      </c>
      <c r="F1788">
        <v>3</v>
      </c>
      <c r="G1788">
        <f t="shared" si="37"/>
        <v>64222.200000000004</v>
      </c>
    </row>
    <row r="1789" spans="1:7" x14ac:dyDescent="0.3">
      <c r="A1789">
        <v>2016</v>
      </c>
      <c r="B1789" t="str">
        <f t="shared" si="36"/>
        <v>2016.4.23</v>
      </c>
      <c r="C1789" t="s">
        <v>38</v>
      </c>
      <c r="D1789">
        <f>VLOOKUP(C1789,[1]StateCodeMapping!$A$2:$B$52,2,FALSE)</f>
        <v>23</v>
      </c>
      <c r="E1789">
        <v>76455</v>
      </c>
      <c r="F1789">
        <v>4</v>
      </c>
      <c r="G1789">
        <f t="shared" si="37"/>
        <v>76455</v>
      </c>
    </row>
    <row r="1790" spans="1:7" x14ac:dyDescent="0.3">
      <c r="A1790">
        <v>2016</v>
      </c>
      <c r="B1790" t="str">
        <f t="shared" si="36"/>
        <v>2016.5.23</v>
      </c>
      <c r="C1790" t="s">
        <v>38</v>
      </c>
      <c r="D1790">
        <f>VLOOKUP(C1790,[1]StateCodeMapping!$A$2:$B$52,2,FALSE)</f>
        <v>23</v>
      </c>
      <c r="E1790">
        <v>76455</v>
      </c>
      <c r="F1790">
        <v>5</v>
      </c>
      <c r="G1790">
        <f t="shared" si="37"/>
        <v>88687.800000000017</v>
      </c>
    </row>
    <row r="1791" spans="1:7" x14ac:dyDescent="0.3">
      <c r="A1791">
        <v>2016</v>
      </c>
      <c r="B1791" t="str">
        <f t="shared" si="36"/>
        <v>2016.6.23</v>
      </c>
      <c r="C1791" t="s">
        <v>38</v>
      </c>
      <c r="D1791">
        <f>VLOOKUP(C1791,[1]StateCodeMapping!$A$2:$B$52,2,FALSE)</f>
        <v>23</v>
      </c>
      <c r="E1791">
        <v>76455</v>
      </c>
      <c r="F1791">
        <v>6</v>
      </c>
      <c r="G1791">
        <f t="shared" si="37"/>
        <v>100920.6</v>
      </c>
    </row>
    <row r="1792" spans="1:7" x14ac:dyDescent="0.3">
      <c r="A1792">
        <v>2016</v>
      </c>
      <c r="B1792" t="str">
        <f t="shared" si="36"/>
        <v>2016.7.23</v>
      </c>
      <c r="C1792" t="s">
        <v>38</v>
      </c>
      <c r="D1792">
        <f>VLOOKUP(C1792,[1]StateCodeMapping!$A$2:$B$52,2,FALSE)</f>
        <v>23</v>
      </c>
      <c r="E1792">
        <v>76455</v>
      </c>
      <c r="F1792">
        <v>7</v>
      </c>
      <c r="G1792">
        <f t="shared" si="37"/>
        <v>113153.4</v>
      </c>
    </row>
    <row r="1793" spans="1:7" x14ac:dyDescent="0.3">
      <c r="A1793">
        <v>2016</v>
      </c>
      <c r="B1793" t="str">
        <f t="shared" si="36"/>
        <v>2016.8.23</v>
      </c>
      <c r="C1793" t="s">
        <v>38</v>
      </c>
      <c r="D1793">
        <f>VLOOKUP(C1793,[1]StateCodeMapping!$A$2:$B$52,2,FALSE)</f>
        <v>23</v>
      </c>
      <c r="E1793">
        <v>76455</v>
      </c>
      <c r="F1793">
        <v>8</v>
      </c>
      <c r="G1793">
        <f t="shared" si="37"/>
        <v>125386.20000000001</v>
      </c>
    </row>
    <row r="1794" spans="1:7" x14ac:dyDescent="0.3">
      <c r="A1794">
        <v>2016</v>
      </c>
      <c r="B1794" t="str">
        <f t="shared" ref="B1794:B1857" si="38">A1794&amp;"."&amp;F1794&amp;"."&amp;D1794</f>
        <v>2016.1.24</v>
      </c>
      <c r="C1794" t="s">
        <v>39</v>
      </c>
      <c r="D1794">
        <f>VLOOKUP(C1794,[1]StateCodeMapping!$A$2:$B$52,2,FALSE)</f>
        <v>24</v>
      </c>
      <c r="E1794">
        <v>107438</v>
      </c>
      <c r="F1794">
        <v>1</v>
      </c>
      <c r="G1794">
        <f t="shared" ref="G1794:G1857" si="39">E1794*(0.52+(F1794-1)*0.16)</f>
        <v>55867.76</v>
      </c>
    </row>
    <row r="1795" spans="1:7" x14ac:dyDescent="0.3">
      <c r="A1795">
        <v>2016</v>
      </c>
      <c r="B1795" t="str">
        <f t="shared" si="38"/>
        <v>2016.2.24</v>
      </c>
      <c r="C1795" t="s">
        <v>39</v>
      </c>
      <c r="D1795">
        <f>VLOOKUP(C1795,[1]StateCodeMapping!$A$2:$B$52,2,FALSE)</f>
        <v>24</v>
      </c>
      <c r="E1795">
        <v>107438</v>
      </c>
      <c r="F1795">
        <v>2</v>
      </c>
      <c r="G1795">
        <f t="shared" si="39"/>
        <v>73057.840000000011</v>
      </c>
    </row>
    <row r="1796" spans="1:7" x14ac:dyDescent="0.3">
      <c r="A1796">
        <v>2016</v>
      </c>
      <c r="B1796" t="str">
        <f t="shared" si="38"/>
        <v>2016.3.24</v>
      </c>
      <c r="C1796" t="s">
        <v>39</v>
      </c>
      <c r="D1796">
        <f>VLOOKUP(C1796,[1]StateCodeMapping!$A$2:$B$52,2,FALSE)</f>
        <v>24</v>
      </c>
      <c r="E1796">
        <v>107438</v>
      </c>
      <c r="F1796">
        <v>3</v>
      </c>
      <c r="G1796">
        <f t="shared" si="39"/>
        <v>90247.920000000013</v>
      </c>
    </row>
    <row r="1797" spans="1:7" x14ac:dyDescent="0.3">
      <c r="A1797">
        <v>2016</v>
      </c>
      <c r="B1797" t="str">
        <f t="shared" si="38"/>
        <v>2016.4.24</v>
      </c>
      <c r="C1797" t="s">
        <v>39</v>
      </c>
      <c r="D1797">
        <f>VLOOKUP(C1797,[1]StateCodeMapping!$A$2:$B$52,2,FALSE)</f>
        <v>24</v>
      </c>
      <c r="E1797">
        <v>107438</v>
      </c>
      <c r="F1797">
        <v>4</v>
      </c>
      <c r="G1797">
        <f t="shared" si="39"/>
        <v>107438</v>
      </c>
    </row>
    <row r="1798" spans="1:7" x14ac:dyDescent="0.3">
      <c r="A1798">
        <v>2016</v>
      </c>
      <c r="B1798" t="str">
        <f t="shared" si="38"/>
        <v>2016.5.24</v>
      </c>
      <c r="C1798" t="s">
        <v>39</v>
      </c>
      <c r="D1798">
        <f>VLOOKUP(C1798,[1]StateCodeMapping!$A$2:$B$52,2,FALSE)</f>
        <v>24</v>
      </c>
      <c r="E1798">
        <v>107438</v>
      </c>
      <c r="F1798">
        <v>5</v>
      </c>
      <c r="G1798">
        <f t="shared" si="39"/>
        <v>124628.08000000002</v>
      </c>
    </row>
    <row r="1799" spans="1:7" x14ac:dyDescent="0.3">
      <c r="A1799">
        <v>2016</v>
      </c>
      <c r="B1799" t="str">
        <f t="shared" si="38"/>
        <v>2016.6.24</v>
      </c>
      <c r="C1799" t="s">
        <v>39</v>
      </c>
      <c r="D1799">
        <f>VLOOKUP(C1799,[1]StateCodeMapping!$A$2:$B$52,2,FALSE)</f>
        <v>24</v>
      </c>
      <c r="E1799">
        <v>107438</v>
      </c>
      <c r="F1799">
        <v>6</v>
      </c>
      <c r="G1799">
        <f t="shared" si="39"/>
        <v>141818.16</v>
      </c>
    </row>
    <row r="1800" spans="1:7" x14ac:dyDescent="0.3">
      <c r="A1800">
        <v>2016</v>
      </c>
      <c r="B1800" t="str">
        <f t="shared" si="38"/>
        <v>2016.7.24</v>
      </c>
      <c r="C1800" t="s">
        <v>39</v>
      </c>
      <c r="D1800">
        <f>VLOOKUP(C1800,[1]StateCodeMapping!$A$2:$B$52,2,FALSE)</f>
        <v>24</v>
      </c>
      <c r="E1800">
        <v>107438</v>
      </c>
      <c r="F1800">
        <v>7</v>
      </c>
      <c r="G1800">
        <f t="shared" si="39"/>
        <v>159008.24</v>
      </c>
    </row>
    <row r="1801" spans="1:7" x14ac:dyDescent="0.3">
      <c r="A1801">
        <v>2016</v>
      </c>
      <c r="B1801" t="str">
        <f t="shared" si="38"/>
        <v>2016.8.24</v>
      </c>
      <c r="C1801" t="s">
        <v>39</v>
      </c>
      <c r="D1801">
        <f>VLOOKUP(C1801,[1]StateCodeMapping!$A$2:$B$52,2,FALSE)</f>
        <v>24</v>
      </c>
      <c r="E1801">
        <v>107438</v>
      </c>
      <c r="F1801">
        <v>8</v>
      </c>
      <c r="G1801">
        <f t="shared" si="39"/>
        <v>176198.32</v>
      </c>
    </row>
    <row r="1802" spans="1:7" x14ac:dyDescent="0.3">
      <c r="A1802">
        <v>2016</v>
      </c>
      <c r="B1802" t="str">
        <f t="shared" si="38"/>
        <v>2016.1.25</v>
      </c>
      <c r="C1802" t="s">
        <v>40</v>
      </c>
      <c r="D1802">
        <f>VLOOKUP(C1802,[1]StateCodeMapping!$A$2:$B$52,2,FALSE)</f>
        <v>25</v>
      </c>
      <c r="E1802">
        <v>106173</v>
      </c>
      <c r="F1802">
        <v>1</v>
      </c>
      <c r="G1802">
        <f t="shared" si="39"/>
        <v>55209.96</v>
      </c>
    </row>
    <row r="1803" spans="1:7" x14ac:dyDescent="0.3">
      <c r="A1803">
        <v>2016</v>
      </c>
      <c r="B1803" t="str">
        <f t="shared" si="38"/>
        <v>2016.2.25</v>
      </c>
      <c r="C1803" t="s">
        <v>40</v>
      </c>
      <c r="D1803">
        <f>VLOOKUP(C1803,[1]StateCodeMapping!$A$2:$B$52,2,FALSE)</f>
        <v>25</v>
      </c>
      <c r="E1803">
        <v>106173</v>
      </c>
      <c r="F1803">
        <v>2</v>
      </c>
      <c r="G1803">
        <f t="shared" si="39"/>
        <v>72197.64</v>
      </c>
    </row>
    <row r="1804" spans="1:7" x14ac:dyDescent="0.3">
      <c r="A1804">
        <v>2016</v>
      </c>
      <c r="B1804" t="str">
        <f t="shared" si="38"/>
        <v>2016.3.25</v>
      </c>
      <c r="C1804" t="s">
        <v>40</v>
      </c>
      <c r="D1804">
        <f>VLOOKUP(C1804,[1]StateCodeMapping!$A$2:$B$52,2,FALSE)</f>
        <v>25</v>
      </c>
      <c r="E1804">
        <v>106173</v>
      </c>
      <c r="F1804">
        <v>3</v>
      </c>
      <c r="G1804">
        <f t="shared" si="39"/>
        <v>89185.32</v>
      </c>
    </row>
    <row r="1805" spans="1:7" x14ac:dyDescent="0.3">
      <c r="A1805">
        <v>2016</v>
      </c>
      <c r="B1805" t="str">
        <f t="shared" si="38"/>
        <v>2016.4.25</v>
      </c>
      <c r="C1805" t="s">
        <v>40</v>
      </c>
      <c r="D1805">
        <f>VLOOKUP(C1805,[1]StateCodeMapping!$A$2:$B$52,2,FALSE)</f>
        <v>25</v>
      </c>
      <c r="E1805">
        <v>106173</v>
      </c>
      <c r="F1805">
        <v>4</v>
      </c>
      <c r="G1805">
        <f t="shared" si="39"/>
        <v>106173</v>
      </c>
    </row>
    <row r="1806" spans="1:7" x14ac:dyDescent="0.3">
      <c r="A1806">
        <v>2016</v>
      </c>
      <c r="B1806" t="str">
        <f t="shared" si="38"/>
        <v>2016.5.25</v>
      </c>
      <c r="C1806" t="s">
        <v>40</v>
      </c>
      <c r="D1806">
        <f>VLOOKUP(C1806,[1]StateCodeMapping!$A$2:$B$52,2,FALSE)</f>
        <v>25</v>
      </c>
      <c r="E1806">
        <v>106173</v>
      </c>
      <c r="F1806">
        <v>5</v>
      </c>
      <c r="G1806">
        <f t="shared" si="39"/>
        <v>123160.68000000002</v>
      </c>
    </row>
    <row r="1807" spans="1:7" x14ac:dyDescent="0.3">
      <c r="A1807">
        <v>2016</v>
      </c>
      <c r="B1807" t="str">
        <f t="shared" si="38"/>
        <v>2016.6.25</v>
      </c>
      <c r="C1807" t="s">
        <v>40</v>
      </c>
      <c r="D1807">
        <f>VLOOKUP(C1807,[1]StateCodeMapping!$A$2:$B$52,2,FALSE)</f>
        <v>25</v>
      </c>
      <c r="E1807">
        <v>106173</v>
      </c>
      <c r="F1807">
        <v>6</v>
      </c>
      <c r="G1807">
        <f t="shared" si="39"/>
        <v>140148.36000000002</v>
      </c>
    </row>
    <row r="1808" spans="1:7" x14ac:dyDescent="0.3">
      <c r="A1808">
        <v>2016</v>
      </c>
      <c r="B1808" t="str">
        <f t="shared" si="38"/>
        <v>2016.7.25</v>
      </c>
      <c r="C1808" t="s">
        <v>40</v>
      </c>
      <c r="D1808">
        <f>VLOOKUP(C1808,[1]StateCodeMapping!$A$2:$B$52,2,FALSE)</f>
        <v>25</v>
      </c>
      <c r="E1808">
        <v>106173</v>
      </c>
      <c r="F1808">
        <v>7</v>
      </c>
      <c r="G1808">
        <f t="shared" si="39"/>
        <v>157136.04</v>
      </c>
    </row>
    <row r="1809" spans="1:7" x14ac:dyDescent="0.3">
      <c r="A1809">
        <v>2016</v>
      </c>
      <c r="B1809" t="str">
        <f t="shared" si="38"/>
        <v>2016.8.25</v>
      </c>
      <c r="C1809" t="s">
        <v>40</v>
      </c>
      <c r="D1809">
        <f>VLOOKUP(C1809,[1]StateCodeMapping!$A$2:$B$52,2,FALSE)</f>
        <v>25</v>
      </c>
      <c r="E1809">
        <v>106173</v>
      </c>
      <c r="F1809">
        <v>8</v>
      </c>
      <c r="G1809">
        <f t="shared" si="39"/>
        <v>174123.72</v>
      </c>
    </row>
    <row r="1810" spans="1:7" x14ac:dyDescent="0.3">
      <c r="A1810">
        <v>2016</v>
      </c>
      <c r="B1810" t="str">
        <f t="shared" si="38"/>
        <v>2016.1.26</v>
      </c>
      <c r="C1810" t="s">
        <v>41</v>
      </c>
      <c r="D1810">
        <f>VLOOKUP(C1810,[1]StateCodeMapping!$A$2:$B$52,2,FALSE)</f>
        <v>26</v>
      </c>
      <c r="E1810">
        <v>75711</v>
      </c>
      <c r="F1810">
        <v>1</v>
      </c>
      <c r="G1810">
        <f t="shared" si="39"/>
        <v>39369.72</v>
      </c>
    </row>
    <row r="1811" spans="1:7" x14ac:dyDescent="0.3">
      <c r="A1811">
        <v>2016</v>
      </c>
      <c r="B1811" t="str">
        <f t="shared" si="38"/>
        <v>2016.2.26</v>
      </c>
      <c r="C1811" t="s">
        <v>41</v>
      </c>
      <c r="D1811">
        <f>VLOOKUP(C1811,[1]StateCodeMapping!$A$2:$B$52,2,FALSE)</f>
        <v>26</v>
      </c>
      <c r="E1811">
        <v>75711</v>
      </c>
      <c r="F1811">
        <v>2</v>
      </c>
      <c r="G1811">
        <f t="shared" si="39"/>
        <v>51483.48</v>
      </c>
    </row>
    <row r="1812" spans="1:7" x14ac:dyDescent="0.3">
      <c r="A1812">
        <v>2016</v>
      </c>
      <c r="B1812" t="str">
        <f t="shared" si="38"/>
        <v>2016.3.26</v>
      </c>
      <c r="C1812" t="s">
        <v>41</v>
      </c>
      <c r="D1812">
        <f>VLOOKUP(C1812,[1]StateCodeMapping!$A$2:$B$52,2,FALSE)</f>
        <v>26</v>
      </c>
      <c r="E1812">
        <v>75711</v>
      </c>
      <c r="F1812">
        <v>3</v>
      </c>
      <c r="G1812">
        <f t="shared" si="39"/>
        <v>63597.240000000005</v>
      </c>
    </row>
    <row r="1813" spans="1:7" x14ac:dyDescent="0.3">
      <c r="A1813">
        <v>2016</v>
      </c>
      <c r="B1813" t="str">
        <f t="shared" si="38"/>
        <v>2016.4.26</v>
      </c>
      <c r="C1813" t="s">
        <v>41</v>
      </c>
      <c r="D1813">
        <f>VLOOKUP(C1813,[1]StateCodeMapping!$A$2:$B$52,2,FALSE)</f>
        <v>26</v>
      </c>
      <c r="E1813">
        <v>75711</v>
      </c>
      <c r="F1813">
        <v>4</v>
      </c>
      <c r="G1813">
        <f t="shared" si="39"/>
        <v>75711</v>
      </c>
    </row>
    <row r="1814" spans="1:7" x14ac:dyDescent="0.3">
      <c r="A1814">
        <v>2016</v>
      </c>
      <c r="B1814" t="str">
        <f t="shared" si="38"/>
        <v>2016.5.26</v>
      </c>
      <c r="C1814" t="s">
        <v>41</v>
      </c>
      <c r="D1814">
        <f>VLOOKUP(C1814,[1]StateCodeMapping!$A$2:$B$52,2,FALSE)</f>
        <v>26</v>
      </c>
      <c r="E1814">
        <v>75711</v>
      </c>
      <c r="F1814">
        <v>5</v>
      </c>
      <c r="G1814">
        <f t="shared" si="39"/>
        <v>87824.760000000009</v>
      </c>
    </row>
    <row r="1815" spans="1:7" x14ac:dyDescent="0.3">
      <c r="A1815">
        <v>2016</v>
      </c>
      <c r="B1815" t="str">
        <f t="shared" si="38"/>
        <v>2016.6.26</v>
      </c>
      <c r="C1815" t="s">
        <v>41</v>
      </c>
      <c r="D1815">
        <f>VLOOKUP(C1815,[1]StateCodeMapping!$A$2:$B$52,2,FALSE)</f>
        <v>26</v>
      </c>
      <c r="E1815">
        <v>75711</v>
      </c>
      <c r="F1815">
        <v>6</v>
      </c>
      <c r="G1815">
        <f t="shared" si="39"/>
        <v>99938.52</v>
      </c>
    </row>
    <row r="1816" spans="1:7" x14ac:dyDescent="0.3">
      <c r="A1816">
        <v>2016</v>
      </c>
      <c r="B1816" t="str">
        <f t="shared" si="38"/>
        <v>2016.7.26</v>
      </c>
      <c r="C1816" t="s">
        <v>41</v>
      </c>
      <c r="D1816">
        <f>VLOOKUP(C1816,[1]StateCodeMapping!$A$2:$B$52,2,FALSE)</f>
        <v>26</v>
      </c>
      <c r="E1816">
        <v>75711</v>
      </c>
      <c r="F1816">
        <v>7</v>
      </c>
      <c r="G1816">
        <f t="shared" si="39"/>
        <v>112052.28</v>
      </c>
    </row>
    <row r="1817" spans="1:7" x14ac:dyDescent="0.3">
      <c r="A1817">
        <v>2016</v>
      </c>
      <c r="B1817" t="str">
        <f t="shared" si="38"/>
        <v>2016.8.26</v>
      </c>
      <c r="C1817" t="s">
        <v>41</v>
      </c>
      <c r="D1817">
        <f>VLOOKUP(C1817,[1]StateCodeMapping!$A$2:$B$52,2,FALSE)</f>
        <v>26</v>
      </c>
      <c r="E1817">
        <v>75711</v>
      </c>
      <c r="F1817">
        <v>8</v>
      </c>
      <c r="G1817">
        <f t="shared" si="39"/>
        <v>124166.04000000001</v>
      </c>
    </row>
    <row r="1818" spans="1:7" x14ac:dyDescent="0.3">
      <c r="A1818">
        <v>2016</v>
      </c>
      <c r="B1818" t="str">
        <f t="shared" si="38"/>
        <v>2016.1.27</v>
      </c>
      <c r="C1818" t="s">
        <v>42</v>
      </c>
      <c r="D1818">
        <f>VLOOKUP(C1818,[1]StateCodeMapping!$A$2:$B$52,2,FALSE)</f>
        <v>27</v>
      </c>
      <c r="E1818">
        <v>92111</v>
      </c>
      <c r="F1818">
        <v>1</v>
      </c>
      <c r="G1818">
        <f t="shared" si="39"/>
        <v>47897.72</v>
      </c>
    </row>
    <row r="1819" spans="1:7" x14ac:dyDescent="0.3">
      <c r="A1819">
        <v>2016</v>
      </c>
      <c r="B1819" t="str">
        <f t="shared" si="38"/>
        <v>2016.2.27</v>
      </c>
      <c r="C1819" t="s">
        <v>42</v>
      </c>
      <c r="D1819">
        <f>VLOOKUP(C1819,[1]StateCodeMapping!$A$2:$B$52,2,FALSE)</f>
        <v>27</v>
      </c>
      <c r="E1819">
        <v>92111</v>
      </c>
      <c r="F1819">
        <v>2</v>
      </c>
      <c r="G1819">
        <f t="shared" si="39"/>
        <v>62635.48</v>
      </c>
    </row>
    <row r="1820" spans="1:7" x14ac:dyDescent="0.3">
      <c r="A1820">
        <v>2016</v>
      </c>
      <c r="B1820" t="str">
        <f t="shared" si="38"/>
        <v>2016.3.27</v>
      </c>
      <c r="C1820" t="s">
        <v>42</v>
      </c>
      <c r="D1820">
        <f>VLOOKUP(C1820,[1]StateCodeMapping!$A$2:$B$52,2,FALSE)</f>
        <v>27</v>
      </c>
      <c r="E1820">
        <v>92111</v>
      </c>
      <c r="F1820">
        <v>3</v>
      </c>
      <c r="G1820">
        <f t="shared" si="39"/>
        <v>77373.240000000005</v>
      </c>
    </row>
    <row r="1821" spans="1:7" x14ac:dyDescent="0.3">
      <c r="A1821">
        <v>2016</v>
      </c>
      <c r="B1821" t="str">
        <f t="shared" si="38"/>
        <v>2016.4.27</v>
      </c>
      <c r="C1821" t="s">
        <v>42</v>
      </c>
      <c r="D1821">
        <f>VLOOKUP(C1821,[1]StateCodeMapping!$A$2:$B$52,2,FALSE)</f>
        <v>27</v>
      </c>
      <c r="E1821">
        <v>92111</v>
      </c>
      <c r="F1821">
        <v>4</v>
      </c>
      <c r="G1821">
        <f t="shared" si="39"/>
        <v>92111</v>
      </c>
    </row>
    <row r="1822" spans="1:7" x14ac:dyDescent="0.3">
      <c r="A1822">
        <v>2016</v>
      </c>
      <c r="B1822" t="str">
        <f t="shared" si="38"/>
        <v>2016.5.27</v>
      </c>
      <c r="C1822" t="s">
        <v>42</v>
      </c>
      <c r="D1822">
        <f>VLOOKUP(C1822,[1]StateCodeMapping!$A$2:$B$52,2,FALSE)</f>
        <v>27</v>
      </c>
      <c r="E1822">
        <v>92111</v>
      </c>
      <c r="F1822">
        <v>5</v>
      </c>
      <c r="G1822">
        <f t="shared" si="39"/>
        <v>106848.76000000001</v>
      </c>
    </row>
    <row r="1823" spans="1:7" x14ac:dyDescent="0.3">
      <c r="A1823">
        <v>2016</v>
      </c>
      <c r="B1823" t="str">
        <f t="shared" si="38"/>
        <v>2016.6.27</v>
      </c>
      <c r="C1823" t="s">
        <v>42</v>
      </c>
      <c r="D1823">
        <f>VLOOKUP(C1823,[1]StateCodeMapping!$A$2:$B$52,2,FALSE)</f>
        <v>27</v>
      </c>
      <c r="E1823">
        <v>92111</v>
      </c>
      <c r="F1823">
        <v>6</v>
      </c>
      <c r="G1823">
        <f t="shared" si="39"/>
        <v>121586.52</v>
      </c>
    </row>
    <row r="1824" spans="1:7" x14ac:dyDescent="0.3">
      <c r="A1824">
        <v>2016</v>
      </c>
      <c r="B1824" t="str">
        <f t="shared" si="38"/>
        <v>2016.7.27</v>
      </c>
      <c r="C1824" t="s">
        <v>42</v>
      </c>
      <c r="D1824">
        <f>VLOOKUP(C1824,[1]StateCodeMapping!$A$2:$B$52,2,FALSE)</f>
        <v>27</v>
      </c>
      <c r="E1824">
        <v>92111</v>
      </c>
      <c r="F1824">
        <v>7</v>
      </c>
      <c r="G1824">
        <f t="shared" si="39"/>
        <v>136324.28</v>
      </c>
    </row>
    <row r="1825" spans="1:7" x14ac:dyDescent="0.3">
      <c r="A1825">
        <v>2016</v>
      </c>
      <c r="B1825" t="str">
        <f t="shared" si="38"/>
        <v>2016.8.27</v>
      </c>
      <c r="C1825" t="s">
        <v>42</v>
      </c>
      <c r="D1825">
        <f>VLOOKUP(C1825,[1]StateCodeMapping!$A$2:$B$52,2,FALSE)</f>
        <v>27</v>
      </c>
      <c r="E1825">
        <v>92111</v>
      </c>
      <c r="F1825">
        <v>8</v>
      </c>
      <c r="G1825">
        <f t="shared" si="39"/>
        <v>151062.04</v>
      </c>
    </row>
    <row r="1826" spans="1:7" x14ac:dyDescent="0.3">
      <c r="A1826">
        <v>2016</v>
      </c>
      <c r="B1826" t="str">
        <f t="shared" si="38"/>
        <v>2016.1.28</v>
      </c>
      <c r="C1826" t="s">
        <v>43</v>
      </c>
      <c r="D1826">
        <f>VLOOKUP(C1826,[1]StateCodeMapping!$A$2:$B$52,2,FALSE)</f>
        <v>28</v>
      </c>
      <c r="E1826">
        <v>57024</v>
      </c>
      <c r="F1826">
        <v>1</v>
      </c>
      <c r="G1826">
        <f t="shared" si="39"/>
        <v>29652.48</v>
      </c>
    </row>
    <row r="1827" spans="1:7" x14ac:dyDescent="0.3">
      <c r="A1827">
        <v>2016</v>
      </c>
      <c r="B1827" t="str">
        <f t="shared" si="38"/>
        <v>2016.2.28</v>
      </c>
      <c r="C1827" t="s">
        <v>43</v>
      </c>
      <c r="D1827">
        <f>VLOOKUP(C1827,[1]StateCodeMapping!$A$2:$B$52,2,FALSE)</f>
        <v>28</v>
      </c>
      <c r="E1827">
        <v>57024</v>
      </c>
      <c r="F1827">
        <v>2</v>
      </c>
      <c r="G1827">
        <f t="shared" si="39"/>
        <v>38776.32</v>
      </c>
    </row>
    <row r="1828" spans="1:7" x14ac:dyDescent="0.3">
      <c r="A1828">
        <v>2016</v>
      </c>
      <c r="B1828" t="str">
        <f t="shared" si="38"/>
        <v>2016.3.28</v>
      </c>
      <c r="C1828" t="s">
        <v>43</v>
      </c>
      <c r="D1828">
        <f>VLOOKUP(C1828,[1]StateCodeMapping!$A$2:$B$52,2,FALSE)</f>
        <v>28</v>
      </c>
      <c r="E1828">
        <v>57024</v>
      </c>
      <c r="F1828">
        <v>3</v>
      </c>
      <c r="G1828">
        <f t="shared" si="39"/>
        <v>47900.160000000003</v>
      </c>
    </row>
    <row r="1829" spans="1:7" x14ac:dyDescent="0.3">
      <c r="A1829">
        <v>2016</v>
      </c>
      <c r="B1829" t="str">
        <f t="shared" si="38"/>
        <v>2016.4.28</v>
      </c>
      <c r="C1829" t="s">
        <v>43</v>
      </c>
      <c r="D1829">
        <f>VLOOKUP(C1829,[1]StateCodeMapping!$A$2:$B$52,2,FALSE)</f>
        <v>28</v>
      </c>
      <c r="E1829">
        <v>57024</v>
      </c>
      <c r="F1829">
        <v>4</v>
      </c>
      <c r="G1829">
        <f t="shared" si="39"/>
        <v>57024</v>
      </c>
    </row>
    <row r="1830" spans="1:7" x14ac:dyDescent="0.3">
      <c r="A1830">
        <v>2016</v>
      </c>
      <c r="B1830" t="str">
        <f t="shared" si="38"/>
        <v>2016.5.28</v>
      </c>
      <c r="C1830" t="s">
        <v>43</v>
      </c>
      <c r="D1830">
        <f>VLOOKUP(C1830,[1]StateCodeMapping!$A$2:$B$52,2,FALSE)</f>
        <v>28</v>
      </c>
      <c r="E1830">
        <v>57024</v>
      </c>
      <c r="F1830">
        <v>5</v>
      </c>
      <c r="G1830">
        <f t="shared" si="39"/>
        <v>66147.840000000011</v>
      </c>
    </row>
    <row r="1831" spans="1:7" x14ac:dyDescent="0.3">
      <c r="A1831">
        <v>2016</v>
      </c>
      <c r="B1831" t="str">
        <f t="shared" si="38"/>
        <v>2016.6.28</v>
      </c>
      <c r="C1831" t="s">
        <v>43</v>
      </c>
      <c r="D1831">
        <f>VLOOKUP(C1831,[1]StateCodeMapping!$A$2:$B$52,2,FALSE)</f>
        <v>28</v>
      </c>
      <c r="E1831">
        <v>57024</v>
      </c>
      <c r="F1831">
        <v>6</v>
      </c>
      <c r="G1831">
        <f t="shared" si="39"/>
        <v>75271.680000000008</v>
      </c>
    </row>
    <row r="1832" spans="1:7" x14ac:dyDescent="0.3">
      <c r="A1832">
        <v>2016</v>
      </c>
      <c r="B1832" t="str">
        <f t="shared" si="38"/>
        <v>2016.7.28</v>
      </c>
      <c r="C1832" t="s">
        <v>43</v>
      </c>
      <c r="D1832">
        <f>VLOOKUP(C1832,[1]StateCodeMapping!$A$2:$B$52,2,FALSE)</f>
        <v>28</v>
      </c>
      <c r="E1832">
        <v>57024</v>
      </c>
      <c r="F1832">
        <v>7</v>
      </c>
      <c r="G1832">
        <f t="shared" si="39"/>
        <v>84395.520000000004</v>
      </c>
    </row>
    <row r="1833" spans="1:7" x14ac:dyDescent="0.3">
      <c r="A1833">
        <v>2016</v>
      </c>
      <c r="B1833" t="str">
        <f t="shared" si="38"/>
        <v>2016.8.28</v>
      </c>
      <c r="C1833" t="s">
        <v>43</v>
      </c>
      <c r="D1833">
        <f>VLOOKUP(C1833,[1]StateCodeMapping!$A$2:$B$52,2,FALSE)</f>
        <v>28</v>
      </c>
      <c r="E1833">
        <v>57024</v>
      </c>
      <c r="F1833">
        <v>8</v>
      </c>
      <c r="G1833">
        <f t="shared" si="39"/>
        <v>93519.360000000001</v>
      </c>
    </row>
    <row r="1834" spans="1:7" x14ac:dyDescent="0.3">
      <c r="A1834">
        <v>2016</v>
      </c>
      <c r="B1834" t="str">
        <f t="shared" si="38"/>
        <v>2016.1.29</v>
      </c>
      <c r="C1834" t="s">
        <v>44</v>
      </c>
      <c r="D1834">
        <f>VLOOKUP(C1834,[1]StateCodeMapping!$A$2:$B$52,2,FALSE)</f>
        <v>29</v>
      </c>
      <c r="E1834">
        <v>72647</v>
      </c>
      <c r="F1834">
        <v>1</v>
      </c>
      <c r="G1834">
        <f t="shared" si="39"/>
        <v>37776.44</v>
      </c>
    </row>
    <row r="1835" spans="1:7" x14ac:dyDescent="0.3">
      <c r="A1835">
        <v>2016</v>
      </c>
      <c r="B1835" t="str">
        <f t="shared" si="38"/>
        <v>2016.2.29</v>
      </c>
      <c r="C1835" t="s">
        <v>44</v>
      </c>
      <c r="D1835">
        <f>VLOOKUP(C1835,[1]StateCodeMapping!$A$2:$B$52,2,FALSE)</f>
        <v>29</v>
      </c>
      <c r="E1835">
        <v>72647</v>
      </c>
      <c r="F1835">
        <v>2</v>
      </c>
      <c r="G1835">
        <f t="shared" si="39"/>
        <v>49399.960000000006</v>
      </c>
    </row>
    <row r="1836" spans="1:7" x14ac:dyDescent="0.3">
      <c r="A1836">
        <v>2016</v>
      </c>
      <c r="B1836" t="str">
        <f t="shared" si="38"/>
        <v>2016.3.29</v>
      </c>
      <c r="C1836" t="s">
        <v>44</v>
      </c>
      <c r="D1836">
        <f>VLOOKUP(C1836,[1]StateCodeMapping!$A$2:$B$52,2,FALSE)</f>
        <v>29</v>
      </c>
      <c r="E1836">
        <v>72647</v>
      </c>
      <c r="F1836">
        <v>3</v>
      </c>
      <c r="G1836">
        <f t="shared" si="39"/>
        <v>61023.48</v>
      </c>
    </row>
    <row r="1837" spans="1:7" x14ac:dyDescent="0.3">
      <c r="A1837">
        <v>2016</v>
      </c>
      <c r="B1837" t="str">
        <f t="shared" si="38"/>
        <v>2016.4.29</v>
      </c>
      <c r="C1837" t="s">
        <v>44</v>
      </c>
      <c r="D1837">
        <f>VLOOKUP(C1837,[1]StateCodeMapping!$A$2:$B$52,2,FALSE)</f>
        <v>29</v>
      </c>
      <c r="E1837">
        <v>72647</v>
      </c>
      <c r="F1837">
        <v>4</v>
      </c>
      <c r="G1837">
        <f t="shared" si="39"/>
        <v>72647</v>
      </c>
    </row>
    <row r="1838" spans="1:7" x14ac:dyDescent="0.3">
      <c r="A1838">
        <v>2016</v>
      </c>
      <c r="B1838" t="str">
        <f t="shared" si="38"/>
        <v>2016.5.29</v>
      </c>
      <c r="C1838" t="s">
        <v>44</v>
      </c>
      <c r="D1838">
        <f>VLOOKUP(C1838,[1]StateCodeMapping!$A$2:$B$52,2,FALSE)</f>
        <v>29</v>
      </c>
      <c r="E1838">
        <v>72647</v>
      </c>
      <c r="F1838">
        <v>5</v>
      </c>
      <c r="G1838">
        <f t="shared" si="39"/>
        <v>84270.52</v>
      </c>
    </row>
    <row r="1839" spans="1:7" x14ac:dyDescent="0.3">
      <c r="A1839">
        <v>2016</v>
      </c>
      <c r="B1839" t="str">
        <f t="shared" si="38"/>
        <v>2016.6.29</v>
      </c>
      <c r="C1839" t="s">
        <v>44</v>
      </c>
      <c r="D1839">
        <f>VLOOKUP(C1839,[1]StateCodeMapping!$A$2:$B$52,2,FALSE)</f>
        <v>29</v>
      </c>
      <c r="E1839">
        <v>72647</v>
      </c>
      <c r="F1839">
        <v>6</v>
      </c>
      <c r="G1839">
        <f t="shared" si="39"/>
        <v>95894.040000000008</v>
      </c>
    </row>
    <row r="1840" spans="1:7" x14ac:dyDescent="0.3">
      <c r="A1840">
        <v>2016</v>
      </c>
      <c r="B1840" t="str">
        <f t="shared" si="38"/>
        <v>2016.7.29</v>
      </c>
      <c r="C1840" t="s">
        <v>44</v>
      </c>
      <c r="D1840">
        <f>VLOOKUP(C1840,[1]StateCodeMapping!$A$2:$B$52,2,FALSE)</f>
        <v>29</v>
      </c>
      <c r="E1840">
        <v>72647</v>
      </c>
      <c r="F1840">
        <v>7</v>
      </c>
      <c r="G1840">
        <f t="shared" si="39"/>
        <v>107517.56</v>
      </c>
    </row>
    <row r="1841" spans="1:7" x14ac:dyDescent="0.3">
      <c r="A1841">
        <v>2016</v>
      </c>
      <c r="B1841" t="str">
        <f t="shared" si="38"/>
        <v>2016.8.29</v>
      </c>
      <c r="C1841" t="s">
        <v>44</v>
      </c>
      <c r="D1841">
        <f>VLOOKUP(C1841,[1]StateCodeMapping!$A$2:$B$52,2,FALSE)</f>
        <v>29</v>
      </c>
      <c r="E1841">
        <v>72647</v>
      </c>
      <c r="F1841">
        <v>8</v>
      </c>
      <c r="G1841">
        <f t="shared" si="39"/>
        <v>119141.08000000002</v>
      </c>
    </row>
    <row r="1842" spans="1:7" x14ac:dyDescent="0.3">
      <c r="A1842">
        <v>2016</v>
      </c>
      <c r="B1842" t="str">
        <f t="shared" si="38"/>
        <v>2016.1.30</v>
      </c>
      <c r="C1842" t="s">
        <v>45</v>
      </c>
      <c r="D1842">
        <f>VLOOKUP(C1842,[1]StateCodeMapping!$A$2:$B$52,2,FALSE)</f>
        <v>30</v>
      </c>
      <c r="E1842">
        <v>68720</v>
      </c>
      <c r="F1842">
        <v>1</v>
      </c>
      <c r="G1842">
        <f t="shared" si="39"/>
        <v>35734.400000000001</v>
      </c>
    </row>
    <row r="1843" spans="1:7" x14ac:dyDescent="0.3">
      <c r="A1843">
        <v>2016</v>
      </c>
      <c r="B1843" t="str">
        <f t="shared" si="38"/>
        <v>2016.2.30</v>
      </c>
      <c r="C1843" t="s">
        <v>45</v>
      </c>
      <c r="D1843">
        <f>VLOOKUP(C1843,[1]StateCodeMapping!$A$2:$B$52,2,FALSE)</f>
        <v>30</v>
      </c>
      <c r="E1843">
        <v>68720</v>
      </c>
      <c r="F1843">
        <v>2</v>
      </c>
      <c r="G1843">
        <f t="shared" si="39"/>
        <v>46729.600000000006</v>
      </c>
    </row>
    <row r="1844" spans="1:7" x14ac:dyDescent="0.3">
      <c r="A1844">
        <v>2016</v>
      </c>
      <c r="B1844" t="str">
        <f t="shared" si="38"/>
        <v>2016.3.30</v>
      </c>
      <c r="C1844" t="s">
        <v>45</v>
      </c>
      <c r="D1844">
        <f>VLOOKUP(C1844,[1]StateCodeMapping!$A$2:$B$52,2,FALSE)</f>
        <v>30</v>
      </c>
      <c r="E1844">
        <v>68720</v>
      </c>
      <c r="F1844">
        <v>3</v>
      </c>
      <c r="G1844">
        <f t="shared" si="39"/>
        <v>57724.800000000003</v>
      </c>
    </row>
    <row r="1845" spans="1:7" x14ac:dyDescent="0.3">
      <c r="A1845">
        <v>2016</v>
      </c>
      <c r="B1845" t="str">
        <f t="shared" si="38"/>
        <v>2016.4.30</v>
      </c>
      <c r="C1845" t="s">
        <v>45</v>
      </c>
      <c r="D1845">
        <f>VLOOKUP(C1845,[1]StateCodeMapping!$A$2:$B$52,2,FALSE)</f>
        <v>30</v>
      </c>
      <c r="E1845">
        <v>68720</v>
      </c>
      <c r="F1845">
        <v>4</v>
      </c>
      <c r="G1845">
        <f t="shared" si="39"/>
        <v>68720</v>
      </c>
    </row>
    <row r="1846" spans="1:7" x14ac:dyDescent="0.3">
      <c r="A1846">
        <v>2016</v>
      </c>
      <c r="B1846" t="str">
        <f t="shared" si="38"/>
        <v>2016.5.30</v>
      </c>
      <c r="C1846" t="s">
        <v>45</v>
      </c>
      <c r="D1846">
        <f>VLOOKUP(C1846,[1]StateCodeMapping!$A$2:$B$52,2,FALSE)</f>
        <v>30</v>
      </c>
      <c r="E1846">
        <v>68720</v>
      </c>
      <c r="F1846">
        <v>5</v>
      </c>
      <c r="G1846">
        <f t="shared" si="39"/>
        <v>79715.200000000012</v>
      </c>
    </row>
    <row r="1847" spans="1:7" x14ac:dyDescent="0.3">
      <c r="A1847">
        <v>2016</v>
      </c>
      <c r="B1847" t="str">
        <f t="shared" si="38"/>
        <v>2016.6.30</v>
      </c>
      <c r="C1847" t="s">
        <v>45</v>
      </c>
      <c r="D1847">
        <f>VLOOKUP(C1847,[1]StateCodeMapping!$A$2:$B$52,2,FALSE)</f>
        <v>30</v>
      </c>
      <c r="E1847">
        <v>68720</v>
      </c>
      <c r="F1847">
        <v>6</v>
      </c>
      <c r="G1847">
        <f t="shared" si="39"/>
        <v>90710.400000000009</v>
      </c>
    </row>
    <row r="1848" spans="1:7" x14ac:dyDescent="0.3">
      <c r="A1848">
        <v>2016</v>
      </c>
      <c r="B1848" t="str">
        <f t="shared" si="38"/>
        <v>2016.7.30</v>
      </c>
      <c r="C1848" t="s">
        <v>45</v>
      </c>
      <c r="D1848">
        <f>VLOOKUP(C1848,[1]StateCodeMapping!$A$2:$B$52,2,FALSE)</f>
        <v>30</v>
      </c>
      <c r="E1848">
        <v>68720</v>
      </c>
      <c r="F1848">
        <v>7</v>
      </c>
      <c r="G1848">
        <f t="shared" si="39"/>
        <v>101705.60000000001</v>
      </c>
    </row>
    <row r="1849" spans="1:7" x14ac:dyDescent="0.3">
      <c r="A1849">
        <v>2016</v>
      </c>
      <c r="B1849" t="str">
        <f t="shared" si="38"/>
        <v>2016.8.30</v>
      </c>
      <c r="C1849" t="s">
        <v>45</v>
      </c>
      <c r="D1849">
        <f>VLOOKUP(C1849,[1]StateCodeMapping!$A$2:$B$52,2,FALSE)</f>
        <v>30</v>
      </c>
      <c r="E1849">
        <v>68720</v>
      </c>
      <c r="F1849">
        <v>8</v>
      </c>
      <c r="G1849">
        <f t="shared" si="39"/>
        <v>112700.8</v>
      </c>
    </row>
    <row r="1850" spans="1:7" x14ac:dyDescent="0.3">
      <c r="A1850">
        <v>2016</v>
      </c>
      <c r="B1850" t="str">
        <f t="shared" si="38"/>
        <v>2016.1.31</v>
      </c>
      <c r="C1850" t="s">
        <v>46</v>
      </c>
      <c r="D1850">
        <f>VLOOKUP(C1850,[1]StateCodeMapping!$A$2:$B$52,2,FALSE)</f>
        <v>31</v>
      </c>
      <c r="E1850">
        <v>77165</v>
      </c>
      <c r="F1850">
        <v>1</v>
      </c>
      <c r="G1850">
        <f t="shared" si="39"/>
        <v>40125.800000000003</v>
      </c>
    </row>
    <row r="1851" spans="1:7" x14ac:dyDescent="0.3">
      <c r="A1851">
        <v>2016</v>
      </c>
      <c r="B1851" t="str">
        <f t="shared" si="38"/>
        <v>2016.2.31</v>
      </c>
      <c r="C1851" t="s">
        <v>46</v>
      </c>
      <c r="D1851">
        <f>VLOOKUP(C1851,[1]StateCodeMapping!$A$2:$B$52,2,FALSE)</f>
        <v>31</v>
      </c>
      <c r="E1851">
        <v>77165</v>
      </c>
      <c r="F1851">
        <v>2</v>
      </c>
      <c r="G1851">
        <f t="shared" si="39"/>
        <v>52472.200000000004</v>
      </c>
    </row>
    <row r="1852" spans="1:7" x14ac:dyDescent="0.3">
      <c r="A1852">
        <v>2016</v>
      </c>
      <c r="B1852" t="str">
        <f t="shared" si="38"/>
        <v>2016.3.31</v>
      </c>
      <c r="C1852" t="s">
        <v>46</v>
      </c>
      <c r="D1852">
        <f>VLOOKUP(C1852,[1]StateCodeMapping!$A$2:$B$52,2,FALSE)</f>
        <v>31</v>
      </c>
      <c r="E1852">
        <v>77165</v>
      </c>
      <c r="F1852">
        <v>3</v>
      </c>
      <c r="G1852">
        <f t="shared" si="39"/>
        <v>64818.600000000006</v>
      </c>
    </row>
    <row r="1853" spans="1:7" x14ac:dyDescent="0.3">
      <c r="A1853">
        <v>2016</v>
      </c>
      <c r="B1853" t="str">
        <f t="shared" si="38"/>
        <v>2016.4.31</v>
      </c>
      <c r="C1853" t="s">
        <v>46</v>
      </c>
      <c r="D1853">
        <f>VLOOKUP(C1853,[1]StateCodeMapping!$A$2:$B$52,2,FALSE)</f>
        <v>31</v>
      </c>
      <c r="E1853">
        <v>77165</v>
      </c>
      <c r="F1853">
        <v>4</v>
      </c>
      <c r="G1853">
        <f t="shared" si="39"/>
        <v>77165</v>
      </c>
    </row>
    <row r="1854" spans="1:7" x14ac:dyDescent="0.3">
      <c r="A1854">
        <v>2016</v>
      </c>
      <c r="B1854" t="str">
        <f t="shared" si="38"/>
        <v>2016.5.31</v>
      </c>
      <c r="C1854" t="s">
        <v>46</v>
      </c>
      <c r="D1854">
        <f>VLOOKUP(C1854,[1]StateCodeMapping!$A$2:$B$52,2,FALSE)</f>
        <v>31</v>
      </c>
      <c r="E1854">
        <v>77165</v>
      </c>
      <c r="F1854">
        <v>5</v>
      </c>
      <c r="G1854">
        <f t="shared" si="39"/>
        <v>89511.400000000009</v>
      </c>
    </row>
    <row r="1855" spans="1:7" x14ac:dyDescent="0.3">
      <c r="A1855">
        <v>2016</v>
      </c>
      <c r="B1855" t="str">
        <f t="shared" si="38"/>
        <v>2016.6.31</v>
      </c>
      <c r="C1855" t="s">
        <v>46</v>
      </c>
      <c r="D1855">
        <f>VLOOKUP(C1855,[1]StateCodeMapping!$A$2:$B$52,2,FALSE)</f>
        <v>31</v>
      </c>
      <c r="E1855">
        <v>77165</v>
      </c>
      <c r="F1855">
        <v>6</v>
      </c>
      <c r="G1855">
        <f t="shared" si="39"/>
        <v>101857.8</v>
      </c>
    </row>
    <row r="1856" spans="1:7" x14ac:dyDescent="0.3">
      <c r="A1856">
        <v>2016</v>
      </c>
      <c r="B1856" t="str">
        <f t="shared" si="38"/>
        <v>2016.7.31</v>
      </c>
      <c r="C1856" t="s">
        <v>46</v>
      </c>
      <c r="D1856">
        <f>VLOOKUP(C1856,[1]StateCodeMapping!$A$2:$B$52,2,FALSE)</f>
        <v>31</v>
      </c>
      <c r="E1856">
        <v>77165</v>
      </c>
      <c r="F1856">
        <v>7</v>
      </c>
      <c r="G1856">
        <f t="shared" si="39"/>
        <v>114204.2</v>
      </c>
    </row>
    <row r="1857" spans="1:7" x14ac:dyDescent="0.3">
      <c r="A1857">
        <v>2016</v>
      </c>
      <c r="B1857" t="str">
        <f t="shared" si="38"/>
        <v>2016.8.31</v>
      </c>
      <c r="C1857" t="s">
        <v>46</v>
      </c>
      <c r="D1857">
        <f>VLOOKUP(C1857,[1]StateCodeMapping!$A$2:$B$52,2,FALSE)</f>
        <v>31</v>
      </c>
      <c r="E1857">
        <v>77165</v>
      </c>
      <c r="F1857">
        <v>8</v>
      </c>
      <c r="G1857">
        <f t="shared" si="39"/>
        <v>126550.6</v>
      </c>
    </row>
    <row r="1858" spans="1:7" x14ac:dyDescent="0.3">
      <c r="A1858">
        <v>2016</v>
      </c>
      <c r="B1858" t="str">
        <f t="shared" ref="B1858:B1921" si="40">A1858&amp;"."&amp;F1858&amp;"."&amp;D1858</f>
        <v>2016.1.32</v>
      </c>
      <c r="C1858" t="s">
        <v>47</v>
      </c>
      <c r="D1858">
        <f>VLOOKUP(C1858,[1]StateCodeMapping!$A$2:$B$52,2,FALSE)</f>
        <v>32</v>
      </c>
      <c r="E1858">
        <v>66461</v>
      </c>
      <c r="F1858">
        <v>1</v>
      </c>
      <c r="G1858">
        <f t="shared" ref="G1858:G1921" si="41">E1858*(0.52+(F1858-1)*0.16)</f>
        <v>34559.72</v>
      </c>
    </row>
    <row r="1859" spans="1:7" x14ac:dyDescent="0.3">
      <c r="A1859">
        <v>2016</v>
      </c>
      <c r="B1859" t="str">
        <f t="shared" si="40"/>
        <v>2016.2.32</v>
      </c>
      <c r="C1859" t="s">
        <v>47</v>
      </c>
      <c r="D1859">
        <f>VLOOKUP(C1859,[1]StateCodeMapping!$A$2:$B$52,2,FALSE)</f>
        <v>32</v>
      </c>
      <c r="E1859">
        <v>66461</v>
      </c>
      <c r="F1859">
        <v>2</v>
      </c>
      <c r="G1859">
        <f t="shared" si="41"/>
        <v>45193.48</v>
      </c>
    </row>
    <row r="1860" spans="1:7" x14ac:dyDescent="0.3">
      <c r="A1860">
        <v>2016</v>
      </c>
      <c r="B1860" t="str">
        <f t="shared" si="40"/>
        <v>2016.3.32</v>
      </c>
      <c r="C1860" t="s">
        <v>47</v>
      </c>
      <c r="D1860">
        <f>VLOOKUP(C1860,[1]StateCodeMapping!$A$2:$B$52,2,FALSE)</f>
        <v>32</v>
      </c>
      <c r="E1860">
        <v>66461</v>
      </c>
      <c r="F1860">
        <v>3</v>
      </c>
      <c r="G1860">
        <f t="shared" si="41"/>
        <v>55827.240000000005</v>
      </c>
    </row>
    <row r="1861" spans="1:7" x14ac:dyDescent="0.3">
      <c r="A1861">
        <v>2016</v>
      </c>
      <c r="B1861" t="str">
        <f t="shared" si="40"/>
        <v>2016.4.32</v>
      </c>
      <c r="C1861" t="s">
        <v>47</v>
      </c>
      <c r="D1861">
        <f>VLOOKUP(C1861,[1]StateCodeMapping!$A$2:$B$52,2,FALSE)</f>
        <v>32</v>
      </c>
      <c r="E1861">
        <v>66461</v>
      </c>
      <c r="F1861">
        <v>4</v>
      </c>
      <c r="G1861">
        <f t="shared" si="41"/>
        <v>66461</v>
      </c>
    </row>
    <row r="1862" spans="1:7" x14ac:dyDescent="0.3">
      <c r="A1862">
        <v>2016</v>
      </c>
      <c r="B1862" t="str">
        <f t="shared" si="40"/>
        <v>2016.5.32</v>
      </c>
      <c r="C1862" t="s">
        <v>47</v>
      </c>
      <c r="D1862">
        <f>VLOOKUP(C1862,[1]StateCodeMapping!$A$2:$B$52,2,FALSE)</f>
        <v>32</v>
      </c>
      <c r="E1862">
        <v>66461</v>
      </c>
      <c r="F1862">
        <v>5</v>
      </c>
      <c r="G1862">
        <f t="shared" si="41"/>
        <v>77094.760000000009</v>
      </c>
    </row>
    <row r="1863" spans="1:7" x14ac:dyDescent="0.3">
      <c r="A1863">
        <v>2016</v>
      </c>
      <c r="B1863" t="str">
        <f t="shared" si="40"/>
        <v>2016.6.32</v>
      </c>
      <c r="C1863" t="s">
        <v>47</v>
      </c>
      <c r="D1863">
        <f>VLOOKUP(C1863,[1]StateCodeMapping!$A$2:$B$52,2,FALSE)</f>
        <v>32</v>
      </c>
      <c r="E1863">
        <v>66461</v>
      </c>
      <c r="F1863">
        <v>6</v>
      </c>
      <c r="G1863">
        <f t="shared" si="41"/>
        <v>87728.52</v>
      </c>
    </row>
    <row r="1864" spans="1:7" x14ac:dyDescent="0.3">
      <c r="A1864">
        <v>2016</v>
      </c>
      <c r="B1864" t="str">
        <f t="shared" si="40"/>
        <v>2016.7.32</v>
      </c>
      <c r="C1864" t="s">
        <v>47</v>
      </c>
      <c r="D1864">
        <f>VLOOKUP(C1864,[1]StateCodeMapping!$A$2:$B$52,2,FALSE)</f>
        <v>32</v>
      </c>
      <c r="E1864">
        <v>66461</v>
      </c>
      <c r="F1864">
        <v>7</v>
      </c>
      <c r="G1864">
        <f t="shared" si="41"/>
        <v>98362.28</v>
      </c>
    </row>
    <row r="1865" spans="1:7" x14ac:dyDescent="0.3">
      <c r="A1865">
        <v>2016</v>
      </c>
      <c r="B1865" t="str">
        <f t="shared" si="40"/>
        <v>2016.8.32</v>
      </c>
      <c r="C1865" t="s">
        <v>47</v>
      </c>
      <c r="D1865">
        <f>VLOOKUP(C1865,[1]StateCodeMapping!$A$2:$B$52,2,FALSE)</f>
        <v>32</v>
      </c>
      <c r="E1865">
        <v>66461</v>
      </c>
      <c r="F1865">
        <v>8</v>
      </c>
      <c r="G1865">
        <f t="shared" si="41"/>
        <v>108996.04000000001</v>
      </c>
    </row>
    <row r="1866" spans="1:7" x14ac:dyDescent="0.3">
      <c r="A1866">
        <v>2016</v>
      </c>
      <c r="B1866" t="str">
        <f t="shared" si="40"/>
        <v>2016.1.33</v>
      </c>
      <c r="C1866" t="s">
        <v>48</v>
      </c>
      <c r="D1866">
        <f>VLOOKUP(C1866,[1]StateCodeMapping!$A$2:$B$52,2,FALSE)</f>
        <v>33</v>
      </c>
      <c r="E1866">
        <v>98638</v>
      </c>
      <c r="F1866">
        <v>1</v>
      </c>
      <c r="G1866">
        <f t="shared" si="41"/>
        <v>51291.76</v>
      </c>
    </row>
    <row r="1867" spans="1:7" x14ac:dyDescent="0.3">
      <c r="A1867">
        <v>2016</v>
      </c>
      <c r="B1867" t="str">
        <f t="shared" si="40"/>
        <v>2016.2.33</v>
      </c>
      <c r="C1867" t="s">
        <v>48</v>
      </c>
      <c r="D1867">
        <f>VLOOKUP(C1867,[1]StateCodeMapping!$A$2:$B$52,2,FALSE)</f>
        <v>33</v>
      </c>
      <c r="E1867">
        <v>98638</v>
      </c>
      <c r="F1867">
        <v>2</v>
      </c>
      <c r="G1867">
        <f t="shared" si="41"/>
        <v>67073.840000000011</v>
      </c>
    </row>
    <row r="1868" spans="1:7" x14ac:dyDescent="0.3">
      <c r="A1868">
        <v>2016</v>
      </c>
      <c r="B1868" t="str">
        <f t="shared" si="40"/>
        <v>2016.3.33</v>
      </c>
      <c r="C1868" t="s">
        <v>48</v>
      </c>
      <c r="D1868">
        <f>VLOOKUP(C1868,[1]StateCodeMapping!$A$2:$B$52,2,FALSE)</f>
        <v>33</v>
      </c>
      <c r="E1868">
        <v>98638</v>
      </c>
      <c r="F1868">
        <v>3</v>
      </c>
      <c r="G1868">
        <f t="shared" si="41"/>
        <v>82855.920000000013</v>
      </c>
    </row>
    <row r="1869" spans="1:7" x14ac:dyDescent="0.3">
      <c r="A1869">
        <v>2016</v>
      </c>
      <c r="B1869" t="str">
        <f t="shared" si="40"/>
        <v>2016.4.33</v>
      </c>
      <c r="C1869" t="s">
        <v>48</v>
      </c>
      <c r="D1869">
        <f>VLOOKUP(C1869,[1]StateCodeMapping!$A$2:$B$52,2,FALSE)</f>
        <v>33</v>
      </c>
      <c r="E1869">
        <v>98638</v>
      </c>
      <c r="F1869">
        <v>4</v>
      </c>
      <c r="G1869">
        <f t="shared" si="41"/>
        <v>98638</v>
      </c>
    </row>
    <row r="1870" spans="1:7" x14ac:dyDescent="0.3">
      <c r="A1870">
        <v>2016</v>
      </c>
      <c r="B1870" t="str">
        <f t="shared" si="40"/>
        <v>2016.5.33</v>
      </c>
      <c r="C1870" t="s">
        <v>48</v>
      </c>
      <c r="D1870">
        <f>VLOOKUP(C1870,[1]StateCodeMapping!$A$2:$B$52,2,FALSE)</f>
        <v>33</v>
      </c>
      <c r="E1870">
        <v>98638</v>
      </c>
      <c r="F1870">
        <v>5</v>
      </c>
      <c r="G1870">
        <f t="shared" si="41"/>
        <v>114420.08000000002</v>
      </c>
    </row>
    <row r="1871" spans="1:7" x14ac:dyDescent="0.3">
      <c r="A1871">
        <v>2016</v>
      </c>
      <c r="B1871" t="str">
        <f t="shared" si="40"/>
        <v>2016.6.33</v>
      </c>
      <c r="C1871" t="s">
        <v>48</v>
      </c>
      <c r="D1871">
        <f>VLOOKUP(C1871,[1]StateCodeMapping!$A$2:$B$52,2,FALSE)</f>
        <v>33</v>
      </c>
      <c r="E1871">
        <v>98638</v>
      </c>
      <c r="F1871">
        <v>6</v>
      </c>
      <c r="G1871">
        <f t="shared" si="41"/>
        <v>130202.16</v>
      </c>
    </row>
    <row r="1872" spans="1:7" x14ac:dyDescent="0.3">
      <c r="A1872">
        <v>2016</v>
      </c>
      <c r="B1872" t="str">
        <f t="shared" si="40"/>
        <v>2016.7.33</v>
      </c>
      <c r="C1872" t="s">
        <v>48</v>
      </c>
      <c r="D1872">
        <f>VLOOKUP(C1872,[1]StateCodeMapping!$A$2:$B$52,2,FALSE)</f>
        <v>33</v>
      </c>
      <c r="E1872">
        <v>98638</v>
      </c>
      <c r="F1872">
        <v>7</v>
      </c>
      <c r="G1872">
        <f t="shared" si="41"/>
        <v>145984.24</v>
      </c>
    </row>
    <row r="1873" spans="1:7" x14ac:dyDescent="0.3">
      <c r="A1873">
        <v>2016</v>
      </c>
      <c r="B1873" t="str">
        <f t="shared" si="40"/>
        <v>2016.8.33</v>
      </c>
      <c r="C1873" t="s">
        <v>48</v>
      </c>
      <c r="D1873">
        <f>VLOOKUP(C1873,[1]StateCodeMapping!$A$2:$B$52,2,FALSE)</f>
        <v>33</v>
      </c>
      <c r="E1873">
        <v>98638</v>
      </c>
      <c r="F1873">
        <v>8</v>
      </c>
      <c r="G1873">
        <f t="shared" si="41"/>
        <v>161766.32</v>
      </c>
    </row>
    <row r="1874" spans="1:7" x14ac:dyDescent="0.3">
      <c r="A1874">
        <v>2016</v>
      </c>
      <c r="B1874" t="str">
        <f t="shared" si="40"/>
        <v>2016.1.34</v>
      </c>
      <c r="C1874" t="s">
        <v>49</v>
      </c>
      <c r="D1874">
        <f>VLOOKUP(C1874,[1]StateCodeMapping!$A$2:$B$52,2,FALSE)</f>
        <v>34</v>
      </c>
      <c r="E1874">
        <v>105700</v>
      </c>
      <c r="F1874">
        <v>1</v>
      </c>
      <c r="G1874">
        <f t="shared" si="41"/>
        <v>54964</v>
      </c>
    </row>
    <row r="1875" spans="1:7" x14ac:dyDescent="0.3">
      <c r="A1875">
        <v>2016</v>
      </c>
      <c r="B1875" t="str">
        <f t="shared" si="40"/>
        <v>2016.2.34</v>
      </c>
      <c r="C1875" t="s">
        <v>49</v>
      </c>
      <c r="D1875">
        <f>VLOOKUP(C1875,[1]StateCodeMapping!$A$2:$B$52,2,FALSE)</f>
        <v>34</v>
      </c>
      <c r="E1875">
        <v>105700</v>
      </c>
      <c r="F1875">
        <v>2</v>
      </c>
      <c r="G1875">
        <f t="shared" si="41"/>
        <v>71876</v>
      </c>
    </row>
    <row r="1876" spans="1:7" x14ac:dyDescent="0.3">
      <c r="A1876">
        <v>2016</v>
      </c>
      <c r="B1876" t="str">
        <f t="shared" si="40"/>
        <v>2016.3.34</v>
      </c>
      <c r="C1876" t="s">
        <v>49</v>
      </c>
      <c r="D1876">
        <f>VLOOKUP(C1876,[1]StateCodeMapping!$A$2:$B$52,2,FALSE)</f>
        <v>34</v>
      </c>
      <c r="E1876">
        <v>105700</v>
      </c>
      <c r="F1876">
        <v>3</v>
      </c>
      <c r="G1876">
        <f t="shared" si="41"/>
        <v>88788.000000000015</v>
      </c>
    </row>
    <row r="1877" spans="1:7" x14ac:dyDescent="0.3">
      <c r="A1877">
        <v>2016</v>
      </c>
      <c r="B1877" t="str">
        <f t="shared" si="40"/>
        <v>2016.4.34</v>
      </c>
      <c r="C1877" t="s">
        <v>49</v>
      </c>
      <c r="D1877">
        <f>VLOOKUP(C1877,[1]StateCodeMapping!$A$2:$B$52,2,FALSE)</f>
        <v>34</v>
      </c>
      <c r="E1877">
        <v>105700</v>
      </c>
      <c r="F1877">
        <v>4</v>
      </c>
      <c r="G1877">
        <f t="shared" si="41"/>
        <v>105700</v>
      </c>
    </row>
    <row r="1878" spans="1:7" x14ac:dyDescent="0.3">
      <c r="A1878">
        <v>2016</v>
      </c>
      <c r="B1878" t="str">
        <f t="shared" si="40"/>
        <v>2016.5.34</v>
      </c>
      <c r="C1878" t="s">
        <v>49</v>
      </c>
      <c r="D1878">
        <f>VLOOKUP(C1878,[1]StateCodeMapping!$A$2:$B$52,2,FALSE)</f>
        <v>34</v>
      </c>
      <c r="E1878">
        <v>105700</v>
      </c>
      <c r="F1878">
        <v>5</v>
      </c>
      <c r="G1878">
        <f t="shared" si="41"/>
        <v>122612.00000000001</v>
      </c>
    </row>
    <row r="1879" spans="1:7" x14ac:dyDescent="0.3">
      <c r="A1879">
        <v>2016</v>
      </c>
      <c r="B1879" t="str">
        <f t="shared" si="40"/>
        <v>2016.6.34</v>
      </c>
      <c r="C1879" t="s">
        <v>49</v>
      </c>
      <c r="D1879">
        <f>VLOOKUP(C1879,[1]StateCodeMapping!$A$2:$B$52,2,FALSE)</f>
        <v>34</v>
      </c>
      <c r="E1879">
        <v>105700</v>
      </c>
      <c r="F1879">
        <v>6</v>
      </c>
      <c r="G1879">
        <f t="shared" si="41"/>
        <v>139524</v>
      </c>
    </row>
    <row r="1880" spans="1:7" x14ac:dyDescent="0.3">
      <c r="A1880">
        <v>2016</v>
      </c>
      <c r="B1880" t="str">
        <f t="shared" si="40"/>
        <v>2016.7.34</v>
      </c>
      <c r="C1880" t="s">
        <v>49</v>
      </c>
      <c r="D1880">
        <f>VLOOKUP(C1880,[1]StateCodeMapping!$A$2:$B$52,2,FALSE)</f>
        <v>34</v>
      </c>
      <c r="E1880">
        <v>105700</v>
      </c>
      <c r="F1880">
        <v>7</v>
      </c>
      <c r="G1880">
        <f t="shared" si="41"/>
        <v>156436</v>
      </c>
    </row>
    <row r="1881" spans="1:7" x14ac:dyDescent="0.3">
      <c r="A1881">
        <v>2016</v>
      </c>
      <c r="B1881" t="str">
        <f t="shared" si="40"/>
        <v>2016.8.34</v>
      </c>
      <c r="C1881" t="s">
        <v>49</v>
      </c>
      <c r="D1881">
        <f>VLOOKUP(C1881,[1]StateCodeMapping!$A$2:$B$52,2,FALSE)</f>
        <v>34</v>
      </c>
      <c r="E1881">
        <v>105700</v>
      </c>
      <c r="F1881">
        <v>8</v>
      </c>
      <c r="G1881">
        <f t="shared" si="41"/>
        <v>173348</v>
      </c>
    </row>
    <row r="1882" spans="1:7" x14ac:dyDescent="0.3">
      <c r="A1882">
        <v>2016</v>
      </c>
      <c r="B1882" t="str">
        <f t="shared" si="40"/>
        <v>2016.1.35</v>
      </c>
      <c r="C1882" t="s">
        <v>50</v>
      </c>
      <c r="D1882">
        <f>VLOOKUP(C1882,[1]StateCodeMapping!$A$2:$B$52,2,FALSE)</f>
        <v>35</v>
      </c>
      <c r="E1882">
        <v>60534</v>
      </c>
      <c r="F1882">
        <v>1</v>
      </c>
      <c r="G1882">
        <f t="shared" si="41"/>
        <v>31477.68</v>
      </c>
    </row>
    <row r="1883" spans="1:7" x14ac:dyDescent="0.3">
      <c r="A1883">
        <v>2016</v>
      </c>
      <c r="B1883" t="str">
        <f t="shared" si="40"/>
        <v>2016.2.35</v>
      </c>
      <c r="C1883" t="s">
        <v>50</v>
      </c>
      <c r="D1883">
        <f>VLOOKUP(C1883,[1]StateCodeMapping!$A$2:$B$52,2,FALSE)</f>
        <v>35</v>
      </c>
      <c r="E1883">
        <v>60534</v>
      </c>
      <c r="F1883">
        <v>2</v>
      </c>
      <c r="G1883">
        <f t="shared" si="41"/>
        <v>41163.120000000003</v>
      </c>
    </row>
    <row r="1884" spans="1:7" x14ac:dyDescent="0.3">
      <c r="A1884">
        <v>2016</v>
      </c>
      <c r="B1884" t="str">
        <f t="shared" si="40"/>
        <v>2016.3.35</v>
      </c>
      <c r="C1884" t="s">
        <v>50</v>
      </c>
      <c r="D1884">
        <f>VLOOKUP(C1884,[1]StateCodeMapping!$A$2:$B$52,2,FALSE)</f>
        <v>35</v>
      </c>
      <c r="E1884">
        <v>60534</v>
      </c>
      <c r="F1884">
        <v>3</v>
      </c>
      <c r="G1884">
        <f t="shared" si="41"/>
        <v>50848.560000000005</v>
      </c>
    </row>
    <row r="1885" spans="1:7" x14ac:dyDescent="0.3">
      <c r="A1885">
        <v>2016</v>
      </c>
      <c r="B1885" t="str">
        <f t="shared" si="40"/>
        <v>2016.4.35</v>
      </c>
      <c r="C1885" t="s">
        <v>50</v>
      </c>
      <c r="D1885">
        <f>VLOOKUP(C1885,[1]StateCodeMapping!$A$2:$B$52,2,FALSE)</f>
        <v>35</v>
      </c>
      <c r="E1885">
        <v>60534</v>
      </c>
      <c r="F1885">
        <v>4</v>
      </c>
      <c r="G1885">
        <f t="shared" si="41"/>
        <v>60534</v>
      </c>
    </row>
    <row r="1886" spans="1:7" x14ac:dyDescent="0.3">
      <c r="A1886">
        <v>2016</v>
      </c>
      <c r="B1886" t="str">
        <f t="shared" si="40"/>
        <v>2016.5.35</v>
      </c>
      <c r="C1886" t="s">
        <v>50</v>
      </c>
      <c r="D1886">
        <f>VLOOKUP(C1886,[1]StateCodeMapping!$A$2:$B$52,2,FALSE)</f>
        <v>35</v>
      </c>
      <c r="E1886">
        <v>60534</v>
      </c>
      <c r="F1886">
        <v>5</v>
      </c>
      <c r="G1886">
        <f t="shared" si="41"/>
        <v>70219.44</v>
      </c>
    </row>
    <row r="1887" spans="1:7" x14ac:dyDescent="0.3">
      <c r="A1887">
        <v>2016</v>
      </c>
      <c r="B1887" t="str">
        <f t="shared" si="40"/>
        <v>2016.6.35</v>
      </c>
      <c r="C1887" t="s">
        <v>50</v>
      </c>
      <c r="D1887">
        <f>VLOOKUP(C1887,[1]StateCodeMapping!$A$2:$B$52,2,FALSE)</f>
        <v>35</v>
      </c>
      <c r="E1887">
        <v>60534</v>
      </c>
      <c r="F1887">
        <v>6</v>
      </c>
      <c r="G1887">
        <f t="shared" si="41"/>
        <v>79904.88</v>
      </c>
    </row>
    <row r="1888" spans="1:7" x14ac:dyDescent="0.3">
      <c r="A1888">
        <v>2016</v>
      </c>
      <c r="B1888" t="str">
        <f t="shared" si="40"/>
        <v>2016.7.35</v>
      </c>
      <c r="C1888" t="s">
        <v>50</v>
      </c>
      <c r="D1888">
        <f>VLOOKUP(C1888,[1]StateCodeMapping!$A$2:$B$52,2,FALSE)</f>
        <v>35</v>
      </c>
      <c r="E1888">
        <v>60534</v>
      </c>
      <c r="F1888">
        <v>7</v>
      </c>
      <c r="G1888">
        <f t="shared" si="41"/>
        <v>89590.319999999992</v>
      </c>
    </row>
    <row r="1889" spans="1:7" x14ac:dyDescent="0.3">
      <c r="A1889">
        <v>2016</v>
      </c>
      <c r="B1889" t="str">
        <f t="shared" si="40"/>
        <v>2016.8.35</v>
      </c>
      <c r="C1889" t="s">
        <v>50</v>
      </c>
      <c r="D1889">
        <f>VLOOKUP(C1889,[1]StateCodeMapping!$A$2:$B$52,2,FALSE)</f>
        <v>35</v>
      </c>
      <c r="E1889">
        <v>60534</v>
      </c>
      <c r="F1889">
        <v>8</v>
      </c>
      <c r="G1889">
        <f t="shared" si="41"/>
        <v>99275.760000000009</v>
      </c>
    </row>
    <row r="1890" spans="1:7" x14ac:dyDescent="0.3">
      <c r="A1890">
        <v>2016</v>
      </c>
      <c r="B1890" t="str">
        <f t="shared" si="40"/>
        <v>2016.1.36</v>
      </c>
      <c r="C1890" t="s">
        <v>51</v>
      </c>
      <c r="D1890">
        <f>VLOOKUP(C1890,[1]StateCodeMapping!$A$2:$B$52,2,FALSE)</f>
        <v>36</v>
      </c>
      <c r="E1890">
        <v>86316</v>
      </c>
      <c r="F1890">
        <v>1</v>
      </c>
      <c r="G1890">
        <f t="shared" si="41"/>
        <v>44884.32</v>
      </c>
    </row>
    <row r="1891" spans="1:7" x14ac:dyDescent="0.3">
      <c r="A1891">
        <v>2016</v>
      </c>
      <c r="B1891" t="str">
        <f t="shared" si="40"/>
        <v>2016.2.36</v>
      </c>
      <c r="C1891" t="s">
        <v>51</v>
      </c>
      <c r="D1891">
        <f>VLOOKUP(C1891,[1]StateCodeMapping!$A$2:$B$52,2,FALSE)</f>
        <v>36</v>
      </c>
      <c r="E1891">
        <v>86316</v>
      </c>
      <c r="F1891">
        <v>2</v>
      </c>
      <c r="G1891">
        <f t="shared" si="41"/>
        <v>58694.880000000005</v>
      </c>
    </row>
    <row r="1892" spans="1:7" x14ac:dyDescent="0.3">
      <c r="A1892">
        <v>2016</v>
      </c>
      <c r="B1892" t="str">
        <f t="shared" si="40"/>
        <v>2016.3.36</v>
      </c>
      <c r="C1892" t="s">
        <v>51</v>
      </c>
      <c r="D1892">
        <f>VLOOKUP(C1892,[1]StateCodeMapping!$A$2:$B$52,2,FALSE)</f>
        <v>36</v>
      </c>
      <c r="E1892">
        <v>86316</v>
      </c>
      <c r="F1892">
        <v>3</v>
      </c>
      <c r="G1892">
        <f t="shared" si="41"/>
        <v>72505.440000000002</v>
      </c>
    </row>
    <row r="1893" spans="1:7" x14ac:dyDescent="0.3">
      <c r="A1893">
        <v>2016</v>
      </c>
      <c r="B1893" t="str">
        <f t="shared" si="40"/>
        <v>2016.4.36</v>
      </c>
      <c r="C1893" t="s">
        <v>51</v>
      </c>
      <c r="D1893">
        <f>VLOOKUP(C1893,[1]StateCodeMapping!$A$2:$B$52,2,FALSE)</f>
        <v>36</v>
      </c>
      <c r="E1893">
        <v>86316</v>
      </c>
      <c r="F1893">
        <v>4</v>
      </c>
      <c r="G1893">
        <f t="shared" si="41"/>
        <v>86316</v>
      </c>
    </row>
    <row r="1894" spans="1:7" x14ac:dyDescent="0.3">
      <c r="A1894">
        <v>2016</v>
      </c>
      <c r="B1894" t="str">
        <f t="shared" si="40"/>
        <v>2016.5.36</v>
      </c>
      <c r="C1894" t="s">
        <v>51</v>
      </c>
      <c r="D1894">
        <f>VLOOKUP(C1894,[1]StateCodeMapping!$A$2:$B$52,2,FALSE)</f>
        <v>36</v>
      </c>
      <c r="E1894">
        <v>86316</v>
      </c>
      <c r="F1894">
        <v>5</v>
      </c>
      <c r="G1894">
        <f t="shared" si="41"/>
        <v>100126.56000000001</v>
      </c>
    </row>
    <row r="1895" spans="1:7" x14ac:dyDescent="0.3">
      <c r="A1895">
        <v>2016</v>
      </c>
      <c r="B1895" t="str">
        <f t="shared" si="40"/>
        <v>2016.6.36</v>
      </c>
      <c r="C1895" t="s">
        <v>51</v>
      </c>
      <c r="D1895">
        <f>VLOOKUP(C1895,[1]StateCodeMapping!$A$2:$B$52,2,FALSE)</f>
        <v>36</v>
      </c>
      <c r="E1895">
        <v>86316</v>
      </c>
      <c r="F1895">
        <v>6</v>
      </c>
      <c r="G1895">
        <f t="shared" si="41"/>
        <v>113937.12000000001</v>
      </c>
    </row>
    <row r="1896" spans="1:7" x14ac:dyDescent="0.3">
      <c r="A1896">
        <v>2016</v>
      </c>
      <c r="B1896" t="str">
        <f t="shared" si="40"/>
        <v>2016.7.36</v>
      </c>
      <c r="C1896" t="s">
        <v>51</v>
      </c>
      <c r="D1896">
        <f>VLOOKUP(C1896,[1]StateCodeMapping!$A$2:$B$52,2,FALSE)</f>
        <v>36</v>
      </c>
      <c r="E1896">
        <v>86316</v>
      </c>
      <c r="F1896">
        <v>7</v>
      </c>
      <c r="G1896">
        <f t="shared" si="41"/>
        <v>127747.68</v>
      </c>
    </row>
    <row r="1897" spans="1:7" x14ac:dyDescent="0.3">
      <c r="A1897">
        <v>2016</v>
      </c>
      <c r="B1897" t="str">
        <f t="shared" si="40"/>
        <v>2016.8.36</v>
      </c>
      <c r="C1897" t="s">
        <v>51</v>
      </c>
      <c r="D1897">
        <f>VLOOKUP(C1897,[1]StateCodeMapping!$A$2:$B$52,2,FALSE)</f>
        <v>36</v>
      </c>
      <c r="E1897">
        <v>86316</v>
      </c>
      <c r="F1897">
        <v>8</v>
      </c>
      <c r="G1897">
        <f t="shared" si="41"/>
        <v>141558.24000000002</v>
      </c>
    </row>
    <row r="1898" spans="1:7" x14ac:dyDescent="0.3">
      <c r="A1898">
        <v>2016</v>
      </c>
      <c r="B1898" t="str">
        <f t="shared" si="40"/>
        <v>2016.1.37</v>
      </c>
      <c r="C1898" t="s">
        <v>52</v>
      </c>
      <c r="D1898">
        <f>VLOOKUP(C1898,[1]StateCodeMapping!$A$2:$B$52,2,FALSE)</f>
        <v>37</v>
      </c>
      <c r="E1898">
        <v>67706</v>
      </c>
      <c r="F1898">
        <v>1</v>
      </c>
      <c r="G1898">
        <f t="shared" si="41"/>
        <v>35207.120000000003</v>
      </c>
    </row>
    <row r="1899" spans="1:7" x14ac:dyDescent="0.3">
      <c r="A1899">
        <v>2016</v>
      </c>
      <c r="B1899" t="str">
        <f t="shared" si="40"/>
        <v>2016.2.37</v>
      </c>
      <c r="C1899" t="s">
        <v>52</v>
      </c>
      <c r="D1899">
        <f>VLOOKUP(C1899,[1]StateCodeMapping!$A$2:$B$52,2,FALSE)</f>
        <v>37</v>
      </c>
      <c r="E1899">
        <v>67706</v>
      </c>
      <c r="F1899">
        <v>2</v>
      </c>
      <c r="G1899">
        <f t="shared" si="41"/>
        <v>46040.08</v>
      </c>
    </row>
    <row r="1900" spans="1:7" x14ac:dyDescent="0.3">
      <c r="A1900">
        <v>2016</v>
      </c>
      <c r="B1900" t="str">
        <f t="shared" si="40"/>
        <v>2016.3.37</v>
      </c>
      <c r="C1900" t="s">
        <v>52</v>
      </c>
      <c r="D1900">
        <f>VLOOKUP(C1900,[1]StateCodeMapping!$A$2:$B$52,2,FALSE)</f>
        <v>37</v>
      </c>
      <c r="E1900">
        <v>67706</v>
      </c>
      <c r="F1900">
        <v>3</v>
      </c>
      <c r="G1900">
        <f t="shared" si="41"/>
        <v>56873.040000000008</v>
      </c>
    </row>
    <row r="1901" spans="1:7" x14ac:dyDescent="0.3">
      <c r="A1901">
        <v>2016</v>
      </c>
      <c r="B1901" t="str">
        <f t="shared" si="40"/>
        <v>2016.4.37</v>
      </c>
      <c r="C1901" t="s">
        <v>52</v>
      </c>
      <c r="D1901">
        <f>VLOOKUP(C1901,[1]StateCodeMapping!$A$2:$B$52,2,FALSE)</f>
        <v>37</v>
      </c>
      <c r="E1901">
        <v>67706</v>
      </c>
      <c r="F1901">
        <v>4</v>
      </c>
      <c r="G1901">
        <f t="shared" si="41"/>
        <v>67706</v>
      </c>
    </row>
    <row r="1902" spans="1:7" x14ac:dyDescent="0.3">
      <c r="A1902">
        <v>2016</v>
      </c>
      <c r="B1902" t="str">
        <f t="shared" si="40"/>
        <v>2016.5.37</v>
      </c>
      <c r="C1902" t="s">
        <v>52</v>
      </c>
      <c r="D1902">
        <f>VLOOKUP(C1902,[1]StateCodeMapping!$A$2:$B$52,2,FALSE)</f>
        <v>37</v>
      </c>
      <c r="E1902">
        <v>67706</v>
      </c>
      <c r="F1902">
        <v>5</v>
      </c>
      <c r="G1902">
        <f t="shared" si="41"/>
        <v>78538.960000000006</v>
      </c>
    </row>
    <row r="1903" spans="1:7" x14ac:dyDescent="0.3">
      <c r="A1903">
        <v>2016</v>
      </c>
      <c r="B1903" t="str">
        <f t="shared" si="40"/>
        <v>2016.6.37</v>
      </c>
      <c r="C1903" t="s">
        <v>52</v>
      </c>
      <c r="D1903">
        <f>VLOOKUP(C1903,[1]StateCodeMapping!$A$2:$B$52,2,FALSE)</f>
        <v>37</v>
      </c>
      <c r="E1903">
        <v>67706</v>
      </c>
      <c r="F1903">
        <v>6</v>
      </c>
      <c r="G1903">
        <f t="shared" si="41"/>
        <v>89371.92</v>
      </c>
    </row>
    <row r="1904" spans="1:7" x14ac:dyDescent="0.3">
      <c r="A1904">
        <v>2016</v>
      </c>
      <c r="B1904" t="str">
        <f t="shared" si="40"/>
        <v>2016.7.37</v>
      </c>
      <c r="C1904" t="s">
        <v>52</v>
      </c>
      <c r="D1904">
        <f>VLOOKUP(C1904,[1]StateCodeMapping!$A$2:$B$52,2,FALSE)</f>
        <v>37</v>
      </c>
      <c r="E1904">
        <v>67706</v>
      </c>
      <c r="F1904">
        <v>7</v>
      </c>
      <c r="G1904">
        <f t="shared" si="41"/>
        <v>100204.88</v>
      </c>
    </row>
    <row r="1905" spans="1:7" x14ac:dyDescent="0.3">
      <c r="A1905">
        <v>2016</v>
      </c>
      <c r="B1905" t="str">
        <f t="shared" si="40"/>
        <v>2016.8.37</v>
      </c>
      <c r="C1905" t="s">
        <v>52</v>
      </c>
      <c r="D1905">
        <f>VLOOKUP(C1905,[1]StateCodeMapping!$A$2:$B$52,2,FALSE)</f>
        <v>37</v>
      </c>
      <c r="E1905">
        <v>67706</v>
      </c>
      <c r="F1905">
        <v>8</v>
      </c>
      <c r="G1905">
        <f t="shared" si="41"/>
        <v>111037.84000000001</v>
      </c>
    </row>
    <row r="1906" spans="1:7" x14ac:dyDescent="0.3">
      <c r="A1906">
        <v>2016</v>
      </c>
      <c r="B1906" t="str">
        <f t="shared" si="40"/>
        <v>2016.1.38</v>
      </c>
      <c r="C1906" t="s">
        <v>53</v>
      </c>
      <c r="D1906">
        <f>VLOOKUP(C1906,[1]StateCodeMapping!$A$2:$B$52,2,FALSE)</f>
        <v>38</v>
      </c>
      <c r="E1906">
        <v>88725</v>
      </c>
      <c r="F1906">
        <v>1</v>
      </c>
      <c r="G1906">
        <f t="shared" si="41"/>
        <v>46137</v>
      </c>
    </row>
    <row r="1907" spans="1:7" x14ac:dyDescent="0.3">
      <c r="A1907">
        <v>2016</v>
      </c>
      <c r="B1907" t="str">
        <f t="shared" si="40"/>
        <v>2016.2.38</v>
      </c>
      <c r="C1907" t="s">
        <v>53</v>
      </c>
      <c r="D1907">
        <f>VLOOKUP(C1907,[1]StateCodeMapping!$A$2:$B$52,2,FALSE)</f>
        <v>38</v>
      </c>
      <c r="E1907">
        <v>88725</v>
      </c>
      <c r="F1907">
        <v>2</v>
      </c>
      <c r="G1907">
        <f t="shared" si="41"/>
        <v>60333.000000000007</v>
      </c>
    </row>
    <row r="1908" spans="1:7" x14ac:dyDescent="0.3">
      <c r="A1908">
        <v>2016</v>
      </c>
      <c r="B1908" t="str">
        <f t="shared" si="40"/>
        <v>2016.3.38</v>
      </c>
      <c r="C1908" t="s">
        <v>53</v>
      </c>
      <c r="D1908">
        <f>VLOOKUP(C1908,[1]StateCodeMapping!$A$2:$B$52,2,FALSE)</f>
        <v>38</v>
      </c>
      <c r="E1908">
        <v>88725</v>
      </c>
      <c r="F1908">
        <v>3</v>
      </c>
      <c r="G1908">
        <f t="shared" si="41"/>
        <v>74529</v>
      </c>
    </row>
    <row r="1909" spans="1:7" x14ac:dyDescent="0.3">
      <c r="A1909">
        <v>2016</v>
      </c>
      <c r="B1909" t="str">
        <f t="shared" si="40"/>
        <v>2016.4.38</v>
      </c>
      <c r="C1909" t="s">
        <v>53</v>
      </c>
      <c r="D1909">
        <f>VLOOKUP(C1909,[1]StateCodeMapping!$A$2:$B$52,2,FALSE)</f>
        <v>38</v>
      </c>
      <c r="E1909">
        <v>88725</v>
      </c>
      <c r="F1909">
        <v>4</v>
      </c>
      <c r="G1909">
        <f t="shared" si="41"/>
        <v>88725</v>
      </c>
    </row>
    <row r="1910" spans="1:7" x14ac:dyDescent="0.3">
      <c r="A1910">
        <v>2016</v>
      </c>
      <c r="B1910" t="str">
        <f t="shared" si="40"/>
        <v>2016.5.38</v>
      </c>
      <c r="C1910" t="s">
        <v>53</v>
      </c>
      <c r="D1910">
        <f>VLOOKUP(C1910,[1]StateCodeMapping!$A$2:$B$52,2,FALSE)</f>
        <v>38</v>
      </c>
      <c r="E1910">
        <v>88725</v>
      </c>
      <c r="F1910">
        <v>5</v>
      </c>
      <c r="G1910">
        <f t="shared" si="41"/>
        <v>102921.00000000001</v>
      </c>
    </row>
    <row r="1911" spans="1:7" x14ac:dyDescent="0.3">
      <c r="A1911">
        <v>2016</v>
      </c>
      <c r="B1911" t="str">
        <f t="shared" si="40"/>
        <v>2016.6.38</v>
      </c>
      <c r="C1911" t="s">
        <v>53</v>
      </c>
      <c r="D1911">
        <f>VLOOKUP(C1911,[1]StateCodeMapping!$A$2:$B$52,2,FALSE)</f>
        <v>38</v>
      </c>
      <c r="E1911">
        <v>88725</v>
      </c>
      <c r="F1911">
        <v>6</v>
      </c>
      <c r="G1911">
        <f t="shared" si="41"/>
        <v>117117</v>
      </c>
    </row>
    <row r="1912" spans="1:7" x14ac:dyDescent="0.3">
      <c r="A1912">
        <v>2016</v>
      </c>
      <c r="B1912" t="str">
        <f t="shared" si="40"/>
        <v>2016.7.38</v>
      </c>
      <c r="C1912" t="s">
        <v>53</v>
      </c>
      <c r="D1912">
        <f>VLOOKUP(C1912,[1]StateCodeMapping!$A$2:$B$52,2,FALSE)</f>
        <v>38</v>
      </c>
      <c r="E1912">
        <v>88725</v>
      </c>
      <c r="F1912">
        <v>7</v>
      </c>
      <c r="G1912">
        <f t="shared" si="41"/>
        <v>131313</v>
      </c>
    </row>
    <row r="1913" spans="1:7" x14ac:dyDescent="0.3">
      <c r="A1913">
        <v>2016</v>
      </c>
      <c r="B1913" t="str">
        <f t="shared" si="40"/>
        <v>2016.8.38</v>
      </c>
      <c r="C1913" t="s">
        <v>53</v>
      </c>
      <c r="D1913">
        <f>VLOOKUP(C1913,[1]StateCodeMapping!$A$2:$B$52,2,FALSE)</f>
        <v>38</v>
      </c>
      <c r="E1913">
        <v>88725</v>
      </c>
      <c r="F1913">
        <v>8</v>
      </c>
      <c r="G1913">
        <f t="shared" si="41"/>
        <v>145509</v>
      </c>
    </row>
    <row r="1914" spans="1:7" x14ac:dyDescent="0.3">
      <c r="A1914">
        <v>2016</v>
      </c>
      <c r="B1914" t="str">
        <f t="shared" si="40"/>
        <v>2016.1.39</v>
      </c>
      <c r="C1914" t="s">
        <v>54</v>
      </c>
      <c r="D1914">
        <f>VLOOKUP(C1914,[1]StateCodeMapping!$A$2:$B$52,2,FALSE)</f>
        <v>39</v>
      </c>
      <c r="E1914">
        <v>76875</v>
      </c>
      <c r="F1914">
        <v>1</v>
      </c>
      <c r="G1914">
        <f t="shared" si="41"/>
        <v>39975</v>
      </c>
    </row>
    <row r="1915" spans="1:7" x14ac:dyDescent="0.3">
      <c r="A1915">
        <v>2016</v>
      </c>
      <c r="B1915" t="str">
        <f t="shared" si="40"/>
        <v>2016.2.39</v>
      </c>
      <c r="C1915" t="s">
        <v>54</v>
      </c>
      <c r="D1915">
        <f>VLOOKUP(C1915,[1]StateCodeMapping!$A$2:$B$52,2,FALSE)</f>
        <v>39</v>
      </c>
      <c r="E1915">
        <v>76875</v>
      </c>
      <c r="F1915">
        <v>2</v>
      </c>
      <c r="G1915">
        <f t="shared" si="41"/>
        <v>52275.000000000007</v>
      </c>
    </row>
    <row r="1916" spans="1:7" x14ac:dyDescent="0.3">
      <c r="A1916">
        <v>2016</v>
      </c>
      <c r="B1916" t="str">
        <f t="shared" si="40"/>
        <v>2016.3.39</v>
      </c>
      <c r="C1916" t="s">
        <v>54</v>
      </c>
      <c r="D1916">
        <f>VLOOKUP(C1916,[1]StateCodeMapping!$A$2:$B$52,2,FALSE)</f>
        <v>39</v>
      </c>
      <c r="E1916">
        <v>76875</v>
      </c>
      <c r="F1916">
        <v>3</v>
      </c>
      <c r="G1916">
        <f t="shared" si="41"/>
        <v>64575.000000000007</v>
      </c>
    </row>
    <row r="1917" spans="1:7" x14ac:dyDescent="0.3">
      <c r="A1917">
        <v>2016</v>
      </c>
      <c r="B1917" t="str">
        <f t="shared" si="40"/>
        <v>2016.4.39</v>
      </c>
      <c r="C1917" t="s">
        <v>54</v>
      </c>
      <c r="D1917">
        <f>VLOOKUP(C1917,[1]StateCodeMapping!$A$2:$B$52,2,FALSE)</f>
        <v>39</v>
      </c>
      <c r="E1917">
        <v>76875</v>
      </c>
      <c r="F1917">
        <v>4</v>
      </c>
      <c r="G1917">
        <f t="shared" si="41"/>
        <v>76875</v>
      </c>
    </row>
    <row r="1918" spans="1:7" x14ac:dyDescent="0.3">
      <c r="A1918">
        <v>2016</v>
      </c>
      <c r="B1918" t="str">
        <f t="shared" si="40"/>
        <v>2016.5.39</v>
      </c>
      <c r="C1918" t="s">
        <v>54</v>
      </c>
      <c r="D1918">
        <f>VLOOKUP(C1918,[1]StateCodeMapping!$A$2:$B$52,2,FALSE)</f>
        <v>39</v>
      </c>
      <c r="E1918">
        <v>76875</v>
      </c>
      <c r="F1918">
        <v>5</v>
      </c>
      <c r="G1918">
        <f t="shared" si="41"/>
        <v>89175.000000000015</v>
      </c>
    </row>
    <row r="1919" spans="1:7" x14ac:dyDescent="0.3">
      <c r="A1919">
        <v>2016</v>
      </c>
      <c r="B1919" t="str">
        <f t="shared" si="40"/>
        <v>2016.6.39</v>
      </c>
      <c r="C1919" t="s">
        <v>54</v>
      </c>
      <c r="D1919">
        <f>VLOOKUP(C1919,[1]StateCodeMapping!$A$2:$B$52,2,FALSE)</f>
        <v>39</v>
      </c>
      <c r="E1919">
        <v>76875</v>
      </c>
      <c r="F1919">
        <v>6</v>
      </c>
      <c r="G1919">
        <f t="shared" si="41"/>
        <v>101475</v>
      </c>
    </row>
    <row r="1920" spans="1:7" x14ac:dyDescent="0.3">
      <c r="A1920">
        <v>2016</v>
      </c>
      <c r="B1920" t="str">
        <f t="shared" si="40"/>
        <v>2016.7.39</v>
      </c>
      <c r="C1920" t="s">
        <v>54</v>
      </c>
      <c r="D1920">
        <f>VLOOKUP(C1920,[1]StateCodeMapping!$A$2:$B$52,2,FALSE)</f>
        <v>39</v>
      </c>
      <c r="E1920">
        <v>76875</v>
      </c>
      <c r="F1920">
        <v>7</v>
      </c>
      <c r="G1920">
        <f t="shared" si="41"/>
        <v>113775</v>
      </c>
    </row>
    <row r="1921" spans="1:7" x14ac:dyDescent="0.3">
      <c r="A1921">
        <v>2016</v>
      </c>
      <c r="B1921" t="str">
        <f t="shared" si="40"/>
        <v>2016.8.39</v>
      </c>
      <c r="C1921" t="s">
        <v>54</v>
      </c>
      <c r="D1921">
        <f>VLOOKUP(C1921,[1]StateCodeMapping!$A$2:$B$52,2,FALSE)</f>
        <v>39</v>
      </c>
      <c r="E1921">
        <v>76875</v>
      </c>
      <c r="F1921">
        <v>8</v>
      </c>
      <c r="G1921">
        <f t="shared" si="41"/>
        <v>126075.00000000001</v>
      </c>
    </row>
    <row r="1922" spans="1:7" x14ac:dyDescent="0.3">
      <c r="A1922">
        <v>2016</v>
      </c>
      <c r="B1922" t="str">
        <f t="shared" ref="B1922:B1985" si="42">A1922&amp;"."&amp;F1922&amp;"."&amp;D1922</f>
        <v>2016.1.40</v>
      </c>
      <c r="C1922" t="s">
        <v>55</v>
      </c>
      <c r="D1922">
        <f>VLOOKUP(C1922,[1]StateCodeMapping!$A$2:$B$52,2,FALSE)</f>
        <v>40</v>
      </c>
      <c r="E1922">
        <v>64907</v>
      </c>
      <c r="F1922">
        <v>1</v>
      </c>
      <c r="G1922">
        <f t="shared" ref="G1922:G1985" si="43">E1922*(0.52+(F1922-1)*0.16)</f>
        <v>33751.64</v>
      </c>
    </row>
    <row r="1923" spans="1:7" x14ac:dyDescent="0.3">
      <c r="A1923">
        <v>2016</v>
      </c>
      <c r="B1923" t="str">
        <f t="shared" si="42"/>
        <v>2016.2.40</v>
      </c>
      <c r="C1923" t="s">
        <v>55</v>
      </c>
      <c r="D1923">
        <f>VLOOKUP(C1923,[1]StateCodeMapping!$A$2:$B$52,2,FALSE)</f>
        <v>40</v>
      </c>
      <c r="E1923">
        <v>64907</v>
      </c>
      <c r="F1923">
        <v>2</v>
      </c>
      <c r="G1923">
        <f t="shared" si="43"/>
        <v>44136.76</v>
      </c>
    </row>
    <row r="1924" spans="1:7" x14ac:dyDescent="0.3">
      <c r="A1924">
        <v>2016</v>
      </c>
      <c r="B1924" t="str">
        <f t="shared" si="42"/>
        <v>2016.3.40</v>
      </c>
      <c r="C1924" t="s">
        <v>55</v>
      </c>
      <c r="D1924">
        <f>VLOOKUP(C1924,[1]StateCodeMapping!$A$2:$B$52,2,FALSE)</f>
        <v>40</v>
      </c>
      <c r="E1924">
        <v>64907</v>
      </c>
      <c r="F1924">
        <v>3</v>
      </c>
      <c r="G1924">
        <f t="shared" si="43"/>
        <v>54521.880000000005</v>
      </c>
    </row>
    <row r="1925" spans="1:7" x14ac:dyDescent="0.3">
      <c r="A1925">
        <v>2016</v>
      </c>
      <c r="B1925" t="str">
        <f t="shared" si="42"/>
        <v>2016.4.40</v>
      </c>
      <c r="C1925" t="s">
        <v>55</v>
      </c>
      <c r="D1925">
        <f>VLOOKUP(C1925,[1]StateCodeMapping!$A$2:$B$52,2,FALSE)</f>
        <v>40</v>
      </c>
      <c r="E1925">
        <v>64907</v>
      </c>
      <c r="F1925">
        <v>4</v>
      </c>
      <c r="G1925">
        <f t="shared" si="43"/>
        <v>64907</v>
      </c>
    </row>
    <row r="1926" spans="1:7" x14ac:dyDescent="0.3">
      <c r="A1926">
        <v>2016</v>
      </c>
      <c r="B1926" t="str">
        <f t="shared" si="42"/>
        <v>2016.5.40</v>
      </c>
      <c r="C1926" t="s">
        <v>55</v>
      </c>
      <c r="D1926">
        <f>VLOOKUP(C1926,[1]StateCodeMapping!$A$2:$B$52,2,FALSE)</f>
        <v>40</v>
      </c>
      <c r="E1926">
        <v>64907</v>
      </c>
      <c r="F1926">
        <v>5</v>
      </c>
      <c r="G1926">
        <f t="shared" si="43"/>
        <v>75292.12000000001</v>
      </c>
    </row>
    <row r="1927" spans="1:7" x14ac:dyDescent="0.3">
      <c r="A1927">
        <v>2016</v>
      </c>
      <c r="B1927" t="str">
        <f t="shared" si="42"/>
        <v>2016.6.40</v>
      </c>
      <c r="C1927" t="s">
        <v>55</v>
      </c>
      <c r="D1927">
        <f>VLOOKUP(C1927,[1]StateCodeMapping!$A$2:$B$52,2,FALSE)</f>
        <v>40</v>
      </c>
      <c r="E1927">
        <v>64907</v>
      </c>
      <c r="F1927">
        <v>6</v>
      </c>
      <c r="G1927">
        <f t="shared" si="43"/>
        <v>85677.24</v>
      </c>
    </row>
    <row r="1928" spans="1:7" x14ac:dyDescent="0.3">
      <c r="A1928">
        <v>2016</v>
      </c>
      <c r="B1928" t="str">
        <f t="shared" si="42"/>
        <v>2016.7.40</v>
      </c>
      <c r="C1928" t="s">
        <v>55</v>
      </c>
      <c r="D1928">
        <f>VLOOKUP(C1928,[1]StateCodeMapping!$A$2:$B$52,2,FALSE)</f>
        <v>40</v>
      </c>
      <c r="E1928">
        <v>64907</v>
      </c>
      <c r="F1928">
        <v>7</v>
      </c>
      <c r="G1928">
        <f t="shared" si="43"/>
        <v>96062.36</v>
      </c>
    </row>
    <row r="1929" spans="1:7" x14ac:dyDescent="0.3">
      <c r="A1929">
        <v>2016</v>
      </c>
      <c r="B1929" t="str">
        <f t="shared" si="42"/>
        <v>2016.8.40</v>
      </c>
      <c r="C1929" t="s">
        <v>55</v>
      </c>
      <c r="D1929">
        <f>VLOOKUP(C1929,[1]StateCodeMapping!$A$2:$B$52,2,FALSE)</f>
        <v>40</v>
      </c>
      <c r="E1929">
        <v>64907</v>
      </c>
      <c r="F1929">
        <v>8</v>
      </c>
      <c r="G1929">
        <f t="shared" si="43"/>
        <v>106447.48000000001</v>
      </c>
    </row>
    <row r="1930" spans="1:7" x14ac:dyDescent="0.3">
      <c r="A1930">
        <v>2016</v>
      </c>
      <c r="B1930" t="str">
        <f t="shared" si="42"/>
        <v>2016.1.41</v>
      </c>
      <c r="C1930" t="s">
        <v>56</v>
      </c>
      <c r="D1930">
        <f>VLOOKUP(C1930,[1]StateCodeMapping!$A$2:$B$52,2,FALSE)</f>
        <v>41</v>
      </c>
      <c r="E1930">
        <v>70295</v>
      </c>
      <c r="F1930">
        <v>1</v>
      </c>
      <c r="G1930">
        <f t="shared" si="43"/>
        <v>36553.4</v>
      </c>
    </row>
    <row r="1931" spans="1:7" x14ac:dyDescent="0.3">
      <c r="A1931">
        <v>2016</v>
      </c>
      <c r="B1931" t="str">
        <f t="shared" si="42"/>
        <v>2016.2.41</v>
      </c>
      <c r="C1931" t="s">
        <v>56</v>
      </c>
      <c r="D1931">
        <f>VLOOKUP(C1931,[1]StateCodeMapping!$A$2:$B$52,2,FALSE)</f>
        <v>41</v>
      </c>
      <c r="E1931">
        <v>70295</v>
      </c>
      <c r="F1931">
        <v>2</v>
      </c>
      <c r="G1931">
        <f t="shared" si="43"/>
        <v>47800.600000000006</v>
      </c>
    </row>
    <row r="1932" spans="1:7" x14ac:dyDescent="0.3">
      <c r="A1932">
        <v>2016</v>
      </c>
      <c r="B1932" t="str">
        <f t="shared" si="42"/>
        <v>2016.3.41</v>
      </c>
      <c r="C1932" t="s">
        <v>56</v>
      </c>
      <c r="D1932">
        <f>VLOOKUP(C1932,[1]StateCodeMapping!$A$2:$B$52,2,FALSE)</f>
        <v>41</v>
      </c>
      <c r="E1932">
        <v>70295</v>
      </c>
      <c r="F1932">
        <v>3</v>
      </c>
      <c r="G1932">
        <f t="shared" si="43"/>
        <v>59047.8</v>
      </c>
    </row>
    <row r="1933" spans="1:7" x14ac:dyDescent="0.3">
      <c r="A1933">
        <v>2016</v>
      </c>
      <c r="B1933" t="str">
        <f t="shared" si="42"/>
        <v>2016.4.41</v>
      </c>
      <c r="C1933" t="s">
        <v>56</v>
      </c>
      <c r="D1933">
        <f>VLOOKUP(C1933,[1]StateCodeMapping!$A$2:$B$52,2,FALSE)</f>
        <v>41</v>
      </c>
      <c r="E1933">
        <v>70295</v>
      </c>
      <c r="F1933">
        <v>4</v>
      </c>
      <c r="G1933">
        <f t="shared" si="43"/>
        <v>70295</v>
      </c>
    </row>
    <row r="1934" spans="1:7" x14ac:dyDescent="0.3">
      <c r="A1934">
        <v>2016</v>
      </c>
      <c r="B1934" t="str">
        <f t="shared" si="42"/>
        <v>2016.5.41</v>
      </c>
      <c r="C1934" t="s">
        <v>56</v>
      </c>
      <c r="D1934">
        <f>VLOOKUP(C1934,[1]StateCodeMapping!$A$2:$B$52,2,FALSE)</f>
        <v>41</v>
      </c>
      <c r="E1934">
        <v>70295</v>
      </c>
      <c r="F1934">
        <v>5</v>
      </c>
      <c r="G1934">
        <f t="shared" si="43"/>
        <v>81542.200000000012</v>
      </c>
    </row>
    <row r="1935" spans="1:7" x14ac:dyDescent="0.3">
      <c r="A1935">
        <v>2016</v>
      </c>
      <c r="B1935" t="str">
        <f t="shared" si="42"/>
        <v>2016.6.41</v>
      </c>
      <c r="C1935" t="s">
        <v>56</v>
      </c>
      <c r="D1935">
        <f>VLOOKUP(C1935,[1]StateCodeMapping!$A$2:$B$52,2,FALSE)</f>
        <v>41</v>
      </c>
      <c r="E1935">
        <v>70295</v>
      </c>
      <c r="F1935">
        <v>6</v>
      </c>
      <c r="G1935">
        <f t="shared" si="43"/>
        <v>92789.400000000009</v>
      </c>
    </row>
    <row r="1936" spans="1:7" x14ac:dyDescent="0.3">
      <c r="A1936">
        <v>2016</v>
      </c>
      <c r="B1936" t="str">
        <f t="shared" si="42"/>
        <v>2016.7.41</v>
      </c>
      <c r="C1936" t="s">
        <v>56</v>
      </c>
      <c r="D1936">
        <f>VLOOKUP(C1936,[1]StateCodeMapping!$A$2:$B$52,2,FALSE)</f>
        <v>41</v>
      </c>
      <c r="E1936">
        <v>70295</v>
      </c>
      <c r="F1936">
        <v>7</v>
      </c>
      <c r="G1936">
        <f t="shared" si="43"/>
        <v>104036.6</v>
      </c>
    </row>
    <row r="1937" spans="1:7" x14ac:dyDescent="0.3">
      <c r="A1937">
        <v>2016</v>
      </c>
      <c r="B1937" t="str">
        <f t="shared" si="42"/>
        <v>2016.8.41</v>
      </c>
      <c r="C1937" t="s">
        <v>56</v>
      </c>
      <c r="D1937">
        <f>VLOOKUP(C1937,[1]StateCodeMapping!$A$2:$B$52,2,FALSE)</f>
        <v>41</v>
      </c>
      <c r="E1937">
        <v>70295</v>
      </c>
      <c r="F1937">
        <v>8</v>
      </c>
      <c r="G1937">
        <f t="shared" si="43"/>
        <v>115283.8</v>
      </c>
    </row>
    <row r="1938" spans="1:7" x14ac:dyDescent="0.3">
      <c r="A1938">
        <v>2016</v>
      </c>
      <c r="B1938" t="str">
        <f t="shared" si="42"/>
        <v>2016.1.42</v>
      </c>
      <c r="C1938" t="s">
        <v>57</v>
      </c>
      <c r="D1938">
        <f>VLOOKUP(C1938,[1]StateCodeMapping!$A$2:$B$52,2,FALSE)</f>
        <v>42</v>
      </c>
      <c r="E1938">
        <v>83730</v>
      </c>
      <c r="F1938">
        <v>1</v>
      </c>
      <c r="G1938">
        <f t="shared" si="43"/>
        <v>43539.6</v>
      </c>
    </row>
    <row r="1939" spans="1:7" x14ac:dyDescent="0.3">
      <c r="A1939">
        <v>2016</v>
      </c>
      <c r="B1939" t="str">
        <f t="shared" si="42"/>
        <v>2016.2.42</v>
      </c>
      <c r="C1939" t="s">
        <v>57</v>
      </c>
      <c r="D1939">
        <f>VLOOKUP(C1939,[1]StateCodeMapping!$A$2:$B$52,2,FALSE)</f>
        <v>42</v>
      </c>
      <c r="E1939">
        <v>83730</v>
      </c>
      <c r="F1939">
        <v>2</v>
      </c>
      <c r="G1939">
        <f t="shared" si="43"/>
        <v>56936.4</v>
      </c>
    </row>
    <row r="1940" spans="1:7" x14ac:dyDescent="0.3">
      <c r="A1940">
        <v>2016</v>
      </c>
      <c r="B1940" t="str">
        <f t="shared" si="42"/>
        <v>2016.3.42</v>
      </c>
      <c r="C1940" t="s">
        <v>57</v>
      </c>
      <c r="D1940">
        <f>VLOOKUP(C1940,[1]StateCodeMapping!$A$2:$B$52,2,FALSE)</f>
        <v>42</v>
      </c>
      <c r="E1940">
        <v>83730</v>
      </c>
      <c r="F1940">
        <v>3</v>
      </c>
      <c r="G1940">
        <f t="shared" si="43"/>
        <v>70333.200000000012</v>
      </c>
    </row>
    <row r="1941" spans="1:7" x14ac:dyDescent="0.3">
      <c r="A1941">
        <v>2016</v>
      </c>
      <c r="B1941" t="str">
        <f t="shared" si="42"/>
        <v>2016.4.42</v>
      </c>
      <c r="C1941" t="s">
        <v>57</v>
      </c>
      <c r="D1941">
        <f>VLOOKUP(C1941,[1]StateCodeMapping!$A$2:$B$52,2,FALSE)</f>
        <v>42</v>
      </c>
      <c r="E1941">
        <v>83730</v>
      </c>
      <c r="F1941">
        <v>4</v>
      </c>
      <c r="G1941">
        <f t="shared" si="43"/>
        <v>83730</v>
      </c>
    </row>
    <row r="1942" spans="1:7" x14ac:dyDescent="0.3">
      <c r="A1942">
        <v>2016</v>
      </c>
      <c r="B1942" t="str">
        <f t="shared" si="42"/>
        <v>2016.5.42</v>
      </c>
      <c r="C1942" t="s">
        <v>57</v>
      </c>
      <c r="D1942">
        <f>VLOOKUP(C1942,[1]StateCodeMapping!$A$2:$B$52,2,FALSE)</f>
        <v>42</v>
      </c>
      <c r="E1942">
        <v>83730</v>
      </c>
      <c r="F1942">
        <v>5</v>
      </c>
      <c r="G1942">
        <f t="shared" si="43"/>
        <v>97126.800000000017</v>
      </c>
    </row>
    <row r="1943" spans="1:7" x14ac:dyDescent="0.3">
      <c r="A1943">
        <v>2016</v>
      </c>
      <c r="B1943" t="str">
        <f t="shared" si="42"/>
        <v>2016.6.42</v>
      </c>
      <c r="C1943" t="s">
        <v>57</v>
      </c>
      <c r="D1943">
        <f>VLOOKUP(C1943,[1]StateCodeMapping!$A$2:$B$52,2,FALSE)</f>
        <v>42</v>
      </c>
      <c r="E1943">
        <v>83730</v>
      </c>
      <c r="F1943">
        <v>6</v>
      </c>
      <c r="G1943">
        <f t="shared" si="43"/>
        <v>110523.6</v>
      </c>
    </row>
    <row r="1944" spans="1:7" x14ac:dyDescent="0.3">
      <c r="A1944">
        <v>2016</v>
      </c>
      <c r="B1944" t="str">
        <f t="shared" si="42"/>
        <v>2016.7.42</v>
      </c>
      <c r="C1944" t="s">
        <v>57</v>
      </c>
      <c r="D1944">
        <f>VLOOKUP(C1944,[1]StateCodeMapping!$A$2:$B$52,2,FALSE)</f>
        <v>42</v>
      </c>
      <c r="E1944">
        <v>83730</v>
      </c>
      <c r="F1944">
        <v>7</v>
      </c>
      <c r="G1944">
        <f t="shared" si="43"/>
        <v>123920.4</v>
      </c>
    </row>
    <row r="1945" spans="1:7" x14ac:dyDescent="0.3">
      <c r="A1945">
        <v>2016</v>
      </c>
      <c r="B1945" t="str">
        <f t="shared" si="42"/>
        <v>2016.8.42</v>
      </c>
      <c r="C1945" t="s">
        <v>57</v>
      </c>
      <c r="D1945">
        <f>VLOOKUP(C1945,[1]StateCodeMapping!$A$2:$B$52,2,FALSE)</f>
        <v>42</v>
      </c>
      <c r="E1945">
        <v>83730</v>
      </c>
      <c r="F1945">
        <v>8</v>
      </c>
      <c r="G1945">
        <f t="shared" si="43"/>
        <v>137317.20000000001</v>
      </c>
    </row>
    <row r="1946" spans="1:7" x14ac:dyDescent="0.3">
      <c r="A1946">
        <v>2016</v>
      </c>
      <c r="B1946" t="str">
        <f t="shared" si="42"/>
        <v>2016.1.44</v>
      </c>
      <c r="C1946" t="s">
        <v>58</v>
      </c>
      <c r="D1946">
        <f>VLOOKUP(C1946,[1]StateCodeMapping!$A$2:$B$52,2,FALSE)</f>
        <v>44</v>
      </c>
      <c r="E1946">
        <v>89353</v>
      </c>
      <c r="F1946">
        <v>1</v>
      </c>
      <c r="G1946">
        <f t="shared" si="43"/>
        <v>46463.560000000005</v>
      </c>
    </row>
    <row r="1947" spans="1:7" x14ac:dyDescent="0.3">
      <c r="A1947">
        <v>2016</v>
      </c>
      <c r="B1947" t="str">
        <f t="shared" si="42"/>
        <v>2016.2.44</v>
      </c>
      <c r="C1947" t="s">
        <v>58</v>
      </c>
      <c r="D1947">
        <f>VLOOKUP(C1947,[1]StateCodeMapping!$A$2:$B$52,2,FALSE)</f>
        <v>44</v>
      </c>
      <c r="E1947">
        <v>89353</v>
      </c>
      <c r="F1947">
        <v>2</v>
      </c>
      <c r="G1947">
        <f t="shared" si="43"/>
        <v>60760.04</v>
      </c>
    </row>
    <row r="1948" spans="1:7" x14ac:dyDescent="0.3">
      <c r="A1948">
        <v>2016</v>
      </c>
      <c r="B1948" t="str">
        <f t="shared" si="42"/>
        <v>2016.3.44</v>
      </c>
      <c r="C1948" t="s">
        <v>58</v>
      </c>
      <c r="D1948">
        <f>VLOOKUP(C1948,[1]StateCodeMapping!$A$2:$B$52,2,FALSE)</f>
        <v>44</v>
      </c>
      <c r="E1948">
        <v>89353</v>
      </c>
      <c r="F1948">
        <v>3</v>
      </c>
      <c r="G1948">
        <f t="shared" si="43"/>
        <v>75056.52</v>
      </c>
    </row>
    <row r="1949" spans="1:7" x14ac:dyDescent="0.3">
      <c r="A1949">
        <v>2016</v>
      </c>
      <c r="B1949" t="str">
        <f t="shared" si="42"/>
        <v>2016.4.44</v>
      </c>
      <c r="C1949" t="s">
        <v>58</v>
      </c>
      <c r="D1949">
        <f>VLOOKUP(C1949,[1]StateCodeMapping!$A$2:$B$52,2,FALSE)</f>
        <v>44</v>
      </c>
      <c r="E1949">
        <v>89353</v>
      </c>
      <c r="F1949">
        <v>4</v>
      </c>
      <c r="G1949">
        <f t="shared" si="43"/>
        <v>89353</v>
      </c>
    </row>
    <row r="1950" spans="1:7" x14ac:dyDescent="0.3">
      <c r="A1950">
        <v>2016</v>
      </c>
      <c r="B1950" t="str">
        <f t="shared" si="42"/>
        <v>2016.5.44</v>
      </c>
      <c r="C1950" t="s">
        <v>58</v>
      </c>
      <c r="D1950">
        <f>VLOOKUP(C1950,[1]StateCodeMapping!$A$2:$B$52,2,FALSE)</f>
        <v>44</v>
      </c>
      <c r="E1950">
        <v>89353</v>
      </c>
      <c r="F1950">
        <v>5</v>
      </c>
      <c r="G1950">
        <f t="shared" si="43"/>
        <v>103649.48000000001</v>
      </c>
    </row>
    <row r="1951" spans="1:7" x14ac:dyDescent="0.3">
      <c r="A1951">
        <v>2016</v>
      </c>
      <c r="B1951" t="str">
        <f t="shared" si="42"/>
        <v>2016.6.44</v>
      </c>
      <c r="C1951" t="s">
        <v>58</v>
      </c>
      <c r="D1951">
        <f>VLOOKUP(C1951,[1]StateCodeMapping!$A$2:$B$52,2,FALSE)</f>
        <v>44</v>
      </c>
      <c r="E1951">
        <v>89353</v>
      </c>
      <c r="F1951">
        <v>6</v>
      </c>
      <c r="G1951">
        <f t="shared" si="43"/>
        <v>117945.96</v>
      </c>
    </row>
    <row r="1952" spans="1:7" x14ac:dyDescent="0.3">
      <c r="A1952">
        <v>2016</v>
      </c>
      <c r="B1952" t="str">
        <f t="shared" si="42"/>
        <v>2016.7.44</v>
      </c>
      <c r="C1952" t="s">
        <v>58</v>
      </c>
      <c r="D1952">
        <f>VLOOKUP(C1952,[1]StateCodeMapping!$A$2:$B$52,2,FALSE)</f>
        <v>44</v>
      </c>
      <c r="E1952">
        <v>89353</v>
      </c>
      <c r="F1952">
        <v>7</v>
      </c>
      <c r="G1952">
        <f t="shared" si="43"/>
        <v>132242.44</v>
      </c>
    </row>
    <row r="1953" spans="1:7" x14ac:dyDescent="0.3">
      <c r="A1953">
        <v>2016</v>
      </c>
      <c r="B1953" t="str">
        <f t="shared" si="42"/>
        <v>2016.8.44</v>
      </c>
      <c r="C1953" t="s">
        <v>58</v>
      </c>
      <c r="D1953">
        <f>VLOOKUP(C1953,[1]StateCodeMapping!$A$2:$B$52,2,FALSE)</f>
        <v>44</v>
      </c>
      <c r="E1953">
        <v>89353</v>
      </c>
      <c r="F1953">
        <v>8</v>
      </c>
      <c r="G1953">
        <f t="shared" si="43"/>
        <v>146538.92000000001</v>
      </c>
    </row>
    <row r="1954" spans="1:7" x14ac:dyDescent="0.3">
      <c r="A1954">
        <v>2016</v>
      </c>
      <c r="B1954" t="str">
        <f t="shared" si="42"/>
        <v>2016.1.45</v>
      </c>
      <c r="C1954" t="s">
        <v>59</v>
      </c>
      <c r="D1954">
        <f>VLOOKUP(C1954,[1]StateCodeMapping!$A$2:$B$52,2,FALSE)</f>
        <v>45</v>
      </c>
      <c r="E1954">
        <v>63706</v>
      </c>
      <c r="F1954">
        <v>1</v>
      </c>
      <c r="G1954">
        <f t="shared" si="43"/>
        <v>33127.120000000003</v>
      </c>
    </row>
    <row r="1955" spans="1:7" x14ac:dyDescent="0.3">
      <c r="A1955">
        <v>2016</v>
      </c>
      <c r="B1955" t="str">
        <f t="shared" si="42"/>
        <v>2016.2.45</v>
      </c>
      <c r="C1955" t="s">
        <v>59</v>
      </c>
      <c r="D1955">
        <f>VLOOKUP(C1955,[1]StateCodeMapping!$A$2:$B$52,2,FALSE)</f>
        <v>45</v>
      </c>
      <c r="E1955">
        <v>63706</v>
      </c>
      <c r="F1955">
        <v>2</v>
      </c>
      <c r="G1955">
        <f t="shared" si="43"/>
        <v>43320.08</v>
      </c>
    </row>
    <row r="1956" spans="1:7" x14ac:dyDescent="0.3">
      <c r="A1956">
        <v>2016</v>
      </c>
      <c r="B1956" t="str">
        <f t="shared" si="42"/>
        <v>2016.3.45</v>
      </c>
      <c r="C1956" t="s">
        <v>59</v>
      </c>
      <c r="D1956">
        <f>VLOOKUP(C1956,[1]StateCodeMapping!$A$2:$B$52,2,FALSE)</f>
        <v>45</v>
      </c>
      <c r="E1956">
        <v>63706</v>
      </c>
      <c r="F1956">
        <v>3</v>
      </c>
      <c r="G1956">
        <f t="shared" si="43"/>
        <v>53513.040000000008</v>
      </c>
    </row>
    <row r="1957" spans="1:7" x14ac:dyDescent="0.3">
      <c r="A1957">
        <v>2016</v>
      </c>
      <c r="B1957" t="str">
        <f t="shared" si="42"/>
        <v>2016.4.45</v>
      </c>
      <c r="C1957" t="s">
        <v>59</v>
      </c>
      <c r="D1957">
        <f>VLOOKUP(C1957,[1]StateCodeMapping!$A$2:$B$52,2,FALSE)</f>
        <v>45</v>
      </c>
      <c r="E1957">
        <v>63706</v>
      </c>
      <c r="F1957">
        <v>4</v>
      </c>
      <c r="G1957">
        <f t="shared" si="43"/>
        <v>63706</v>
      </c>
    </row>
    <row r="1958" spans="1:7" x14ac:dyDescent="0.3">
      <c r="A1958">
        <v>2016</v>
      </c>
      <c r="B1958" t="str">
        <f t="shared" si="42"/>
        <v>2016.5.45</v>
      </c>
      <c r="C1958" t="s">
        <v>59</v>
      </c>
      <c r="D1958">
        <f>VLOOKUP(C1958,[1]StateCodeMapping!$A$2:$B$52,2,FALSE)</f>
        <v>45</v>
      </c>
      <c r="E1958">
        <v>63706</v>
      </c>
      <c r="F1958">
        <v>5</v>
      </c>
      <c r="G1958">
        <f t="shared" si="43"/>
        <v>73898.960000000006</v>
      </c>
    </row>
    <row r="1959" spans="1:7" x14ac:dyDescent="0.3">
      <c r="A1959">
        <v>2016</v>
      </c>
      <c r="B1959" t="str">
        <f t="shared" si="42"/>
        <v>2016.6.45</v>
      </c>
      <c r="C1959" t="s">
        <v>59</v>
      </c>
      <c r="D1959">
        <f>VLOOKUP(C1959,[1]StateCodeMapping!$A$2:$B$52,2,FALSE)</f>
        <v>45</v>
      </c>
      <c r="E1959">
        <v>63706</v>
      </c>
      <c r="F1959">
        <v>6</v>
      </c>
      <c r="G1959">
        <f t="shared" si="43"/>
        <v>84091.92</v>
      </c>
    </row>
    <row r="1960" spans="1:7" x14ac:dyDescent="0.3">
      <c r="A1960">
        <v>2016</v>
      </c>
      <c r="B1960" t="str">
        <f t="shared" si="42"/>
        <v>2016.7.45</v>
      </c>
      <c r="C1960" t="s">
        <v>59</v>
      </c>
      <c r="D1960">
        <f>VLOOKUP(C1960,[1]StateCodeMapping!$A$2:$B$52,2,FALSE)</f>
        <v>45</v>
      </c>
      <c r="E1960">
        <v>63706</v>
      </c>
      <c r="F1960">
        <v>7</v>
      </c>
      <c r="G1960">
        <f t="shared" si="43"/>
        <v>94284.88</v>
      </c>
    </row>
    <row r="1961" spans="1:7" x14ac:dyDescent="0.3">
      <c r="A1961">
        <v>2016</v>
      </c>
      <c r="B1961" t="str">
        <f t="shared" si="42"/>
        <v>2016.8.45</v>
      </c>
      <c r="C1961" t="s">
        <v>59</v>
      </c>
      <c r="D1961">
        <f>VLOOKUP(C1961,[1]StateCodeMapping!$A$2:$B$52,2,FALSE)</f>
        <v>45</v>
      </c>
      <c r="E1961">
        <v>63706</v>
      </c>
      <c r="F1961">
        <v>8</v>
      </c>
      <c r="G1961">
        <f t="shared" si="43"/>
        <v>104477.84000000001</v>
      </c>
    </row>
    <row r="1962" spans="1:7" x14ac:dyDescent="0.3">
      <c r="A1962">
        <v>2016</v>
      </c>
      <c r="B1962" t="str">
        <f t="shared" si="42"/>
        <v>2016.1.46</v>
      </c>
      <c r="C1962" t="s">
        <v>60</v>
      </c>
      <c r="D1962">
        <f>VLOOKUP(C1962,[1]StateCodeMapping!$A$2:$B$52,2,FALSE)</f>
        <v>46</v>
      </c>
      <c r="E1962">
        <v>74498</v>
      </c>
      <c r="F1962">
        <v>1</v>
      </c>
      <c r="G1962">
        <f t="shared" si="43"/>
        <v>38738.959999999999</v>
      </c>
    </row>
    <row r="1963" spans="1:7" x14ac:dyDescent="0.3">
      <c r="A1963">
        <v>2016</v>
      </c>
      <c r="B1963" t="str">
        <f t="shared" si="42"/>
        <v>2016.2.46</v>
      </c>
      <c r="C1963" t="s">
        <v>60</v>
      </c>
      <c r="D1963">
        <f>VLOOKUP(C1963,[1]StateCodeMapping!$A$2:$B$52,2,FALSE)</f>
        <v>46</v>
      </c>
      <c r="E1963">
        <v>74498</v>
      </c>
      <c r="F1963">
        <v>2</v>
      </c>
      <c r="G1963">
        <f t="shared" si="43"/>
        <v>50658.640000000007</v>
      </c>
    </row>
    <row r="1964" spans="1:7" x14ac:dyDescent="0.3">
      <c r="A1964">
        <v>2016</v>
      </c>
      <c r="B1964" t="str">
        <f t="shared" si="42"/>
        <v>2016.3.46</v>
      </c>
      <c r="C1964" t="s">
        <v>60</v>
      </c>
      <c r="D1964">
        <f>VLOOKUP(C1964,[1]StateCodeMapping!$A$2:$B$52,2,FALSE)</f>
        <v>46</v>
      </c>
      <c r="E1964">
        <v>74498</v>
      </c>
      <c r="F1964">
        <v>3</v>
      </c>
      <c r="G1964">
        <f t="shared" si="43"/>
        <v>62578.320000000007</v>
      </c>
    </row>
    <row r="1965" spans="1:7" x14ac:dyDescent="0.3">
      <c r="A1965">
        <v>2016</v>
      </c>
      <c r="B1965" t="str">
        <f t="shared" si="42"/>
        <v>2016.4.46</v>
      </c>
      <c r="C1965" t="s">
        <v>60</v>
      </c>
      <c r="D1965">
        <f>VLOOKUP(C1965,[1]StateCodeMapping!$A$2:$B$52,2,FALSE)</f>
        <v>46</v>
      </c>
      <c r="E1965">
        <v>74498</v>
      </c>
      <c r="F1965">
        <v>4</v>
      </c>
      <c r="G1965">
        <f t="shared" si="43"/>
        <v>74498</v>
      </c>
    </row>
    <row r="1966" spans="1:7" x14ac:dyDescent="0.3">
      <c r="A1966">
        <v>2016</v>
      </c>
      <c r="B1966" t="str">
        <f t="shared" si="42"/>
        <v>2016.5.46</v>
      </c>
      <c r="C1966" t="s">
        <v>60</v>
      </c>
      <c r="D1966">
        <f>VLOOKUP(C1966,[1]StateCodeMapping!$A$2:$B$52,2,FALSE)</f>
        <v>46</v>
      </c>
      <c r="E1966">
        <v>74498</v>
      </c>
      <c r="F1966">
        <v>5</v>
      </c>
      <c r="G1966">
        <f t="shared" si="43"/>
        <v>86417.680000000008</v>
      </c>
    </row>
    <row r="1967" spans="1:7" x14ac:dyDescent="0.3">
      <c r="A1967">
        <v>2016</v>
      </c>
      <c r="B1967" t="str">
        <f t="shared" si="42"/>
        <v>2016.6.46</v>
      </c>
      <c r="C1967" t="s">
        <v>60</v>
      </c>
      <c r="D1967">
        <f>VLOOKUP(C1967,[1]StateCodeMapping!$A$2:$B$52,2,FALSE)</f>
        <v>46</v>
      </c>
      <c r="E1967">
        <v>74498</v>
      </c>
      <c r="F1967">
        <v>6</v>
      </c>
      <c r="G1967">
        <f t="shared" si="43"/>
        <v>98337.36</v>
      </c>
    </row>
    <row r="1968" spans="1:7" x14ac:dyDescent="0.3">
      <c r="A1968">
        <v>2016</v>
      </c>
      <c r="B1968" t="str">
        <f t="shared" si="42"/>
        <v>2016.7.46</v>
      </c>
      <c r="C1968" t="s">
        <v>60</v>
      </c>
      <c r="D1968">
        <f>VLOOKUP(C1968,[1]StateCodeMapping!$A$2:$B$52,2,FALSE)</f>
        <v>46</v>
      </c>
      <c r="E1968">
        <v>74498</v>
      </c>
      <c r="F1968">
        <v>7</v>
      </c>
      <c r="G1968">
        <f t="shared" si="43"/>
        <v>110257.04</v>
      </c>
    </row>
    <row r="1969" spans="1:7" x14ac:dyDescent="0.3">
      <c r="A1969">
        <v>2016</v>
      </c>
      <c r="B1969" t="str">
        <f t="shared" si="42"/>
        <v>2016.8.46</v>
      </c>
      <c r="C1969" t="s">
        <v>60</v>
      </c>
      <c r="D1969">
        <f>VLOOKUP(C1969,[1]StateCodeMapping!$A$2:$B$52,2,FALSE)</f>
        <v>46</v>
      </c>
      <c r="E1969">
        <v>74498</v>
      </c>
      <c r="F1969">
        <v>8</v>
      </c>
      <c r="G1969">
        <f t="shared" si="43"/>
        <v>122176.72000000002</v>
      </c>
    </row>
    <row r="1970" spans="1:7" x14ac:dyDescent="0.3">
      <c r="A1970">
        <v>2016</v>
      </c>
      <c r="B1970" t="str">
        <f t="shared" si="42"/>
        <v>2016.1.47</v>
      </c>
      <c r="C1970" t="s">
        <v>8</v>
      </c>
      <c r="D1970">
        <f>VLOOKUP(C1970,[1]StateCodeMapping!$A$2:$B$52,2,FALSE)</f>
        <v>47</v>
      </c>
      <c r="E1970">
        <v>66060</v>
      </c>
      <c r="F1970">
        <v>1</v>
      </c>
      <c r="G1970">
        <f t="shared" si="43"/>
        <v>34351.200000000004</v>
      </c>
    </row>
    <row r="1971" spans="1:7" x14ac:dyDescent="0.3">
      <c r="A1971">
        <v>2016</v>
      </c>
      <c r="B1971" t="str">
        <f t="shared" si="42"/>
        <v>2016.2.47</v>
      </c>
      <c r="C1971" t="s">
        <v>8</v>
      </c>
      <c r="D1971">
        <f>VLOOKUP(C1971,[1]StateCodeMapping!$A$2:$B$52,2,FALSE)</f>
        <v>47</v>
      </c>
      <c r="E1971">
        <v>66060</v>
      </c>
      <c r="F1971">
        <v>2</v>
      </c>
      <c r="G1971">
        <f t="shared" si="43"/>
        <v>44920.800000000003</v>
      </c>
    </row>
    <row r="1972" spans="1:7" x14ac:dyDescent="0.3">
      <c r="A1972">
        <v>2016</v>
      </c>
      <c r="B1972" t="str">
        <f t="shared" si="42"/>
        <v>2016.3.47</v>
      </c>
      <c r="C1972" t="s">
        <v>8</v>
      </c>
      <c r="D1972">
        <f>VLOOKUP(C1972,[1]StateCodeMapping!$A$2:$B$52,2,FALSE)</f>
        <v>47</v>
      </c>
      <c r="E1972">
        <v>66060</v>
      </c>
      <c r="F1972">
        <v>3</v>
      </c>
      <c r="G1972">
        <f t="shared" si="43"/>
        <v>55490.400000000009</v>
      </c>
    </row>
    <row r="1973" spans="1:7" x14ac:dyDescent="0.3">
      <c r="A1973">
        <v>2016</v>
      </c>
      <c r="B1973" t="str">
        <f t="shared" si="42"/>
        <v>2016.4.47</v>
      </c>
      <c r="C1973" t="s">
        <v>8</v>
      </c>
      <c r="D1973">
        <f>VLOOKUP(C1973,[1]StateCodeMapping!$A$2:$B$52,2,FALSE)</f>
        <v>47</v>
      </c>
      <c r="E1973">
        <v>66060</v>
      </c>
      <c r="F1973">
        <v>4</v>
      </c>
      <c r="G1973">
        <f t="shared" si="43"/>
        <v>66060</v>
      </c>
    </row>
    <row r="1974" spans="1:7" x14ac:dyDescent="0.3">
      <c r="A1974">
        <v>2016</v>
      </c>
      <c r="B1974" t="str">
        <f t="shared" si="42"/>
        <v>2016.5.47</v>
      </c>
      <c r="C1974" t="s">
        <v>8</v>
      </c>
      <c r="D1974">
        <f>VLOOKUP(C1974,[1]StateCodeMapping!$A$2:$B$52,2,FALSE)</f>
        <v>47</v>
      </c>
      <c r="E1974">
        <v>66060</v>
      </c>
      <c r="F1974">
        <v>5</v>
      </c>
      <c r="G1974">
        <f t="shared" si="43"/>
        <v>76629.600000000006</v>
      </c>
    </row>
    <row r="1975" spans="1:7" x14ac:dyDescent="0.3">
      <c r="A1975">
        <v>2016</v>
      </c>
      <c r="B1975" t="str">
        <f t="shared" si="42"/>
        <v>2016.6.47</v>
      </c>
      <c r="C1975" t="s">
        <v>8</v>
      </c>
      <c r="D1975">
        <f>VLOOKUP(C1975,[1]StateCodeMapping!$A$2:$B$52,2,FALSE)</f>
        <v>47</v>
      </c>
      <c r="E1975">
        <v>66060</v>
      </c>
      <c r="F1975">
        <v>6</v>
      </c>
      <c r="G1975">
        <f t="shared" si="43"/>
        <v>87199.2</v>
      </c>
    </row>
    <row r="1976" spans="1:7" x14ac:dyDescent="0.3">
      <c r="A1976">
        <v>2016</v>
      </c>
      <c r="B1976" t="str">
        <f t="shared" si="42"/>
        <v>2016.7.47</v>
      </c>
      <c r="C1976" t="s">
        <v>8</v>
      </c>
      <c r="D1976">
        <f>VLOOKUP(C1976,[1]StateCodeMapping!$A$2:$B$52,2,FALSE)</f>
        <v>47</v>
      </c>
      <c r="E1976">
        <v>66060</v>
      </c>
      <c r="F1976">
        <v>7</v>
      </c>
      <c r="G1976">
        <f t="shared" si="43"/>
        <v>97768.8</v>
      </c>
    </row>
    <row r="1977" spans="1:7" x14ac:dyDescent="0.3">
      <c r="A1977">
        <v>2016</v>
      </c>
      <c r="B1977" t="str">
        <f t="shared" si="42"/>
        <v>2016.8.47</v>
      </c>
      <c r="C1977" t="s">
        <v>8</v>
      </c>
      <c r="D1977">
        <f>VLOOKUP(C1977,[1]StateCodeMapping!$A$2:$B$52,2,FALSE)</f>
        <v>47</v>
      </c>
      <c r="E1977">
        <v>66060</v>
      </c>
      <c r="F1977">
        <v>8</v>
      </c>
      <c r="G1977">
        <f t="shared" si="43"/>
        <v>108338.40000000001</v>
      </c>
    </row>
    <row r="1978" spans="1:7" x14ac:dyDescent="0.3">
      <c r="A1978">
        <v>2016</v>
      </c>
      <c r="B1978" t="str">
        <f t="shared" si="42"/>
        <v>2016.1.48</v>
      </c>
      <c r="C1978" t="s">
        <v>61</v>
      </c>
      <c r="D1978">
        <f>VLOOKUP(C1978,[1]StateCodeMapping!$A$2:$B$52,2,FALSE)</f>
        <v>48</v>
      </c>
      <c r="E1978">
        <v>69517</v>
      </c>
      <c r="F1978">
        <v>1</v>
      </c>
      <c r="G1978">
        <f t="shared" si="43"/>
        <v>36148.840000000004</v>
      </c>
    </row>
    <row r="1979" spans="1:7" x14ac:dyDescent="0.3">
      <c r="A1979">
        <v>2016</v>
      </c>
      <c r="B1979" t="str">
        <f t="shared" si="42"/>
        <v>2016.2.48</v>
      </c>
      <c r="C1979" t="s">
        <v>61</v>
      </c>
      <c r="D1979">
        <f>VLOOKUP(C1979,[1]StateCodeMapping!$A$2:$B$52,2,FALSE)</f>
        <v>48</v>
      </c>
      <c r="E1979">
        <v>69517</v>
      </c>
      <c r="F1979">
        <v>2</v>
      </c>
      <c r="G1979">
        <f t="shared" si="43"/>
        <v>47271.560000000005</v>
      </c>
    </row>
    <row r="1980" spans="1:7" x14ac:dyDescent="0.3">
      <c r="A1980">
        <v>2016</v>
      </c>
      <c r="B1980" t="str">
        <f t="shared" si="42"/>
        <v>2016.3.48</v>
      </c>
      <c r="C1980" t="s">
        <v>61</v>
      </c>
      <c r="D1980">
        <f>VLOOKUP(C1980,[1]StateCodeMapping!$A$2:$B$52,2,FALSE)</f>
        <v>48</v>
      </c>
      <c r="E1980">
        <v>69517</v>
      </c>
      <c r="F1980">
        <v>3</v>
      </c>
      <c r="G1980">
        <f t="shared" si="43"/>
        <v>58394.280000000006</v>
      </c>
    </row>
    <row r="1981" spans="1:7" x14ac:dyDescent="0.3">
      <c r="A1981">
        <v>2016</v>
      </c>
      <c r="B1981" t="str">
        <f t="shared" si="42"/>
        <v>2016.4.48</v>
      </c>
      <c r="C1981" t="s">
        <v>61</v>
      </c>
      <c r="D1981">
        <f>VLOOKUP(C1981,[1]StateCodeMapping!$A$2:$B$52,2,FALSE)</f>
        <v>48</v>
      </c>
      <c r="E1981">
        <v>69517</v>
      </c>
      <c r="F1981">
        <v>4</v>
      </c>
      <c r="G1981">
        <f t="shared" si="43"/>
        <v>69517</v>
      </c>
    </row>
    <row r="1982" spans="1:7" x14ac:dyDescent="0.3">
      <c r="A1982">
        <v>2016</v>
      </c>
      <c r="B1982" t="str">
        <f t="shared" si="42"/>
        <v>2016.5.48</v>
      </c>
      <c r="C1982" t="s">
        <v>61</v>
      </c>
      <c r="D1982">
        <f>VLOOKUP(C1982,[1]StateCodeMapping!$A$2:$B$52,2,FALSE)</f>
        <v>48</v>
      </c>
      <c r="E1982">
        <v>69517</v>
      </c>
      <c r="F1982">
        <v>5</v>
      </c>
      <c r="G1982">
        <f t="shared" si="43"/>
        <v>80639.720000000016</v>
      </c>
    </row>
    <row r="1983" spans="1:7" x14ac:dyDescent="0.3">
      <c r="A1983">
        <v>2016</v>
      </c>
      <c r="B1983" t="str">
        <f t="shared" si="42"/>
        <v>2016.6.48</v>
      </c>
      <c r="C1983" t="s">
        <v>61</v>
      </c>
      <c r="D1983">
        <f>VLOOKUP(C1983,[1]StateCodeMapping!$A$2:$B$52,2,FALSE)</f>
        <v>48</v>
      </c>
      <c r="E1983">
        <v>69517</v>
      </c>
      <c r="F1983">
        <v>6</v>
      </c>
      <c r="G1983">
        <f t="shared" si="43"/>
        <v>91762.44</v>
      </c>
    </row>
    <row r="1984" spans="1:7" x14ac:dyDescent="0.3">
      <c r="A1984">
        <v>2016</v>
      </c>
      <c r="B1984" t="str">
        <f t="shared" si="42"/>
        <v>2016.7.48</v>
      </c>
      <c r="C1984" t="s">
        <v>61</v>
      </c>
      <c r="D1984">
        <f>VLOOKUP(C1984,[1]StateCodeMapping!$A$2:$B$52,2,FALSE)</f>
        <v>48</v>
      </c>
      <c r="E1984">
        <v>69517</v>
      </c>
      <c r="F1984">
        <v>7</v>
      </c>
      <c r="G1984">
        <f t="shared" si="43"/>
        <v>102885.16</v>
      </c>
    </row>
    <row r="1985" spans="1:7" x14ac:dyDescent="0.3">
      <c r="A1985">
        <v>2016</v>
      </c>
      <c r="B1985" t="str">
        <f t="shared" si="42"/>
        <v>2016.8.48</v>
      </c>
      <c r="C1985" t="s">
        <v>61</v>
      </c>
      <c r="D1985">
        <f>VLOOKUP(C1985,[1]StateCodeMapping!$A$2:$B$52,2,FALSE)</f>
        <v>48</v>
      </c>
      <c r="E1985">
        <v>69517</v>
      </c>
      <c r="F1985">
        <v>8</v>
      </c>
      <c r="G1985">
        <f t="shared" si="43"/>
        <v>114007.88</v>
      </c>
    </row>
    <row r="1986" spans="1:7" x14ac:dyDescent="0.3">
      <c r="A1986">
        <v>2016</v>
      </c>
      <c r="B1986" t="str">
        <f t="shared" ref="B1986:B2049" si="44">A1986&amp;"."&amp;F1986&amp;"."&amp;D1986</f>
        <v>2016.1.49</v>
      </c>
      <c r="C1986" t="s">
        <v>62</v>
      </c>
      <c r="D1986">
        <f>VLOOKUP(C1986,[1]StateCodeMapping!$A$2:$B$52,2,FALSE)</f>
        <v>49</v>
      </c>
      <c r="E1986">
        <v>70740</v>
      </c>
      <c r="F1986">
        <v>1</v>
      </c>
      <c r="G1986">
        <f t="shared" ref="G1986:G2049" si="45">E1986*(0.52+(F1986-1)*0.16)</f>
        <v>36784.800000000003</v>
      </c>
    </row>
    <row r="1987" spans="1:7" x14ac:dyDescent="0.3">
      <c r="A1987">
        <v>2016</v>
      </c>
      <c r="B1987" t="str">
        <f t="shared" si="44"/>
        <v>2016.2.49</v>
      </c>
      <c r="C1987" t="s">
        <v>62</v>
      </c>
      <c r="D1987">
        <f>VLOOKUP(C1987,[1]StateCodeMapping!$A$2:$B$52,2,FALSE)</f>
        <v>49</v>
      </c>
      <c r="E1987">
        <v>70740</v>
      </c>
      <c r="F1987">
        <v>2</v>
      </c>
      <c r="G1987">
        <f t="shared" si="45"/>
        <v>48103.200000000004</v>
      </c>
    </row>
    <row r="1988" spans="1:7" x14ac:dyDescent="0.3">
      <c r="A1988">
        <v>2016</v>
      </c>
      <c r="B1988" t="str">
        <f t="shared" si="44"/>
        <v>2016.3.49</v>
      </c>
      <c r="C1988" t="s">
        <v>62</v>
      </c>
      <c r="D1988">
        <f>VLOOKUP(C1988,[1]StateCodeMapping!$A$2:$B$52,2,FALSE)</f>
        <v>49</v>
      </c>
      <c r="E1988">
        <v>70740</v>
      </c>
      <c r="F1988">
        <v>3</v>
      </c>
      <c r="G1988">
        <f t="shared" si="45"/>
        <v>59421.600000000006</v>
      </c>
    </row>
    <row r="1989" spans="1:7" x14ac:dyDescent="0.3">
      <c r="A1989">
        <v>2016</v>
      </c>
      <c r="B1989" t="str">
        <f t="shared" si="44"/>
        <v>2016.4.49</v>
      </c>
      <c r="C1989" t="s">
        <v>62</v>
      </c>
      <c r="D1989">
        <f>VLOOKUP(C1989,[1]StateCodeMapping!$A$2:$B$52,2,FALSE)</f>
        <v>49</v>
      </c>
      <c r="E1989">
        <v>70740</v>
      </c>
      <c r="F1989">
        <v>4</v>
      </c>
      <c r="G1989">
        <f t="shared" si="45"/>
        <v>70740</v>
      </c>
    </row>
    <row r="1990" spans="1:7" x14ac:dyDescent="0.3">
      <c r="A1990">
        <v>2016</v>
      </c>
      <c r="B1990" t="str">
        <f t="shared" si="44"/>
        <v>2016.5.49</v>
      </c>
      <c r="C1990" t="s">
        <v>62</v>
      </c>
      <c r="D1990">
        <f>VLOOKUP(C1990,[1]StateCodeMapping!$A$2:$B$52,2,FALSE)</f>
        <v>49</v>
      </c>
      <c r="E1990">
        <v>70740</v>
      </c>
      <c r="F1990">
        <v>5</v>
      </c>
      <c r="G1990">
        <f t="shared" si="45"/>
        <v>82058.400000000009</v>
      </c>
    </row>
    <row r="1991" spans="1:7" x14ac:dyDescent="0.3">
      <c r="A1991">
        <v>2016</v>
      </c>
      <c r="B1991" t="str">
        <f t="shared" si="44"/>
        <v>2016.6.49</v>
      </c>
      <c r="C1991" t="s">
        <v>62</v>
      </c>
      <c r="D1991">
        <f>VLOOKUP(C1991,[1]StateCodeMapping!$A$2:$B$52,2,FALSE)</f>
        <v>49</v>
      </c>
      <c r="E1991">
        <v>70740</v>
      </c>
      <c r="F1991">
        <v>6</v>
      </c>
      <c r="G1991">
        <f t="shared" si="45"/>
        <v>93376.8</v>
      </c>
    </row>
    <row r="1992" spans="1:7" x14ac:dyDescent="0.3">
      <c r="A1992">
        <v>2016</v>
      </c>
      <c r="B1992" t="str">
        <f t="shared" si="44"/>
        <v>2016.7.49</v>
      </c>
      <c r="C1992" t="s">
        <v>62</v>
      </c>
      <c r="D1992">
        <f>VLOOKUP(C1992,[1]StateCodeMapping!$A$2:$B$52,2,FALSE)</f>
        <v>49</v>
      </c>
      <c r="E1992">
        <v>70740</v>
      </c>
      <c r="F1992">
        <v>7</v>
      </c>
      <c r="G1992">
        <f t="shared" si="45"/>
        <v>104695.2</v>
      </c>
    </row>
    <row r="1993" spans="1:7" x14ac:dyDescent="0.3">
      <c r="A1993">
        <v>2016</v>
      </c>
      <c r="B1993" t="str">
        <f t="shared" si="44"/>
        <v>2016.8.49</v>
      </c>
      <c r="C1993" t="s">
        <v>62</v>
      </c>
      <c r="D1993">
        <f>VLOOKUP(C1993,[1]StateCodeMapping!$A$2:$B$52,2,FALSE)</f>
        <v>49</v>
      </c>
      <c r="E1993">
        <v>70740</v>
      </c>
      <c r="F1993">
        <v>8</v>
      </c>
      <c r="G1993">
        <f t="shared" si="45"/>
        <v>116013.6</v>
      </c>
    </row>
    <row r="1994" spans="1:7" x14ac:dyDescent="0.3">
      <c r="A1994">
        <v>2016</v>
      </c>
      <c r="B1994" t="str">
        <f t="shared" si="44"/>
        <v>2016.1.50</v>
      </c>
      <c r="C1994" t="s">
        <v>63</v>
      </c>
      <c r="D1994">
        <f>VLOOKUP(C1994,[1]StateCodeMapping!$A$2:$B$52,2,FALSE)</f>
        <v>50</v>
      </c>
      <c r="E1994">
        <v>82781</v>
      </c>
      <c r="F1994">
        <v>1</v>
      </c>
      <c r="G1994">
        <f t="shared" si="45"/>
        <v>43046.12</v>
      </c>
    </row>
    <row r="1995" spans="1:7" x14ac:dyDescent="0.3">
      <c r="A1995">
        <v>2016</v>
      </c>
      <c r="B1995" t="str">
        <f t="shared" si="44"/>
        <v>2016.2.50</v>
      </c>
      <c r="C1995" t="s">
        <v>63</v>
      </c>
      <c r="D1995">
        <f>VLOOKUP(C1995,[1]StateCodeMapping!$A$2:$B$52,2,FALSE)</f>
        <v>50</v>
      </c>
      <c r="E1995">
        <v>82781</v>
      </c>
      <c r="F1995">
        <v>2</v>
      </c>
      <c r="G1995">
        <f t="shared" si="45"/>
        <v>56291.08</v>
      </c>
    </row>
    <row r="1996" spans="1:7" x14ac:dyDescent="0.3">
      <c r="A1996">
        <v>2016</v>
      </c>
      <c r="B1996" t="str">
        <f t="shared" si="44"/>
        <v>2016.3.50</v>
      </c>
      <c r="C1996" t="s">
        <v>63</v>
      </c>
      <c r="D1996">
        <f>VLOOKUP(C1996,[1]StateCodeMapping!$A$2:$B$52,2,FALSE)</f>
        <v>50</v>
      </c>
      <c r="E1996">
        <v>82781</v>
      </c>
      <c r="F1996">
        <v>3</v>
      </c>
      <c r="G1996">
        <f t="shared" si="45"/>
        <v>69536.040000000008</v>
      </c>
    </row>
    <row r="1997" spans="1:7" x14ac:dyDescent="0.3">
      <c r="A1997">
        <v>2016</v>
      </c>
      <c r="B1997" t="str">
        <f t="shared" si="44"/>
        <v>2016.4.50</v>
      </c>
      <c r="C1997" t="s">
        <v>63</v>
      </c>
      <c r="D1997">
        <f>VLOOKUP(C1997,[1]StateCodeMapping!$A$2:$B$52,2,FALSE)</f>
        <v>50</v>
      </c>
      <c r="E1997">
        <v>82781</v>
      </c>
      <c r="F1997">
        <v>4</v>
      </c>
      <c r="G1997">
        <f t="shared" si="45"/>
        <v>82781</v>
      </c>
    </row>
    <row r="1998" spans="1:7" x14ac:dyDescent="0.3">
      <c r="A1998">
        <v>2016</v>
      </c>
      <c r="B1998" t="str">
        <f t="shared" si="44"/>
        <v>2016.5.50</v>
      </c>
      <c r="C1998" t="s">
        <v>63</v>
      </c>
      <c r="D1998">
        <f>VLOOKUP(C1998,[1]StateCodeMapping!$A$2:$B$52,2,FALSE)</f>
        <v>50</v>
      </c>
      <c r="E1998">
        <v>82781</v>
      </c>
      <c r="F1998">
        <v>5</v>
      </c>
      <c r="G1998">
        <f t="shared" si="45"/>
        <v>96025.96</v>
      </c>
    </row>
    <row r="1999" spans="1:7" x14ac:dyDescent="0.3">
      <c r="A1999">
        <v>2016</v>
      </c>
      <c r="B1999" t="str">
        <f t="shared" si="44"/>
        <v>2016.6.50</v>
      </c>
      <c r="C1999" t="s">
        <v>63</v>
      </c>
      <c r="D1999">
        <f>VLOOKUP(C1999,[1]StateCodeMapping!$A$2:$B$52,2,FALSE)</f>
        <v>50</v>
      </c>
      <c r="E1999">
        <v>82781</v>
      </c>
      <c r="F1999">
        <v>6</v>
      </c>
      <c r="G1999">
        <f t="shared" si="45"/>
        <v>109270.92</v>
      </c>
    </row>
    <row r="2000" spans="1:7" x14ac:dyDescent="0.3">
      <c r="A2000">
        <v>2016</v>
      </c>
      <c r="B2000" t="str">
        <f t="shared" si="44"/>
        <v>2016.7.50</v>
      </c>
      <c r="C2000" t="s">
        <v>63</v>
      </c>
      <c r="D2000">
        <f>VLOOKUP(C2000,[1]StateCodeMapping!$A$2:$B$52,2,FALSE)</f>
        <v>50</v>
      </c>
      <c r="E2000">
        <v>82781</v>
      </c>
      <c r="F2000">
        <v>7</v>
      </c>
      <c r="G2000">
        <f t="shared" si="45"/>
        <v>122515.88</v>
      </c>
    </row>
    <row r="2001" spans="1:7" x14ac:dyDescent="0.3">
      <c r="A2001">
        <v>2016</v>
      </c>
      <c r="B2001" t="str">
        <f t="shared" si="44"/>
        <v>2016.8.50</v>
      </c>
      <c r="C2001" t="s">
        <v>63</v>
      </c>
      <c r="D2001">
        <f>VLOOKUP(C2001,[1]StateCodeMapping!$A$2:$B$52,2,FALSE)</f>
        <v>50</v>
      </c>
      <c r="E2001">
        <v>82781</v>
      </c>
      <c r="F2001">
        <v>8</v>
      </c>
      <c r="G2001">
        <f t="shared" si="45"/>
        <v>135760.84</v>
      </c>
    </row>
    <row r="2002" spans="1:7" x14ac:dyDescent="0.3">
      <c r="A2002">
        <v>2016</v>
      </c>
      <c r="B2002" t="str">
        <f t="shared" si="44"/>
        <v>2016.1.51</v>
      </c>
      <c r="C2002" t="s">
        <v>64</v>
      </c>
      <c r="D2002">
        <f>VLOOKUP(C2002,[1]StateCodeMapping!$A$2:$B$52,2,FALSE)</f>
        <v>51</v>
      </c>
      <c r="E2002">
        <v>92379</v>
      </c>
      <c r="F2002">
        <v>1</v>
      </c>
      <c r="G2002">
        <f t="shared" si="45"/>
        <v>48037.08</v>
      </c>
    </row>
    <row r="2003" spans="1:7" x14ac:dyDescent="0.3">
      <c r="A2003">
        <v>2016</v>
      </c>
      <c r="B2003" t="str">
        <f t="shared" si="44"/>
        <v>2016.2.51</v>
      </c>
      <c r="C2003" t="s">
        <v>64</v>
      </c>
      <c r="D2003">
        <f>VLOOKUP(C2003,[1]StateCodeMapping!$A$2:$B$52,2,FALSE)</f>
        <v>51</v>
      </c>
      <c r="E2003">
        <v>92379</v>
      </c>
      <c r="F2003">
        <v>2</v>
      </c>
      <c r="G2003">
        <f t="shared" si="45"/>
        <v>62817.72</v>
      </c>
    </row>
    <row r="2004" spans="1:7" x14ac:dyDescent="0.3">
      <c r="A2004">
        <v>2016</v>
      </c>
      <c r="B2004" t="str">
        <f t="shared" si="44"/>
        <v>2016.3.51</v>
      </c>
      <c r="C2004" t="s">
        <v>64</v>
      </c>
      <c r="D2004">
        <f>VLOOKUP(C2004,[1]StateCodeMapping!$A$2:$B$52,2,FALSE)</f>
        <v>51</v>
      </c>
      <c r="E2004">
        <v>92379</v>
      </c>
      <c r="F2004">
        <v>3</v>
      </c>
      <c r="G2004">
        <f t="shared" si="45"/>
        <v>77598.36</v>
      </c>
    </row>
    <row r="2005" spans="1:7" x14ac:dyDescent="0.3">
      <c r="A2005">
        <v>2016</v>
      </c>
      <c r="B2005" t="str">
        <f t="shared" si="44"/>
        <v>2016.4.51</v>
      </c>
      <c r="C2005" t="s">
        <v>64</v>
      </c>
      <c r="D2005">
        <f>VLOOKUP(C2005,[1]StateCodeMapping!$A$2:$B$52,2,FALSE)</f>
        <v>51</v>
      </c>
      <c r="E2005">
        <v>92379</v>
      </c>
      <c r="F2005">
        <v>4</v>
      </c>
      <c r="G2005">
        <f t="shared" si="45"/>
        <v>92379</v>
      </c>
    </row>
    <row r="2006" spans="1:7" x14ac:dyDescent="0.3">
      <c r="A2006">
        <v>2016</v>
      </c>
      <c r="B2006" t="str">
        <f t="shared" si="44"/>
        <v>2016.5.51</v>
      </c>
      <c r="C2006" t="s">
        <v>64</v>
      </c>
      <c r="D2006">
        <f>VLOOKUP(C2006,[1]StateCodeMapping!$A$2:$B$52,2,FALSE)</f>
        <v>51</v>
      </c>
      <c r="E2006">
        <v>92379</v>
      </c>
      <c r="F2006">
        <v>5</v>
      </c>
      <c r="G2006">
        <f t="shared" si="45"/>
        <v>107159.64000000001</v>
      </c>
    </row>
    <row r="2007" spans="1:7" x14ac:dyDescent="0.3">
      <c r="A2007">
        <v>2016</v>
      </c>
      <c r="B2007" t="str">
        <f t="shared" si="44"/>
        <v>2016.6.51</v>
      </c>
      <c r="C2007" t="s">
        <v>64</v>
      </c>
      <c r="D2007">
        <f>VLOOKUP(C2007,[1]StateCodeMapping!$A$2:$B$52,2,FALSE)</f>
        <v>51</v>
      </c>
      <c r="E2007">
        <v>92379</v>
      </c>
      <c r="F2007">
        <v>6</v>
      </c>
      <c r="G2007">
        <f t="shared" si="45"/>
        <v>121940.28</v>
      </c>
    </row>
    <row r="2008" spans="1:7" x14ac:dyDescent="0.3">
      <c r="A2008">
        <v>2016</v>
      </c>
      <c r="B2008" t="str">
        <f t="shared" si="44"/>
        <v>2016.7.51</v>
      </c>
      <c r="C2008" t="s">
        <v>64</v>
      </c>
      <c r="D2008">
        <f>VLOOKUP(C2008,[1]StateCodeMapping!$A$2:$B$52,2,FALSE)</f>
        <v>51</v>
      </c>
      <c r="E2008">
        <v>92379</v>
      </c>
      <c r="F2008">
        <v>7</v>
      </c>
      <c r="G2008">
        <f t="shared" si="45"/>
        <v>136720.92000000001</v>
      </c>
    </row>
    <row r="2009" spans="1:7" x14ac:dyDescent="0.3">
      <c r="A2009">
        <v>2016</v>
      </c>
      <c r="B2009" t="str">
        <f t="shared" si="44"/>
        <v>2016.8.51</v>
      </c>
      <c r="C2009" t="s">
        <v>64</v>
      </c>
      <c r="D2009">
        <f>VLOOKUP(C2009,[1]StateCodeMapping!$A$2:$B$52,2,FALSE)</f>
        <v>51</v>
      </c>
      <c r="E2009">
        <v>92379</v>
      </c>
      <c r="F2009">
        <v>8</v>
      </c>
      <c r="G2009">
        <f t="shared" si="45"/>
        <v>151501.56</v>
      </c>
    </row>
    <row r="2010" spans="1:7" x14ac:dyDescent="0.3">
      <c r="A2010">
        <v>2016</v>
      </c>
      <c r="B2010" t="str">
        <f t="shared" si="44"/>
        <v>2016.1.53</v>
      </c>
      <c r="C2010" t="s">
        <v>65</v>
      </c>
      <c r="D2010">
        <f>VLOOKUP(C2010,[1]StateCodeMapping!$A$2:$B$52,2,FALSE)</f>
        <v>53</v>
      </c>
      <c r="E2010" s="24">
        <v>85013</v>
      </c>
      <c r="F2010">
        <v>1</v>
      </c>
      <c r="G2010">
        <f t="shared" si="45"/>
        <v>44206.76</v>
      </c>
    </row>
    <row r="2011" spans="1:7" x14ac:dyDescent="0.3">
      <c r="A2011">
        <v>2016</v>
      </c>
      <c r="B2011" t="str">
        <f t="shared" si="44"/>
        <v>2016.2.53</v>
      </c>
      <c r="C2011" t="s">
        <v>65</v>
      </c>
      <c r="D2011">
        <f>VLOOKUP(C2011,[1]StateCodeMapping!$A$2:$B$52,2,FALSE)</f>
        <v>53</v>
      </c>
      <c r="E2011" s="24">
        <v>85013</v>
      </c>
      <c r="F2011">
        <v>2</v>
      </c>
      <c r="G2011">
        <f t="shared" si="45"/>
        <v>57808.840000000004</v>
      </c>
    </row>
    <row r="2012" spans="1:7" x14ac:dyDescent="0.3">
      <c r="A2012">
        <v>2016</v>
      </c>
      <c r="B2012" t="str">
        <f t="shared" si="44"/>
        <v>2016.3.53</v>
      </c>
      <c r="C2012" t="s">
        <v>65</v>
      </c>
      <c r="D2012">
        <f>VLOOKUP(C2012,[1]StateCodeMapping!$A$2:$B$52,2,FALSE)</f>
        <v>53</v>
      </c>
      <c r="E2012" s="24">
        <v>85013</v>
      </c>
      <c r="F2012">
        <v>3</v>
      </c>
      <c r="G2012">
        <f t="shared" si="45"/>
        <v>71410.920000000013</v>
      </c>
    </row>
    <row r="2013" spans="1:7" x14ac:dyDescent="0.3">
      <c r="A2013">
        <v>2016</v>
      </c>
      <c r="B2013" t="str">
        <f t="shared" si="44"/>
        <v>2016.4.53</v>
      </c>
      <c r="C2013" t="s">
        <v>65</v>
      </c>
      <c r="D2013">
        <f>VLOOKUP(C2013,[1]StateCodeMapping!$A$2:$B$52,2,FALSE)</f>
        <v>53</v>
      </c>
      <c r="E2013" s="24">
        <v>85013</v>
      </c>
      <c r="F2013">
        <v>4</v>
      </c>
      <c r="G2013">
        <f t="shared" si="45"/>
        <v>85013</v>
      </c>
    </row>
    <row r="2014" spans="1:7" x14ac:dyDescent="0.3">
      <c r="A2014">
        <v>2016</v>
      </c>
      <c r="B2014" t="str">
        <f t="shared" si="44"/>
        <v>2016.5.53</v>
      </c>
      <c r="C2014" t="s">
        <v>65</v>
      </c>
      <c r="D2014">
        <f>VLOOKUP(C2014,[1]StateCodeMapping!$A$2:$B$52,2,FALSE)</f>
        <v>53</v>
      </c>
      <c r="E2014" s="24">
        <v>85013</v>
      </c>
      <c r="F2014">
        <v>5</v>
      </c>
      <c r="G2014">
        <f t="shared" si="45"/>
        <v>98615.080000000016</v>
      </c>
    </row>
    <row r="2015" spans="1:7" x14ac:dyDescent="0.3">
      <c r="A2015">
        <v>2016</v>
      </c>
      <c r="B2015" t="str">
        <f t="shared" si="44"/>
        <v>2016.6.53</v>
      </c>
      <c r="C2015" t="s">
        <v>65</v>
      </c>
      <c r="D2015">
        <f>VLOOKUP(C2015,[1]StateCodeMapping!$A$2:$B$52,2,FALSE)</f>
        <v>53</v>
      </c>
      <c r="E2015" s="24">
        <v>85013</v>
      </c>
      <c r="F2015">
        <v>6</v>
      </c>
      <c r="G2015">
        <f t="shared" si="45"/>
        <v>112217.16</v>
      </c>
    </row>
    <row r="2016" spans="1:7" x14ac:dyDescent="0.3">
      <c r="A2016">
        <v>2016</v>
      </c>
      <c r="B2016" t="str">
        <f t="shared" si="44"/>
        <v>2016.7.53</v>
      </c>
      <c r="C2016" t="s">
        <v>65</v>
      </c>
      <c r="D2016">
        <f>VLOOKUP(C2016,[1]StateCodeMapping!$A$2:$B$52,2,FALSE)</f>
        <v>53</v>
      </c>
      <c r="E2016" s="24">
        <v>85013</v>
      </c>
      <c r="F2016">
        <v>7</v>
      </c>
      <c r="G2016">
        <f t="shared" si="45"/>
        <v>125819.24</v>
      </c>
    </row>
    <row r="2017" spans="1:7" x14ac:dyDescent="0.3">
      <c r="A2017">
        <v>2016</v>
      </c>
      <c r="B2017" t="str">
        <f t="shared" si="44"/>
        <v>2016.8.53</v>
      </c>
      <c r="C2017" t="s">
        <v>65</v>
      </c>
      <c r="D2017">
        <f>VLOOKUP(C2017,[1]StateCodeMapping!$A$2:$B$52,2,FALSE)</f>
        <v>53</v>
      </c>
      <c r="E2017" s="24">
        <v>85013</v>
      </c>
      <c r="F2017">
        <v>8</v>
      </c>
      <c r="G2017">
        <f t="shared" si="45"/>
        <v>139421.32</v>
      </c>
    </row>
    <row r="2018" spans="1:7" x14ac:dyDescent="0.3">
      <c r="A2018">
        <v>2016</v>
      </c>
      <c r="B2018" t="str">
        <f t="shared" si="44"/>
        <v>2016.1.54</v>
      </c>
      <c r="C2018" t="s">
        <v>66</v>
      </c>
      <c r="D2018">
        <f>VLOOKUP(C2018,[1]StateCodeMapping!$A$2:$B$52,2,FALSE)</f>
        <v>54</v>
      </c>
      <c r="E2018">
        <v>67613</v>
      </c>
      <c r="F2018">
        <v>1</v>
      </c>
      <c r="G2018">
        <f t="shared" si="45"/>
        <v>35158.76</v>
      </c>
    </row>
    <row r="2019" spans="1:7" x14ac:dyDescent="0.3">
      <c r="A2019">
        <v>2016</v>
      </c>
      <c r="B2019" t="str">
        <f t="shared" si="44"/>
        <v>2016.2.54</v>
      </c>
      <c r="C2019" t="s">
        <v>66</v>
      </c>
      <c r="D2019">
        <f>VLOOKUP(C2019,[1]StateCodeMapping!$A$2:$B$52,2,FALSE)</f>
        <v>54</v>
      </c>
      <c r="E2019">
        <v>67613</v>
      </c>
      <c r="F2019">
        <v>2</v>
      </c>
      <c r="G2019">
        <f t="shared" si="45"/>
        <v>45976.840000000004</v>
      </c>
    </row>
    <row r="2020" spans="1:7" x14ac:dyDescent="0.3">
      <c r="A2020">
        <v>2016</v>
      </c>
      <c r="B2020" t="str">
        <f t="shared" si="44"/>
        <v>2016.3.54</v>
      </c>
      <c r="C2020" t="s">
        <v>66</v>
      </c>
      <c r="D2020">
        <f>VLOOKUP(C2020,[1]StateCodeMapping!$A$2:$B$52,2,FALSE)</f>
        <v>54</v>
      </c>
      <c r="E2020">
        <v>67613</v>
      </c>
      <c r="F2020">
        <v>3</v>
      </c>
      <c r="G2020">
        <f t="shared" si="45"/>
        <v>56794.920000000006</v>
      </c>
    </row>
    <row r="2021" spans="1:7" x14ac:dyDescent="0.3">
      <c r="A2021">
        <v>2016</v>
      </c>
      <c r="B2021" t="str">
        <f t="shared" si="44"/>
        <v>2016.4.54</v>
      </c>
      <c r="C2021" t="s">
        <v>66</v>
      </c>
      <c r="D2021">
        <f>VLOOKUP(C2021,[1]StateCodeMapping!$A$2:$B$52,2,FALSE)</f>
        <v>54</v>
      </c>
      <c r="E2021">
        <v>67613</v>
      </c>
      <c r="F2021">
        <v>4</v>
      </c>
      <c r="G2021">
        <f t="shared" si="45"/>
        <v>67613</v>
      </c>
    </row>
    <row r="2022" spans="1:7" x14ac:dyDescent="0.3">
      <c r="A2022">
        <v>2016</v>
      </c>
      <c r="B2022" t="str">
        <f t="shared" si="44"/>
        <v>2016.5.54</v>
      </c>
      <c r="C2022" t="s">
        <v>66</v>
      </c>
      <c r="D2022">
        <f>VLOOKUP(C2022,[1]StateCodeMapping!$A$2:$B$52,2,FALSE)</f>
        <v>54</v>
      </c>
      <c r="E2022">
        <v>67613</v>
      </c>
      <c r="F2022">
        <v>5</v>
      </c>
      <c r="G2022">
        <f t="shared" si="45"/>
        <v>78431.080000000016</v>
      </c>
    </row>
    <row r="2023" spans="1:7" x14ac:dyDescent="0.3">
      <c r="A2023">
        <v>2016</v>
      </c>
      <c r="B2023" t="str">
        <f t="shared" si="44"/>
        <v>2016.6.54</v>
      </c>
      <c r="C2023" t="s">
        <v>66</v>
      </c>
      <c r="D2023">
        <f>VLOOKUP(C2023,[1]StateCodeMapping!$A$2:$B$52,2,FALSE)</f>
        <v>54</v>
      </c>
      <c r="E2023">
        <v>67613</v>
      </c>
      <c r="F2023">
        <v>6</v>
      </c>
      <c r="G2023">
        <f t="shared" si="45"/>
        <v>89249.16</v>
      </c>
    </row>
    <row r="2024" spans="1:7" x14ac:dyDescent="0.3">
      <c r="A2024">
        <v>2016</v>
      </c>
      <c r="B2024" t="str">
        <f t="shared" si="44"/>
        <v>2016.7.54</v>
      </c>
      <c r="C2024" t="s">
        <v>66</v>
      </c>
      <c r="D2024">
        <f>VLOOKUP(C2024,[1]StateCodeMapping!$A$2:$B$52,2,FALSE)</f>
        <v>54</v>
      </c>
      <c r="E2024">
        <v>67613</v>
      </c>
      <c r="F2024">
        <v>7</v>
      </c>
      <c r="G2024">
        <f t="shared" si="45"/>
        <v>100067.24</v>
      </c>
    </row>
    <row r="2025" spans="1:7" x14ac:dyDescent="0.3">
      <c r="A2025">
        <v>2016</v>
      </c>
      <c r="B2025" t="str">
        <f t="shared" si="44"/>
        <v>2016.8.54</v>
      </c>
      <c r="C2025" t="s">
        <v>66</v>
      </c>
      <c r="D2025">
        <f>VLOOKUP(C2025,[1]StateCodeMapping!$A$2:$B$52,2,FALSE)</f>
        <v>54</v>
      </c>
      <c r="E2025">
        <v>67613</v>
      </c>
      <c r="F2025">
        <v>8</v>
      </c>
      <c r="G2025">
        <f t="shared" si="45"/>
        <v>110885.32</v>
      </c>
    </row>
    <row r="2026" spans="1:7" x14ac:dyDescent="0.3">
      <c r="A2026">
        <v>2016</v>
      </c>
      <c r="B2026" t="str">
        <f t="shared" si="44"/>
        <v>2016.1.55</v>
      </c>
      <c r="C2026" t="s">
        <v>67</v>
      </c>
      <c r="D2026">
        <f>VLOOKUP(C2026,[1]StateCodeMapping!$A$2:$B$52,2,FALSE)</f>
        <v>55</v>
      </c>
      <c r="E2026">
        <v>82053</v>
      </c>
      <c r="F2026">
        <v>1</v>
      </c>
      <c r="G2026">
        <f t="shared" si="45"/>
        <v>42667.560000000005</v>
      </c>
    </row>
    <row r="2027" spans="1:7" x14ac:dyDescent="0.3">
      <c r="A2027">
        <v>2016</v>
      </c>
      <c r="B2027" t="str">
        <f t="shared" si="44"/>
        <v>2016.2.55</v>
      </c>
      <c r="C2027" t="s">
        <v>67</v>
      </c>
      <c r="D2027">
        <f>VLOOKUP(C2027,[1]StateCodeMapping!$A$2:$B$52,2,FALSE)</f>
        <v>55</v>
      </c>
      <c r="E2027">
        <v>82053</v>
      </c>
      <c r="F2027">
        <v>2</v>
      </c>
      <c r="G2027">
        <f t="shared" si="45"/>
        <v>55796.04</v>
      </c>
    </row>
    <row r="2028" spans="1:7" x14ac:dyDescent="0.3">
      <c r="A2028">
        <v>2016</v>
      </c>
      <c r="B2028" t="str">
        <f t="shared" si="44"/>
        <v>2016.3.55</v>
      </c>
      <c r="C2028" t="s">
        <v>67</v>
      </c>
      <c r="D2028">
        <f>VLOOKUP(C2028,[1]StateCodeMapping!$A$2:$B$52,2,FALSE)</f>
        <v>55</v>
      </c>
      <c r="E2028">
        <v>82053</v>
      </c>
      <c r="F2028">
        <v>3</v>
      </c>
      <c r="G2028">
        <f t="shared" si="45"/>
        <v>68924.52</v>
      </c>
    </row>
    <row r="2029" spans="1:7" x14ac:dyDescent="0.3">
      <c r="A2029">
        <v>2016</v>
      </c>
      <c r="B2029" t="str">
        <f t="shared" si="44"/>
        <v>2016.4.55</v>
      </c>
      <c r="C2029" t="s">
        <v>67</v>
      </c>
      <c r="D2029">
        <f>VLOOKUP(C2029,[1]StateCodeMapping!$A$2:$B$52,2,FALSE)</f>
        <v>55</v>
      </c>
      <c r="E2029">
        <v>82053</v>
      </c>
      <c r="F2029">
        <v>4</v>
      </c>
      <c r="G2029">
        <f t="shared" si="45"/>
        <v>82053</v>
      </c>
    </row>
    <row r="2030" spans="1:7" x14ac:dyDescent="0.3">
      <c r="A2030">
        <v>2016</v>
      </c>
      <c r="B2030" t="str">
        <f t="shared" si="44"/>
        <v>2016.5.55</v>
      </c>
      <c r="C2030" t="s">
        <v>67</v>
      </c>
      <c r="D2030">
        <f>VLOOKUP(C2030,[1]StateCodeMapping!$A$2:$B$52,2,FALSE)</f>
        <v>55</v>
      </c>
      <c r="E2030">
        <v>82053</v>
      </c>
      <c r="F2030">
        <v>5</v>
      </c>
      <c r="G2030">
        <f t="shared" si="45"/>
        <v>95181.48000000001</v>
      </c>
    </row>
    <row r="2031" spans="1:7" x14ac:dyDescent="0.3">
      <c r="A2031">
        <v>2016</v>
      </c>
      <c r="B2031" t="str">
        <f t="shared" si="44"/>
        <v>2016.6.55</v>
      </c>
      <c r="C2031" t="s">
        <v>67</v>
      </c>
      <c r="D2031">
        <f>VLOOKUP(C2031,[1]StateCodeMapping!$A$2:$B$52,2,FALSE)</f>
        <v>55</v>
      </c>
      <c r="E2031">
        <v>82053</v>
      </c>
      <c r="F2031">
        <v>6</v>
      </c>
      <c r="G2031">
        <f t="shared" si="45"/>
        <v>108309.96</v>
      </c>
    </row>
    <row r="2032" spans="1:7" x14ac:dyDescent="0.3">
      <c r="A2032">
        <v>2016</v>
      </c>
      <c r="B2032" t="str">
        <f t="shared" si="44"/>
        <v>2016.7.55</v>
      </c>
      <c r="C2032" t="s">
        <v>67</v>
      </c>
      <c r="D2032">
        <f>VLOOKUP(C2032,[1]StateCodeMapping!$A$2:$B$52,2,FALSE)</f>
        <v>55</v>
      </c>
      <c r="E2032">
        <v>82053</v>
      </c>
      <c r="F2032">
        <v>7</v>
      </c>
      <c r="G2032">
        <f t="shared" si="45"/>
        <v>121438.44</v>
      </c>
    </row>
    <row r="2033" spans="1:7" x14ac:dyDescent="0.3">
      <c r="A2033">
        <v>2016</v>
      </c>
      <c r="B2033" t="str">
        <f t="shared" si="44"/>
        <v>2016.8.55</v>
      </c>
      <c r="C2033" t="s">
        <v>67</v>
      </c>
      <c r="D2033">
        <f>VLOOKUP(C2033,[1]StateCodeMapping!$A$2:$B$52,2,FALSE)</f>
        <v>55</v>
      </c>
      <c r="E2033">
        <v>82053</v>
      </c>
      <c r="F2033">
        <v>8</v>
      </c>
      <c r="G2033">
        <f t="shared" si="45"/>
        <v>134566.92000000001</v>
      </c>
    </row>
    <row r="2034" spans="1:7" x14ac:dyDescent="0.3">
      <c r="A2034">
        <v>2016</v>
      </c>
      <c r="B2034" t="str">
        <f t="shared" si="44"/>
        <v>2016.1.56</v>
      </c>
      <c r="C2034" t="s">
        <v>68</v>
      </c>
      <c r="D2034">
        <f>VLOOKUP(C2034,[1]StateCodeMapping!$A$2:$B$52,2,FALSE)</f>
        <v>56</v>
      </c>
      <c r="E2034">
        <v>79777</v>
      </c>
      <c r="F2034">
        <v>1</v>
      </c>
      <c r="G2034">
        <f t="shared" si="45"/>
        <v>41484.04</v>
      </c>
    </row>
    <row r="2035" spans="1:7" x14ac:dyDescent="0.3">
      <c r="A2035">
        <v>2016</v>
      </c>
      <c r="B2035" t="str">
        <f t="shared" si="44"/>
        <v>2016.2.56</v>
      </c>
      <c r="C2035" t="s">
        <v>68</v>
      </c>
      <c r="D2035">
        <f>VLOOKUP(C2035,[1]StateCodeMapping!$A$2:$B$52,2,FALSE)</f>
        <v>56</v>
      </c>
      <c r="E2035">
        <v>79777</v>
      </c>
      <c r="F2035">
        <v>2</v>
      </c>
      <c r="G2035">
        <f t="shared" si="45"/>
        <v>54248.36</v>
      </c>
    </row>
    <row r="2036" spans="1:7" x14ac:dyDescent="0.3">
      <c r="A2036">
        <v>2016</v>
      </c>
      <c r="B2036" t="str">
        <f t="shared" si="44"/>
        <v>2016.3.56</v>
      </c>
      <c r="C2036" t="s">
        <v>68</v>
      </c>
      <c r="D2036">
        <f>VLOOKUP(C2036,[1]StateCodeMapping!$A$2:$B$52,2,FALSE)</f>
        <v>56</v>
      </c>
      <c r="E2036">
        <v>79777</v>
      </c>
      <c r="F2036">
        <v>3</v>
      </c>
      <c r="G2036">
        <f t="shared" si="45"/>
        <v>67012.680000000008</v>
      </c>
    </row>
    <row r="2037" spans="1:7" x14ac:dyDescent="0.3">
      <c r="A2037">
        <v>2016</v>
      </c>
      <c r="B2037" t="str">
        <f t="shared" si="44"/>
        <v>2016.4.56</v>
      </c>
      <c r="C2037" t="s">
        <v>68</v>
      </c>
      <c r="D2037">
        <f>VLOOKUP(C2037,[1]StateCodeMapping!$A$2:$B$52,2,FALSE)</f>
        <v>56</v>
      </c>
      <c r="E2037">
        <v>79777</v>
      </c>
      <c r="F2037">
        <v>4</v>
      </c>
      <c r="G2037">
        <f t="shared" si="45"/>
        <v>79777</v>
      </c>
    </row>
    <row r="2038" spans="1:7" x14ac:dyDescent="0.3">
      <c r="A2038">
        <v>2016</v>
      </c>
      <c r="B2038" t="str">
        <f t="shared" si="44"/>
        <v>2016.5.56</v>
      </c>
      <c r="C2038" t="s">
        <v>68</v>
      </c>
      <c r="D2038">
        <f>VLOOKUP(C2038,[1]StateCodeMapping!$A$2:$B$52,2,FALSE)</f>
        <v>56</v>
      </c>
      <c r="E2038">
        <v>79777</v>
      </c>
      <c r="F2038">
        <v>5</v>
      </c>
      <c r="G2038">
        <f t="shared" si="45"/>
        <v>92541.32</v>
      </c>
    </row>
    <row r="2039" spans="1:7" x14ac:dyDescent="0.3">
      <c r="A2039">
        <v>2016</v>
      </c>
      <c r="B2039" t="str">
        <f t="shared" si="44"/>
        <v>2016.6.56</v>
      </c>
      <c r="C2039" t="s">
        <v>68</v>
      </c>
      <c r="D2039">
        <f>VLOOKUP(C2039,[1]StateCodeMapping!$A$2:$B$52,2,FALSE)</f>
        <v>56</v>
      </c>
      <c r="E2039">
        <v>79777</v>
      </c>
      <c r="F2039">
        <v>6</v>
      </c>
      <c r="G2039">
        <f t="shared" si="45"/>
        <v>105305.64</v>
      </c>
    </row>
    <row r="2040" spans="1:7" x14ac:dyDescent="0.3">
      <c r="A2040">
        <v>2016</v>
      </c>
      <c r="B2040" t="str">
        <f t="shared" si="44"/>
        <v>2016.7.56</v>
      </c>
      <c r="C2040" t="s">
        <v>68</v>
      </c>
      <c r="D2040">
        <f>VLOOKUP(C2040,[1]StateCodeMapping!$A$2:$B$52,2,FALSE)</f>
        <v>56</v>
      </c>
      <c r="E2040">
        <v>79777</v>
      </c>
      <c r="F2040">
        <v>7</v>
      </c>
      <c r="G2040">
        <f t="shared" si="45"/>
        <v>118069.95999999999</v>
      </c>
    </row>
    <row r="2041" spans="1:7" x14ac:dyDescent="0.3">
      <c r="A2041">
        <v>2016</v>
      </c>
      <c r="B2041" t="str">
        <f t="shared" si="44"/>
        <v>2016.8.56</v>
      </c>
      <c r="C2041" t="s">
        <v>68</v>
      </c>
      <c r="D2041">
        <f>VLOOKUP(C2041,[1]StateCodeMapping!$A$2:$B$52,2,FALSE)</f>
        <v>56</v>
      </c>
      <c r="E2041">
        <v>79777</v>
      </c>
      <c r="F2041">
        <v>8</v>
      </c>
      <c r="G2041">
        <f t="shared" si="45"/>
        <v>130834.28000000001</v>
      </c>
    </row>
    <row r="2042" spans="1:7" x14ac:dyDescent="0.3">
      <c r="A2042">
        <v>2015</v>
      </c>
      <c r="B2042" t="str">
        <f t="shared" si="44"/>
        <v>2015.1.1</v>
      </c>
      <c r="C2042" t="s">
        <v>3</v>
      </c>
      <c r="D2042">
        <f>VLOOKUP(C2042,[1]StateCodeMapping!$A$2:$B$52,2,FALSE)</f>
        <v>1</v>
      </c>
      <c r="E2042">
        <v>65575</v>
      </c>
      <c r="F2042">
        <v>1</v>
      </c>
      <c r="G2042">
        <f t="shared" si="45"/>
        <v>34099</v>
      </c>
    </row>
    <row r="2043" spans="1:7" x14ac:dyDescent="0.3">
      <c r="A2043">
        <v>2015</v>
      </c>
      <c r="B2043" t="str">
        <f t="shared" si="44"/>
        <v>2015.2.1</v>
      </c>
      <c r="C2043" t="s">
        <v>3</v>
      </c>
      <c r="D2043">
        <f>VLOOKUP(C2043,[1]StateCodeMapping!$A$2:$B$52,2,FALSE)</f>
        <v>1</v>
      </c>
      <c r="E2043">
        <v>65575</v>
      </c>
      <c r="F2043">
        <v>2</v>
      </c>
      <c r="G2043">
        <f t="shared" si="45"/>
        <v>44591</v>
      </c>
    </row>
    <row r="2044" spans="1:7" x14ac:dyDescent="0.3">
      <c r="A2044">
        <v>2015</v>
      </c>
      <c r="B2044" t="str">
        <f t="shared" si="44"/>
        <v>2015.3.1</v>
      </c>
      <c r="C2044" t="s">
        <v>3</v>
      </c>
      <c r="D2044">
        <f>VLOOKUP(C2044,[1]StateCodeMapping!$A$2:$B$52,2,FALSE)</f>
        <v>1</v>
      </c>
      <c r="E2044">
        <v>65575</v>
      </c>
      <c r="F2044">
        <v>3</v>
      </c>
      <c r="G2044">
        <f t="shared" si="45"/>
        <v>55083.000000000007</v>
      </c>
    </row>
    <row r="2045" spans="1:7" x14ac:dyDescent="0.3">
      <c r="A2045">
        <v>2015</v>
      </c>
      <c r="B2045" t="str">
        <f t="shared" si="44"/>
        <v>2015.4.1</v>
      </c>
      <c r="C2045" t="s">
        <v>3</v>
      </c>
      <c r="D2045">
        <f>VLOOKUP(C2045,[1]StateCodeMapping!$A$2:$B$52,2,FALSE)</f>
        <v>1</v>
      </c>
      <c r="E2045">
        <v>65575</v>
      </c>
      <c r="F2045">
        <v>4</v>
      </c>
      <c r="G2045">
        <f t="shared" si="45"/>
        <v>65575</v>
      </c>
    </row>
    <row r="2046" spans="1:7" x14ac:dyDescent="0.3">
      <c r="A2046">
        <v>2015</v>
      </c>
      <c r="B2046" t="str">
        <f t="shared" si="44"/>
        <v>2015.5.1</v>
      </c>
      <c r="C2046" t="s">
        <v>3</v>
      </c>
      <c r="D2046">
        <f>VLOOKUP(C2046,[1]StateCodeMapping!$A$2:$B$52,2,FALSE)</f>
        <v>1</v>
      </c>
      <c r="E2046">
        <v>65575</v>
      </c>
      <c r="F2046">
        <v>5</v>
      </c>
      <c r="G2046">
        <f t="shared" si="45"/>
        <v>76067.000000000015</v>
      </c>
    </row>
    <row r="2047" spans="1:7" x14ac:dyDescent="0.3">
      <c r="A2047">
        <v>2015</v>
      </c>
      <c r="B2047" t="str">
        <f t="shared" si="44"/>
        <v>2015.6.1</v>
      </c>
      <c r="C2047" t="s">
        <v>3</v>
      </c>
      <c r="D2047">
        <f>VLOOKUP(C2047,[1]StateCodeMapping!$A$2:$B$52,2,FALSE)</f>
        <v>1</v>
      </c>
      <c r="E2047">
        <v>65575</v>
      </c>
      <c r="F2047">
        <v>6</v>
      </c>
      <c r="G2047">
        <f t="shared" si="45"/>
        <v>86559</v>
      </c>
    </row>
    <row r="2048" spans="1:7" x14ac:dyDescent="0.3">
      <c r="A2048">
        <v>2015</v>
      </c>
      <c r="B2048" t="str">
        <f t="shared" si="44"/>
        <v>2015.7.1</v>
      </c>
      <c r="C2048" t="s">
        <v>3</v>
      </c>
      <c r="D2048">
        <f>VLOOKUP(C2048,[1]StateCodeMapping!$A$2:$B$52,2,FALSE)</f>
        <v>1</v>
      </c>
      <c r="E2048">
        <v>65575</v>
      </c>
      <c r="F2048">
        <v>7</v>
      </c>
      <c r="G2048">
        <f t="shared" si="45"/>
        <v>97051</v>
      </c>
    </row>
    <row r="2049" spans="1:7" x14ac:dyDescent="0.3">
      <c r="A2049">
        <v>2015</v>
      </c>
      <c r="B2049" t="str">
        <f t="shared" si="44"/>
        <v>2015.8.1</v>
      </c>
      <c r="C2049" t="s">
        <v>3</v>
      </c>
      <c r="D2049">
        <f>VLOOKUP(C2049,[1]StateCodeMapping!$A$2:$B$52,2,FALSE)</f>
        <v>1</v>
      </c>
      <c r="E2049">
        <v>65575</v>
      </c>
      <c r="F2049">
        <v>8</v>
      </c>
      <c r="G2049">
        <f t="shared" si="45"/>
        <v>107543.00000000001</v>
      </c>
    </row>
    <row r="2050" spans="1:7" x14ac:dyDescent="0.3">
      <c r="A2050">
        <v>2015</v>
      </c>
      <c r="B2050" t="str">
        <f t="shared" ref="B2050:B2113" si="46">A2050&amp;"."&amp;F2050&amp;"."&amp;D2050</f>
        <v>2015.1.2</v>
      </c>
      <c r="C2050" t="s">
        <v>21</v>
      </c>
      <c r="D2050">
        <f>VLOOKUP(C2050,[1]StateCodeMapping!$A$2:$B$52,2,FALSE)</f>
        <v>2</v>
      </c>
      <c r="E2050">
        <v>89082</v>
      </c>
      <c r="F2050">
        <v>1</v>
      </c>
      <c r="G2050">
        <f t="shared" ref="G2050:G2113" si="47">E2050*(0.52+(F2050-1)*0.16)</f>
        <v>46322.64</v>
      </c>
    </row>
    <row r="2051" spans="1:7" x14ac:dyDescent="0.3">
      <c r="A2051">
        <v>2015</v>
      </c>
      <c r="B2051" t="str">
        <f t="shared" si="46"/>
        <v>2015.2.2</v>
      </c>
      <c r="C2051" t="s">
        <v>21</v>
      </c>
      <c r="D2051">
        <f>VLOOKUP(C2051,[1]StateCodeMapping!$A$2:$B$52,2,FALSE)</f>
        <v>2</v>
      </c>
      <c r="E2051">
        <v>89082</v>
      </c>
      <c r="F2051">
        <v>2</v>
      </c>
      <c r="G2051">
        <f t="shared" si="47"/>
        <v>60575.76</v>
      </c>
    </row>
    <row r="2052" spans="1:7" x14ac:dyDescent="0.3">
      <c r="A2052">
        <v>2015</v>
      </c>
      <c r="B2052" t="str">
        <f t="shared" si="46"/>
        <v>2015.3.2</v>
      </c>
      <c r="C2052" t="s">
        <v>21</v>
      </c>
      <c r="D2052">
        <f>VLOOKUP(C2052,[1]StateCodeMapping!$A$2:$B$52,2,FALSE)</f>
        <v>2</v>
      </c>
      <c r="E2052">
        <v>89082</v>
      </c>
      <c r="F2052">
        <v>3</v>
      </c>
      <c r="G2052">
        <f t="shared" si="47"/>
        <v>74828.88</v>
      </c>
    </row>
    <row r="2053" spans="1:7" x14ac:dyDescent="0.3">
      <c r="A2053">
        <v>2015</v>
      </c>
      <c r="B2053" t="str">
        <f t="shared" si="46"/>
        <v>2015.4.2</v>
      </c>
      <c r="C2053" t="s">
        <v>21</v>
      </c>
      <c r="D2053">
        <f>VLOOKUP(C2053,[1]StateCodeMapping!$A$2:$B$52,2,FALSE)</f>
        <v>2</v>
      </c>
      <c r="E2053">
        <v>89082</v>
      </c>
      <c r="F2053">
        <v>4</v>
      </c>
      <c r="G2053">
        <f t="shared" si="47"/>
        <v>89082</v>
      </c>
    </row>
    <row r="2054" spans="1:7" x14ac:dyDescent="0.3">
      <c r="A2054">
        <v>2015</v>
      </c>
      <c r="B2054" t="str">
        <f t="shared" si="46"/>
        <v>2015.5.2</v>
      </c>
      <c r="C2054" t="s">
        <v>21</v>
      </c>
      <c r="D2054">
        <f>VLOOKUP(C2054,[1]StateCodeMapping!$A$2:$B$52,2,FALSE)</f>
        <v>2</v>
      </c>
      <c r="E2054">
        <v>89082</v>
      </c>
      <c r="F2054">
        <v>5</v>
      </c>
      <c r="G2054">
        <f t="shared" si="47"/>
        <v>103335.12000000001</v>
      </c>
    </row>
    <row r="2055" spans="1:7" x14ac:dyDescent="0.3">
      <c r="A2055">
        <v>2015</v>
      </c>
      <c r="B2055" t="str">
        <f t="shared" si="46"/>
        <v>2015.6.2</v>
      </c>
      <c r="C2055" t="s">
        <v>21</v>
      </c>
      <c r="D2055">
        <f>VLOOKUP(C2055,[1]StateCodeMapping!$A$2:$B$52,2,FALSE)</f>
        <v>2</v>
      </c>
      <c r="E2055">
        <v>89082</v>
      </c>
      <c r="F2055">
        <v>6</v>
      </c>
      <c r="G2055">
        <f t="shared" si="47"/>
        <v>117588.24</v>
      </c>
    </row>
    <row r="2056" spans="1:7" x14ac:dyDescent="0.3">
      <c r="A2056">
        <v>2015</v>
      </c>
      <c r="B2056" t="str">
        <f t="shared" si="46"/>
        <v>2015.7.2</v>
      </c>
      <c r="C2056" t="s">
        <v>21</v>
      </c>
      <c r="D2056">
        <f>VLOOKUP(C2056,[1]StateCodeMapping!$A$2:$B$52,2,FALSE)</f>
        <v>2</v>
      </c>
      <c r="E2056">
        <v>89082</v>
      </c>
      <c r="F2056">
        <v>7</v>
      </c>
      <c r="G2056">
        <f t="shared" si="47"/>
        <v>131841.35999999999</v>
      </c>
    </row>
    <row r="2057" spans="1:7" x14ac:dyDescent="0.3">
      <c r="A2057">
        <v>2015</v>
      </c>
      <c r="B2057" t="str">
        <f t="shared" si="46"/>
        <v>2015.8.2</v>
      </c>
      <c r="C2057" t="s">
        <v>21</v>
      </c>
      <c r="D2057">
        <f>VLOOKUP(C2057,[1]StateCodeMapping!$A$2:$B$52,2,FALSE)</f>
        <v>2</v>
      </c>
      <c r="E2057">
        <v>89082</v>
      </c>
      <c r="F2057">
        <v>8</v>
      </c>
      <c r="G2057">
        <f t="shared" si="47"/>
        <v>146094.48000000001</v>
      </c>
    </row>
    <row r="2058" spans="1:7" x14ac:dyDescent="0.3">
      <c r="A2058">
        <v>2015</v>
      </c>
      <c r="B2058" t="str">
        <f t="shared" si="46"/>
        <v>2015.1.4</v>
      </c>
      <c r="C2058" t="s">
        <v>25</v>
      </c>
      <c r="D2058">
        <f>VLOOKUP(C2058,[1]StateCodeMapping!$A$2:$B$52,2,FALSE)</f>
        <v>4</v>
      </c>
      <c r="E2058">
        <v>63560</v>
      </c>
      <c r="F2058">
        <v>1</v>
      </c>
      <c r="G2058">
        <f t="shared" si="47"/>
        <v>33051.200000000004</v>
      </c>
    </row>
    <row r="2059" spans="1:7" x14ac:dyDescent="0.3">
      <c r="A2059">
        <v>2015</v>
      </c>
      <c r="B2059" t="str">
        <f t="shared" si="46"/>
        <v>2015.2.4</v>
      </c>
      <c r="C2059" t="s">
        <v>25</v>
      </c>
      <c r="D2059">
        <f>VLOOKUP(C2059,[1]StateCodeMapping!$A$2:$B$52,2,FALSE)</f>
        <v>4</v>
      </c>
      <c r="E2059">
        <v>63560</v>
      </c>
      <c r="F2059">
        <v>2</v>
      </c>
      <c r="G2059">
        <f t="shared" si="47"/>
        <v>43220.800000000003</v>
      </c>
    </row>
    <row r="2060" spans="1:7" x14ac:dyDescent="0.3">
      <c r="A2060">
        <v>2015</v>
      </c>
      <c r="B2060" t="str">
        <f t="shared" si="46"/>
        <v>2015.3.4</v>
      </c>
      <c r="C2060" t="s">
        <v>25</v>
      </c>
      <c r="D2060">
        <f>VLOOKUP(C2060,[1]StateCodeMapping!$A$2:$B$52,2,FALSE)</f>
        <v>4</v>
      </c>
      <c r="E2060">
        <v>63560</v>
      </c>
      <c r="F2060">
        <v>3</v>
      </c>
      <c r="G2060">
        <f t="shared" si="47"/>
        <v>53390.400000000001</v>
      </c>
    </row>
    <row r="2061" spans="1:7" x14ac:dyDescent="0.3">
      <c r="A2061">
        <v>2015</v>
      </c>
      <c r="B2061" t="str">
        <f t="shared" si="46"/>
        <v>2015.4.4</v>
      </c>
      <c r="C2061" t="s">
        <v>25</v>
      </c>
      <c r="D2061">
        <f>VLOOKUP(C2061,[1]StateCodeMapping!$A$2:$B$52,2,FALSE)</f>
        <v>4</v>
      </c>
      <c r="E2061">
        <v>63560</v>
      </c>
      <c r="F2061">
        <v>4</v>
      </c>
      <c r="G2061">
        <f t="shared" si="47"/>
        <v>63560</v>
      </c>
    </row>
    <row r="2062" spans="1:7" x14ac:dyDescent="0.3">
      <c r="A2062">
        <v>2015</v>
      </c>
      <c r="B2062" t="str">
        <f t="shared" si="46"/>
        <v>2015.5.4</v>
      </c>
      <c r="C2062" t="s">
        <v>25</v>
      </c>
      <c r="D2062">
        <f>VLOOKUP(C2062,[1]StateCodeMapping!$A$2:$B$52,2,FALSE)</f>
        <v>4</v>
      </c>
      <c r="E2062">
        <v>63560</v>
      </c>
      <c r="F2062">
        <v>5</v>
      </c>
      <c r="G2062">
        <f t="shared" si="47"/>
        <v>73729.600000000006</v>
      </c>
    </row>
    <row r="2063" spans="1:7" x14ac:dyDescent="0.3">
      <c r="A2063">
        <v>2015</v>
      </c>
      <c r="B2063" t="str">
        <f t="shared" si="46"/>
        <v>2015.6.4</v>
      </c>
      <c r="C2063" t="s">
        <v>25</v>
      </c>
      <c r="D2063">
        <f>VLOOKUP(C2063,[1]StateCodeMapping!$A$2:$B$52,2,FALSE)</f>
        <v>4</v>
      </c>
      <c r="E2063">
        <v>63560</v>
      </c>
      <c r="F2063">
        <v>6</v>
      </c>
      <c r="G2063">
        <f t="shared" si="47"/>
        <v>83899.199999999997</v>
      </c>
    </row>
    <row r="2064" spans="1:7" x14ac:dyDescent="0.3">
      <c r="A2064">
        <v>2015</v>
      </c>
      <c r="B2064" t="str">
        <f t="shared" si="46"/>
        <v>2015.7.4</v>
      </c>
      <c r="C2064" t="s">
        <v>25</v>
      </c>
      <c r="D2064">
        <f>VLOOKUP(C2064,[1]StateCodeMapping!$A$2:$B$52,2,FALSE)</f>
        <v>4</v>
      </c>
      <c r="E2064">
        <v>63560</v>
      </c>
      <c r="F2064">
        <v>7</v>
      </c>
      <c r="G2064">
        <f t="shared" si="47"/>
        <v>94068.800000000003</v>
      </c>
    </row>
    <row r="2065" spans="1:7" x14ac:dyDescent="0.3">
      <c r="A2065">
        <v>2015</v>
      </c>
      <c r="B2065" t="str">
        <f t="shared" si="46"/>
        <v>2015.8.4</v>
      </c>
      <c r="C2065" t="s">
        <v>25</v>
      </c>
      <c r="D2065">
        <f>VLOOKUP(C2065,[1]StateCodeMapping!$A$2:$B$52,2,FALSE)</f>
        <v>4</v>
      </c>
      <c r="E2065">
        <v>63560</v>
      </c>
      <c r="F2065">
        <v>8</v>
      </c>
      <c r="G2065">
        <f t="shared" si="47"/>
        <v>104238.40000000001</v>
      </c>
    </row>
    <row r="2066" spans="1:7" x14ac:dyDescent="0.3">
      <c r="A2066">
        <v>2015</v>
      </c>
      <c r="B2066" t="str">
        <f t="shared" si="46"/>
        <v>2015.1.5</v>
      </c>
      <c r="C2066" t="s">
        <v>26</v>
      </c>
      <c r="D2066">
        <f>VLOOKUP(C2066,[1]StateCodeMapping!$A$2:$B$52,2,FALSE)</f>
        <v>5</v>
      </c>
      <c r="E2066">
        <v>58947</v>
      </c>
      <c r="F2066">
        <v>1</v>
      </c>
      <c r="G2066">
        <f t="shared" si="47"/>
        <v>30652.440000000002</v>
      </c>
    </row>
    <row r="2067" spans="1:7" x14ac:dyDescent="0.3">
      <c r="A2067">
        <v>2015</v>
      </c>
      <c r="B2067" t="str">
        <f t="shared" si="46"/>
        <v>2015.2.5</v>
      </c>
      <c r="C2067" t="s">
        <v>26</v>
      </c>
      <c r="D2067">
        <f>VLOOKUP(C2067,[1]StateCodeMapping!$A$2:$B$52,2,FALSE)</f>
        <v>5</v>
      </c>
      <c r="E2067">
        <v>58947</v>
      </c>
      <c r="F2067">
        <v>2</v>
      </c>
      <c r="G2067">
        <f t="shared" si="47"/>
        <v>40083.960000000006</v>
      </c>
    </row>
    <row r="2068" spans="1:7" x14ac:dyDescent="0.3">
      <c r="A2068">
        <v>2015</v>
      </c>
      <c r="B2068" t="str">
        <f t="shared" si="46"/>
        <v>2015.3.5</v>
      </c>
      <c r="C2068" t="s">
        <v>26</v>
      </c>
      <c r="D2068">
        <f>VLOOKUP(C2068,[1]StateCodeMapping!$A$2:$B$52,2,FALSE)</f>
        <v>5</v>
      </c>
      <c r="E2068">
        <v>58947</v>
      </c>
      <c r="F2068">
        <v>3</v>
      </c>
      <c r="G2068">
        <f t="shared" si="47"/>
        <v>49515.48</v>
      </c>
    </row>
    <row r="2069" spans="1:7" x14ac:dyDescent="0.3">
      <c r="A2069">
        <v>2015</v>
      </c>
      <c r="B2069" t="str">
        <f t="shared" si="46"/>
        <v>2015.4.5</v>
      </c>
      <c r="C2069" t="s">
        <v>26</v>
      </c>
      <c r="D2069">
        <f>VLOOKUP(C2069,[1]StateCodeMapping!$A$2:$B$52,2,FALSE)</f>
        <v>5</v>
      </c>
      <c r="E2069">
        <v>58947</v>
      </c>
      <c r="F2069">
        <v>4</v>
      </c>
      <c r="G2069">
        <f t="shared" si="47"/>
        <v>58947</v>
      </c>
    </row>
    <row r="2070" spans="1:7" x14ac:dyDescent="0.3">
      <c r="A2070">
        <v>2015</v>
      </c>
      <c r="B2070" t="str">
        <f t="shared" si="46"/>
        <v>2015.5.5</v>
      </c>
      <c r="C2070" t="s">
        <v>26</v>
      </c>
      <c r="D2070">
        <f>VLOOKUP(C2070,[1]StateCodeMapping!$A$2:$B$52,2,FALSE)</f>
        <v>5</v>
      </c>
      <c r="E2070">
        <v>58947</v>
      </c>
      <c r="F2070">
        <v>5</v>
      </c>
      <c r="G2070">
        <f t="shared" si="47"/>
        <v>68378.52</v>
      </c>
    </row>
    <row r="2071" spans="1:7" x14ac:dyDescent="0.3">
      <c r="A2071">
        <v>2015</v>
      </c>
      <c r="B2071" t="str">
        <f t="shared" si="46"/>
        <v>2015.6.5</v>
      </c>
      <c r="C2071" t="s">
        <v>26</v>
      </c>
      <c r="D2071">
        <f>VLOOKUP(C2071,[1]StateCodeMapping!$A$2:$B$52,2,FALSE)</f>
        <v>5</v>
      </c>
      <c r="E2071">
        <v>58947</v>
      </c>
      <c r="F2071">
        <v>6</v>
      </c>
      <c r="G2071">
        <f t="shared" si="47"/>
        <v>77810.040000000008</v>
      </c>
    </row>
    <row r="2072" spans="1:7" x14ac:dyDescent="0.3">
      <c r="A2072">
        <v>2015</v>
      </c>
      <c r="B2072" t="str">
        <f t="shared" si="46"/>
        <v>2015.7.5</v>
      </c>
      <c r="C2072" t="s">
        <v>26</v>
      </c>
      <c r="D2072">
        <f>VLOOKUP(C2072,[1]StateCodeMapping!$A$2:$B$52,2,FALSE)</f>
        <v>5</v>
      </c>
      <c r="E2072">
        <v>58947</v>
      </c>
      <c r="F2072">
        <v>7</v>
      </c>
      <c r="G2072">
        <f t="shared" si="47"/>
        <v>87241.56</v>
      </c>
    </row>
    <row r="2073" spans="1:7" x14ac:dyDescent="0.3">
      <c r="A2073">
        <v>2015</v>
      </c>
      <c r="B2073" t="str">
        <f t="shared" si="46"/>
        <v>2015.8.5</v>
      </c>
      <c r="C2073" t="s">
        <v>26</v>
      </c>
      <c r="D2073">
        <f>VLOOKUP(C2073,[1]StateCodeMapping!$A$2:$B$52,2,FALSE)</f>
        <v>5</v>
      </c>
      <c r="E2073">
        <v>58947</v>
      </c>
      <c r="F2073">
        <v>8</v>
      </c>
      <c r="G2073">
        <f t="shared" si="47"/>
        <v>96673.08</v>
      </c>
    </row>
    <row r="2074" spans="1:7" x14ac:dyDescent="0.3">
      <c r="A2074">
        <v>2015</v>
      </c>
      <c r="B2074" t="str">
        <f t="shared" si="46"/>
        <v>2015.1.6</v>
      </c>
      <c r="C2074" t="s">
        <v>27</v>
      </c>
      <c r="D2074">
        <f>VLOOKUP(C2074,[1]StateCodeMapping!$A$2:$B$52,2,FALSE)</f>
        <v>6</v>
      </c>
      <c r="E2074">
        <v>76804</v>
      </c>
      <c r="F2074">
        <v>1</v>
      </c>
      <c r="G2074">
        <f t="shared" si="47"/>
        <v>39938.080000000002</v>
      </c>
    </row>
    <row r="2075" spans="1:7" x14ac:dyDescent="0.3">
      <c r="A2075">
        <v>2015</v>
      </c>
      <c r="B2075" t="str">
        <f t="shared" si="46"/>
        <v>2015.2.6</v>
      </c>
      <c r="C2075" t="s">
        <v>27</v>
      </c>
      <c r="D2075">
        <f>VLOOKUP(C2075,[1]StateCodeMapping!$A$2:$B$52,2,FALSE)</f>
        <v>6</v>
      </c>
      <c r="E2075">
        <v>76804</v>
      </c>
      <c r="F2075">
        <v>2</v>
      </c>
      <c r="G2075">
        <f t="shared" si="47"/>
        <v>52226.720000000001</v>
      </c>
    </row>
    <row r="2076" spans="1:7" x14ac:dyDescent="0.3">
      <c r="A2076">
        <v>2015</v>
      </c>
      <c r="B2076" t="str">
        <f t="shared" si="46"/>
        <v>2015.3.6</v>
      </c>
      <c r="C2076" t="s">
        <v>27</v>
      </c>
      <c r="D2076">
        <f>VLOOKUP(C2076,[1]StateCodeMapping!$A$2:$B$52,2,FALSE)</f>
        <v>6</v>
      </c>
      <c r="E2076">
        <v>76804</v>
      </c>
      <c r="F2076">
        <v>3</v>
      </c>
      <c r="G2076">
        <f t="shared" si="47"/>
        <v>64515.360000000008</v>
      </c>
    </row>
    <row r="2077" spans="1:7" x14ac:dyDescent="0.3">
      <c r="A2077">
        <v>2015</v>
      </c>
      <c r="B2077" t="str">
        <f t="shared" si="46"/>
        <v>2015.4.6</v>
      </c>
      <c r="C2077" t="s">
        <v>27</v>
      </c>
      <c r="D2077">
        <f>VLOOKUP(C2077,[1]StateCodeMapping!$A$2:$B$52,2,FALSE)</f>
        <v>6</v>
      </c>
      <c r="E2077">
        <v>76804</v>
      </c>
      <c r="F2077">
        <v>4</v>
      </c>
      <c r="G2077">
        <f t="shared" si="47"/>
        <v>76804</v>
      </c>
    </row>
    <row r="2078" spans="1:7" x14ac:dyDescent="0.3">
      <c r="A2078">
        <v>2015</v>
      </c>
      <c r="B2078" t="str">
        <f t="shared" si="46"/>
        <v>2015.5.6</v>
      </c>
      <c r="C2078" t="s">
        <v>27</v>
      </c>
      <c r="D2078">
        <f>VLOOKUP(C2078,[1]StateCodeMapping!$A$2:$B$52,2,FALSE)</f>
        <v>6</v>
      </c>
      <c r="E2078">
        <v>76804</v>
      </c>
      <c r="F2078">
        <v>5</v>
      </c>
      <c r="G2078">
        <f t="shared" si="47"/>
        <v>89092.640000000014</v>
      </c>
    </row>
    <row r="2079" spans="1:7" x14ac:dyDescent="0.3">
      <c r="A2079">
        <v>2015</v>
      </c>
      <c r="B2079" t="str">
        <f t="shared" si="46"/>
        <v>2015.6.6</v>
      </c>
      <c r="C2079" t="s">
        <v>27</v>
      </c>
      <c r="D2079">
        <f>VLOOKUP(C2079,[1]StateCodeMapping!$A$2:$B$52,2,FALSE)</f>
        <v>6</v>
      </c>
      <c r="E2079">
        <v>76804</v>
      </c>
      <c r="F2079">
        <v>6</v>
      </c>
      <c r="G2079">
        <f t="shared" si="47"/>
        <v>101381.28</v>
      </c>
    </row>
    <row r="2080" spans="1:7" x14ac:dyDescent="0.3">
      <c r="A2080">
        <v>2015</v>
      </c>
      <c r="B2080" t="str">
        <f t="shared" si="46"/>
        <v>2015.7.6</v>
      </c>
      <c r="C2080" t="s">
        <v>27</v>
      </c>
      <c r="D2080">
        <f>VLOOKUP(C2080,[1]StateCodeMapping!$A$2:$B$52,2,FALSE)</f>
        <v>6</v>
      </c>
      <c r="E2080">
        <v>76804</v>
      </c>
      <c r="F2080">
        <v>7</v>
      </c>
      <c r="G2080">
        <f t="shared" si="47"/>
        <v>113669.92</v>
      </c>
    </row>
    <row r="2081" spans="1:7" x14ac:dyDescent="0.3">
      <c r="A2081">
        <v>2015</v>
      </c>
      <c r="B2081" t="str">
        <f t="shared" si="46"/>
        <v>2015.8.6</v>
      </c>
      <c r="C2081" t="s">
        <v>27</v>
      </c>
      <c r="D2081">
        <f>VLOOKUP(C2081,[1]StateCodeMapping!$A$2:$B$52,2,FALSE)</f>
        <v>6</v>
      </c>
      <c r="E2081">
        <v>76804</v>
      </c>
      <c r="F2081">
        <v>8</v>
      </c>
      <c r="G2081">
        <f t="shared" si="47"/>
        <v>125958.56000000001</v>
      </c>
    </row>
    <row r="2082" spans="1:7" x14ac:dyDescent="0.3">
      <c r="A2082">
        <v>2015</v>
      </c>
      <c r="B2082" t="str">
        <f t="shared" si="46"/>
        <v>2015.1.8</v>
      </c>
      <c r="C2082" t="s">
        <v>28</v>
      </c>
      <c r="D2082">
        <f>VLOOKUP(C2082,[1]StateCodeMapping!$A$2:$B$52,2,FALSE)</f>
        <v>8</v>
      </c>
      <c r="E2082">
        <v>85182</v>
      </c>
      <c r="F2082">
        <v>1</v>
      </c>
      <c r="G2082">
        <f t="shared" si="47"/>
        <v>44294.64</v>
      </c>
    </row>
    <row r="2083" spans="1:7" x14ac:dyDescent="0.3">
      <c r="A2083">
        <v>2015</v>
      </c>
      <c r="B2083" t="str">
        <f t="shared" si="46"/>
        <v>2015.2.8</v>
      </c>
      <c r="C2083" t="s">
        <v>28</v>
      </c>
      <c r="D2083">
        <f>VLOOKUP(C2083,[1]StateCodeMapping!$A$2:$B$52,2,FALSE)</f>
        <v>8</v>
      </c>
      <c r="E2083">
        <v>85182</v>
      </c>
      <c r="F2083">
        <v>2</v>
      </c>
      <c r="G2083">
        <f t="shared" si="47"/>
        <v>57923.76</v>
      </c>
    </row>
    <row r="2084" spans="1:7" x14ac:dyDescent="0.3">
      <c r="A2084">
        <v>2015</v>
      </c>
      <c r="B2084" t="str">
        <f t="shared" si="46"/>
        <v>2015.3.8</v>
      </c>
      <c r="C2084" t="s">
        <v>28</v>
      </c>
      <c r="D2084">
        <f>VLOOKUP(C2084,[1]StateCodeMapping!$A$2:$B$52,2,FALSE)</f>
        <v>8</v>
      </c>
      <c r="E2084">
        <v>85182</v>
      </c>
      <c r="F2084">
        <v>3</v>
      </c>
      <c r="G2084">
        <f t="shared" si="47"/>
        <v>71552.88</v>
      </c>
    </row>
    <row r="2085" spans="1:7" x14ac:dyDescent="0.3">
      <c r="A2085">
        <v>2015</v>
      </c>
      <c r="B2085" t="str">
        <f t="shared" si="46"/>
        <v>2015.4.8</v>
      </c>
      <c r="C2085" t="s">
        <v>28</v>
      </c>
      <c r="D2085">
        <f>VLOOKUP(C2085,[1]StateCodeMapping!$A$2:$B$52,2,FALSE)</f>
        <v>8</v>
      </c>
      <c r="E2085">
        <v>85182</v>
      </c>
      <c r="F2085">
        <v>4</v>
      </c>
      <c r="G2085">
        <f t="shared" si="47"/>
        <v>85182</v>
      </c>
    </row>
    <row r="2086" spans="1:7" x14ac:dyDescent="0.3">
      <c r="A2086">
        <v>2015</v>
      </c>
      <c r="B2086" t="str">
        <f t="shared" si="46"/>
        <v>2015.5.8</v>
      </c>
      <c r="C2086" t="s">
        <v>28</v>
      </c>
      <c r="D2086">
        <f>VLOOKUP(C2086,[1]StateCodeMapping!$A$2:$B$52,2,FALSE)</f>
        <v>8</v>
      </c>
      <c r="E2086">
        <v>85182</v>
      </c>
      <c r="F2086">
        <v>5</v>
      </c>
      <c r="G2086">
        <f t="shared" si="47"/>
        <v>98811.12000000001</v>
      </c>
    </row>
    <row r="2087" spans="1:7" x14ac:dyDescent="0.3">
      <c r="A2087">
        <v>2015</v>
      </c>
      <c r="B2087" t="str">
        <f t="shared" si="46"/>
        <v>2015.6.8</v>
      </c>
      <c r="C2087" t="s">
        <v>28</v>
      </c>
      <c r="D2087">
        <f>VLOOKUP(C2087,[1]StateCodeMapping!$A$2:$B$52,2,FALSE)</f>
        <v>8</v>
      </c>
      <c r="E2087">
        <v>85182</v>
      </c>
      <c r="F2087">
        <v>6</v>
      </c>
      <c r="G2087">
        <f t="shared" si="47"/>
        <v>112440.24</v>
      </c>
    </row>
    <row r="2088" spans="1:7" x14ac:dyDescent="0.3">
      <c r="A2088">
        <v>2015</v>
      </c>
      <c r="B2088" t="str">
        <f t="shared" si="46"/>
        <v>2015.7.8</v>
      </c>
      <c r="C2088" t="s">
        <v>28</v>
      </c>
      <c r="D2088">
        <f>VLOOKUP(C2088,[1]StateCodeMapping!$A$2:$B$52,2,FALSE)</f>
        <v>8</v>
      </c>
      <c r="E2088">
        <v>85182</v>
      </c>
      <c r="F2088">
        <v>7</v>
      </c>
      <c r="G2088">
        <f t="shared" si="47"/>
        <v>126069.36</v>
      </c>
    </row>
    <row r="2089" spans="1:7" x14ac:dyDescent="0.3">
      <c r="A2089">
        <v>2015</v>
      </c>
      <c r="B2089" t="str">
        <f t="shared" si="46"/>
        <v>2015.8.8</v>
      </c>
      <c r="C2089" t="s">
        <v>28</v>
      </c>
      <c r="D2089">
        <f>VLOOKUP(C2089,[1]StateCodeMapping!$A$2:$B$52,2,FALSE)</f>
        <v>8</v>
      </c>
      <c r="E2089">
        <v>85182</v>
      </c>
      <c r="F2089">
        <v>8</v>
      </c>
      <c r="G2089">
        <f t="shared" si="47"/>
        <v>139698.48000000001</v>
      </c>
    </row>
    <row r="2090" spans="1:7" x14ac:dyDescent="0.3">
      <c r="A2090">
        <v>2015</v>
      </c>
      <c r="B2090" t="str">
        <f t="shared" si="46"/>
        <v>2015.1.9</v>
      </c>
      <c r="C2090" t="s">
        <v>4</v>
      </c>
      <c r="D2090">
        <f>VLOOKUP(C2090,[1]StateCodeMapping!$A$2:$B$52,2,FALSE)</f>
        <v>9</v>
      </c>
      <c r="E2090">
        <v>104214</v>
      </c>
      <c r="F2090">
        <v>1</v>
      </c>
      <c r="G2090">
        <f t="shared" si="47"/>
        <v>54191.28</v>
      </c>
    </row>
    <row r="2091" spans="1:7" x14ac:dyDescent="0.3">
      <c r="A2091">
        <v>2015</v>
      </c>
      <c r="B2091" t="str">
        <f t="shared" si="46"/>
        <v>2015.2.9</v>
      </c>
      <c r="C2091" t="s">
        <v>4</v>
      </c>
      <c r="D2091">
        <f>VLOOKUP(C2091,[1]StateCodeMapping!$A$2:$B$52,2,FALSE)</f>
        <v>9</v>
      </c>
      <c r="E2091">
        <v>104214</v>
      </c>
      <c r="F2091">
        <v>2</v>
      </c>
      <c r="G2091">
        <f t="shared" si="47"/>
        <v>70865.52</v>
      </c>
    </row>
    <row r="2092" spans="1:7" x14ac:dyDescent="0.3">
      <c r="A2092">
        <v>2015</v>
      </c>
      <c r="B2092" t="str">
        <f t="shared" si="46"/>
        <v>2015.3.9</v>
      </c>
      <c r="C2092" t="s">
        <v>4</v>
      </c>
      <c r="D2092">
        <f>VLOOKUP(C2092,[1]StateCodeMapping!$A$2:$B$52,2,FALSE)</f>
        <v>9</v>
      </c>
      <c r="E2092">
        <v>104214</v>
      </c>
      <c r="F2092">
        <v>3</v>
      </c>
      <c r="G2092">
        <f t="shared" si="47"/>
        <v>87539.760000000009</v>
      </c>
    </row>
    <row r="2093" spans="1:7" x14ac:dyDescent="0.3">
      <c r="A2093">
        <v>2015</v>
      </c>
      <c r="B2093" t="str">
        <f t="shared" si="46"/>
        <v>2015.4.9</v>
      </c>
      <c r="C2093" t="s">
        <v>4</v>
      </c>
      <c r="D2093">
        <f>VLOOKUP(C2093,[1]StateCodeMapping!$A$2:$B$52,2,FALSE)</f>
        <v>9</v>
      </c>
      <c r="E2093">
        <v>104214</v>
      </c>
      <c r="F2093">
        <v>4</v>
      </c>
      <c r="G2093">
        <f t="shared" si="47"/>
        <v>104214</v>
      </c>
    </row>
    <row r="2094" spans="1:7" x14ac:dyDescent="0.3">
      <c r="A2094">
        <v>2015</v>
      </c>
      <c r="B2094" t="str">
        <f t="shared" si="46"/>
        <v>2015.5.9</v>
      </c>
      <c r="C2094" t="s">
        <v>4</v>
      </c>
      <c r="D2094">
        <f>VLOOKUP(C2094,[1]StateCodeMapping!$A$2:$B$52,2,FALSE)</f>
        <v>9</v>
      </c>
      <c r="E2094">
        <v>104214</v>
      </c>
      <c r="F2094">
        <v>5</v>
      </c>
      <c r="G2094">
        <f t="shared" si="47"/>
        <v>120888.24000000002</v>
      </c>
    </row>
    <row r="2095" spans="1:7" x14ac:dyDescent="0.3">
      <c r="A2095">
        <v>2015</v>
      </c>
      <c r="B2095" t="str">
        <f t="shared" si="46"/>
        <v>2015.6.9</v>
      </c>
      <c r="C2095" t="s">
        <v>4</v>
      </c>
      <c r="D2095">
        <f>VLOOKUP(C2095,[1]StateCodeMapping!$A$2:$B$52,2,FALSE)</f>
        <v>9</v>
      </c>
      <c r="E2095">
        <v>104214</v>
      </c>
      <c r="F2095">
        <v>6</v>
      </c>
      <c r="G2095">
        <f t="shared" si="47"/>
        <v>137562.48000000001</v>
      </c>
    </row>
    <row r="2096" spans="1:7" x14ac:dyDescent="0.3">
      <c r="A2096">
        <v>2015</v>
      </c>
      <c r="B2096" t="str">
        <f t="shared" si="46"/>
        <v>2015.7.9</v>
      </c>
      <c r="C2096" t="s">
        <v>4</v>
      </c>
      <c r="D2096">
        <f>VLOOKUP(C2096,[1]StateCodeMapping!$A$2:$B$52,2,FALSE)</f>
        <v>9</v>
      </c>
      <c r="E2096">
        <v>104214</v>
      </c>
      <c r="F2096">
        <v>7</v>
      </c>
      <c r="G2096">
        <f t="shared" si="47"/>
        <v>154236.72</v>
      </c>
    </row>
    <row r="2097" spans="1:7" x14ac:dyDescent="0.3">
      <c r="A2097">
        <v>2015</v>
      </c>
      <c r="B2097" t="str">
        <f t="shared" si="46"/>
        <v>2015.8.9</v>
      </c>
      <c r="C2097" t="s">
        <v>4</v>
      </c>
      <c r="D2097">
        <f>VLOOKUP(C2097,[1]StateCodeMapping!$A$2:$B$52,2,FALSE)</f>
        <v>9</v>
      </c>
      <c r="E2097">
        <v>104214</v>
      </c>
      <c r="F2097">
        <v>8</v>
      </c>
      <c r="G2097">
        <f t="shared" si="47"/>
        <v>170910.96000000002</v>
      </c>
    </row>
    <row r="2098" spans="1:7" x14ac:dyDescent="0.3">
      <c r="A2098">
        <v>2015</v>
      </c>
      <c r="B2098" t="str">
        <f t="shared" si="46"/>
        <v>2015.1.10</v>
      </c>
      <c r="C2098" t="s">
        <v>29</v>
      </c>
      <c r="D2098">
        <f>VLOOKUP(C2098,[1]StateCodeMapping!$A$2:$B$52,2,FALSE)</f>
        <v>10</v>
      </c>
      <c r="E2098">
        <v>85261</v>
      </c>
      <c r="F2098">
        <v>1</v>
      </c>
      <c r="G2098">
        <f t="shared" si="47"/>
        <v>44335.72</v>
      </c>
    </row>
    <row r="2099" spans="1:7" x14ac:dyDescent="0.3">
      <c r="A2099">
        <v>2015</v>
      </c>
      <c r="B2099" t="str">
        <f t="shared" si="46"/>
        <v>2015.2.10</v>
      </c>
      <c r="C2099" t="s">
        <v>29</v>
      </c>
      <c r="D2099">
        <f>VLOOKUP(C2099,[1]StateCodeMapping!$A$2:$B$52,2,FALSE)</f>
        <v>10</v>
      </c>
      <c r="E2099">
        <v>85261</v>
      </c>
      <c r="F2099">
        <v>2</v>
      </c>
      <c r="G2099">
        <f t="shared" si="47"/>
        <v>57977.48</v>
      </c>
    </row>
    <row r="2100" spans="1:7" x14ac:dyDescent="0.3">
      <c r="A2100">
        <v>2015</v>
      </c>
      <c r="B2100" t="str">
        <f t="shared" si="46"/>
        <v>2015.3.10</v>
      </c>
      <c r="C2100" t="s">
        <v>29</v>
      </c>
      <c r="D2100">
        <f>VLOOKUP(C2100,[1]StateCodeMapping!$A$2:$B$52,2,FALSE)</f>
        <v>10</v>
      </c>
      <c r="E2100">
        <v>85261</v>
      </c>
      <c r="F2100">
        <v>3</v>
      </c>
      <c r="G2100">
        <f t="shared" si="47"/>
        <v>71619.240000000005</v>
      </c>
    </row>
    <row r="2101" spans="1:7" x14ac:dyDescent="0.3">
      <c r="A2101">
        <v>2015</v>
      </c>
      <c r="B2101" t="str">
        <f t="shared" si="46"/>
        <v>2015.4.10</v>
      </c>
      <c r="C2101" t="s">
        <v>29</v>
      </c>
      <c r="D2101">
        <f>VLOOKUP(C2101,[1]StateCodeMapping!$A$2:$B$52,2,FALSE)</f>
        <v>10</v>
      </c>
      <c r="E2101">
        <v>85261</v>
      </c>
      <c r="F2101">
        <v>4</v>
      </c>
      <c r="G2101">
        <f t="shared" si="47"/>
        <v>85261</v>
      </c>
    </row>
    <row r="2102" spans="1:7" x14ac:dyDescent="0.3">
      <c r="A2102">
        <v>2015</v>
      </c>
      <c r="B2102" t="str">
        <f t="shared" si="46"/>
        <v>2015.5.10</v>
      </c>
      <c r="C2102" t="s">
        <v>29</v>
      </c>
      <c r="D2102">
        <f>VLOOKUP(C2102,[1]StateCodeMapping!$A$2:$B$52,2,FALSE)</f>
        <v>10</v>
      </c>
      <c r="E2102">
        <v>85261</v>
      </c>
      <c r="F2102">
        <v>5</v>
      </c>
      <c r="G2102">
        <f t="shared" si="47"/>
        <v>98902.760000000009</v>
      </c>
    </row>
    <row r="2103" spans="1:7" x14ac:dyDescent="0.3">
      <c r="A2103">
        <v>2015</v>
      </c>
      <c r="B2103" t="str">
        <f t="shared" si="46"/>
        <v>2015.6.10</v>
      </c>
      <c r="C2103" t="s">
        <v>29</v>
      </c>
      <c r="D2103">
        <f>VLOOKUP(C2103,[1]StateCodeMapping!$A$2:$B$52,2,FALSE)</f>
        <v>10</v>
      </c>
      <c r="E2103">
        <v>85261</v>
      </c>
      <c r="F2103">
        <v>6</v>
      </c>
      <c r="G2103">
        <f t="shared" si="47"/>
        <v>112544.52</v>
      </c>
    </row>
    <row r="2104" spans="1:7" x14ac:dyDescent="0.3">
      <c r="A2104">
        <v>2015</v>
      </c>
      <c r="B2104" t="str">
        <f t="shared" si="46"/>
        <v>2015.7.10</v>
      </c>
      <c r="C2104" t="s">
        <v>29</v>
      </c>
      <c r="D2104">
        <f>VLOOKUP(C2104,[1]StateCodeMapping!$A$2:$B$52,2,FALSE)</f>
        <v>10</v>
      </c>
      <c r="E2104">
        <v>85261</v>
      </c>
      <c r="F2104">
        <v>7</v>
      </c>
      <c r="G2104">
        <f t="shared" si="47"/>
        <v>126186.28</v>
      </c>
    </row>
    <row r="2105" spans="1:7" x14ac:dyDescent="0.3">
      <c r="A2105">
        <v>2015</v>
      </c>
      <c r="B2105" t="str">
        <f t="shared" si="46"/>
        <v>2015.8.10</v>
      </c>
      <c r="C2105" t="s">
        <v>29</v>
      </c>
      <c r="D2105">
        <f>VLOOKUP(C2105,[1]StateCodeMapping!$A$2:$B$52,2,FALSE)</f>
        <v>10</v>
      </c>
      <c r="E2105">
        <v>85261</v>
      </c>
      <c r="F2105">
        <v>8</v>
      </c>
      <c r="G2105">
        <f t="shared" si="47"/>
        <v>139828.04</v>
      </c>
    </row>
    <row r="2106" spans="1:7" x14ac:dyDescent="0.3">
      <c r="A2106">
        <v>2015</v>
      </c>
      <c r="B2106" t="str">
        <f t="shared" si="46"/>
        <v>2015.1.11</v>
      </c>
      <c r="C2106" t="s">
        <v>30</v>
      </c>
      <c r="D2106">
        <f>VLOOKUP(C2106,[1]StateCodeMapping!$A$2:$B$52,2,FALSE)</f>
        <v>11</v>
      </c>
      <c r="E2106">
        <v>100408</v>
      </c>
      <c r="F2106">
        <v>1</v>
      </c>
      <c r="G2106">
        <f t="shared" si="47"/>
        <v>52212.160000000003</v>
      </c>
    </row>
    <row r="2107" spans="1:7" x14ac:dyDescent="0.3">
      <c r="A2107">
        <v>2015</v>
      </c>
      <c r="B2107" t="str">
        <f t="shared" si="46"/>
        <v>2015.2.11</v>
      </c>
      <c r="C2107" t="s">
        <v>30</v>
      </c>
      <c r="D2107">
        <f>VLOOKUP(C2107,[1]StateCodeMapping!$A$2:$B$52,2,FALSE)</f>
        <v>11</v>
      </c>
      <c r="E2107">
        <v>100408</v>
      </c>
      <c r="F2107">
        <v>2</v>
      </c>
      <c r="G2107">
        <f t="shared" si="47"/>
        <v>68277.440000000002</v>
      </c>
    </row>
    <row r="2108" spans="1:7" x14ac:dyDescent="0.3">
      <c r="A2108">
        <v>2015</v>
      </c>
      <c r="B2108" t="str">
        <f t="shared" si="46"/>
        <v>2015.3.11</v>
      </c>
      <c r="C2108" t="s">
        <v>30</v>
      </c>
      <c r="D2108">
        <f>VLOOKUP(C2108,[1]StateCodeMapping!$A$2:$B$52,2,FALSE)</f>
        <v>11</v>
      </c>
      <c r="E2108">
        <v>100408</v>
      </c>
      <c r="F2108">
        <v>3</v>
      </c>
      <c r="G2108">
        <f t="shared" si="47"/>
        <v>84342.720000000001</v>
      </c>
    </row>
    <row r="2109" spans="1:7" x14ac:dyDescent="0.3">
      <c r="A2109">
        <v>2015</v>
      </c>
      <c r="B2109" t="str">
        <f t="shared" si="46"/>
        <v>2015.4.11</v>
      </c>
      <c r="C2109" t="s">
        <v>30</v>
      </c>
      <c r="D2109">
        <f>VLOOKUP(C2109,[1]StateCodeMapping!$A$2:$B$52,2,FALSE)</f>
        <v>11</v>
      </c>
      <c r="E2109">
        <v>100408</v>
      </c>
      <c r="F2109">
        <v>4</v>
      </c>
      <c r="G2109">
        <f t="shared" si="47"/>
        <v>100408</v>
      </c>
    </row>
    <row r="2110" spans="1:7" x14ac:dyDescent="0.3">
      <c r="A2110">
        <v>2015</v>
      </c>
      <c r="B2110" t="str">
        <f t="shared" si="46"/>
        <v>2015.5.11</v>
      </c>
      <c r="C2110" t="s">
        <v>30</v>
      </c>
      <c r="D2110">
        <f>VLOOKUP(C2110,[1]StateCodeMapping!$A$2:$B$52,2,FALSE)</f>
        <v>11</v>
      </c>
      <c r="E2110">
        <v>100408</v>
      </c>
      <c r="F2110">
        <v>5</v>
      </c>
      <c r="G2110">
        <f t="shared" si="47"/>
        <v>116473.28000000001</v>
      </c>
    </row>
    <row r="2111" spans="1:7" x14ac:dyDescent="0.3">
      <c r="A2111">
        <v>2015</v>
      </c>
      <c r="B2111" t="str">
        <f t="shared" si="46"/>
        <v>2015.6.11</v>
      </c>
      <c r="C2111" t="s">
        <v>30</v>
      </c>
      <c r="D2111">
        <f>VLOOKUP(C2111,[1]StateCodeMapping!$A$2:$B$52,2,FALSE)</f>
        <v>11</v>
      </c>
      <c r="E2111">
        <v>100408</v>
      </c>
      <c r="F2111">
        <v>6</v>
      </c>
      <c r="G2111">
        <f t="shared" si="47"/>
        <v>132538.56</v>
      </c>
    </row>
    <row r="2112" spans="1:7" x14ac:dyDescent="0.3">
      <c r="A2112">
        <v>2015</v>
      </c>
      <c r="B2112" t="str">
        <f t="shared" si="46"/>
        <v>2015.7.11</v>
      </c>
      <c r="C2112" t="s">
        <v>30</v>
      </c>
      <c r="D2112">
        <f>VLOOKUP(C2112,[1]StateCodeMapping!$A$2:$B$52,2,FALSE)</f>
        <v>11</v>
      </c>
      <c r="E2112">
        <v>100408</v>
      </c>
      <c r="F2112">
        <v>7</v>
      </c>
      <c r="G2112">
        <f t="shared" si="47"/>
        <v>148603.84</v>
      </c>
    </row>
    <row r="2113" spans="1:7" x14ac:dyDescent="0.3">
      <c r="A2113">
        <v>2015</v>
      </c>
      <c r="B2113" t="str">
        <f t="shared" si="46"/>
        <v>2015.8.11</v>
      </c>
      <c r="C2113" t="s">
        <v>30</v>
      </c>
      <c r="D2113">
        <f>VLOOKUP(C2113,[1]StateCodeMapping!$A$2:$B$52,2,FALSE)</f>
        <v>11</v>
      </c>
      <c r="E2113">
        <v>100408</v>
      </c>
      <c r="F2113">
        <v>8</v>
      </c>
      <c r="G2113">
        <f t="shared" si="47"/>
        <v>164669.12000000002</v>
      </c>
    </row>
    <row r="2114" spans="1:7" x14ac:dyDescent="0.3">
      <c r="A2114">
        <v>2015</v>
      </c>
      <c r="B2114" t="str">
        <f t="shared" ref="B2114:B2177" si="48">A2114&amp;"."&amp;F2114&amp;"."&amp;D2114</f>
        <v>2015.1.12</v>
      </c>
      <c r="C2114" t="s">
        <v>5</v>
      </c>
      <c r="D2114">
        <f>VLOOKUP(C2114,[1]StateCodeMapping!$A$2:$B$52,2,FALSE)</f>
        <v>12</v>
      </c>
      <c r="E2114">
        <v>65166</v>
      </c>
      <c r="F2114">
        <v>1</v>
      </c>
      <c r="G2114">
        <f t="shared" ref="G2114:G2177" si="49">E2114*(0.52+(F2114-1)*0.16)</f>
        <v>33886.32</v>
      </c>
    </row>
    <row r="2115" spans="1:7" x14ac:dyDescent="0.3">
      <c r="A2115">
        <v>2015</v>
      </c>
      <c r="B2115" t="str">
        <f t="shared" si="48"/>
        <v>2015.2.12</v>
      </c>
      <c r="C2115" t="s">
        <v>5</v>
      </c>
      <c r="D2115">
        <f>VLOOKUP(C2115,[1]StateCodeMapping!$A$2:$B$52,2,FALSE)</f>
        <v>12</v>
      </c>
      <c r="E2115">
        <v>65166</v>
      </c>
      <c r="F2115">
        <v>2</v>
      </c>
      <c r="G2115">
        <f t="shared" si="49"/>
        <v>44312.880000000005</v>
      </c>
    </row>
    <row r="2116" spans="1:7" x14ac:dyDescent="0.3">
      <c r="A2116">
        <v>2015</v>
      </c>
      <c r="B2116" t="str">
        <f t="shared" si="48"/>
        <v>2015.3.12</v>
      </c>
      <c r="C2116" t="s">
        <v>5</v>
      </c>
      <c r="D2116">
        <f>VLOOKUP(C2116,[1]StateCodeMapping!$A$2:$B$52,2,FALSE)</f>
        <v>12</v>
      </c>
      <c r="E2116">
        <v>65166</v>
      </c>
      <c r="F2116">
        <v>3</v>
      </c>
      <c r="G2116">
        <f t="shared" si="49"/>
        <v>54739.44</v>
      </c>
    </row>
    <row r="2117" spans="1:7" x14ac:dyDescent="0.3">
      <c r="A2117">
        <v>2015</v>
      </c>
      <c r="B2117" t="str">
        <f t="shared" si="48"/>
        <v>2015.4.12</v>
      </c>
      <c r="C2117" t="s">
        <v>5</v>
      </c>
      <c r="D2117">
        <f>VLOOKUP(C2117,[1]StateCodeMapping!$A$2:$B$52,2,FALSE)</f>
        <v>12</v>
      </c>
      <c r="E2117">
        <v>65166</v>
      </c>
      <c r="F2117">
        <v>4</v>
      </c>
      <c r="G2117">
        <f t="shared" si="49"/>
        <v>65166</v>
      </c>
    </row>
    <row r="2118" spans="1:7" x14ac:dyDescent="0.3">
      <c r="A2118">
        <v>2015</v>
      </c>
      <c r="B2118" t="str">
        <f t="shared" si="48"/>
        <v>2015.5.12</v>
      </c>
      <c r="C2118" t="s">
        <v>5</v>
      </c>
      <c r="D2118">
        <f>VLOOKUP(C2118,[1]StateCodeMapping!$A$2:$B$52,2,FALSE)</f>
        <v>12</v>
      </c>
      <c r="E2118">
        <v>65166</v>
      </c>
      <c r="F2118">
        <v>5</v>
      </c>
      <c r="G2118">
        <f t="shared" si="49"/>
        <v>75592.560000000012</v>
      </c>
    </row>
    <row r="2119" spans="1:7" x14ac:dyDescent="0.3">
      <c r="A2119">
        <v>2015</v>
      </c>
      <c r="B2119" t="str">
        <f t="shared" si="48"/>
        <v>2015.6.12</v>
      </c>
      <c r="C2119" t="s">
        <v>5</v>
      </c>
      <c r="D2119">
        <f>VLOOKUP(C2119,[1]StateCodeMapping!$A$2:$B$52,2,FALSE)</f>
        <v>12</v>
      </c>
      <c r="E2119">
        <v>65166</v>
      </c>
      <c r="F2119">
        <v>6</v>
      </c>
      <c r="G2119">
        <f t="shared" si="49"/>
        <v>86019.12000000001</v>
      </c>
    </row>
    <row r="2120" spans="1:7" x14ac:dyDescent="0.3">
      <c r="A2120">
        <v>2015</v>
      </c>
      <c r="B2120" t="str">
        <f t="shared" si="48"/>
        <v>2015.7.12</v>
      </c>
      <c r="C2120" t="s">
        <v>5</v>
      </c>
      <c r="D2120">
        <f>VLOOKUP(C2120,[1]StateCodeMapping!$A$2:$B$52,2,FALSE)</f>
        <v>12</v>
      </c>
      <c r="E2120">
        <v>65166</v>
      </c>
      <c r="F2120">
        <v>7</v>
      </c>
      <c r="G2120">
        <f t="shared" si="49"/>
        <v>96445.68</v>
      </c>
    </row>
    <row r="2121" spans="1:7" x14ac:dyDescent="0.3">
      <c r="A2121">
        <v>2015</v>
      </c>
      <c r="B2121" t="str">
        <f t="shared" si="48"/>
        <v>2015.8.12</v>
      </c>
      <c r="C2121" t="s">
        <v>5</v>
      </c>
      <c r="D2121">
        <f>VLOOKUP(C2121,[1]StateCodeMapping!$A$2:$B$52,2,FALSE)</f>
        <v>12</v>
      </c>
      <c r="E2121">
        <v>65166</v>
      </c>
      <c r="F2121">
        <v>8</v>
      </c>
      <c r="G2121">
        <f t="shared" si="49"/>
        <v>106872.24</v>
      </c>
    </row>
    <row r="2122" spans="1:7" x14ac:dyDescent="0.3">
      <c r="A2122">
        <v>2015</v>
      </c>
      <c r="B2122" t="str">
        <f t="shared" si="48"/>
        <v>2015.1.13</v>
      </c>
      <c r="C2122" t="s">
        <v>6</v>
      </c>
      <c r="D2122">
        <f>VLOOKUP(C2122,[1]StateCodeMapping!$A$2:$B$52,2,FALSE)</f>
        <v>13</v>
      </c>
      <c r="E2122">
        <v>67885</v>
      </c>
      <c r="F2122">
        <v>1</v>
      </c>
      <c r="G2122">
        <f t="shared" si="49"/>
        <v>35300.200000000004</v>
      </c>
    </row>
    <row r="2123" spans="1:7" x14ac:dyDescent="0.3">
      <c r="A2123">
        <v>2015</v>
      </c>
      <c r="B2123" t="str">
        <f t="shared" si="48"/>
        <v>2015.2.13</v>
      </c>
      <c r="C2123" t="s">
        <v>6</v>
      </c>
      <c r="D2123">
        <f>VLOOKUP(C2123,[1]StateCodeMapping!$A$2:$B$52,2,FALSE)</f>
        <v>13</v>
      </c>
      <c r="E2123">
        <v>67885</v>
      </c>
      <c r="F2123">
        <v>2</v>
      </c>
      <c r="G2123">
        <f t="shared" si="49"/>
        <v>46161.8</v>
      </c>
    </row>
    <row r="2124" spans="1:7" x14ac:dyDescent="0.3">
      <c r="A2124">
        <v>2015</v>
      </c>
      <c r="B2124" t="str">
        <f t="shared" si="48"/>
        <v>2015.3.13</v>
      </c>
      <c r="C2124" t="s">
        <v>6</v>
      </c>
      <c r="D2124">
        <f>VLOOKUP(C2124,[1]StateCodeMapping!$A$2:$B$52,2,FALSE)</f>
        <v>13</v>
      </c>
      <c r="E2124">
        <v>67885</v>
      </c>
      <c r="F2124">
        <v>3</v>
      </c>
      <c r="G2124">
        <f t="shared" si="49"/>
        <v>57023.400000000009</v>
      </c>
    </row>
    <row r="2125" spans="1:7" x14ac:dyDescent="0.3">
      <c r="A2125">
        <v>2015</v>
      </c>
      <c r="B2125" t="str">
        <f t="shared" si="48"/>
        <v>2015.4.13</v>
      </c>
      <c r="C2125" t="s">
        <v>6</v>
      </c>
      <c r="D2125">
        <f>VLOOKUP(C2125,[1]StateCodeMapping!$A$2:$B$52,2,FALSE)</f>
        <v>13</v>
      </c>
      <c r="E2125">
        <v>67885</v>
      </c>
      <c r="F2125">
        <v>4</v>
      </c>
      <c r="G2125">
        <f t="shared" si="49"/>
        <v>67885</v>
      </c>
    </row>
    <row r="2126" spans="1:7" x14ac:dyDescent="0.3">
      <c r="A2126">
        <v>2015</v>
      </c>
      <c r="B2126" t="str">
        <f t="shared" si="48"/>
        <v>2015.5.13</v>
      </c>
      <c r="C2126" t="s">
        <v>6</v>
      </c>
      <c r="D2126">
        <f>VLOOKUP(C2126,[1]StateCodeMapping!$A$2:$B$52,2,FALSE)</f>
        <v>13</v>
      </c>
      <c r="E2126">
        <v>67885</v>
      </c>
      <c r="F2126">
        <v>5</v>
      </c>
      <c r="G2126">
        <f t="shared" si="49"/>
        <v>78746.600000000006</v>
      </c>
    </row>
    <row r="2127" spans="1:7" x14ac:dyDescent="0.3">
      <c r="A2127">
        <v>2015</v>
      </c>
      <c r="B2127" t="str">
        <f t="shared" si="48"/>
        <v>2015.6.13</v>
      </c>
      <c r="C2127" t="s">
        <v>6</v>
      </c>
      <c r="D2127">
        <f>VLOOKUP(C2127,[1]StateCodeMapping!$A$2:$B$52,2,FALSE)</f>
        <v>13</v>
      </c>
      <c r="E2127">
        <v>67885</v>
      </c>
      <c r="F2127">
        <v>6</v>
      </c>
      <c r="G2127">
        <f t="shared" si="49"/>
        <v>89608.2</v>
      </c>
    </row>
    <row r="2128" spans="1:7" x14ac:dyDescent="0.3">
      <c r="A2128">
        <v>2015</v>
      </c>
      <c r="B2128" t="str">
        <f t="shared" si="48"/>
        <v>2015.7.13</v>
      </c>
      <c r="C2128" t="s">
        <v>6</v>
      </c>
      <c r="D2128">
        <f>VLOOKUP(C2128,[1]StateCodeMapping!$A$2:$B$52,2,FALSE)</f>
        <v>13</v>
      </c>
      <c r="E2128">
        <v>67885</v>
      </c>
      <c r="F2128">
        <v>7</v>
      </c>
      <c r="G2128">
        <f t="shared" si="49"/>
        <v>100469.8</v>
      </c>
    </row>
    <row r="2129" spans="1:7" x14ac:dyDescent="0.3">
      <c r="A2129">
        <v>2015</v>
      </c>
      <c r="B2129" t="str">
        <f t="shared" si="48"/>
        <v>2015.8.13</v>
      </c>
      <c r="C2129" t="s">
        <v>6</v>
      </c>
      <c r="D2129">
        <f>VLOOKUP(C2129,[1]StateCodeMapping!$A$2:$B$52,2,FALSE)</f>
        <v>13</v>
      </c>
      <c r="E2129">
        <v>67885</v>
      </c>
      <c r="F2129">
        <v>8</v>
      </c>
      <c r="G2129">
        <f t="shared" si="49"/>
        <v>111331.40000000001</v>
      </c>
    </row>
    <row r="2130" spans="1:7" x14ac:dyDescent="0.3">
      <c r="A2130">
        <v>2015</v>
      </c>
      <c r="B2130" t="str">
        <f t="shared" si="48"/>
        <v>2015.1.15</v>
      </c>
      <c r="C2130" t="s">
        <v>31</v>
      </c>
      <c r="D2130">
        <f>VLOOKUP(C2130,[1]StateCodeMapping!$A$2:$B$52,2,FALSE)</f>
        <v>15</v>
      </c>
      <c r="E2130">
        <v>85096</v>
      </c>
      <c r="F2130">
        <v>1</v>
      </c>
      <c r="G2130">
        <f t="shared" si="49"/>
        <v>44249.919999999998</v>
      </c>
    </row>
    <row r="2131" spans="1:7" x14ac:dyDescent="0.3">
      <c r="A2131">
        <v>2015</v>
      </c>
      <c r="B2131" t="str">
        <f t="shared" si="48"/>
        <v>2015.2.15</v>
      </c>
      <c r="C2131" t="s">
        <v>31</v>
      </c>
      <c r="D2131">
        <f>VLOOKUP(C2131,[1]StateCodeMapping!$A$2:$B$52,2,FALSE)</f>
        <v>15</v>
      </c>
      <c r="E2131">
        <v>85096</v>
      </c>
      <c r="F2131">
        <v>2</v>
      </c>
      <c r="G2131">
        <f t="shared" si="49"/>
        <v>57865.280000000006</v>
      </c>
    </row>
    <row r="2132" spans="1:7" x14ac:dyDescent="0.3">
      <c r="A2132">
        <v>2015</v>
      </c>
      <c r="B2132" t="str">
        <f t="shared" si="48"/>
        <v>2015.3.15</v>
      </c>
      <c r="C2132" t="s">
        <v>31</v>
      </c>
      <c r="D2132">
        <f>VLOOKUP(C2132,[1]StateCodeMapping!$A$2:$B$52,2,FALSE)</f>
        <v>15</v>
      </c>
      <c r="E2132">
        <v>85096</v>
      </c>
      <c r="F2132">
        <v>3</v>
      </c>
      <c r="G2132">
        <f t="shared" si="49"/>
        <v>71480.640000000014</v>
      </c>
    </row>
    <row r="2133" spans="1:7" x14ac:dyDescent="0.3">
      <c r="A2133">
        <v>2015</v>
      </c>
      <c r="B2133" t="str">
        <f t="shared" si="48"/>
        <v>2015.4.15</v>
      </c>
      <c r="C2133" t="s">
        <v>31</v>
      </c>
      <c r="D2133">
        <f>VLOOKUP(C2133,[1]StateCodeMapping!$A$2:$B$52,2,FALSE)</f>
        <v>15</v>
      </c>
      <c r="E2133">
        <v>85096</v>
      </c>
      <c r="F2133">
        <v>4</v>
      </c>
      <c r="G2133">
        <f t="shared" si="49"/>
        <v>85096</v>
      </c>
    </row>
    <row r="2134" spans="1:7" x14ac:dyDescent="0.3">
      <c r="A2134">
        <v>2015</v>
      </c>
      <c r="B2134" t="str">
        <f t="shared" si="48"/>
        <v>2015.5.15</v>
      </c>
      <c r="C2134" t="s">
        <v>31</v>
      </c>
      <c r="D2134">
        <f>VLOOKUP(C2134,[1]StateCodeMapping!$A$2:$B$52,2,FALSE)</f>
        <v>15</v>
      </c>
      <c r="E2134">
        <v>85096</v>
      </c>
      <c r="F2134">
        <v>5</v>
      </c>
      <c r="G2134">
        <f t="shared" si="49"/>
        <v>98711.360000000015</v>
      </c>
    </row>
    <row r="2135" spans="1:7" x14ac:dyDescent="0.3">
      <c r="A2135">
        <v>2015</v>
      </c>
      <c r="B2135" t="str">
        <f t="shared" si="48"/>
        <v>2015.6.15</v>
      </c>
      <c r="C2135" t="s">
        <v>31</v>
      </c>
      <c r="D2135">
        <f>VLOOKUP(C2135,[1]StateCodeMapping!$A$2:$B$52,2,FALSE)</f>
        <v>15</v>
      </c>
      <c r="E2135">
        <v>85096</v>
      </c>
      <c r="F2135">
        <v>6</v>
      </c>
      <c r="G2135">
        <f t="shared" si="49"/>
        <v>112326.72</v>
      </c>
    </row>
    <row r="2136" spans="1:7" x14ac:dyDescent="0.3">
      <c r="A2136">
        <v>2015</v>
      </c>
      <c r="B2136" t="str">
        <f t="shared" si="48"/>
        <v>2015.7.15</v>
      </c>
      <c r="C2136" t="s">
        <v>31</v>
      </c>
      <c r="D2136">
        <f>VLOOKUP(C2136,[1]StateCodeMapping!$A$2:$B$52,2,FALSE)</f>
        <v>15</v>
      </c>
      <c r="E2136">
        <v>85096</v>
      </c>
      <c r="F2136">
        <v>7</v>
      </c>
      <c r="G2136">
        <f t="shared" si="49"/>
        <v>125942.08</v>
      </c>
    </row>
    <row r="2137" spans="1:7" x14ac:dyDescent="0.3">
      <c r="A2137">
        <v>2015</v>
      </c>
      <c r="B2137" t="str">
        <f t="shared" si="48"/>
        <v>2015.8.15</v>
      </c>
      <c r="C2137" t="s">
        <v>31</v>
      </c>
      <c r="D2137">
        <f>VLOOKUP(C2137,[1]StateCodeMapping!$A$2:$B$52,2,FALSE)</f>
        <v>15</v>
      </c>
      <c r="E2137">
        <v>85096</v>
      </c>
      <c r="F2137">
        <v>8</v>
      </c>
      <c r="G2137">
        <f t="shared" si="49"/>
        <v>139557.44</v>
      </c>
    </row>
    <row r="2138" spans="1:7" x14ac:dyDescent="0.3">
      <c r="A2138">
        <v>2015</v>
      </c>
      <c r="B2138" t="str">
        <f t="shared" si="48"/>
        <v>2015.1.16</v>
      </c>
      <c r="C2138" t="s">
        <v>32</v>
      </c>
      <c r="D2138">
        <f>VLOOKUP(C2138,[1]StateCodeMapping!$A$2:$B$52,2,FALSE)</f>
        <v>16</v>
      </c>
      <c r="E2138">
        <v>62088</v>
      </c>
      <c r="F2138">
        <v>1</v>
      </c>
      <c r="G2138">
        <f t="shared" si="49"/>
        <v>32285.760000000002</v>
      </c>
    </row>
    <row r="2139" spans="1:7" x14ac:dyDescent="0.3">
      <c r="A2139">
        <v>2015</v>
      </c>
      <c r="B2139" t="str">
        <f t="shared" si="48"/>
        <v>2015.2.16</v>
      </c>
      <c r="C2139" t="s">
        <v>32</v>
      </c>
      <c r="D2139">
        <f>VLOOKUP(C2139,[1]StateCodeMapping!$A$2:$B$52,2,FALSE)</f>
        <v>16</v>
      </c>
      <c r="E2139">
        <v>62088</v>
      </c>
      <c r="F2139">
        <v>2</v>
      </c>
      <c r="G2139">
        <f t="shared" si="49"/>
        <v>42219.840000000004</v>
      </c>
    </row>
    <row r="2140" spans="1:7" x14ac:dyDescent="0.3">
      <c r="A2140">
        <v>2015</v>
      </c>
      <c r="B2140" t="str">
        <f t="shared" si="48"/>
        <v>2015.3.16</v>
      </c>
      <c r="C2140" t="s">
        <v>32</v>
      </c>
      <c r="D2140">
        <f>VLOOKUP(C2140,[1]StateCodeMapping!$A$2:$B$52,2,FALSE)</f>
        <v>16</v>
      </c>
      <c r="E2140">
        <v>62088</v>
      </c>
      <c r="F2140">
        <v>3</v>
      </c>
      <c r="G2140">
        <f t="shared" si="49"/>
        <v>52153.920000000006</v>
      </c>
    </row>
    <row r="2141" spans="1:7" x14ac:dyDescent="0.3">
      <c r="A2141">
        <v>2015</v>
      </c>
      <c r="B2141" t="str">
        <f t="shared" si="48"/>
        <v>2015.4.16</v>
      </c>
      <c r="C2141" t="s">
        <v>32</v>
      </c>
      <c r="D2141">
        <f>VLOOKUP(C2141,[1]StateCodeMapping!$A$2:$B$52,2,FALSE)</f>
        <v>16</v>
      </c>
      <c r="E2141">
        <v>62088</v>
      </c>
      <c r="F2141">
        <v>4</v>
      </c>
      <c r="G2141">
        <f t="shared" si="49"/>
        <v>62088</v>
      </c>
    </row>
    <row r="2142" spans="1:7" x14ac:dyDescent="0.3">
      <c r="A2142">
        <v>2015</v>
      </c>
      <c r="B2142" t="str">
        <f t="shared" si="48"/>
        <v>2015.5.16</v>
      </c>
      <c r="C2142" t="s">
        <v>32</v>
      </c>
      <c r="D2142">
        <f>VLOOKUP(C2142,[1]StateCodeMapping!$A$2:$B$52,2,FALSE)</f>
        <v>16</v>
      </c>
      <c r="E2142">
        <v>62088</v>
      </c>
      <c r="F2142">
        <v>5</v>
      </c>
      <c r="G2142">
        <f t="shared" si="49"/>
        <v>72022.080000000002</v>
      </c>
    </row>
    <row r="2143" spans="1:7" x14ac:dyDescent="0.3">
      <c r="A2143">
        <v>2015</v>
      </c>
      <c r="B2143" t="str">
        <f t="shared" si="48"/>
        <v>2015.6.16</v>
      </c>
      <c r="C2143" t="s">
        <v>32</v>
      </c>
      <c r="D2143">
        <f>VLOOKUP(C2143,[1]StateCodeMapping!$A$2:$B$52,2,FALSE)</f>
        <v>16</v>
      </c>
      <c r="E2143">
        <v>62088</v>
      </c>
      <c r="F2143">
        <v>6</v>
      </c>
      <c r="G2143">
        <f t="shared" si="49"/>
        <v>81956.160000000003</v>
      </c>
    </row>
    <row r="2144" spans="1:7" x14ac:dyDescent="0.3">
      <c r="A2144">
        <v>2015</v>
      </c>
      <c r="B2144" t="str">
        <f t="shared" si="48"/>
        <v>2015.7.16</v>
      </c>
      <c r="C2144" t="s">
        <v>32</v>
      </c>
      <c r="D2144">
        <f>VLOOKUP(C2144,[1]StateCodeMapping!$A$2:$B$52,2,FALSE)</f>
        <v>16</v>
      </c>
      <c r="E2144">
        <v>62088</v>
      </c>
      <c r="F2144">
        <v>7</v>
      </c>
      <c r="G2144">
        <f t="shared" si="49"/>
        <v>91890.240000000005</v>
      </c>
    </row>
    <row r="2145" spans="1:7" x14ac:dyDescent="0.3">
      <c r="A2145">
        <v>2015</v>
      </c>
      <c r="B2145" t="str">
        <f t="shared" si="48"/>
        <v>2015.8.16</v>
      </c>
      <c r="C2145" t="s">
        <v>32</v>
      </c>
      <c r="D2145">
        <f>VLOOKUP(C2145,[1]StateCodeMapping!$A$2:$B$52,2,FALSE)</f>
        <v>16</v>
      </c>
      <c r="E2145">
        <v>62088</v>
      </c>
      <c r="F2145">
        <v>8</v>
      </c>
      <c r="G2145">
        <f t="shared" si="49"/>
        <v>101824.32000000001</v>
      </c>
    </row>
    <row r="2146" spans="1:7" x14ac:dyDescent="0.3">
      <c r="A2146">
        <v>2015</v>
      </c>
      <c r="B2146" t="str">
        <f t="shared" si="48"/>
        <v>2015.1.17</v>
      </c>
      <c r="C2146" t="s">
        <v>33</v>
      </c>
      <c r="D2146">
        <f>VLOOKUP(C2146,[1]StateCodeMapping!$A$2:$B$52,2,FALSE)</f>
        <v>17</v>
      </c>
      <c r="E2146">
        <v>82114</v>
      </c>
      <c r="F2146">
        <v>1</v>
      </c>
      <c r="G2146">
        <f t="shared" si="49"/>
        <v>42699.28</v>
      </c>
    </row>
    <row r="2147" spans="1:7" x14ac:dyDescent="0.3">
      <c r="A2147">
        <v>2015</v>
      </c>
      <c r="B2147" t="str">
        <f t="shared" si="48"/>
        <v>2015.2.17</v>
      </c>
      <c r="C2147" t="s">
        <v>33</v>
      </c>
      <c r="D2147">
        <f>VLOOKUP(C2147,[1]StateCodeMapping!$A$2:$B$52,2,FALSE)</f>
        <v>17</v>
      </c>
      <c r="E2147">
        <v>82114</v>
      </c>
      <c r="F2147">
        <v>2</v>
      </c>
      <c r="G2147">
        <f t="shared" si="49"/>
        <v>55837.520000000004</v>
      </c>
    </row>
    <row r="2148" spans="1:7" x14ac:dyDescent="0.3">
      <c r="A2148">
        <v>2015</v>
      </c>
      <c r="B2148" t="str">
        <f t="shared" si="48"/>
        <v>2015.3.17</v>
      </c>
      <c r="C2148" t="s">
        <v>33</v>
      </c>
      <c r="D2148">
        <f>VLOOKUP(C2148,[1]StateCodeMapping!$A$2:$B$52,2,FALSE)</f>
        <v>17</v>
      </c>
      <c r="E2148">
        <v>82114</v>
      </c>
      <c r="F2148">
        <v>3</v>
      </c>
      <c r="G2148">
        <f t="shared" si="49"/>
        <v>68975.760000000009</v>
      </c>
    </row>
    <row r="2149" spans="1:7" x14ac:dyDescent="0.3">
      <c r="A2149">
        <v>2015</v>
      </c>
      <c r="B2149" t="str">
        <f t="shared" si="48"/>
        <v>2015.4.17</v>
      </c>
      <c r="C2149" t="s">
        <v>33</v>
      </c>
      <c r="D2149">
        <f>VLOOKUP(C2149,[1]StateCodeMapping!$A$2:$B$52,2,FALSE)</f>
        <v>17</v>
      </c>
      <c r="E2149">
        <v>82114</v>
      </c>
      <c r="F2149">
        <v>4</v>
      </c>
      <c r="G2149">
        <f t="shared" si="49"/>
        <v>82114</v>
      </c>
    </row>
    <row r="2150" spans="1:7" x14ac:dyDescent="0.3">
      <c r="A2150">
        <v>2015</v>
      </c>
      <c r="B2150" t="str">
        <f t="shared" si="48"/>
        <v>2015.5.17</v>
      </c>
      <c r="C2150" t="s">
        <v>33</v>
      </c>
      <c r="D2150">
        <f>VLOOKUP(C2150,[1]StateCodeMapping!$A$2:$B$52,2,FALSE)</f>
        <v>17</v>
      </c>
      <c r="E2150">
        <v>82114</v>
      </c>
      <c r="F2150">
        <v>5</v>
      </c>
      <c r="G2150">
        <f t="shared" si="49"/>
        <v>95252.24</v>
      </c>
    </row>
    <row r="2151" spans="1:7" x14ac:dyDescent="0.3">
      <c r="A2151">
        <v>2015</v>
      </c>
      <c r="B2151" t="str">
        <f t="shared" si="48"/>
        <v>2015.6.17</v>
      </c>
      <c r="C2151" t="s">
        <v>33</v>
      </c>
      <c r="D2151">
        <f>VLOOKUP(C2151,[1]StateCodeMapping!$A$2:$B$52,2,FALSE)</f>
        <v>17</v>
      </c>
      <c r="E2151">
        <v>82114</v>
      </c>
      <c r="F2151">
        <v>6</v>
      </c>
      <c r="G2151">
        <f t="shared" si="49"/>
        <v>108390.48000000001</v>
      </c>
    </row>
    <row r="2152" spans="1:7" x14ac:dyDescent="0.3">
      <c r="A2152">
        <v>2015</v>
      </c>
      <c r="B2152" t="str">
        <f t="shared" si="48"/>
        <v>2015.7.17</v>
      </c>
      <c r="C2152" t="s">
        <v>33</v>
      </c>
      <c r="D2152">
        <f>VLOOKUP(C2152,[1]StateCodeMapping!$A$2:$B$52,2,FALSE)</f>
        <v>17</v>
      </c>
      <c r="E2152">
        <v>82114</v>
      </c>
      <c r="F2152">
        <v>7</v>
      </c>
      <c r="G2152">
        <f t="shared" si="49"/>
        <v>121528.72</v>
      </c>
    </row>
    <row r="2153" spans="1:7" x14ac:dyDescent="0.3">
      <c r="A2153">
        <v>2015</v>
      </c>
      <c r="B2153" t="str">
        <f t="shared" si="48"/>
        <v>2015.8.17</v>
      </c>
      <c r="C2153" t="s">
        <v>33</v>
      </c>
      <c r="D2153">
        <f>VLOOKUP(C2153,[1]StateCodeMapping!$A$2:$B$52,2,FALSE)</f>
        <v>17</v>
      </c>
      <c r="E2153">
        <v>82114</v>
      </c>
      <c r="F2153">
        <v>8</v>
      </c>
      <c r="G2153">
        <f t="shared" si="49"/>
        <v>134666.96000000002</v>
      </c>
    </row>
    <row r="2154" spans="1:7" x14ac:dyDescent="0.3">
      <c r="A2154">
        <v>2015</v>
      </c>
      <c r="B2154" t="str">
        <f t="shared" si="48"/>
        <v>2015.1.18</v>
      </c>
      <c r="C2154" t="s">
        <v>34</v>
      </c>
      <c r="D2154">
        <f>VLOOKUP(C2154,[1]StateCodeMapping!$A$2:$B$52,2,FALSE)</f>
        <v>18</v>
      </c>
      <c r="E2154">
        <v>71057</v>
      </c>
      <c r="F2154">
        <v>1</v>
      </c>
      <c r="G2154">
        <f t="shared" si="49"/>
        <v>36949.64</v>
      </c>
    </row>
    <row r="2155" spans="1:7" x14ac:dyDescent="0.3">
      <c r="A2155">
        <v>2015</v>
      </c>
      <c r="B2155" t="str">
        <f t="shared" si="48"/>
        <v>2015.2.18</v>
      </c>
      <c r="C2155" t="s">
        <v>34</v>
      </c>
      <c r="D2155">
        <f>VLOOKUP(C2155,[1]StateCodeMapping!$A$2:$B$52,2,FALSE)</f>
        <v>18</v>
      </c>
      <c r="E2155">
        <v>71057</v>
      </c>
      <c r="F2155">
        <v>2</v>
      </c>
      <c r="G2155">
        <f t="shared" si="49"/>
        <v>48318.76</v>
      </c>
    </row>
    <row r="2156" spans="1:7" x14ac:dyDescent="0.3">
      <c r="A2156">
        <v>2015</v>
      </c>
      <c r="B2156" t="str">
        <f t="shared" si="48"/>
        <v>2015.3.18</v>
      </c>
      <c r="C2156" t="s">
        <v>34</v>
      </c>
      <c r="D2156">
        <f>VLOOKUP(C2156,[1]StateCodeMapping!$A$2:$B$52,2,FALSE)</f>
        <v>18</v>
      </c>
      <c r="E2156">
        <v>71057</v>
      </c>
      <c r="F2156">
        <v>3</v>
      </c>
      <c r="G2156">
        <f t="shared" si="49"/>
        <v>59687.880000000005</v>
      </c>
    </row>
    <row r="2157" spans="1:7" x14ac:dyDescent="0.3">
      <c r="A2157">
        <v>2015</v>
      </c>
      <c r="B2157" t="str">
        <f t="shared" si="48"/>
        <v>2015.4.18</v>
      </c>
      <c r="C2157" t="s">
        <v>34</v>
      </c>
      <c r="D2157">
        <f>VLOOKUP(C2157,[1]StateCodeMapping!$A$2:$B$52,2,FALSE)</f>
        <v>18</v>
      </c>
      <c r="E2157">
        <v>71057</v>
      </c>
      <c r="F2157">
        <v>4</v>
      </c>
      <c r="G2157">
        <f t="shared" si="49"/>
        <v>71057</v>
      </c>
    </row>
    <row r="2158" spans="1:7" x14ac:dyDescent="0.3">
      <c r="A2158">
        <v>2015</v>
      </c>
      <c r="B2158" t="str">
        <f t="shared" si="48"/>
        <v>2015.5.18</v>
      </c>
      <c r="C2158" t="s">
        <v>34</v>
      </c>
      <c r="D2158">
        <f>VLOOKUP(C2158,[1]StateCodeMapping!$A$2:$B$52,2,FALSE)</f>
        <v>18</v>
      </c>
      <c r="E2158">
        <v>71057</v>
      </c>
      <c r="F2158">
        <v>5</v>
      </c>
      <c r="G2158">
        <f t="shared" si="49"/>
        <v>82426.12000000001</v>
      </c>
    </row>
    <row r="2159" spans="1:7" x14ac:dyDescent="0.3">
      <c r="A2159">
        <v>2015</v>
      </c>
      <c r="B2159" t="str">
        <f t="shared" si="48"/>
        <v>2015.6.18</v>
      </c>
      <c r="C2159" t="s">
        <v>34</v>
      </c>
      <c r="D2159">
        <f>VLOOKUP(C2159,[1]StateCodeMapping!$A$2:$B$52,2,FALSE)</f>
        <v>18</v>
      </c>
      <c r="E2159">
        <v>71057</v>
      </c>
      <c r="F2159">
        <v>6</v>
      </c>
      <c r="G2159">
        <f t="shared" si="49"/>
        <v>93795.24</v>
      </c>
    </row>
    <row r="2160" spans="1:7" x14ac:dyDescent="0.3">
      <c r="A2160">
        <v>2015</v>
      </c>
      <c r="B2160" t="str">
        <f t="shared" si="48"/>
        <v>2015.7.18</v>
      </c>
      <c r="C2160" t="s">
        <v>34</v>
      </c>
      <c r="D2160">
        <f>VLOOKUP(C2160,[1]StateCodeMapping!$A$2:$B$52,2,FALSE)</f>
        <v>18</v>
      </c>
      <c r="E2160">
        <v>71057</v>
      </c>
      <c r="F2160">
        <v>7</v>
      </c>
      <c r="G2160">
        <f t="shared" si="49"/>
        <v>105164.36</v>
      </c>
    </row>
    <row r="2161" spans="1:7" x14ac:dyDescent="0.3">
      <c r="A2161">
        <v>2015</v>
      </c>
      <c r="B2161" t="str">
        <f t="shared" si="48"/>
        <v>2015.8.18</v>
      </c>
      <c r="C2161" t="s">
        <v>34</v>
      </c>
      <c r="D2161">
        <f>VLOOKUP(C2161,[1]StateCodeMapping!$A$2:$B$52,2,FALSE)</f>
        <v>18</v>
      </c>
      <c r="E2161">
        <v>71057</v>
      </c>
      <c r="F2161">
        <v>8</v>
      </c>
      <c r="G2161">
        <f t="shared" si="49"/>
        <v>116533.48000000001</v>
      </c>
    </row>
    <row r="2162" spans="1:7" x14ac:dyDescent="0.3">
      <c r="A2162">
        <v>2015</v>
      </c>
      <c r="B2162" t="str">
        <f t="shared" si="48"/>
        <v>2015.1.19</v>
      </c>
      <c r="C2162" t="s">
        <v>35</v>
      </c>
      <c r="D2162">
        <f>VLOOKUP(C2162,[1]StateCodeMapping!$A$2:$B$52,2,FALSE)</f>
        <v>19</v>
      </c>
      <c r="E2162">
        <v>76955</v>
      </c>
      <c r="F2162">
        <v>1</v>
      </c>
      <c r="G2162">
        <f t="shared" si="49"/>
        <v>40016.6</v>
      </c>
    </row>
    <row r="2163" spans="1:7" x14ac:dyDescent="0.3">
      <c r="A2163">
        <v>2015</v>
      </c>
      <c r="B2163" t="str">
        <f t="shared" si="48"/>
        <v>2015.2.19</v>
      </c>
      <c r="C2163" t="s">
        <v>35</v>
      </c>
      <c r="D2163">
        <f>VLOOKUP(C2163,[1]StateCodeMapping!$A$2:$B$52,2,FALSE)</f>
        <v>19</v>
      </c>
      <c r="E2163">
        <v>76955</v>
      </c>
      <c r="F2163">
        <v>2</v>
      </c>
      <c r="G2163">
        <f t="shared" si="49"/>
        <v>52329.4</v>
      </c>
    </row>
    <row r="2164" spans="1:7" x14ac:dyDescent="0.3">
      <c r="A2164">
        <v>2015</v>
      </c>
      <c r="B2164" t="str">
        <f t="shared" si="48"/>
        <v>2015.3.19</v>
      </c>
      <c r="C2164" t="s">
        <v>35</v>
      </c>
      <c r="D2164">
        <f>VLOOKUP(C2164,[1]StateCodeMapping!$A$2:$B$52,2,FALSE)</f>
        <v>19</v>
      </c>
      <c r="E2164">
        <v>76955</v>
      </c>
      <c r="F2164">
        <v>3</v>
      </c>
      <c r="G2164">
        <f t="shared" si="49"/>
        <v>64642.200000000004</v>
      </c>
    </row>
    <row r="2165" spans="1:7" x14ac:dyDescent="0.3">
      <c r="A2165">
        <v>2015</v>
      </c>
      <c r="B2165" t="str">
        <f t="shared" si="48"/>
        <v>2015.4.19</v>
      </c>
      <c r="C2165" t="s">
        <v>35</v>
      </c>
      <c r="D2165">
        <f>VLOOKUP(C2165,[1]StateCodeMapping!$A$2:$B$52,2,FALSE)</f>
        <v>19</v>
      </c>
      <c r="E2165">
        <v>76955</v>
      </c>
      <c r="F2165">
        <v>4</v>
      </c>
      <c r="G2165">
        <f t="shared" si="49"/>
        <v>76955</v>
      </c>
    </row>
    <row r="2166" spans="1:7" x14ac:dyDescent="0.3">
      <c r="A2166">
        <v>2015</v>
      </c>
      <c r="B2166" t="str">
        <f t="shared" si="48"/>
        <v>2015.5.19</v>
      </c>
      <c r="C2166" t="s">
        <v>35</v>
      </c>
      <c r="D2166">
        <f>VLOOKUP(C2166,[1]StateCodeMapping!$A$2:$B$52,2,FALSE)</f>
        <v>19</v>
      </c>
      <c r="E2166">
        <v>76955</v>
      </c>
      <c r="F2166">
        <v>5</v>
      </c>
      <c r="G2166">
        <f t="shared" si="49"/>
        <v>89267.800000000017</v>
      </c>
    </row>
    <row r="2167" spans="1:7" x14ac:dyDescent="0.3">
      <c r="A2167">
        <v>2015</v>
      </c>
      <c r="B2167" t="str">
        <f t="shared" si="48"/>
        <v>2015.6.19</v>
      </c>
      <c r="C2167" t="s">
        <v>35</v>
      </c>
      <c r="D2167">
        <f>VLOOKUP(C2167,[1]StateCodeMapping!$A$2:$B$52,2,FALSE)</f>
        <v>19</v>
      </c>
      <c r="E2167">
        <v>76955</v>
      </c>
      <c r="F2167">
        <v>6</v>
      </c>
      <c r="G2167">
        <f t="shared" si="49"/>
        <v>101580.6</v>
      </c>
    </row>
    <row r="2168" spans="1:7" x14ac:dyDescent="0.3">
      <c r="A2168">
        <v>2015</v>
      </c>
      <c r="B2168" t="str">
        <f t="shared" si="48"/>
        <v>2015.7.19</v>
      </c>
      <c r="C2168" t="s">
        <v>35</v>
      </c>
      <c r="D2168">
        <f>VLOOKUP(C2168,[1]StateCodeMapping!$A$2:$B$52,2,FALSE)</f>
        <v>19</v>
      </c>
      <c r="E2168">
        <v>76955</v>
      </c>
      <c r="F2168">
        <v>7</v>
      </c>
      <c r="G2168">
        <f t="shared" si="49"/>
        <v>113893.4</v>
      </c>
    </row>
    <row r="2169" spans="1:7" x14ac:dyDescent="0.3">
      <c r="A2169">
        <v>2015</v>
      </c>
      <c r="B2169" t="str">
        <f t="shared" si="48"/>
        <v>2015.8.19</v>
      </c>
      <c r="C2169" t="s">
        <v>35</v>
      </c>
      <c r="D2169">
        <f>VLOOKUP(C2169,[1]StateCodeMapping!$A$2:$B$52,2,FALSE)</f>
        <v>19</v>
      </c>
      <c r="E2169">
        <v>76955</v>
      </c>
      <c r="F2169">
        <v>8</v>
      </c>
      <c r="G2169">
        <f t="shared" si="49"/>
        <v>126206.20000000001</v>
      </c>
    </row>
    <row r="2170" spans="1:7" x14ac:dyDescent="0.3">
      <c r="A2170">
        <v>2015</v>
      </c>
      <c r="B2170" t="str">
        <f t="shared" si="48"/>
        <v>2015.1.20</v>
      </c>
      <c r="C2170" t="s">
        <v>36</v>
      </c>
      <c r="D2170">
        <f>VLOOKUP(C2170,[1]StateCodeMapping!$A$2:$B$52,2,FALSE)</f>
        <v>20</v>
      </c>
      <c r="E2170">
        <v>75582</v>
      </c>
      <c r="F2170">
        <v>1</v>
      </c>
      <c r="G2170">
        <f t="shared" si="49"/>
        <v>39302.639999999999</v>
      </c>
    </row>
    <row r="2171" spans="1:7" x14ac:dyDescent="0.3">
      <c r="A2171">
        <v>2015</v>
      </c>
      <c r="B2171" t="str">
        <f t="shared" si="48"/>
        <v>2015.2.20</v>
      </c>
      <c r="C2171" t="s">
        <v>36</v>
      </c>
      <c r="D2171">
        <f>VLOOKUP(C2171,[1]StateCodeMapping!$A$2:$B$52,2,FALSE)</f>
        <v>20</v>
      </c>
      <c r="E2171">
        <v>75582</v>
      </c>
      <c r="F2171">
        <v>2</v>
      </c>
      <c r="G2171">
        <f t="shared" si="49"/>
        <v>51395.76</v>
      </c>
    </row>
    <row r="2172" spans="1:7" x14ac:dyDescent="0.3">
      <c r="A2172">
        <v>2015</v>
      </c>
      <c r="B2172" t="str">
        <f t="shared" si="48"/>
        <v>2015.3.20</v>
      </c>
      <c r="C2172" t="s">
        <v>36</v>
      </c>
      <c r="D2172">
        <f>VLOOKUP(C2172,[1]StateCodeMapping!$A$2:$B$52,2,FALSE)</f>
        <v>20</v>
      </c>
      <c r="E2172">
        <v>75582</v>
      </c>
      <c r="F2172">
        <v>3</v>
      </c>
      <c r="G2172">
        <f t="shared" si="49"/>
        <v>63488.880000000005</v>
      </c>
    </row>
    <row r="2173" spans="1:7" x14ac:dyDescent="0.3">
      <c r="A2173">
        <v>2015</v>
      </c>
      <c r="B2173" t="str">
        <f t="shared" si="48"/>
        <v>2015.4.20</v>
      </c>
      <c r="C2173" t="s">
        <v>36</v>
      </c>
      <c r="D2173">
        <f>VLOOKUP(C2173,[1]StateCodeMapping!$A$2:$B$52,2,FALSE)</f>
        <v>20</v>
      </c>
      <c r="E2173">
        <v>75582</v>
      </c>
      <c r="F2173">
        <v>4</v>
      </c>
      <c r="G2173">
        <f t="shared" si="49"/>
        <v>75582</v>
      </c>
    </row>
    <row r="2174" spans="1:7" x14ac:dyDescent="0.3">
      <c r="A2174">
        <v>2015</v>
      </c>
      <c r="B2174" t="str">
        <f t="shared" si="48"/>
        <v>2015.5.20</v>
      </c>
      <c r="C2174" t="s">
        <v>36</v>
      </c>
      <c r="D2174">
        <f>VLOOKUP(C2174,[1]StateCodeMapping!$A$2:$B$52,2,FALSE)</f>
        <v>20</v>
      </c>
      <c r="E2174">
        <v>75582</v>
      </c>
      <c r="F2174">
        <v>5</v>
      </c>
      <c r="G2174">
        <f t="shared" si="49"/>
        <v>87675.12000000001</v>
      </c>
    </row>
    <row r="2175" spans="1:7" x14ac:dyDescent="0.3">
      <c r="A2175">
        <v>2015</v>
      </c>
      <c r="B2175" t="str">
        <f t="shared" si="48"/>
        <v>2015.6.20</v>
      </c>
      <c r="C2175" t="s">
        <v>36</v>
      </c>
      <c r="D2175">
        <f>VLOOKUP(C2175,[1]StateCodeMapping!$A$2:$B$52,2,FALSE)</f>
        <v>20</v>
      </c>
      <c r="E2175">
        <v>75582</v>
      </c>
      <c r="F2175">
        <v>6</v>
      </c>
      <c r="G2175">
        <f t="shared" si="49"/>
        <v>99768.24</v>
      </c>
    </row>
    <row r="2176" spans="1:7" x14ac:dyDescent="0.3">
      <c r="A2176">
        <v>2015</v>
      </c>
      <c r="B2176" t="str">
        <f t="shared" si="48"/>
        <v>2015.7.20</v>
      </c>
      <c r="C2176" t="s">
        <v>36</v>
      </c>
      <c r="D2176">
        <f>VLOOKUP(C2176,[1]StateCodeMapping!$A$2:$B$52,2,FALSE)</f>
        <v>20</v>
      </c>
      <c r="E2176">
        <v>75582</v>
      </c>
      <c r="F2176">
        <v>7</v>
      </c>
      <c r="G2176">
        <f t="shared" si="49"/>
        <v>111861.36</v>
      </c>
    </row>
    <row r="2177" spans="1:7" x14ac:dyDescent="0.3">
      <c r="A2177">
        <v>2015</v>
      </c>
      <c r="B2177" t="str">
        <f t="shared" si="48"/>
        <v>2015.8.20</v>
      </c>
      <c r="C2177" t="s">
        <v>36</v>
      </c>
      <c r="D2177">
        <f>VLOOKUP(C2177,[1]StateCodeMapping!$A$2:$B$52,2,FALSE)</f>
        <v>20</v>
      </c>
      <c r="E2177">
        <v>75582</v>
      </c>
      <c r="F2177">
        <v>8</v>
      </c>
      <c r="G2177">
        <f t="shared" si="49"/>
        <v>123954.48000000001</v>
      </c>
    </row>
    <row r="2178" spans="1:7" x14ac:dyDescent="0.3">
      <c r="A2178">
        <v>2015</v>
      </c>
      <c r="B2178" t="str">
        <f t="shared" ref="B2178:B2241" si="50">A2178&amp;"."&amp;F2178&amp;"."&amp;D2178</f>
        <v>2015.1.21</v>
      </c>
      <c r="C2178" t="s">
        <v>37</v>
      </c>
      <c r="D2178">
        <f>VLOOKUP(C2178,[1]StateCodeMapping!$A$2:$B$52,2,FALSE)</f>
        <v>21</v>
      </c>
      <c r="E2178">
        <v>67026</v>
      </c>
      <c r="F2178">
        <v>1</v>
      </c>
      <c r="G2178">
        <f t="shared" ref="G2178:G2241" si="51">E2178*(0.52+(F2178-1)*0.16)</f>
        <v>34853.520000000004</v>
      </c>
    </row>
    <row r="2179" spans="1:7" x14ac:dyDescent="0.3">
      <c r="A2179">
        <v>2015</v>
      </c>
      <c r="B2179" t="str">
        <f t="shared" si="50"/>
        <v>2015.2.21</v>
      </c>
      <c r="C2179" t="s">
        <v>37</v>
      </c>
      <c r="D2179">
        <f>VLOOKUP(C2179,[1]StateCodeMapping!$A$2:$B$52,2,FALSE)</f>
        <v>21</v>
      </c>
      <c r="E2179">
        <v>67026</v>
      </c>
      <c r="F2179">
        <v>2</v>
      </c>
      <c r="G2179">
        <f t="shared" si="51"/>
        <v>45577.68</v>
      </c>
    </row>
    <row r="2180" spans="1:7" x14ac:dyDescent="0.3">
      <c r="A2180">
        <v>2015</v>
      </c>
      <c r="B2180" t="str">
        <f t="shared" si="50"/>
        <v>2015.3.21</v>
      </c>
      <c r="C2180" t="s">
        <v>37</v>
      </c>
      <c r="D2180">
        <f>VLOOKUP(C2180,[1]StateCodeMapping!$A$2:$B$52,2,FALSE)</f>
        <v>21</v>
      </c>
      <c r="E2180">
        <v>67026</v>
      </c>
      <c r="F2180">
        <v>3</v>
      </c>
      <c r="G2180">
        <f t="shared" si="51"/>
        <v>56301.840000000004</v>
      </c>
    </row>
    <row r="2181" spans="1:7" x14ac:dyDescent="0.3">
      <c r="A2181">
        <v>2015</v>
      </c>
      <c r="B2181" t="str">
        <f t="shared" si="50"/>
        <v>2015.4.21</v>
      </c>
      <c r="C2181" t="s">
        <v>37</v>
      </c>
      <c r="D2181">
        <f>VLOOKUP(C2181,[1]StateCodeMapping!$A$2:$B$52,2,FALSE)</f>
        <v>21</v>
      </c>
      <c r="E2181">
        <v>67026</v>
      </c>
      <c r="F2181">
        <v>4</v>
      </c>
      <c r="G2181">
        <f t="shared" si="51"/>
        <v>67026</v>
      </c>
    </row>
    <row r="2182" spans="1:7" x14ac:dyDescent="0.3">
      <c r="A2182">
        <v>2015</v>
      </c>
      <c r="B2182" t="str">
        <f t="shared" si="50"/>
        <v>2015.5.21</v>
      </c>
      <c r="C2182" t="s">
        <v>37</v>
      </c>
      <c r="D2182">
        <f>VLOOKUP(C2182,[1]StateCodeMapping!$A$2:$B$52,2,FALSE)</f>
        <v>21</v>
      </c>
      <c r="E2182">
        <v>67026</v>
      </c>
      <c r="F2182">
        <v>5</v>
      </c>
      <c r="G2182">
        <f t="shared" si="51"/>
        <v>77750.16</v>
      </c>
    </row>
    <row r="2183" spans="1:7" x14ac:dyDescent="0.3">
      <c r="A2183">
        <v>2015</v>
      </c>
      <c r="B2183" t="str">
        <f t="shared" si="50"/>
        <v>2015.6.21</v>
      </c>
      <c r="C2183" t="s">
        <v>37</v>
      </c>
      <c r="D2183">
        <f>VLOOKUP(C2183,[1]StateCodeMapping!$A$2:$B$52,2,FALSE)</f>
        <v>21</v>
      </c>
      <c r="E2183">
        <v>67026</v>
      </c>
      <c r="F2183">
        <v>6</v>
      </c>
      <c r="G2183">
        <f t="shared" si="51"/>
        <v>88474.32</v>
      </c>
    </row>
    <row r="2184" spans="1:7" x14ac:dyDescent="0.3">
      <c r="A2184">
        <v>2015</v>
      </c>
      <c r="B2184" t="str">
        <f t="shared" si="50"/>
        <v>2015.7.21</v>
      </c>
      <c r="C2184" t="s">
        <v>37</v>
      </c>
      <c r="D2184">
        <f>VLOOKUP(C2184,[1]StateCodeMapping!$A$2:$B$52,2,FALSE)</f>
        <v>21</v>
      </c>
      <c r="E2184">
        <v>67026</v>
      </c>
      <c r="F2184">
        <v>7</v>
      </c>
      <c r="G2184">
        <f t="shared" si="51"/>
        <v>99198.48</v>
      </c>
    </row>
    <row r="2185" spans="1:7" x14ac:dyDescent="0.3">
      <c r="A2185">
        <v>2015</v>
      </c>
      <c r="B2185" t="str">
        <f t="shared" si="50"/>
        <v>2015.8.21</v>
      </c>
      <c r="C2185" t="s">
        <v>37</v>
      </c>
      <c r="D2185">
        <f>VLOOKUP(C2185,[1]StateCodeMapping!$A$2:$B$52,2,FALSE)</f>
        <v>21</v>
      </c>
      <c r="E2185">
        <v>67026</v>
      </c>
      <c r="F2185">
        <v>8</v>
      </c>
      <c r="G2185">
        <f t="shared" si="51"/>
        <v>109922.64000000001</v>
      </c>
    </row>
    <row r="2186" spans="1:7" x14ac:dyDescent="0.3">
      <c r="A2186">
        <v>2015</v>
      </c>
      <c r="B2186" t="str">
        <f t="shared" si="50"/>
        <v>2015.1.22</v>
      </c>
      <c r="C2186" t="s">
        <v>7</v>
      </c>
      <c r="D2186">
        <f>VLOOKUP(C2186,[1]StateCodeMapping!$A$2:$B$52,2,FALSE)</f>
        <v>22</v>
      </c>
      <c r="E2186">
        <v>69514</v>
      </c>
      <c r="F2186">
        <v>1</v>
      </c>
      <c r="G2186">
        <f t="shared" si="51"/>
        <v>36147.279999999999</v>
      </c>
    </row>
    <row r="2187" spans="1:7" x14ac:dyDescent="0.3">
      <c r="A2187">
        <v>2015</v>
      </c>
      <c r="B2187" t="str">
        <f t="shared" si="50"/>
        <v>2015.2.22</v>
      </c>
      <c r="C2187" t="s">
        <v>7</v>
      </c>
      <c r="D2187">
        <f>VLOOKUP(C2187,[1]StateCodeMapping!$A$2:$B$52,2,FALSE)</f>
        <v>22</v>
      </c>
      <c r="E2187">
        <v>69514</v>
      </c>
      <c r="F2187">
        <v>2</v>
      </c>
      <c r="G2187">
        <f t="shared" si="51"/>
        <v>47269.520000000004</v>
      </c>
    </row>
    <row r="2188" spans="1:7" x14ac:dyDescent="0.3">
      <c r="A2188">
        <v>2015</v>
      </c>
      <c r="B2188" t="str">
        <f t="shared" si="50"/>
        <v>2015.3.22</v>
      </c>
      <c r="C2188" t="s">
        <v>7</v>
      </c>
      <c r="D2188">
        <f>VLOOKUP(C2188,[1]StateCodeMapping!$A$2:$B$52,2,FALSE)</f>
        <v>22</v>
      </c>
      <c r="E2188">
        <v>69514</v>
      </c>
      <c r="F2188">
        <v>3</v>
      </c>
      <c r="G2188">
        <f t="shared" si="51"/>
        <v>58391.76</v>
      </c>
    </row>
    <row r="2189" spans="1:7" x14ac:dyDescent="0.3">
      <c r="A2189">
        <v>2015</v>
      </c>
      <c r="B2189" t="str">
        <f t="shared" si="50"/>
        <v>2015.4.22</v>
      </c>
      <c r="C2189" t="s">
        <v>7</v>
      </c>
      <c r="D2189">
        <f>VLOOKUP(C2189,[1]StateCodeMapping!$A$2:$B$52,2,FALSE)</f>
        <v>22</v>
      </c>
      <c r="E2189">
        <v>69514</v>
      </c>
      <c r="F2189">
        <v>4</v>
      </c>
      <c r="G2189">
        <f t="shared" si="51"/>
        <v>69514</v>
      </c>
    </row>
    <row r="2190" spans="1:7" x14ac:dyDescent="0.3">
      <c r="A2190">
        <v>2015</v>
      </c>
      <c r="B2190" t="str">
        <f t="shared" si="50"/>
        <v>2015.5.22</v>
      </c>
      <c r="C2190" t="s">
        <v>7</v>
      </c>
      <c r="D2190">
        <f>VLOOKUP(C2190,[1]StateCodeMapping!$A$2:$B$52,2,FALSE)</f>
        <v>22</v>
      </c>
      <c r="E2190">
        <v>69514</v>
      </c>
      <c r="F2190">
        <v>5</v>
      </c>
      <c r="G2190">
        <f t="shared" si="51"/>
        <v>80636.240000000005</v>
      </c>
    </row>
    <row r="2191" spans="1:7" x14ac:dyDescent="0.3">
      <c r="A2191">
        <v>2015</v>
      </c>
      <c r="B2191" t="str">
        <f t="shared" si="50"/>
        <v>2015.6.22</v>
      </c>
      <c r="C2191" t="s">
        <v>7</v>
      </c>
      <c r="D2191">
        <f>VLOOKUP(C2191,[1]StateCodeMapping!$A$2:$B$52,2,FALSE)</f>
        <v>22</v>
      </c>
      <c r="E2191">
        <v>69514</v>
      </c>
      <c r="F2191">
        <v>6</v>
      </c>
      <c r="G2191">
        <f t="shared" si="51"/>
        <v>91758.48000000001</v>
      </c>
    </row>
    <row r="2192" spans="1:7" x14ac:dyDescent="0.3">
      <c r="A2192">
        <v>2015</v>
      </c>
      <c r="B2192" t="str">
        <f t="shared" si="50"/>
        <v>2015.7.22</v>
      </c>
      <c r="C2192" t="s">
        <v>7</v>
      </c>
      <c r="D2192">
        <f>VLOOKUP(C2192,[1]StateCodeMapping!$A$2:$B$52,2,FALSE)</f>
        <v>22</v>
      </c>
      <c r="E2192">
        <v>69514</v>
      </c>
      <c r="F2192">
        <v>7</v>
      </c>
      <c r="G2192">
        <f t="shared" si="51"/>
        <v>102880.72</v>
      </c>
    </row>
    <row r="2193" spans="1:7" x14ac:dyDescent="0.3">
      <c r="A2193">
        <v>2015</v>
      </c>
      <c r="B2193" t="str">
        <f t="shared" si="50"/>
        <v>2015.8.22</v>
      </c>
      <c r="C2193" t="s">
        <v>7</v>
      </c>
      <c r="D2193">
        <f>VLOOKUP(C2193,[1]StateCodeMapping!$A$2:$B$52,2,FALSE)</f>
        <v>22</v>
      </c>
      <c r="E2193">
        <v>69514</v>
      </c>
      <c r="F2193">
        <v>8</v>
      </c>
      <c r="G2193">
        <f t="shared" si="51"/>
        <v>114002.96</v>
      </c>
    </row>
    <row r="2194" spans="1:7" x14ac:dyDescent="0.3">
      <c r="A2194">
        <v>2015</v>
      </c>
      <c r="B2194" t="str">
        <f t="shared" si="50"/>
        <v>2015.1.23</v>
      </c>
      <c r="C2194" t="s">
        <v>38</v>
      </c>
      <c r="D2194">
        <f>VLOOKUP(C2194,[1]StateCodeMapping!$A$2:$B$52,2,FALSE)</f>
        <v>23</v>
      </c>
      <c r="E2194">
        <v>77344</v>
      </c>
      <c r="F2194">
        <v>1</v>
      </c>
      <c r="G2194">
        <f t="shared" si="51"/>
        <v>40218.880000000005</v>
      </c>
    </row>
    <row r="2195" spans="1:7" x14ac:dyDescent="0.3">
      <c r="A2195">
        <v>2015</v>
      </c>
      <c r="B2195" t="str">
        <f t="shared" si="50"/>
        <v>2015.2.23</v>
      </c>
      <c r="C2195" t="s">
        <v>38</v>
      </c>
      <c r="D2195">
        <f>VLOOKUP(C2195,[1]StateCodeMapping!$A$2:$B$52,2,FALSE)</f>
        <v>23</v>
      </c>
      <c r="E2195">
        <v>77344</v>
      </c>
      <c r="F2195">
        <v>2</v>
      </c>
      <c r="G2195">
        <f t="shared" si="51"/>
        <v>52593.920000000006</v>
      </c>
    </row>
    <row r="2196" spans="1:7" x14ac:dyDescent="0.3">
      <c r="A2196">
        <v>2015</v>
      </c>
      <c r="B2196" t="str">
        <f t="shared" si="50"/>
        <v>2015.3.23</v>
      </c>
      <c r="C2196" t="s">
        <v>38</v>
      </c>
      <c r="D2196">
        <f>VLOOKUP(C2196,[1]StateCodeMapping!$A$2:$B$52,2,FALSE)</f>
        <v>23</v>
      </c>
      <c r="E2196">
        <v>77344</v>
      </c>
      <c r="F2196">
        <v>3</v>
      </c>
      <c r="G2196">
        <f t="shared" si="51"/>
        <v>64968.960000000006</v>
      </c>
    </row>
    <row r="2197" spans="1:7" x14ac:dyDescent="0.3">
      <c r="A2197">
        <v>2015</v>
      </c>
      <c r="B2197" t="str">
        <f t="shared" si="50"/>
        <v>2015.4.23</v>
      </c>
      <c r="C2197" t="s">
        <v>38</v>
      </c>
      <c r="D2197">
        <f>VLOOKUP(C2197,[1]StateCodeMapping!$A$2:$B$52,2,FALSE)</f>
        <v>23</v>
      </c>
      <c r="E2197">
        <v>77344</v>
      </c>
      <c r="F2197">
        <v>4</v>
      </c>
      <c r="G2197">
        <f t="shared" si="51"/>
        <v>77344</v>
      </c>
    </row>
    <row r="2198" spans="1:7" x14ac:dyDescent="0.3">
      <c r="A2198">
        <v>2015</v>
      </c>
      <c r="B2198" t="str">
        <f t="shared" si="50"/>
        <v>2015.5.23</v>
      </c>
      <c r="C2198" t="s">
        <v>38</v>
      </c>
      <c r="D2198">
        <f>VLOOKUP(C2198,[1]StateCodeMapping!$A$2:$B$52,2,FALSE)</f>
        <v>23</v>
      </c>
      <c r="E2198">
        <v>77344</v>
      </c>
      <c r="F2198">
        <v>5</v>
      </c>
      <c r="G2198">
        <f t="shared" si="51"/>
        <v>89719.040000000008</v>
      </c>
    </row>
    <row r="2199" spans="1:7" x14ac:dyDescent="0.3">
      <c r="A2199">
        <v>2015</v>
      </c>
      <c r="B2199" t="str">
        <f t="shared" si="50"/>
        <v>2015.6.23</v>
      </c>
      <c r="C2199" t="s">
        <v>38</v>
      </c>
      <c r="D2199">
        <f>VLOOKUP(C2199,[1]StateCodeMapping!$A$2:$B$52,2,FALSE)</f>
        <v>23</v>
      </c>
      <c r="E2199">
        <v>77344</v>
      </c>
      <c r="F2199">
        <v>6</v>
      </c>
      <c r="G2199">
        <f t="shared" si="51"/>
        <v>102094.08</v>
      </c>
    </row>
    <row r="2200" spans="1:7" x14ac:dyDescent="0.3">
      <c r="A2200">
        <v>2015</v>
      </c>
      <c r="B2200" t="str">
        <f t="shared" si="50"/>
        <v>2015.7.23</v>
      </c>
      <c r="C2200" t="s">
        <v>38</v>
      </c>
      <c r="D2200">
        <f>VLOOKUP(C2200,[1]StateCodeMapping!$A$2:$B$52,2,FALSE)</f>
        <v>23</v>
      </c>
      <c r="E2200">
        <v>77344</v>
      </c>
      <c r="F2200">
        <v>7</v>
      </c>
      <c r="G2200">
        <f t="shared" si="51"/>
        <v>114469.12</v>
      </c>
    </row>
    <row r="2201" spans="1:7" x14ac:dyDescent="0.3">
      <c r="A2201">
        <v>2015</v>
      </c>
      <c r="B2201" t="str">
        <f t="shared" si="50"/>
        <v>2015.8.23</v>
      </c>
      <c r="C2201" t="s">
        <v>38</v>
      </c>
      <c r="D2201">
        <f>VLOOKUP(C2201,[1]StateCodeMapping!$A$2:$B$52,2,FALSE)</f>
        <v>23</v>
      </c>
      <c r="E2201">
        <v>77344</v>
      </c>
      <c r="F2201">
        <v>8</v>
      </c>
      <c r="G2201">
        <f t="shared" si="51"/>
        <v>126844.16</v>
      </c>
    </row>
    <row r="2202" spans="1:7" x14ac:dyDescent="0.3">
      <c r="A2202">
        <v>2015</v>
      </c>
      <c r="B2202" t="str">
        <f t="shared" si="50"/>
        <v>2015.1.24</v>
      </c>
      <c r="C2202" t="s">
        <v>39</v>
      </c>
      <c r="D2202">
        <f>VLOOKUP(C2202,[1]StateCodeMapping!$A$2:$B$52,2,FALSE)</f>
        <v>24</v>
      </c>
      <c r="E2202">
        <v>106452</v>
      </c>
      <c r="F2202">
        <v>1</v>
      </c>
      <c r="G2202">
        <f t="shared" si="51"/>
        <v>55355.040000000001</v>
      </c>
    </row>
    <row r="2203" spans="1:7" x14ac:dyDescent="0.3">
      <c r="A2203">
        <v>2015</v>
      </c>
      <c r="B2203" t="str">
        <f t="shared" si="50"/>
        <v>2015.2.24</v>
      </c>
      <c r="C2203" t="s">
        <v>39</v>
      </c>
      <c r="D2203">
        <f>VLOOKUP(C2203,[1]StateCodeMapping!$A$2:$B$52,2,FALSE)</f>
        <v>24</v>
      </c>
      <c r="E2203">
        <v>106452</v>
      </c>
      <c r="F2203">
        <v>2</v>
      </c>
      <c r="G2203">
        <f t="shared" si="51"/>
        <v>72387.360000000001</v>
      </c>
    </row>
    <row r="2204" spans="1:7" x14ac:dyDescent="0.3">
      <c r="A2204">
        <v>2015</v>
      </c>
      <c r="B2204" t="str">
        <f t="shared" si="50"/>
        <v>2015.3.24</v>
      </c>
      <c r="C2204" t="s">
        <v>39</v>
      </c>
      <c r="D2204">
        <f>VLOOKUP(C2204,[1]StateCodeMapping!$A$2:$B$52,2,FALSE)</f>
        <v>24</v>
      </c>
      <c r="E2204">
        <v>106452</v>
      </c>
      <c r="F2204">
        <v>3</v>
      </c>
      <c r="G2204">
        <f t="shared" si="51"/>
        <v>89419.680000000008</v>
      </c>
    </row>
    <row r="2205" spans="1:7" x14ac:dyDescent="0.3">
      <c r="A2205">
        <v>2015</v>
      </c>
      <c r="B2205" t="str">
        <f t="shared" si="50"/>
        <v>2015.4.24</v>
      </c>
      <c r="C2205" t="s">
        <v>39</v>
      </c>
      <c r="D2205">
        <f>VLOOKUP(C2205,[1]StateCodeMapping!$A$2:$B$52,2,FALSE)</f>
        <v>24</v>
      </c>
      <c r="E2205">
        <v>106452</v>
      </c>
      <c r="F2205">
        <v>4</v>
      </c>
      <c r="G2205">
        <f t="shared" si="51"/>
        <v>106452</v>
      </c>
    </row>
    <row r="2206" spans="1:7" x14ac:dyDescent="0.3">
      <c r="A2206">
        <v>2015</v>
      </c>
      <c r="B2206" t="str">
        <f t="shared" si="50"/>
        <v>2015.5.24</v>
      </c>
      <c r="C2206" t="s">
        <v>39</v>
      </c>
      <c r="D2206">
        <f>VLOOKUP(C2206,[1]StateCodeMapping!$A$2:$B$52,2,FALSE)</f>
        <v>24</v>
      </c>
      <c r="E2206">
        <v>106452</v>
      </c>
      <c r="F2206">
        <v>5</v>
      </c>
      <c r="G2206">
        <f t="shared" si="51"/>
        <v>123484.32000000002</v>
      </c>
    </row>
    <row r="2207" spans="1:7" x14ac:dyDescent="0.3">
      <c r="A2207">
        <v>2015</v>
      </c>
      <c r="B2207" t="str">
        <f t="shared" si="50"/>
        <v>2015.6.24</v>
      </c>
      <c r="C2207" t="s">
        <v>39</v>
      </c>
      <c r="D2207">
        <f>VLOOKUP(C2207,[1]StateCodeMapping!$A$2:$B$52,2,FALSE)</f>
        <v>24</v>
      </c>
      <c r="E2207">
        <v>106452</v>
      </c>
      <c r="F2207">
        <v>6</v>
      </c>
      <c r="G2207">
        <f t="shared" si="51"/>
        <v>140516.64000000001</v>
      </c>
    </row>
    <row r="2208" spans="1:7" x14ac:dyDescent="0.3">
      <c r="A2208">
        <v>2015</v>
      </c>
      <c r="B2208" t="str">
        <f t="shared" si="50"/>
        <v>2015.7.24</v>
      </c>
      <c r="C2208" t="s">
        <v>39</v>
      </c>
      <c r="D2208">
        <f>VLOOKUP(C2208,[1]StateCodeMapping!$A$2:$B$52,2,FALSE)</f>
        <v>24</v>
      </c>
      <c r="E2208">
        <v>106452</v>
      </c>
      <c r="F2208">
        <v>7</v>
      </c>
      <c r="G2208">
        <f t="shared" si="51"/>
        <v>157548.96</v>
      </c>
    </row>
    <row r="2209" spans="1:7" x14ac:dyDescent="0.3">
      <c r="A2209">
        <v>2015</v>
      </c>
      <c r="B2209" t="str">
        <f t="shared" si="50"/>
        <v>2015.8.24</v>
      </c>
      <c r="C2209" t="s">
        <v>39</v>
      </c>
      <c r="D2209">
        <f>VLOOKUP(C2209,[1]StateCodeMapping!$A$2:$B$52,2,FALSE)</f>
        <v>24</v>
      </c>
      <c r="E2209">
        <v>106452</v>
      </c>
      <c r="F2209">
        <v>8</v>
      </c>
      <c r="G2209">
        <f t="shared" si="51"/>
        <v>174581.28</v>
      </c>
    </row>
    <row r="2210" spans="1:7" x14ac:dyDescent="0.3">
      <c r="A2210">
        <v>2015</v>
      </c>
      <c r="B2210" t="str">
        <f t="shared" si="50"/>
        <v>2015.1.25</v>
      </c>
      <c r="C2210" t="s">
        <v>40</v>
      </c>
      <c r="D2210">
        <f>VLOOKUP(C2210,[1]StateCodeMapping!$A$2:$B$52,2,FALSE)</f>
        <v>25</v>
      </c>
      <c r="E2210">
        <v>104545</v>
      </c>
      <c r="F2210">
        <v>1</v>
      </c>
      <c r="G2210">
        <f t="shared" si="51"/>
        <v>54363.4</v>
      </c>
    </row>
    <row r="2211" spans="1:7" x14ac:dyDescent="0.3">
      <c r="A2211">
        <v>2015</v>
      </c>
      <c r="B2211" t="str">
        <f t="shared" si="50"/>
        <v>2015.2.25</v>
      </c>
      <c r="C2211" t="s">
        <v>40</v>
      </c>
      <c r="D2211">
        <f>VLOOKUP(C2211,[1]StateCodeMapping!$A$2:$B$52,2,FALSE)</f>
        <v>25</v>
      </c>
      <c r="E2211">
        <v>104545</v>
      </c>
      <c r="F2211">
        <v>2</v>
      </c>
      <c r="G2211">
        <f t="shared" si="51"/>
        <v>71090.600000000006</v>
      </c>
    </row>
    <row r="2212" spans="1:7" x14ac:dyDescent="0.3">
      <c r="A2212">
        <v>2015</v>
      </c>
      <c r="B2212" t="str">
        <f t="shared" si="50"/>
        <v>2015.3.25</v>
      </c>
      <c r="C2212" t="s">
        <v>40</v>
      </c>
      <c r="D2212">
        <f>VLOOKUP(C2212,[1]StateCodeMapping!$A$2:$B$52,2,FALSE)</f>
        <v>25</v>
      </c>
      <c r="E2212">
        <v>104545</v>
      </c>
      <c r="F2212">
        <v>3</v>
      </c>
      <c r="G2212">
        <f t="shared" si="51"/>
        <v>87817.8</v>
      </c>
    </row>
    <row r="2213" spans="1:7" x14ac:dyDescent="0.3">
      <c r="A2213">
        <v>2015</v>
      </c>
      <c r="B2213" t="str">
        <f t="shared" si="50"/>
        <v>2015.4.25</v>
      </c>
      <c r="C2213" t="s">
        <v>40</v>
      </c>
      <c r="D2213">
        <f>VLOOKUP(C2213,[1]StateCodeMapping!$A$2:$B$52,2,FALSE)</f>
        <v>25</v>
      </c>
      <c r="E2213">
        <v>104545</v>
      </c>
      <c r="F2213">
        <v>4</v>
      </c>
      <c r="G2213">
        <f t="shared" si="51"/>
        <v>104545</v>
      </c>
    </row>
    <row r="2214" spans="1:7" x14ac:dyDescent="0.3">
      <c r="A2214">
        <v>2015</v>
      </c>
      <c r="B2214" t="str">
        <f t="shared" si="50"/>
        <v>2015.5.25</v>
      </c>
      <c r="C2214" t="s">
        <v>40</v>
      </c>
      <c r="D2214">
        <f>VLOOKUP(C2214,[1]StateCodeMapping!$A$2:$B$52,2,FALSE)</f>
        <v>25</v>
      </c>
      <c r="E2214">
        <v>104545</v>
      </c>
      <c r="F2214">
        <v>5</v>
      </c>
      <c r="G2214">
        <f t="shared" si="51"/>
        <v>121272.20000000001</v>
      </c>
    </row>
    <row r="2215" spans="1:7" x14ac:dyDescent="0.3">
      <c r="A2215">
        <v>2015</v>
      </c>
      <c r="B2215" t="str">
        <f t="shared" si="50"/>
        <v>2015.6.25</v>
      </c>
      <c r="C2215" t="s">
        <v>40</v>
      </c>
      <c r="D2215">
        <f>VLOOKUP(C2215,[1]StateCodeMapping!$A$2:$B$52,2,FALSE)</f>
        <v>25</v>
      </c>
      <c r="E2215">
        <v>104545</v>
      </c>
      <c r="F2215">
        <v>6</v>
      </c>
      <c r="G2215">
        <f t="shared" si="51"/>
        <v>137999.4</v>
      </c>
    </row>
    <row r="2216" spans="1:7" x14ac:dyDescent="0.3">
      <c r="A2216">
        <v>2015</v>
      </c>
      <c r="B2216" t="str">
        <f t="shared" si="50"/>
        <v>2015.7.25</v>
      </c>
      <c r="C2216" t="s">
        <v>40</v>
      </c>
      <c r="D2216">
        <f>VLOOKUP(C2216,[1]StateCodeMapping!$A$2:$B$52,2,FALSE)</f>
        <v>25</v>
      </c>
      <c r="E2216">
        <v>104545</v>
      </c>
      <c r="F2216">
        <v>7</v>
      </c>
      <c r="G2216">
        <f t="shared" si="51"/>
        <v>154726.6</v>
      </c>
    </row>
    <row r="2217" spans="1:7" x14ac:dyDescent="0.3">
      <c r="A2217">
        <v>2015</v>
      </c>
      <c r="B2217" t="str">
        <f t="shared" si="50"/>
        <v>2015.8.25</v>
      </c>
      <c r="C2217" t="s">
        <v>40</v>
      </c>
      <c r="D2217">
        <f>VLOOKUP(C2217,[1]StateCodeMapping!$A$2:$B$52,2,FALSE)</f>
        <v>25</v>
      </c>
      <c r="E2217">
        <v>104545</v>
      </c>
      <c r="F2217">
        <v>8</v>
      </c>
      <c r="G2217">
        <f t="shared" si="51"/>
        <v>171453.80000000002</v>
      </c>
    </row>
    <row r="2218" spans="1:7" x14ac:dyDescent="0.3">
      <c r="A2218">
        <v>2015</v>
      </c>
      <c r="B2218" t="str">
        <f t="shared" si="50"/>
        <v>2015.1.26</v>
      </c>
      <c r="C2218" t="s">
        <v>41</v>
      </c>
      <c r="D2218">
        <f>VLOOKUP(C2218,[1]StateCodeMapping!$A$2:$B$52,2,FALSE)</f>
        <v>26</v>
      </c>
      <c r="E2218">
        <v>73991</v>
      </c>
      <c r="F2218">
        <v>1</v>
      </c>
      <c r="G2218">
        <f t="shared" si="51"/>
        <v>38475.32</v>
      </c>
    </row>
    <row r="2219" spans="1:7" x14ac:dyDescent="0.3">
      <c r="A2219">
        <v>2015</v>
      </c>
      <c r="B2219" t="str">
        <f t="shared" si="50"/>
        <v>2015.2.26</v>
      </c>
      <c r="C2219" t="s">
        <v>41</v>
      </c>
      <c r="D2219">
        <f>VLOOKUP(C2219,[1]StateCodeMapping!$A$2:$B$52,2,FALSE)</f>
        <v>26</v>
      </c>
      <c r="E2219">
        <v>73991</v>
      </c>
      <c r="F2219">
        <v>2</v>
      </c>
      <c r="G2219">
        <f t="shared" si="51"/>
        <v>50313.880000000005</v>
      </c>
    </row>
    <row r="2220" spans="1:7" x14ac:dyDescent="0.3">
      <c r="A2220">
        <v>2015</v>
      </c>
      <c r="B2220" t="str">
        <f t="shared" si="50"/>
        <v>2015.3.26</v>
      </c>
      <c r="C2220" t="s">
        <v>41</v>
      </c>
      <c r="D2220">
        <f>VLOOKUP(C2220,[1]StateCodeMapping!$A$2:$B$52,2,FALSE)</f>
        <v>26</v>
      </c>
      <c r="E2220">
        <v>73991</v>
      </c>
      <c r="F2220">
        <v>3</v>
      </c>
      <c r="G2220">
        <f t="shared" si="51"/>
        <v>62152.44</v>
      </c>
    </row>
    <row r="2221" spans="1:7" x14ac:dyDescent="0.3">
      <c r="A2221">
        <v>2015</v>
      </c>
      <c r="B2221" t="str">
        <f t="shared" si="50"/>
        <v>2015.4.26</v>
      </c>
      <c r="C2221" t="s">
        <v>41</v>
      </c>
      <c r="D2221">
        <f>VLOOKUP(C2221,[1]StateCodeMapping!$A$2:$B$52,2,FALSE)</f>
        <v>26</v>
      </c>
      <c r="E2221">
        <v>73991</v>
      </c>
      <c r="F2221">
        <v>4</v>
      </c>
      <c r="G2221">
        <f t="shared" si="51"/>
        <v>73991</v>
      </c>
    </row>
    <row r="2222" spans="1:7" x14ac:dyDescent="0.3">
      <c r="A2222">
        <v>2015</v>
      </c>
      <c r="B2222" t="str">
        <f t="shared" si="50"/>
        <v>2015.5.26</v>
      </c>
      <c r="C2222" t="s">
        <v>41</v>
      </c>
      <c r="D2222">
        <f>VLOOKUP(C2222,[1]StateCodeMapping!$A$2:$B$52,2,FALSE)</f>
        <v>26</v>
      </c>
      <c r="E2222">
        <v>73991</v>
      </c>
      <c r="F2222">
        <v>5</v>
      </c>
      <c r="G2222">
        <f t="shared" si="51"/>
        <v>85829.560000000012</v>
      </c>
    </row>
    <row r="2223" spans="1:7" x14ac:dyDescent="0.3">
      <c r="A2223">
        <v>2015</v>
      </c>
      <c r="B2223" t="str">
        <f t="shared" si="50"/>
        <v>2015.6.26</v>
      </c>
      <c r="C2223" t="s">
        <v>41</v>
      </c>
      <c r="D2223">
        <f>VLOOKUP(C2223,[1]StateCodeMapping!$A$2:$B$52,2,FALSE)</f>
        <v>26</v>
      </c>
      <c r="E2223">
        <v>73991</v>
      </c>
      <c r="F2223">
        <v>6</v>
      </c>
      <c r="G2223">
        <f t="shared" si="51"/>
        <v>97668.12000000001</v>
      </c>
    </row>
    <row r="2224" spans="1:7" x14ac:dyDescent="0.3">
      <c r="A2224">
        <v>2015</v>
      </c>
      <c r="B2224" t="str">
        <f t="shared" si="50"/>
        <v>2015.7.26</v>
      </c>
      <c r="C2224" t="s">
        <v>41</v>
      </c>
      <c r="D2224">
        <f>VLOOKUP(C2224,[1]StateCodeMapping!$A$2:$B$52,2,FALSE)</f>
        <v>26</v>
      </c>
      <c r="E2224">
        <v>73991</v>
      </c>
      <c r="F2224">
        <v>7</v>
      </c>
      <c r="G2224">
        <f t="shared" si="51"/>
        <v>109506.68</v>
      </c>
    </row>
    <row r="2225" spans="1:7" x14ac:dyDescent="0.3">
      <c r="A2225">
        <v>2015</v>
      </c>
      <c r="B2225" t="str">
        <f t="shared" si="50"/>
        <v>2015.8.26</v>
      </c>
      <c r="C2225" t="s">
        <v>41</v>
      </c>
      <c r="D2225">
        <f>VLOOKUP(C2225,[1]StateCodeMapping!$A$2:$B$52,2,FALSE)</f>
        <v>26</v>
      </c>
      <c r="E2225">
        <v>73991</v>
      </c>
      <c r="F2225">
        <v>8</v>
      </c>
      <c r="G2225">
        <f t="shared" si="51"/>
        <v>121345.24</v>
      </c>
    </row>
    <row r="2226" spans="1:7" x14ac:dyDescent="0.3">
      <c r="A2226">
        <v>2015</v>
      </c>
      <c r="B2226" t="str">
        <f t="shared" si="50"/>
        <v>2015.1.27</v>
      </c>
      <c r="C2226" t="s">
        <v>42</v>
      </c>
      <c r="D2226">
        <f>VLOOKUP(C2226,[1]StateCodeMapping!$A$2:$B$52,2,FALSE)</f>
        <v>27</v>
      </c>
      <c r="E2226">
        <v>89824</v>
      </c>
      <c r="F2226">
        <v>1</v>
      </c>
      <c r="G2226">
        <f t="shared" si="51"/>
        <v>46708.480000000003</v>
      </c>
    </row>
    <row r="2227" spans="1:7" x14ac:dyDescent="0.3">
      <c r="A2227">
        <v>2015</v>
      </c>
      <c r="B2227" t="str">
        <f t="shared" si="50"/>
        <v>2015.2.27</v>
      </c>
      <c r="C2227" t="s">
        <v>42</v>
      </c>
      <c r="D2227">
        <f>VLOOKUP(C2227,[1]StateCodeMapping!$A$2:$B$52,2,FALSE)</f>
        <v>27</v>
      </c>
      <c r="E2227">
        <v>89824</v>
      </c>
      <c r="F2227">
        <v>2</v>
      </c>
      <c r="G2227">
        <f t="shared" si="51"/>
        <v>61080.320000000007</v>
      </c>
    </row>
    <row r="2228" spans="1:7" x14ac:dyDescent="0.3">
      <c r="A2228">
        <v>2015</v>
      </c>
      <c r="B2228" t="str">
        <f t="shared" si="50"/>
        <v>2015.3.27</v>
      </c>
      <c r="C2228" t="s">
        <v>42</v>
      </c>
      <c r="D2228">
        <f>VLOOKUP(C2228,[1]StateCodeMapping!$A$2:$B$52,2,FALSE)</f>
        <v>27</v>
      </c>
      <c r="E2228">
        <v>89824</v>
      </c>
      <c r="F2228">
        <v>3</v>
      </c>
      <c r="G2228">
        <f t="shared" si="51"/>
        <v>75452.160000000003</v>
      </c>
    </row>
    <row r="2229" spans="1:7" x14ac:dyDescent="0.3">
      <c r="A2229">
        <v>2015</v>
      </c>
      <c r="B2229" t="str">
        <f t="shared" si="50"/>
        <v>2015.4.27</v>
      </c>
      <c r="C2229" t="s">
        <v>42</v>
      </c>
      <c r="D2229">
        <f>VLOOKUP(C2229,[1]StateCodeMapping!$A$2:$B$52,2,FALSE)</f>
        <v>27</v>
      </c>
      <c r="E2229">
        <v>89824</v>
      </c>
      <c r="F2229">
        <v>4</v>
      </c>
      <c r="G2229">
        <f t="shared" si="51"/>
        <v>89824</v>
      </c>
    </row>
    <row r="2230" spans="1:7" x14ac:dyDescent="0.3">
      <c r="A2230">
        <v>2015</v>
      </c>
      <c r="B2230" t="str">
        <f t="shared" si="50"/>
        <v>2015.5.27</v>
      </c>
      <c r="C2230" t="s">
        <v>42</v>
      </c>
      <c r="D2230">
        <f>VLOOKUP(C2230,[1]StateCodeMapping!$A$2:$B$52,2,FALSE)</f>
        <v>27</v>
      </c>
      <c r="E2230">
        <v>89824</v>
      </c>
      <c r="F2230">
        <v>5</v>
      </c>
      <c r="G2230">
        <f t="shared" si="51"/>
        <v>104195.84000000001</v>
      </c>
    </row>
    <row r="2231" spans="1:7" x14ac:dyDescent="0.3">
      <c r="A2231">
        <v>2015</v>
      </c>
      <c r="B2231" t="str">
        <f t="shared" si="50"/>
        <v>2015.6.27</v>
      </c>
      <c r="C2231" t="s">
        <v>42</v>
      </c>
      <c r="D2231">
        <f>VLOOKUP(C2231,[1]StateCodeMapping!$A$2:$B$52,2,FALSE)</f>
        <v>27</v>
      </c>
      <c r="E2231">
        <v>89824</v>
      </c>
      <c r="F2231">
        <v>6</v>
      </c>
      <c r="G2231">
        <f t="shared" si="51"/>
        <v>118567.68000000001</v>
      </c>
    </row>
    <row r="2232" spans="1:7" x14ac:dyDescent="0.3">
      <c r="A2232">
        <v>2015</v>
      </c>
      <c r="B2232" t="str">
        <f t="shared" si="50"/>
        <v>2015.7.27</v>
      </c>
      <c r="C2232" t="s">
        <v>42</v>
      </c>
      <c r="D2232">
        <f>VLOOKUP(C2232,[1]StateCodeMapping!$A$2:$B$52,2,FALSE)</f>
        <v>27</v>
      </c>
      <c r="E2232">
        <v>89824</v>
      </c>
      <c r="F2232">
        <v>7</v>
      </c>
      <c r="G2232">
        <f t="shared" si="51"/>
        <v>132939.51999999999</v>
      </c>
    </row>
    <row r="2233" spans="1:7" x14ac:dyDescent="0.3">
      <c r="A2233">
        <v>2015</v>
      </c>
      <c r="B2233" t="str">
        <f t="shared" si="50"/>
        <v>2015.8.27</v>
      </c>
      <c r="C2233" t="s">
        <v>42</v>
      </c>
      <c r="D2233">
        <f>VLOOKUP(C2233,[1]StateCodeMapping!$A$2:$B$52,2,FALSE)</f>
        <v>27</v>
      </c>
      <c r="E2233">
        <v>89824</v>
      </c>
      <c r="F2233">
        <v>8</v>
      </c>
      <c r="G2233">
        <f t="shared" si="51"/>
        <v>147311.36000000002</v>
      </c>
    </row>
    <row r="2234" spans="1:7" x14ac:dyDescent="0.3">
      <c r="A2234">
        <v>2015</v>
      </c>
      <c r="B2234" t="str">
        <f t="shared" si="50"/>
        <v>2015.1.28</v>
      </c>
      <c r="C2234" t="s">
        <v>43</v>
      </c>
      <c r="D2234">
        <f>VLOOKUP(C2234,[1]StateCodeMapping!$A$2:$B$52,2,FALSE)</f>
        <v>28</v>
      </c>
      <c r="E2234">
        <v>56573</v>
      </c>
      <c r="F2234">
        <v>1</v>
      </c>
      <c r="G2234">
        <f t="shared" si="51"/>
        <v>29417.960000000003</v>
      </c>
    </row>
    <row r="2235" spans="1:7" x14ac:dyDescent="0.3">
      <c r="A2235">
        <v>2015</v>
      </c>
      <c r="B2235" t="str">
        <f t="shared" si="50"/>
        <v>2015.2.28</v>
      </c>
      <c r="C2235" t="s">
        <v>43</v>
      </c>
      <c r="D2235">
        <f>VLOOKUP(C2235,[1]StateCodeMapping!$A$2:$B$52,2,FALSE)</f>
        <v>28</v>
      </c>
      <c r="E2235">
        <v>56573</v>
      </c>
      <c r="F2235">
        <v>2</v>
      </c>
      <c r="G2235">
        <f t="shared" si="51"/>
        <v>38469.64</v>
      </c>
    </row>
    <row r="2236" spans="1:7" x14ac:dyDescent="0.3">
      <c r="A2236">
        <v>2015</v>
      </c>
      <c r="B2236" t="str">
        <f t="shared" si="50"/>
        <v>2015.3.28</v>
      </c>
      <c r="C2236" t="s">
        <v>43</v>
      </c>
      <c r="D2236">
        <f>VLOOKUP(C2236,[1]StateCodeMapping!$A$2:$B$52,2,FALSE)</f>
        <v>28</v>
      </c>
      <c r="E2236">
        <v>56573</v>
      </c>
      <c r="F2236">
        <v>3</v>
      </c>
      <c r="G2236">
        <f t="shared" si="51"/>
        <v>47521.320000000007</v>
      </c>
    </row>
    <row r="2237" spans="1:7" x14ac:dyDescent="0.3">
      <c r="A2237">
        <v>2015</v>
      </c>
      <c r="B2237" t="str">
        <f t="shared" si="50"/>
        <v>2015.4.28</v>
      </c>
      <c r="C2237" t="s">
        <v>43</v>
      </c>
      <c r="D2237">
        <f>VLOOKUP(C2237,[1]StateCodeMapping!$A$2:$B$52,2,FALSE)</f>
        <v>28</v>
      </c>
      <c r="E2237">
        <v>56573</v>
      </c>
      <c r="F2237">
        <v>4</v>
      </c>
      <c r="G2237">
        <f t="shared" si="51"/>
        <v>56573</v>
      </c>
    </row>
    <row r="2238" spans="1:7" x14ac:dyDescent="0.3">
      <c r="A2238">
        <v>2015</v>
      </c>
      <c r="B2238" t="str">
        <f t="shared" si="50"/>
        <v>2015.5.28</v>
      </c>
      <c r="C2238" t="s">
        <v>43</v>
      </c>
      <c r="D2238">
        <f>VLOOKUP(C2238,[1]StateCodeMapping!$A$2:$B$52,2,FALSE)</f>
        <v>28</v>
      </c>
      <c r="E2238">
        <v>56573</v>
      </c>
      <c r="F2238">
        <v>5</v>
      </c>
      <c r="G2238">
        <f t="shared" si="51"/>
        <v>65624.680000000008</v>
      </c>
    </row>
    <row r="2239" spans="1:7" x14ac:dyDescent="0.3">
      <c r="A2239">
        <v>2015</v>
      </c>
      <c r="B2239" t="str">
        <f t="shared" si="50"/>
        <v>2015.6.28</v>
      </c>
      <c r="C2239" t="s">
        <v>43</v>
      </c>
      <c r="D2239">
        <f>VLOOKUP(C2239,[1]StateCodeMapping!$A$2:$B$52,2,FALSE)</f>
        <v>28</v>
      </c>
      <c r="E2239">
        <v>56573</v>
      </c>
      <c r="F2239">
        <v>6</v>
      </c>
      <c r="G2239">
        <f t="shared" si="51"/>
        <v>74676.36</v>
      </c>
    </row>
    <row r="2240" spans="1:7" x14ac:dyDescent="0.3">
      <c r="A2240">
        <v>2015</v>
      </c>
      <c r="B2240" t="str">
        <f t="shared" si="50"/>
        <v>2015.7.28</v>
      </c>
      <c r="C2240" t="s">
        <v>43</v>
      </c>
      <c r="D2240">
        <f>VLOOKUP(C2240,[1]StateCodeMapping!$A$2:$B$52,2,FALSE)</f>
        <v>28</v>
      </c>
      <c r="E2240">
        <v>56573</v>
      </c>
      <c r="F2240">
        <v>7</v>
      </c>
      <c r="G2240">
        <f t="shared" si="51"/>
        <v>83728.039999999994</v>
      </c>
    </row>
    <row r="2241" spans="1:7" x14ac:dyDescent="0.3">
      <c r="A2241">
        <v>2015</v>
      </c>
      <c r="B2241" t="str">
        <f t="shared" si="50"/>
        <v>2015.8.28</v>
      </c>
      <c r="C2241" t="s">
        <v>43</v>
      </c>
      <c r="D2241">
        <f>VLOOKUP(C2241,[1]StateCodeMapping!$A$2:$B$52,2,FALSE)</f>
        <v>28</v>
      </c>
      <c r="E2241">
        <v>56573</v>
      </c>
      <c r="F2241">
        <v>8</v>
      </c>
      <c r="G2241">
        <f t="shared" si="51"/>
        <v>92779.72</v>
      </c>
    </row>
    <row r="2242" spans="1:7" x14ac:dyDescent="0.3">
      <c r="A2242">
        <v>2015</v>
      </c>
      <c r="B2242" t="str">
        <f t="shared" ref="B2242:B2305" si="52">A2242&amp;"."&amp;F2242&amp;"."&amp;D2242</f>
        <v>2015.1.29</v>
      </c>
      <c r="C2242" t="s">
        <v>44</v>
      </c>
      <c r="D2242">
        <f>VLOOKUP(C2242,[1]StateCodeMapping!$A$2:$B$52,2,FALSE)</f>
        <v>29</v>
      </c>
      <c r="E2242">
        <v>71915</v>
      </c>
      <c r="F2242">
        <v>1</v>
      </c>
      <c r="G2242">
        <f t="shared" ref="G2242:G2305" si="53">E2242*(0.52+(F2242-1)*0.16)</f>
        <v>37395.800000000003</v>
      </c>
    </row>
    <row r="2243" spans="1:7" x14ac:dyDescent="0.3">
      <c r="A2243">
        <v>2015</v>
      </c>
      <c r="B2243" t="str">
        <f t="shared" si="52"/>
        <v>2015.2.29</v>
      </c>
      <c r="C2243" t="s">
        <v>44</v>
      </c>
      <c r="D2243">
        <f>VLOOKUP(C2243,[1]StateCodeMapping!$A$2:$B$52,2,FALSE)</f>
        <v>29</v>
      </c>
      <c r="E2243">
        <v>71915</v>
      </c>
      <c r="F2243">
        <v>2</v>
      </c>
      <c r="G2243">
        <f t="shared" si="53"/>
        <v>48902.200000000004</v>
      </c>
    </row>
    <row r="2244" spans="1:7" x14ac:dyDescent="0.3">
      <c r="A2244">
        <v>2015</v>
      </c>
      <c r="B2244" t="str">
        <f t="shared" si="52"/>
        <v>2015.3.29</v>
      </c>
      <c r="C2244" t="s">
        <v>44</v>
      </c>
      <c r="D2244">
        <f>VLOOKUP(C2244,[1]StateCodeMapping!$A$2:$B$52,2,FALSE)</f>
        <v>29</v>
      </c>
      <c r="E2244">
        <v>71915</v>
      </c>
      <c r="F2244">
        <v>3</v>
      </c>
      <c r="G2244">
        <f t="shared" si="53"/>
        <v>60408.600000000006</v>
      </c>
    </row>
    <row r="2245" spans="1:7" x14ac:dyDescent="0.3">
      <c r="A2245">
        <v>2015</v>
      </c>
      <c r="B2245" t="str">
        <f t="shared" si="52"/>
        <v>2015.4.29</v>
      </c>
      <c r="C2245" t="s">
        <v>44</v>
      </c>
      <c r="D2245">
        <f>VLOOKUP(C2245,[1]StateCodeMapping!$A$2:$B$52,2,FALSE)</f>
        <v>29</v>
      </c>
      <c r="E2245">
        <v>71915</v>
      </c>
      <c r="F2245">
        <v>4</v>
      </c>
      <c r="G2245">
        <f t="shared" si="53"/>
        <v>71915</v>
      </c>
    </row>
    <row r="2246" spans="1:7" x14ac:dyDescent="0.3">
      <c r="A2246">
        <v>2015</v>
      </c>
      <c r="B2246" t="str">
        <f t="shared" si="52"/>
        <v>2015.5.29</v>
      </c>
      <c r="C2246" t="s">
        <v>44</v>
      </c>
      <c r="D2246">
        <f>VLOOKUP(C2246,[1]StateCodeMapping!$A$2:$B$52,2,FALSE)</f>
        <v>29</v>
      </c>
      <c r="E2246">
        <v>71915</v>
      </c>
      <c r="F2246">
        <v>5</v>
      </c>
      <c r="G2246">
        <f t="shared" si="53"/>
        <v>83421.400000000009</v>
      </c>
    </row>
    <row r="2247" spans="1:7" x14ac:dyDescent="0.3">
      <c r="A2247">
        <v>2015</v>
      </c>
      <c r="B2247" t="str">
        <f t="shared" si="52"/>
        <v>2015.6.29</v>
      </c>
      <c r="C2247" t="s">
        <v>44</v>
      </c>
      <c r="D2247">
        <f>VLOOKUP(C2247,[1]StateCodeMapping!$A$2:$B$52,2,FALSE)</f>
        <v>29</v>
      </c>
      <c r="E2247">
        <v>71915</v>
      </c>
      <c r="F2247">
        <v>6</v>
      </c>
      <c r="G2247">
        <f t="shared" si="53"/>
        <v>94927.8</v>
      </c>
    </row>
    <row r="2248" spans="1:7" x14ac:dyDescent="0.3">
      <c r="A2248">
        <v>2015</v>
      </c>
      <c r="B2248" t="str">
        <f t="shared" si="52"/>
        <v>2015.7.29</v>
      </c>
      <c r="C2248" t="s">
        <v>44</v>
      </c>
      <c r="D2248">
        <f>VLOOKUP(C2248,[1]StateCodeMapping!$A$2:$B$52,2,FALSE)</f>
        <v>29</v>
      </c>
      <c r="E2248">
        <v>71915</v>
      </c>
      <c r="F2248">
        <v>7</v>
      </c>
      <c r="G2248">
        <f t="shared" si="53"/>
        <v>106434.2</v>
      </c>
    </row>
    <row r="2249" spans="1:7" x14ac:dyDescent="0.3">
      <c r="A2249">
        <v>2015</v>
      </c>
      <c r="B2249" t="str">
        <f t="shared" si="52"/>
        <v>2015.8.29</v>
      </c>
      <c r="C2249" t="s">
        <v>44</v>
      </c>
      <c r="D2249">
        <f>VLOOKUP(C2249,[1]StateCodeMapping!$A$2:$B$52,2,FALSE)</f>
        <v>29</v>
      </c>
      <c r="E2249">
        <v>71915</v>
      </c>
      <c r="F2249">
        <v>8</v>
      </c>
      <c r="G2249">
        <f t="shared" si="53"/>
        <v>117940.6</v>
      </c>
    </row>
    <row r="2250" spans="1:7" x14ac:dyDescent="0.3">
      <c r="A2250">
        <v>2015</v>
      </c>
      <c r="B2250" t="str">
        <f t="shared" si="52"/>
        <v>2015.1.30</v>
      </c>
      <c r="C2250" t="s">
        <v>45</v>
      </c>
      <c r="D2250">
        <f>VLOOKUP(C2250,[1]StateCodeMapping!$A$2:$B$52,2,FALSE)</f>
        <v>30</v>
      </c>
      <c r="E2250">
        <v>69557</v>
      </c>
      <c r="F2250">
        <v>1</v>
      </c>
      <c r="G2250">
        <f t="shared" si="53"/>
        <v>36169.64</v>
      </c>
    </row>
    <row r="2251" spans="1:7" x14ac:dyDescent="0.3">
      <c r="A2251">
        <v>2015</v>
      </c>
      <c r="B2251" t="str">
        <f t="shared" si="52"/>
        <v>2015.2.30</v>
      </c>
      <c r="C2251" t="s">
        <v>45</v>
      </c>
      <c r="D2251">
        <f>VLOOKUP(C2251,[1]StateCodeMapping!$A$2:$B$52,2,FALSE)</f>
        <v>30</v>
      </c>
      <c r="E2251">
        <v>69557</v>
      </c>
      <c r="F2251">
        <v>2</v>
      </c>
      <c r="G2251">
        <f t="shared" si="53"/>
        <v>47298.76</v>
      </c>
    </row>
    <row r="2252" spans="1:7" x14ac:dyDescent="0.3">
      <c r="A2252">
        <v>2015</v>
      </c>
      <c r="B2252" t="str">
        <f t="shared" si="52"/>
        <v>2015.3.30</v>
      </c>
      <c r="C2252" t="s">
        <v>45</v>
      </c>
      <c r="D2252">
        <f>VLOOKUP(C2252,[1]StateCodeMapping!$A$2:$B$52,2,FALSE)</f>
        <v>30</v>
      </c>
      <c r="E2252">
        <v>69557</v>
      </c>
      <c r="F2252">
        <v>3</v>
      </c>
      <c r="G2252">
        <f t="shared" si="53"/>
        <v>58427.880000000005</v>
      </c>
    </row>
    <row r="2253" spans="1:7" x14ac:dyDescent="0.3">
      <c r="A2253">
        <v>2015</v>
      </c>
      <c r="B2253" t="str">
        <f t="shared" si="52"/>
        <v>2015.4.30</v>
      </c>
      <c r="C2253" t="s">
        <v>45</v>
      </c>
      <c r="D2253">
        <f>VLOOKUP(C2253,[1]StateCodeMapping!$A$2:$B$52,2,FALSE)</f>
        <v>30</v>
      </c>
      <c r="E2253">
        <v>69557</v>
      </c>
      <c r="F2253">
        <v>4</v>
      </c>
      <c r="G2253">
        <f t="shared" si="53"/>
        <v>69557</v>
      </c>
    </row>
    <row r="2254" spans="1:7" x14ac:dyDescent="0.3">
      <c r="A2254">
        <v>2015</v>
      </c>
      <c r="B2254" t="str">
        <f t="shared" si="52"/>
        <v>2015.5.30</v>
      </c>
      <c r="C2254" t="s">
        <v>45</v>
      </c>
      <c r="D2254">
        <f>VLOOKUP(C2254,[1]StateCodeMapping!$A$2:$B$52,2,FALSE)</f>
        <v>30</v>
      </c>
      <c r="E2254">
        <v>69557</v>
      </c>
      <c r="F2254">
        <v>5</v>
      </c>
      <c r="G2254">
        <f t="shared" si="53"/>
        <v>80686.12000000001</v>
      </c>
    </row>
    <row r="2255" spans="1:7" x14ac:dyDescent="0.3">
      <c r="A2255">
        <v>2015</v>
      </c>
      <c r="B2255" t="str">
        <f t="shared" si="52"/>
        <v>2015.6.30</v>
      </c>
      <c r="C2255" t="s">
        <v>45</v>
      </c>
      <c r="D2255">
        <f>VLOOKUP(C2255,[1]StateCodeMapping!$A$2:$B$52,2,FALSE)</f>
        <v>30</v>
      </c>
      <c r="E2255">
        <v>69557</v>
      </c>
      <c r="F2255">
        <v>6</v>
      </c>
      <c r="G2255">
        <f t="shared" si="53"/>
        <v>91815.24</v>
      </c>
    </row>
    <row r="2256" spans="1:7" x14ac:dyDescent="0.3">
      <c r="A2256">
        <v>2015</v>
      </c>
      <c r="B2256" t="str">
        <f t="shared" si="52"/>
        <v>2015.7.30</v>
      </c>
      <c r="C2256" t="s">
        <v>45</v>
      </c>
      <c r="D2256">
        <f>VLOOKUP(C2256,[1]StateCodeMapping!$A$2:$B$52,2,FALSE)</f>
        <v>30</v>
      </c>
      <c r="E2256">
        <v>69557</v>
      </c>
      <c r="F2256">
        <v>7</v>
      </c>
      <c r="G2256">
        <f t="shared" si="53"/>
        <v>102944.36</v>
      </c>
    </row>
    <row r="2257" spans="1:7" x14ac:dyDescent="0.3">
      <c r="A2257">
        <v>2015</v>
      </c>
      <c r="B2257" t="str">
        <f t="shared" si="52"/>
        <v>2015.8.30</v>
      </c>
      <c r="C2257" t="s">
        <v>45</v>
      </c>
      <c r="D2257">
        <f>VLOOKUP(C2257,[1]StateCodeMapping!$A$2:$B$52,2,FALSE)</f>
        <v>30</v>
      </c>
      <c r="E2257">
        <v>69557</v>
      </c>
      <c r="F2257">
        <v>8</v>
      </c>
      <c r="G2257">
        <f t="shared" si="53"/>
        <v>114073.48000000001</v>
      </c>
    </row>
    <row r="2258" spans="1:7" x14ac:dyDescent="0.3">
      <c r="A2258">
        <v>2015</v>
      </c>
      <c r="B2258" t="str">
        <f t="shared" si="52"/>
        <v>2015.1.31</v>
      </c>
      <c r="C2258" t="s">
        <v>46</v>
      </c>
      <c r="D2258">
        <f>VLOOKUP(C2258,[1]StateCodeMapping!$A$2:$B$52,2,FALSE)</f>
        <v>31</v>
      </c>
      <c r="E2258">
        <v>74905</v>
      </c>
      <c r="F2258">
        <v>1</v>
      </c>
      <c r="G2258">
        <f t="shared" si="53"/>
        <v>38950.6</v>
      </c>
    </row>
    <row r="2259" spans="1:7" x14ac:dyDescent="0.3">
      <c r="A2259">
        <v>2015</v>
      </c>
      <c r="B2259" t="str">
        <f t="shared" si="52"/>
        <v>2015.2.31</v>
      </c>
      <c r="C2259" t="s">
        <v>46</v>
      </c>
      <c r="D2259">
        <f>VLOOKUP(C2259,[1]StateCodeMapping!$A$2:$B$52,2,FALSE)</f>
        <v>31</v>
      </c>
      <c r="E2259">
        <v>74905</v>
      </c>
      <c r="F2259">
        <v>2</v>
      </c>
      <c r="G2259">
        <f t="shared" si="53"/>
        <v>50935.4</v>
      </c>
    </row>
    <row r="2260" spans="1:7" x14ac:dyDescent="0.3">
      <c r="A2260">
        <v>2015</v>
      </c>
      <c r="B2260" t="str">
        <f t="shared" si="52"/>
        <v>2015.3.31</v>
      </c>
      <c r="C2260" t="s">
        <v>46</v>
      </c>
      <c r="D2260">
        <f>VLOOKUP(C2260,[1]StateCodeMapping!$A$2:$B$52,2,FALSE)</f>
        <v>31</v>
      </c>
      <c r="E2260">
        <v>74905</v>
      </c>
      <c r="F2260">
        <v>3</v>
      </c>
      <c r="G2260">
        <f t="shared" si="53"/>
        <v>62920.200000000004</v>
      </c>
    </row>
    <row r="2261" spans="1:7" x14ac:dyDescent="0.3">
      <c r="A2261">
        <v>2015</v>
      </c>
      <c r="B2261" t="str">
        <f t="shared" si="52"/>
        <v>2015.4.31</v>
      </c>
      <c r="C2261" t="s">
        <v>46</v>
      </c>
      <c r="D2261">
        <f>VLOOKUP(C2261,[1]StateCodeMapping!$A$2:$B$52,2,FALSE)</f>
        <v>31</v>
      </c>
      <c r="E2261">
        <v>74905</v>
      </c>
      <c r="F2261">
        <v>4</v>
      </c>
      <c r="G2261">
        <f t="shared" si="53"/>
        <v>74905</v>
      </c>
    </row>
    <row r="2262" spans="1:7" x14ac:dyDescent="0.3">
      <c r="A2262">
        <v>2015</v>
      </c>
      <c r="B2262" t="str">
        <f t="shared" si="52"/>
        <v>2015.5.31</v>
      </c>
      <c r="C2262" t="s">
        <v>46</v>
      </c>
      <c r="D2262">
        <f>VLOOKUP(C2262,[1]StateCodeMapping!$A$2:$B$52,2,FALSE)</f>
        <v>31</v>
      </c>
      <c r="E2262">
        <v>74905</v>
      </c>
      <c r="F2262">
        <v>5</v>
      </c>
      <c r="G2262">
        <f t="shared" si="53"/>
        <v>86889.800000000017</v>
      </c>
    </row>
    <row r="2263" spans="1:7" x14ac:dyDescent="0.3">
      <c r="A2263">
        <v>2015</v>
      </c>
      <c r="B2263" t="str">
        <f t="shared" si="52"/>
        <v>2015.6.31</v>
      </c>
      <c r="C2263" t="s">
        <v>46</v>
      </c>
      <c r="D2263">
        <f>VLOOKUP(C2263,[1]StateCodeMapping!$A$2:$B$52,2,FALSE)</f>
        <v>31</v>
      </c>
      <c r="E2263">
        <v>74905</v>
      </c>
      <c r="F2263">
        <v>6</v>
      </c>
      <c r="G2263">
        <f t="shared" si="53"/>
        <v>98874.6</v>
      </c>
    </row>
    <row r="2264" spans="1:7" x14ac:dyDescent="0.3">
      <c r="A2264">
        <v>2015</v>
      </c>
      <c r="B2264" t="str">
        <f t="shared" si="52"/>
        <v>2015.7.31</v>
      </c>
      <c r="C2264" t="s">
        <v>46</v>
      </c>
      <c r="D2264">
        <f>VLOOKUP(C2264,[1]StateCodeMapping!$A$2:$B$52,2,FALSE)</f>
        <v>31</v>
      </c>
      <c r="E2264">
        <v>74905</v>
      </c>
      <c r="F2264">
        <v>7</v>
      </c>
      <c r="G2264">
        <f t="shared" si="53"/>
        <v>110859.4</v>
      </c>
    </row>
    <row r="2265" spans="1:7" x14ac:dyDescent="0.3">
      <c r="A2265">
        <v>2015</v>
      </c>
      <c r="B2265" t="str">
        <f t="shared" si="52"/>
        <v>2015.8.31</v>
      </c>
      <c r="C2265" t="s">
        <v>46</v>
      </c>
      <c r="D2265">
        <f>VLOOKUP(C2265,[1]StateCodeMapping!$A$2:$B$52,2,FALSE)</f>
        <v>31</v>
      </c>
      <c r="E2265">
        <v>74905</v>
      </c>
      <c r="F2265">
        <v>8</v>
      </c>
      <c r="G2265">
        <f t="shared" si="53"/>
        <v>122844.20000000001</v>
      </c>
    </row>
    <row r="2266" spans="1:7" x14ac:dyDescent="0.3">
      <c r="A2266">
        <v>2015</v>
      </c>
      <c r="B2266" t="str">
        <f t="shared" si="52"/>
        <v>2015.1.32</v>
      </c>
      <c r="C2266" t="s">
        <v>47</v>
      </c>
      <c r="D2266">
        <f>VLOOKUP(C2266,[1]StateCodeMapping!$A$2:$B$52,2,FALSE)</f>
        <v>32</v>
      </c>
      <c r="E2266">
        <v>65832</v>
      </c>
      <c r="F2266">
        <v>1</v>
      </c>
      <c r="G2266">
        <f t="shared" si="53"/>
        <v>34232.639999999999</v>
      </c>
    </row>
    <row r="2267" spans="1:7" x14ac:dyDescent="0.3">
      <c r="A2267">
        <v>2015</v>
      </c>
      <c r="B2267" t="str">
        <f t="shared" si="52"/>
        <v>2015.2.32</v>
      </c>
      <c r="C2267" t="s">
        <v>47</v>
      </c>
      <c r="D2267">
        <f>VLOOKUP(C2267,[1]StateCodeMapping!$A$2:$B$52,2,FALSE)</f>
        <v>32</v>
      </c>
      <c r="E2267">
        <v>65832</v>
      </c>
      <c r="F2267">
        <v>2</v>
      </c>
      <c r="G2267">
        <f t="shared" si="53"/>
        <v>44765.760000000002</v>
      </c>
    </row>
    <row r="2268" spans="1:7" x14ac:dyDescent="0.3">
      <c r="A2268">
        <v>2015</v>
      </c>
      <c r="B2268" t="str">
        <f t="shared" si="52"/>
        <v>2015.3.32</v>
      </c>
      <c r="C2268" t="s">
        <v>47</v>
      </c>
      <c r="D2268">
        <f>VLOOKUP(C2268,[1]StateCodeMapping!$A$2:$B$52,2,FALSE)</f>
        <v>32</v>
      </c>
      <c r="E2268">
        <v>65832</v>
      </c>
      <c r="F2268">
        <v>3</v>
      </c>
      <c r="G2268">
        <f t="shared" si="53"/>
        <v>55298.880000000005</v>
      </c>
    </row>
    <row r="2269" spans="1:7" x14ac:dyDescent="0.3">
      <c r="A2269">
        <v>2015</v>
      </c>
      <c r="B2269" t="str">
        <f t="shared" si="52"/>
        <v>2015.4.32</v>
      </c>
      <c r="C2269" t="s">
        <v>47</v>
      </c>
      <c r="D2269">
        <f>VLOOKUP(C2269,[1]StateCodeMapping!$A$2:$B$52,2,FALSE)</f>
        <v>32</v>
      </c>
      <c r="E2269">
        <v>65832</v>
      </c>
      <c r="F2269">
        <v>4</v>
      </c>
      <c r="G2269">
        <f t="shared" si="53"/>
        <v>65832</v>
      </c>
    </row>
    <row r="2270" spans="1:7" x14ac:dyDescent="0.3">
      <c r="A2270">
        <v>2015</v>
      </c>
      <c r="B2270" t="str">
        <f t="shared" si="52"/>
        <v>2015.5.32</v>
      </c>
      <c r="C2270" t="s">
        <v>47</v>
      </c>
      <c r="D2270">
        <f>VLOOKUP(C2270,[1]StateCodeMapping!$A$2:$B$52,2,FALSE)</f>
        <v>32</v>
      </c>
      <c r="E2270">
        <v>65832</v>
      </c>
      <c r="F2270">
        <v>5</v>
      </c>
      <c r="G2270">
        <f t="shared" si="53"/>
        <v>76365.12000000001</v>
      </c>
    </row>
    <row r="2271" spans="1:7" x14ac:dyDescent="0.3">
      <c r="A2271">
        <v>2015</v>
      </c>
      <c r="B2271" t="str">
        <f t="shared" si="52"/>
        <v>2015.6.32</v>
      </c>
      <c r="C2271" t="s">
        <v>47</v>
      </c>
      <c r="D2271">
        <f>VLOOKUP(C2271,[1]StateCodeMapping!$A$2:$B$52,2,FALSE)</f>
        <v>32</v>
      </c>
      <c r="E2271">
        <v>65832</v>
      </c>
      <c r="F2271">
        <v>6</v>
      </c>
      <c r="G2271">
        <f t="shared" si="53"/>
        <v>86898.240000000005</v>
      </c>
    </row>
    <row r="2272" spans="1:7" x14ac:dyDescent="0.3">
      <c r="A2272">
        <v>2015</v>
      </c>
      <c r="B2272" t="str">
        <f t="shared" si="52"/>
        <v>2015.7.32</v>
      </c>
      <c r="C2272" t="s">
        <v>47</v>
      </c>
      <c r="D2272">
        <f>VLOOKUP(C2272,[1]StateCodeMapping!$A$2:$B$52,2,FALSE)</f>
        <v>32</v>
      </c>
      <c r="E2272">
        <v>65832</v>
      </c>
      <c r="F2272">
        <v>7</v>
      </c>
      <c r="G2272">
        <f t="shared" si="53"/>
        <v>97431.360000000001</v>
      </c>
    </row>
    <row r="2273" spans="1:7" x14ac:dyDescent="0.3">
      <c r="A2273">
        <v>2015</v>
      </c>
      <c r="B2273" t="str">
        <f t="shared" si="52"/>
        <v>2015.8.32</v>
      </c>
      <c r="C2273" t="s">
        <v>47</v>
      </c>
      <c r="D2273">
        <f>VLOOKUP(C2273,[1]StateCodeMapping!$A$2:$B$52,2,FALSE)</f>
        <v>32</v>
      </c>
      <c r="E2273">
        <v>65832</v>
      </c>
      <c r="F2273">
        <v>8</v>
      </c>
      <c r="G2273">
        <f t="shared" si="53"/>
        <v>107964.48000000001</v>
      </c>
    </row>
    <row r="2274" spans="1:7" x14ac:dyDescent="0.3">
      <c r="A2274">
        <v>2015</v>
      </c>
      <c r="B2274" t="str">
        <f t="shared" si="52"/>
        <v>2015.1.33</v>
      </c>
      <c r="C2274" t="s">
        <v>48</v>
      </c>
      <c r="D2274">
        <f>VLOOKUP(C2274,[1]StateCodeMapping!$A$2:$B$52,2,FALSE)</f>
        <v>33</v>
      </c>
      <c r="E2274">
        <v>97547</v>
      </c>
      <c r="F2274">
        <v>1</v>
      </c>
      <c r="G2274">
        <f t="shared" si="53"/>
        <v>50724.44</v>
      </c>
    </row>
    <row r="2275" spans="1:7" x14ac:dyDescent="0.3">
      <c r="A2275">
        <v>2015</v>
      </c>
      <c r="B2275" t="str">
        <f t="shared" si="52"/>
        <v>2015.2.33</v>
      </c>
      <c r="C2275" t="s">
        <v>48</v>
      </c>
      <c r="D2275">
        <f>VLOOKUP(C2275,[1]StateCodeMapping!$A$2:$B$52,2,FALSE)</f>
        <v>33</v>
      </c>
      <c r="E2275">
        <v>97547</v>
      </c>
      <c r="F2275">
        <v>2</v>
      </c>
      <c r="G2275">
        <f t="shared" si="53"/>
        <v>66331.960000000006</v>
      </c>
    </row>
    <row r="2276" spans="1:7" x14ac:dyDescent="0.3">
      <c r="A2276">
        <v>2015</v>
      </c>
      <c r="B2276" t="str">
        <f t="shared" si="52"/>
        <v>2015.3.33</v>
      </c>
      <c r="C2276" t="s">
        <v>48</v>
      </c>
      <c r="D2276">
        <f>VLOOKUP(C2276,[1]StateCodeMapping!$A$2:$B$52,2,FALSE)</f>
        <v>33</v>
      </c>
      <c r="E2276">
        <v>97547</v>
      </c>
      <c r="F2276">
        <v>3</v>
      </c>
      <c r="G2276">
        <f t="shared" si="53"/>
        <v>81939.48000000001</v>
      </c>
    </row>
    <row r="2277" spans="1:7" x14ac:dyDescent="0.3">
      <c r="A2277">
        <v>2015</v>
      </c>
      <c r="B2277" t="str">
        <f t="shared" si="52"/>
        <v>2015.4.33</v>
      </c>
      <c r="C2277" t="s">
        <v>48</v>
      </c>
      <c r="D2277">
        <f>VLOOKUP(C2277,[1]StateCodeMapping!$A$2:$B$52,2,FALSE)</f>
        <v>33</v>
      </c>
      <c r="E2277">
        <v>97547</v>
      </c>
      <c r="F2277">
        <v>4</v>
      </c>
      <c r="G2277">
        <f t="shared" si="53"/>
        <v>97547</v>
      </c>
    </row>
    <row r="2278" spans="1:7" x14ac:dyDescent="0.3">
      <c r="A2278">
        <v>2015</v>
      </c>
      <c r="B2278" t="str">
        <f t="shared" si="52"/>
        <v>2015.5.33</v>
      </c>
      <c r="C2278" t="s">
        <v>48</v>
      </c>
      <c r="D2278">
        <f>VLOOKUP(C2278,[1]StateCodeMapping!$A$2:$B$52,2,FALSE)</f>
        <v>33</v>
      </c>
      <c r="E2278">
        <v>97547</v>
      </c>
      <c r="F2278">
        <v>5</v>
      </c>
      <c r="G2278">
        <f t="shared" si="53"/>
        <v>113154.52000000002</v>
      </c>
    </row>
    <row r="2279" spans="1:7" x14ac:dyDescent="0.3">
      <c r="A2279">
        <v>2015</v>
      </c>
      <c r="B2279" t="str">
        <f t="shared" si="52"/>
        <v>2015.6.33</v>
      </c>
      <c r="C2279" t="s">
        <v>48</v>
      </c>
      <c r="D2279">
        <f>VLOOKUP(C2279,[1]StateCodeMapping!$A$2:$B$52,2,FALSE)</f>
        <v>33</v>
      </c>
      <c r="E2279">
        <v>97547</v>
      </c>
      <c r="F2279">
        <v>6</v>
      </c>
      <c r="G2279">
        <f t="shared" si="53"/>
        <v>128762.04000000001</v>
      </c>
    </row>
    <row r="2280" spans="1:7" x14ac:dyDescent="0.3">
      <c r="A2280">
        <v>2015</v>
      </c>
      <c r="B2280" t="str">
        <f t="shared" si="52"/>
        <v>2015.7.33</v>
      </c>
      <c r="C2280" t="s">
        <v>48</v>
      </c>
      <c r="D2280">
        <f>VLOOKUP(C2280,[1]StateCodeMapping!$A$2:$B$52,2,FALSE)</f>
        <v>33</v>
      </c>
      <c r="E2280">
        <v>97547</v>
      </c>
      <c r="F2280">
        <v>7</v>
      </c>
      <c r="G2280">
        <f t="shared" si="53"/>
        <v>144369.56</v>
      </c>
    </row>
    <row r="2281" spans="1:7" x14ac:dyDescent="0.3">
      <c r="A2281">
        <v>2015</v>
      </c>
      <c r="B2281" t="str">
        <f t="shared" si="52"/>
        <v>2015.8.33</v>
      </c>
      <c r="C2281" t="s">
        <v>48</v>
      </c>
      <c r="D2281">
        <f>VLOOKUP(C2281,[1]StateCodeMapping!$A$2:$B$52,2,FALSE)</f>
        <v>33</v>
      </c>
      <c r="E2281">
        <v>97547</v>
      </c>
      <c r="F2281">
        <v>8</v>
      </c>
      <c r="G2281">
        <f t="shared" si="53"/>
        <v>159977.08000000002</v>
      </c>
    </row>
    <row r="2282" spans="1:7" x14ac:dyDescent="0.3">
      <c r="A2282">
        <v>2015</v>
      </c>
      <c r="B2282" t="str">
        <f t="shared" si="52"/>
        <v>2015.1.34</v>
      </c>
      <c r="C2282" t="s">
        <v>49</v>
      </c>
      <c r="D2282">
        <f>VLOOKUP(C2282,[1]StateCodeMapping!$A$2:$B$52,2,FALSE)</f>
        <v>34</v>
      </c>
      <c r="E2282">
        <v>105497</v>
      </c>
      <c r="F2282">
        <v>1</v>
      </c>
      <c r="G2282">
        <f t="shared" si="53"/>
        <v>54858.44</v>
      </c>
    </row>
    <row r="2283" spans="1:7" x14ac:dyDescent="0.3">
      <c r="A2283">
        <v>2015</v>
      </c>
      <c r="B2283" t="str">
        <f t="shared" si="52"/>
        <v>2015.2.34</v>
      </c>
      <c r="C2283" t="s">
        <v>49</v>
      </c>
      <c r="D2283">
        <f>VLOOKUP(C2283,[1]StateCodeMapping!$A$2:$B$52,2,FALSE)</f>
        <v>34</v>
      </c>
      <c r="E2283">
        <v>105497</v>
      </c>
      <c r="F2283">
        <v>2</v>
      </c>
      <c r="G2283">
        <f t="shared" si="53"/>
        <v>71737.960000000006</v>
      </c>
    </row>
    <row r="2284" spans="1:7" x14ac:dyDescent="0.3">
      <c r="A2284">
        <v>2015</v>
      </c>
      <c r="B2284" t="str">
        <f t="shared" si="52"/>
        <v>2015.3.34</v>
      </c>
      <c r="C2284" t="s">
        <v>49</v>
      </c>
      <c r="D2284">
        <f>VLOOKUP(C2284,[1]StateCodeMapping!$A$2:$B$52,2,FALSE)</f>
        <v>34</v>
      </c>
      <c r="E2284">
        <v>105497</v>
      </c>
      <c r="F2284">
        <v>3</v>
      </c>
      <c r="G2284">
        <f t="shared" si="53"/>
        <v>88617.48000000001</v>
      </c>
    </row>
    <row r="2285" spans="1:7" x14ac:dyDescent="0.3">
      <c r="A2285">
        <v>2015</v>
      </c>
      <c r="B2285" t="str">
        <f t="shared" si="52"/>
        <v>2015.4.34</v>
      </c>
      <c r="C2285" t="s">
        <v>49</v>
      </c>
      <c r="D2285">
        <f>VLOOKUP(C2285,[1]StateCodeMapping!$A$2:$B$52,2,FALSE)</f>
        <v>34</v>
      </c>
      <c r="E2285">
        <v>105497</v>
      </c>
      <c r="F2285">
        <v>4</v>
      </c>
      <c r="G2285">
        <f t="shared" si="53"/>
        <v>105497</v>
      </c>
    </row>
    <row r="2286" spans="1:7" x14ac:dyDescent="0.3">
      <c r="A2286">
        <v>2015</v>
      </c>
      <c r="B2286" t="str">
        <f t="shared" si="52"/>
        <v>2015.5.34</v>
      </c>
      <c r="C2286" t="s">
        <v>49</v>
      </c>
      <c r="D2286">
        <f>VLOOKUP(C2286,[1]StateCodeMapping!$A$2:$B$52,2,FALSE)</f>
        <v>34</v>
      </c>
      <c r="E2286">
        <v>105497</v>
      </c>
      <c r="F2286">
        <v>5</v>
      </c>
      <c r="G2286">
        <f t="shared" si="53"/>
        <v>122376.52000000002</v>
      </c>
    </row>
    <row r="2287" spans="1:7" x14ac:dyDescent="0.3">
      <c r="A2287">
        <v>2015</v>
      </c>
      <c r="B2287" t="str">
        <f t="shared" si="52"/>
        <v>2015.6.34</v>
      </c>
      <c r="C2287" t="s">
        <v>49</v>
      </c>
      <c r="D2287">
        <f>VLOOKUP(C2287,[1]StateCodeMapping!$A$2:$B$52,2,FALSE)</f>
        <v>34</v>
      </c>
      <c r="E2287">
        <v>105497</v>
      </c>
      <c r="F2287">
        <v>6</v>
      </c>
      <c r="G2287">
        <f t="shared" si="53"/>
        <v>139256.04</v>
      </c>
    </row>
    <row r="2288" spans="1:7" x14ac:dyDescent="0.3">
      <c r="A2288">
        <v>2015</v>
      </c>
      <c r="B2288" t="str">
        <f t="shared" si="52"/>
        <v>2015.7.34</v>
      </c>
      <c r="C2288" t="s">
        <v>49</v>
      </c>
      <c r="D2288">
        <f>VLOOKUP(C2288,[1]StateCodeMapping!$A$2:$B$52,2,FALSE)</f>
        <v>34</v>
      </c>
      <c r="E2288">
        <v>105497</v>
      </c>
      <c r="F2288">
        <v>7</v>
      </c>
      <c r="G2288">
        <f t="shared" si="53"/>
        <v>156135.56</v>
      </c>
    </row>
    <row r="2289" spans="1:7" x14ac:dyDescent="0.3">
      <c r="A2289">
        <v>2015</v>
      </c>
      <c r="B2289" t="str">
        <f t="shared" si="52"/>
        <v>2015.8.34</v>
      </c>
      <c r="C2289" t="s">
        <v>49</v>
      </c>
      <c r="D2289">
        <f>VLOOKUP(C2289,[1]StateCodeMapping!$A$2:$B$52,2,FALSE)</f>
        <v>34</v>
      </c>
      <c r="E2289">
        <v>105497</v>
      </c>
      <c r="F2289">
        <v>8</v>
      </c>
      <c r="G2289">
        <f t="shared" si="53"/>
        <v>173015.08000000002</v>
      </c>
    </row>
    <row r="2290" spans="1:7" x14ac:dyDescent="0.3">
      <c r="A2290">
        <v>2015</v>
      </c>
      <c r="B2290" t="str">
        <f t="shared" si="52"/>
        <v>2015.1.35</v>
      </c>
      <c r="C2290" t="s">
        <v>50</v>
      </c>
      <c r="D2290">
        <f>VLOOKUP(C2290,[1]StateCodeMapping!$A$2:$B$52,2,FALSE)</f>
        <v>35</v>
      </c>
      <c r="E2290">
        <v>58215</v>
      </c>
      <c r="F2290">
        <v>1</v>
      </c>
      <c r="G2290">
        <f t="shared" si="53"/>
        <v>30271.8</v>
      </c>
    </row>
    <row r="2291" spans="1:7" x14ac:dyDescent="0.3">
      <c r="A2291">
        <v>2015</v>
      </c>
      <c r="B2291" t="str">
        <f t="shared" si="52"/>
        <v>2015.2.35</v>
      </c>
      <c r="C2291" t="s">
        <v>50</v>
      </c>
      <c r="D2291">
        <f>VLOOKUP(C2291,[1]StateCodeMapping!$A$2:$B$52,2,FALSE)</f>
        <v>35</v>
      </c>
      <c r="E2291">
        <v>58215</v>
      </c>
      <c r="F2291">
        <v>2</v>
      </c>
      <c r="G2291">
        <f t="shared" si="53"/>
        <v>39586.200000000004</v>
      </c>
    </row>
    <row r="2292" spans="1:7" x14ac:dyDescent="0.3">
      <c r="A2292">
        <v>2015</v>
      </c>
      <c r="B2292" t="str">
        <f t="shared" si="52"/>
        <v>2015.3.35</v>
      </c>
      <c r="C2292" t="s">
        <v>50</v>
      </c>
      <c r="D2292">
        <f>VLOOKUP(C2292,[1]StateCodeMapping!$A$2:$B$52,2,FALSE)</f>
        <v>35</v>
      </c>
      <c r="E2292">
        <v>58215</v>
      </c>
      <c r="F2292">
        <v>3</v>
      </c>
      <c r="G2292">
        <f t="shared" si="53"/>
        <v>48900.600000000006</v>
      </c>
    </row>
    <row r="2293" spans="1:7" x14ac:dyDescent="0.3">
      <c r="A2293">
        <v>2015</v>
      </c>
      <c r="B2293" t="str">
        <f t="shared" si="52"/>
        <v>2015.4.35</v>
      </c>
      <c r="C2293" t="s">
        <v>50</v>
      </c>
      <c r="D2293">
        <f>VLOOKUP(C2293,[1]StateCodeMapping!$A$2:$B$52,2,FALSE)</f>
        <v>35</v>
      </c>
      <c r="E2293">
        <v>58215</v>
      </c>
      <c r="F2293">
        <v>4</v>
      </c>
      <c r="G2293">
        <f t="shared" si="53"/>
        <v>58215</v>
      </c>
    </row>
    <row r="2294" spans="1:7" x14ac:dyDescent="0.3">
      <c r="A2294">
        <v>2015</v>
      </c>
      <c r="B2294" t="str">
        <f t="shared" si="52"/>
        <v>2015.5.35</v>
      </c>
      <c r="C2294" t="s">
        <v>50</v>
      </c>
      <c r="D2294">
        <f>VLOOKUP(C2294,[1]StateCodeMapping!$A$2:$B$52,2,FALSE)</f>
        <v>35</v>
      </c>
      <c r="E2294">
        <v>58215</v>
      </c>
      <c r="F2294">
        <v>5</v>
      </c>
      <c r="G2294">
        <f t="shared" si="53"/>
        <v>67529.400000000009</v>
      </c>
    </row>
    <row r="2295" spans="1:7" x14ac:dyDescent="0.3">
      <c r="A2295">
        <v>2015</v>
      </c>
      <c r="B2295" t="str">
        <f t="shared" si="52"/>
        <v>2015.6.35</v>
      </c>
      <c r="C2295" t="s">
        <v>50</v>
      </c>
      <c r="D2295">
        <f>VLOOKUP(C2295,[1]StateCodeMapping!$A$2:$B$52,2,FALSE)</f>
        <v>35</v>
      </c>
      <c r="E2295">
        <v>58215</v>
      </c>
      <c r="F2295">
        <v>6</v>
      </c>
      <c r="G2295">
        <f t="shared" si="53"/>
        <v>76843.8</v>
      </c>
    </row>
    <row r="2296" spans="1:7" x14ac:dyDescent="0.3">
      <c r="A2296">
        <v>2015</v>
      </c>
      <c r="B2296" t="str">
        <f t="shared" si="52"/>
        <v>2015.7.35</v>
      </c>
      <c r="C2296" t="s">
        <v>50</v>
      </c>
      <c r="D2296">
        <f>VLOOKUP(C2296,[1]StateCodeMapping!$A$2:$B$52,2,FALSE)</f>
        <v>35</v>
      </c>
      <c r="E2296">
        <v>58215</v>
      </c>
      <c r="F2296">
        <v>7</v>
      </c>
      <c r="G2296">
        <f t="shared" si="53"/>
        <v>86158.2</v>
      </c>
    </row>
    <row r="2297" spans="1:7" x14ac:dyDescent="0.3">
      <c r="A2297">
        <v>2015</v>
      </c>
      <c r="B2297" t="str">
        <f t="shared" si="52"/>
        <v>2015.8.35</v>
      </c>
      <c r="C2297" t="s">
        <v>50</v>
      </c>
      <c r="D2297">
        <f>VLOOKUP(C2297,[1]StateCodeMapping!$A$2:$B$52,2,FALSE)</f>
        <v>35</v>
      </c>
      <c r="E2297">
        <v>58215</v>
      </c>
      <c r="F2297">
        <v>8</v>
      </c>
      <c r="G2297">
        <f t="shared" si="53"/>
        <v>95472.6</v>
      </c>
    </row>
    <row r="2298" spans="1:7" x14ac:dyDescent="0.3">
      <c r="A2298">
        <v>2015</v>
      </c>
      <c r="B2298" t="str">
        <f t="shared" si="52"/>
        <v>2015.1.36</v>
      </c>
      <c r="C2298" t="s">
        <v>51</v>
      </c>
      <c r="D2298">
        <f>VLOOKUP(C2298,[1]StateCodeMapping!$A$2:$B$52,2,FALSE)</f>
        <v>36</v>
      </c>
      <c r="E2298">
        <v>84381</v>
      </c>
      <c r="F2298">
        <v>1</v>
      </c>
      <c r="G2298">
        <f t="shared" si="53"/>
        <v>43878.12</v>
      </c>
    </row>
    <row r="2299" spans="1:7" x14ac:dyDescent="0.3">
      <c r="A2299">
        <v>2015</v>
      </c>
      <c r="B2299" t="str">
        <f t="shared" si="52"/>
        <v>2015.2.36</v>
      </c>
      <c r="C2299" t="s">
        <v>51</v>
      </c>
      <c r="D2299">
        <f>VLOOKUP(C2299,[1]StateCodeMapping!$A$2:$B$52,2,FALSE)</f>
        <v>36</v>
      </c>
      <c r="E2299">
        <v>84381</v>
      </c>
      <c r="F2299">
        <v>2</v>
      </c>
      <c r="G2299">
        <f t="shared" si="53"/>
        <v>57379.08</v>
      </c>
    </row>
    <row r="2300" spans="1:7" x14ac:dyDescent="0.3">
      <c r="A2300">
        <v>2015</v>
      </c>
      <c r="B2300" t="str">
        <f t="shared" si="52"/>
        <v>2015.3.36</v>
      </c>
      <c r="C2300" t="s">
        <v>51</v>
      </c>
      <c r="D2300">
        <f>VLOOKUP(C2300,[1]StateCodeMapping!$A$2:$B$52,2,FALSE)</f>
        <v>36</v>
      </c>
      <c r="E2300">
        <v>84381</v>
      </c>
      <c r="F2300">
        <v>3</v>
      </c>
      <c r="G2300">
        <f t="shared" si="53"/>
        <v>70880.040000000008</v>
      </c>
    </row>
    <row r="2301" spans="1:7" x14ac:dyDescent="0.3">
      <c r="A2301">
        <v>2015</v>
      </c>
      <c r="B2301" t="str">
        <f t="shared" si="52"/>
        <v>2015.4.36</v>
      </c>
      <c r="C2301" t="s">
        <v>51</v>
      </c>
      <c r="D2301">
        <f>VLOOKUP(C2301,[1]StateCodeMapping!$A$2:$B$52,2,FALSE)</f>
        <v>36</v>
      </c>
      <c r="E2301">
        <v>84381</v>
      </c>
      <c r="F2301">
        <v>4</v>
      </c>
      <c r="G2301">
        <f t="shared" si="53"/>
        <v>84381</v>
      </c>
    </row>
    <row r="2302" spans="1:7" x14ac:dyDescent="0.3">
      <c r="A2302">
        <v>2015</v>
      </c>
      <c r="B2302" t="str">
        <f t="shared" si="52"/>
        <v>2015.5.36</v>
      </c>
      <c r="C2302" t="s">
        <v>51</v>
      </c>
      <c r="D2302">
        <f>VLOOKUP(C2302,[1]StateCodeMapping!$A$2:$B$52,2,FALSE)</f>
        <v>36</v>
      </c>
      <c r="E2302">
        <v>84381</v>
      </c>
      <c r="F2302">
        <v>5</v>
      </c>
      <c r="G2302">
        <f t="shared" si="53"/>
        <v>97881.96</v>
      </c>
    </row>
    <row r="2303" spans="1:7" x14ac:dyDescent="0.3">
      <c r="A2303">
        <v>2015</v>
      </c>
      <c r="B2303" t="str">
        <f t="shared" si="52"/>
        <v>2015.6.36</v>
      </c>
      <c r="C2303" t="s">
        <v>51</v>
      </c>
      <c r="D2303">
        <f>VLOOKUP(C2303,[1]StateCodeMapping!$A$2:$B$52,2,FALSE)</f>
        <v>36</v>
      </c>
      <c r="E2303">
        <v>84381</v>
      </c>
      <c r="F2303">
        <v>6</v>
      </c>
      <c r="G2303">
        <f t="shared" si="53"/>
        <v>111382.92</v>
      </c>
    </row>
    <row r="2304" spans="1:7" x14ac:dyDescent="0.3">
      <c r="A2304">
        <v>2015</v>
      </c>
      <c r="B2304" t="str">
        <f t="shared" si="52"/>
        <v>2015.7.36</v>
      </c>
      <c r="C2304" t="s">
        <v>51</v>
      </c>
      <c r="D2304">
        <f>VLOOKUP(C2304,[1]StateCodeMapping!$A$2:$B$52,2,FALSE)</f>
        <v>36</v>
      </c>
      <c r="E2304">
        <v>84381</v>
      </c>
      <c r="F2304">
        <v>7</v>
      </c>
      <c r="G2304">
        <f t="shared" si="53"/>
        <v>124883.88</v>
      </c>
    </row>
    <row r="2305" spans="1:7" x14ac:dyDescent="0.3">
      <c r="A2305">
        <v>2015</v>
      </c>
      <c r="B2305" t="str">
        <f t="shared" si="52"/>
        <v>2015.8.36</v>
      </c>
      <c r="C2305" t="s">
        <v>51</v>
      </c>
      <c r="D2305">
        <f>VLOOKUP(C2305,[1]StateCodeMapping!$A$2:$B$52,2,FALSE)</f>
        <v>36</v>
      </c>
      <c r="E2305">
        <v>84381</v>
      </c>
      <c r="F2305">
        <v>8</v>
      </c>
      <c r="G2305">
        <f t="shared" si="53"/>
        <v>138384.84</v>
      </c>
    </row>
    <row r="2306" spans="1:7" x14ac:dyDescent="0.3">
      <c r="A2306">
        <v>2015</v>
      </c>
      <c r="B2306" t="str">
        <f t="shared" ref="B2306:B2369" si="54">A2306&amp;"."&amp;F2306&amp;"."&amp;D2306</f>
        <v>2015.1.37</v>
      </c>
      <c r="C2306" t="s">
        <v>52</v>
      </c>
      <c r="D2306">
        <f>VLOOKUP(C2306,[1]StateCodeMapping!$A$2:$B$52,2,FALSE)</f>
        <v>37</v>
      </c>
      <c r="E2306">
        <v>66844</v>
      </c>
      <c r="F2306">
        <v>1</v>
      </c>
      <c r="G2306">
        <f t="shared" ref="G2306:G2369" si="55">E2306*(0.52+(F2306-1)*0.16)</f>
        <v>34758.880000000005</v>
      </c>
    </row>
    <row r="2307" spans="1:7" x14ac:dyDescent="0.3">
      <c r="A2307">
        <v>2015</v>
      </c>
      <c r="B2307" t="str">
        <f t="shared" si="54"/>
        <v>2015.2.37</v>
      </c>
      <c r="C2307" t="s">
        <v>52</v>
      </c>
      <c r="D2307">
        <f>VLOOKUP(C2307,[1]StateCodeMapping!$A$2:$B$52,2,FALSE)</f>
        <v>37</v>
      </c>
      <c r="E2307">
        <v>66844</v>
      </c>
      <c r="F2307">
        <v>2</v>
      </c>
      <c r="G2307">
        <f t="shared" si="55"/>
        <v>45453.920000000006</v>
      </c>
    </row>
    <row r="2308" spans="1:7" x14ac:dyDescent="0.3">
      <c r="A2308">
        <v>2015</v>
      </c>
      <c r="B2308" t="str">
        <f t="shared" si="54"/>
        <v>2015.3.37</v>
      </c>
      <c r="C2308" t="s">
        <v>52</v>
      </c>
      <c r="D2308">
        <f>VLOOKUP(C2308,[1]StateCodeMapping!$A$2:$B$52,2,FALSE)</f>
        <v>37</v>
      </c>
      <c r="E2308">
        <v>66844</v>
      </c>
      <c r="F2308">
        <v>3</v>
      </c>
      <c r="G2308">
        <f t="shared" si="55"/>
        <v>56148.960000000006</v>
      </c>
    </row>
    <row r="2309" spans="1:7" x14ac:dyDescent="0.3">
      <c r="A2309">
        <v>2015</v>
      </c>
      <c r="B2309" t="str">
        <f t="shared" si="54"/>
        <v>2015.4.37</v>
      </c>
      <c r="C2309" t="s">
        <v>52</v>
      </c>
      <c r="D2309">
        <f>VLOOKUP(C2309,[1]StateCodeMapping!$A$2:$B$52,2,FALSE)</f>
        <v>37</v>
      </c>
      <c r="E2309">
        <v>66844</v>
      </c>
      <c r="F2309">
        <v>4</v>
      </c>
      <c r="G2309">
        <f t="shared" si="55"/>
        <v>66844</v>
      </c>
    </row>
    <row r="2310" spans="1:7" x14ac:dyDescent="0.3">
      <c r="A2310">
        <v>2015</v>
      </c>
      <c r="B2310" t="str">
        <f t="shared" si="54"/>
        <v>2015.5.37</v>
      </c>
      <c r="C2310" t="s">
        <v>52</v>
      </c>
      <c r="D2310">
        <f>VLOOKUP(C2310,[1]StateCodeMapping!$A$2:$B$52,2,FALSE)</f>
        <v>37</v>
      </c>
      <c r="E2310">
        <v>66844</v>
      </c>
      <c r="F2310">
        <v>5</v>
      </c>
      <c r="G2310">
        <f t="shared" si="55"/>
        <v>77539.040000000008</v>
      </c>
    </row>
    <row r="2311" spans="1:7" x14ac:dyDescent="0.3">
      <c r="A2311">
        <v>2015</v>
      </c>
      <c r="B2311" t="str">
        <f t="shared" si="54"/>
        <v>2015.6.37</v>
      </c>
      <c r="C2311" t="s">
        <v>52</v>
      </c>
      <c r="D2311">
        <f>VLOOKUP(C2311,[1]StateCodeMapping!$A$2:$B$52,2,FALSE)</f>
        <v>37</v>
      </c>
      <c r="E2311">
        <v>66844</v>
      </c>
      <c r="F2311">
        <v>6</v>
      </c>
      <c r="G2311">
        <f t="shared" si="55"/>
        <v>88234.08</v>
      </c>
    </row>
    <row r="2312" spans="1:7" x14ac:dyDescent="0.3">
      <c r="A2312">
        <v>2015</v>
      </c>
      <c r="B2312" t="str">
        <f t="shared" si="54"/>
        <v>2015.7.37</v>
      </c>
      <c r="C2312" t="s">
        <v>52</v>
      </c>
      <c r="D2312">
        <f>VLOOKUP(C2312,[1]StateCodeMapping!$A$2:$B$52,2,FALSE)</f>
        <v>37</v>
      </c>
      <c r="E2312">
        <v>66844</v>
      </c>
      <c r="F2312">
        <v>7</v>
      </c>
      <c r="G2312">
        <f t="shared" si="55"/>
        <v>98929.12</v>
      </c>
    </row>
    <row r="2313" spans="1:7" x14ac:dyDescent="0.3">
      <c r="A2313">
        <v>2015</v>
      </c>
      <c r="B2313" t="str">
        <f t="shared" si="54"/>
        <v>2015.8.37</v>
      </c>
      <c r="C2313" t="s">
        <v>52</v>
      </c>
      <c r="D2313">
        <f>VLOOKUP(C2313,[1]StateCodeMapping!$A$2:$B$52,2,FALSE)</f>
        <v>37</v>
      </c>
      <c r="E2313">
        <v>66844</v>
      </c>
      <c r="F2313">
        <v>8</v>
      </c>
      <c r="G2313">
        <f t="shared" si="55"/>
        <v>109624.16</v>
      </c>
    </row>
    <row r="2314" spans="1:7" x14ac:dyDescent="0.3">
      <c r="A2314">
        <v>2015</v>
      </c>
      <c r="B2314" t="str">
        <f t="shared" si="54"/>
        <v>2015.1.38</v>
      </c>
      <c r="C2314" t="s">
        <v>53</v>
      </c>
      <c r="D2314">
        <f>VLOOKUP(C2314,[1]StateCodeMapping!$A$2:$B$52,2,FALSE)</f>
        <v>38</v>
      </c>
      <c r="E2314">
        <v>86170</v>
      </c>
      <c r="F2314">
        <v>1</v>
      </c>
      <c r="G2314">
        <f t="shared" si="55"/>
        <v>44808.4</v>
      </c>
    </row>
    <row r="2315" spans="1:7" x14ac:dyDescent="0.3">
      <c r="A2315">
        <v>2015</v>
      </c>
      <c r="B2315" t="str">
        <f t="shared" si="54"/>
        <v>2015.2.38</v>
      </c>
      <c r="C2315" t="s">
        <v>53</v>
      </c>
      <c r="D2315">
        <f>VLOOKUP(C2315,[1]StateCodeMapping!$A$2:$B$52,2,FALSE)</f>
        <v>38</v>
      </c>
      <c r="E2315">
        <v>86170</v>
      </c>
      <c r="F2315">
        <v>2</v>
      </c>
      <c r="G2315">
        <f t="shared" si="55"/>
        <v>58595.600000000006</v>
      </c>
    </row>
    <row r="2316" spans="1:7" x14ac:dyDescent="0.3">
      <c r="A2316">
        <v>2015</v>
      </c>
      <c r="B2316" t="str">
        <f t="shared" si="54"/>
        <v>2015.3.38</v>
      </c>
      <c r="C2316" t="s">
        <v>53</v>
      </c>
      <c r="D2316">
        <f>VLOOKUP(C2316,[1]StateCodeMapping!$A$2:$B$52,2,FALSE)</f>
        <v>38</v>
      </c>
      <c r="E2316">
        <v>86170</v>
      </c>
      <c r="F2316">
        <v>3</v>
      </c>
      <c r="G2316">
        <f t="shared" si="55"/>
        <v>72382.8</v>
      </c>
    </row>
    <row r="2317" spans="1:7" x14ac:dyDescent="0.3">
      <c r="A2317">
        <v>2015</v>
      </c>
      <c r="B2317" t="str">
        <f t="shared" si="54"/>
        <v>2015.4.38</v>
      </c>
      <c r="C2317" t="s">
        <v>53</v>
      </c>
      <c r="D2317">
        <f>VLOOKUP(C2317,[1]StateCodeMapping!$A$2:$B$52,2,FALSE)</f>
        <v>38</v>
      </c>
      <c r="E2317">
        <v>86170</v>
      </c>
      <c r="F2317">
        <v>4</v>
      </c>
      <c r="G2317">
        <f t="shared" si="55"/>
        <v>86170</v>
      </c>
    </row>
    <row r="2318" spans="1:7" x14ac:dyDescent="0.3">
      <c r="A2318">
        <v>2015</v>
      </c>
      <c r="B2318" t="str">
        <f t="shared" si="54"/>
        <v>2015.5.38</v>
      </c>
      <c r="C2318" t="s">
        <v>53</v>
      </c>
      <c r="D2318">
        <f>VLOOKUP(C2318,[1]StateCodeMapping!$A$2:$B$52,2,FALSE)</f>
        <v>38</v>
      </c>
      <c r="E2318">
        <v>86170</v>
      </c>
      <c r="F2318">
        <v>5</v>
      </c>
      <c r="G2318">
        <f t="shared" si="55"/>
        <v>99957.200000000012</v>
      </c>
    </row>
    <row r="2319" spans="1:7" x14ac:dyDescent="0.3">
      <c r="A2319">
        <v>2015</v>
      </c>
      <c r="B2319" t="str">
        <f t="shared" si="54"/>
        <v>2015.6.38</v>
      </c>
      <c r="C2319" t="s">
        <v>53</v>
      </c>
      <c r="D2319">
        <f>VLOOKUP(C2319,[1]StateCodeMapping!$A$2:$B$52,2,FALSE)</f>
        <v>38</v>
      </c>
      <c r="E2319">
        <v>86170</v>
      </c>
      <c r="F2319">
        <v>6</v>
      </c>
      <c r="G2319">
        <f t="shared" si="55"/>
        <v>113744.40000000001</v>
      </c>
    </row>
    <row r="2320" spans="1:7" x14ac:dyDescent="0.3">
      <c r="A2320">
        <v>2015</v>
      </c>
      <c r="B2320" t="str">
        <f t="shared" si="54"/>
        <v>2015.7.38</v>
      </c>
      <c r="C2320" t="s">
        <v>53</v>
      </c>
      <c r="D2320">
        <f>VLOOKUP(C2320,[1]StateCodeMapping!$A$2:$B$52,2,FALSE)</f>
        <v>38</v>
      </c>
      <c r="E2320">
        <v>86170</v>
      </c>
      <c r="F2320">
        <v>7</v>
      </c>
      <c r="G2320">
        <f t="shared" si="55"/>
        <v>127531.59999999999</v>
      </c>
    </row>
    <row r="2321" spans="1:7" x14ac:dyDescent="0.3">
      <c r="A2321">
        <v>2015</v>
      </c>
      <c r="B2321" t="str">
        <f t="shared" si="54"/>
        <v>2015.8.38</v>
      </c>
      <c r="C2321" t="s">
        <v>53</v>
      </c>
      <c r="D2321">
        <f>VLOOKUP(C2321,[1]StateCodeMapping!$A$2:$B$52,2,FALSE)</f>
        <v>38</v>
      </c>
      <c r="E2321">
        <v>86170</v>
      </c>
      <c r="F2321">
        <v>8</v>
      </c>
      <c r="G2321">
        <f t="shared" si="55"/>
        <v>141318.80000000002</v>
      </c>
    </row>
    <row r="2322" spans="1:7" x14ac:dyDescent="0.3">
      <c r="A2322">
        <v>2015</v>
      </c>
      <c r="B2322" t="str">
        <f t="shared" si="54"/>
        <v>2015.1.39</v>
      </c>
      <c r="C2322" t="s">
        <v>54</v>
      </c>
      <c r="D2322">
        <f>VLOOKUP(C2322,[1]StateCodeMapping!$A$2:$B$52,2,FALSE)</f>
        <v>39</v>
      </c>
      <c r="E2322">
        <v>75188</v>
      </c>
      <c r="F2322">
        <v>1</v>
      </c>
      <c r="G2322">
        <f t="shared" si="55"/>
        <v>39097.760000000002</v>
      </c>
    </row>
    <row r="2323" spans="1:7" x14ac:dyDescent="0.3">
      <c r="A2323">
        <v>2015</v>
      </c>
      <c r="B2323" t="str">
        <f t="shared" si="54"/>
        <v>2015.2.39</v>
      </c>
      <c r="C2323" t="s">
        <v>54</v>
      </c>
      <c r="D2323">
        <f>VLOOKUP(C2323,[1]StateCodeMapping!$A$2:$B$52,2,FALSE)</f>
        <v>39</v>
      </c>
      <c r="E2323">
        <v>75188</v>
      </c>
      <c r="F2323">
        <v>2</v>
      </c>
      <c r="G2323">
        <f t="shared" si="55"/>
        <v>51127.840000000004</v>
      </c>
    </row>
    <row r="2324" spans="1:7" x14ac:dyDescent="0.3">
      <c r="A2324">
        <v>2015</v>
      </c>
      <c r="B2324" t="str">
        <f t="shared" si="54"/>
        <v>2015.3.39</v>
      </c>
      <c r="C2324" t="s">
        <v>54</v>
      </c>
      <c r="D2324">
        <f>VLOOKUP(C2324,[1]StateCodeMapping!$A$2:$B$52,2,FALSE)</f>
        <v>39</v>
      </c>
      <c r="E2324">
        <v>75188</v>
      </c>
      <c r="F2324">
        <v>3</v>
      </c>
      <c r="G2324">
        <f t="shared" si="55"/>
        <v>63157.920000000006</v>
      </c>
    </row>
    <row r="2325" spans="1:7" x14ac:dyDescent="0.3">
      <c r="A2325">
        <v>2015</v>
      </c>
      <c r="B2325" t="str">
        <f t="shared" si="54"/>
        <v>2015.4.39</v>
      </c>
      <c r="C2325" t="s">
        <v>54</v>
      </c>
      <c r="D2325">
        <f>VLOOKUP(C2325,[1]StateCodeMapping!$A$2:$B$52,2,FALSE)</f>
        <v>39</v>
      </c>
      <c r="E2325">
        <v>75188</v>
      </c>
      <c r="F2325">
        <v>4</v>
      </c>
      <c r="G2325">
        <f t="shared" si="55"/>
        <v>75188</v>
      </c>
    </row>
    <row r="2326" spans="1:7" x14ac:dyDescent="0.3">
      <c r="A2326">
        <v>2015</v>
      </c>
      <c r="B2326" t="str">
        <f t="shared" si="54"/>
        <v>2015.5.39</v>
      </c>
      <c r="C2326" t="s">
        <v>54</v>
      </c>
      <c r="D2326">
        <f>VLOOKUP(C2326,[1]StateCodeMapping!$A$2:$B$52,2,FALSE)</f>
        <v>39</v>
      </c>
      <c r="E2326">
        <v>75188</v>
      </c>
      <c r="F2326">
        <v>5</v>
      </c>
      <c r="G2326">
        <f t="shared" si="55"/>
        <v>87218.080000000016</v>
      </c>
    </row>
    <row r="2327" spans="1:7" x14ac:dyDescent="0.3">
      <c r="A2327">
        <v>2015</v>
      </c>
      <c r="B2327" t="str">
        <f t="shared" si="54"/>
        <v>2015.6.39</v>
      </c>
      <c r="C2327" t="s">
        <v>54</v>
      </c>
      <c r="D2327">
        <f>VLOOKUP(C2327,[1]StateCodeMapping!$A$2:$B$52,2,FALSE)</f>
        <v>39</v>
      </c>
      <c r="E2327">
        <v>75188</v>
      </c>
      <c r="F2327">
        <v>6</v>
      </c>
      <c r="G2327">
        <f t="shared" si="55"/>
        <v>99248.16</v>
      </c>
    </row>
    <row r="2328" spans="1:7" x14ac:dyDescent="0.3">
      <c r="A2328">
        <v>2015</v>
      </c>
      <c r="B2328" t="str">
        <f t="shared" si="54"/>
        <v>2015.7.39</v>
      </c>
      <c r="C2328" t="s">
        <v>54</v>
      </c>
      <c r="D2328">
        <f>VLOOKUP(C2328,[1]StateCodeMapping!$A$2:$B$52,2,FALSE)</f>
        <v>39</v>
      </c>
      <c r="E2328">
        <v>75188</v>
      </c>
      <c r="F2328">
        <v>7</v>
      </c>
      <c r="G2328">
        <f t="shared" si="55"/>
        <v>111278.24</v>
      </c>
    </row>
    <row r="2329" spans="1:7" x14ac:dyDescent="0.3">
      <c r="A2329">
        <v>2015</v>
      </c>
      <c r="B2329" t="str">
        <f t="shared" si="54"/>
        <v>2015.8.39</v>
      </c>
      <c r="C2329" t="s">
        <v>54</v>
      </c>
      <c r="D2329">
        <f>VLOOKUP(C2329,[1]StateCodeMapping!$A$2:$B$52,2,FALSE)</f>
        <v>39</v>
      </c>
      <c r="E2329">
        <v>75188</v>
      </c>
      <c r="F2329">
        <v>8</v>
      </c>
      <c r="G2329">
        <f t="shared" si="55"/>
        <v>123308.32</v>
      </c>
    </row>
    <row r="2330" spans="1:7" x14ac:dyDescent="0.3">
      <c r="A2330">
        <v>2015</v>
      </c>
      <c r="B2330" t="str">
        <f t="shared" si="54"/>
        <v>2015.1.40</v>
      </c>
      <c r="C2330" t="s">
        <v>55</v>
      </c>
      <c r="D2330">
        <f>VLOOKUP(C2330,[1]StateCodeMapping!$A$2:$B$52,2,FALSE)</f>
        <v>40</v>
      </c>
      <c r="E2330">
        <v>64091</v>
      </c>
      <c r="F2330">
        <v>1</v>
      </c>
      <c r="G2330">
        <f t="shared" si="55"/>
        <v>33327.32</v>
      </c>
    </row>
    <row r="2331" spans="1:7" x14ac:dyDescent="0.3">
      <c r="A2331">
        <v>2015</v>
      </c>
      <c r="B2331" t="str">
        <f t="shared" si="54"/>
        <v>2015.2.40</v>
      </c>
      <c r="C2331" t="s">
        <v>55</v>
      </c>
      <c r="D2331">
        <f>VLOOKUP(C2331,[1]StateCodeMapping!$A$2:$B$52,2,FALSE)</f>
        <v>40</v>
      </c>
      <c r="E2331">
        <v>64091</v>
      </c>
      <c r="F2331">
        <v>2</v>
      </c>
      <c r="G2331">
        <f t="shared" si="55"/>
        <v>43581.880000000005</v>
      </c>
    </row>
    <row r="2332" spans="1:7" x14ac:dyDescent="0.3">
      <c r="A2332">
        <v>2015</v>
      </c>
      <c r="B2332" t="str">
        <f t="shared" si="54"/>
        <v>2015.3.40</v>
      </c>
      <c r="C2332" t="s">
        <v>55</v>
      </c>
      <c r="D2332">
        <f>VLOOKUP(C2332,[1]StateCodeMapping!$A$2:$B$52,2,FALSE)</f>
        <v>40</v>
      </c>
      <c r="E2332">
        <v>64091</v>
      </c>
      <c r="F2332">
        <v>3</v>
      </c>
      <c r="G2332">
        <f t="shared" si="55"/>
        <v>53836.44</v>
      </c>
    </row>
    <row r="2333" spans="1:7" x14ac:dyDescent="0.3">
      <c r="A2333">
        <v>2015</v>
      </c>
      <c r="B2333" t="str">
        <f t="shared" si="54"/>
        <v>2015.4.40</v>
      </c>
      <c r="C2333" t="s">
        <v>55</v>
      </c>
      <c r="D2333">
        <f>VLOOKUP(C2333,[1]StateCodeMapping!$A$2:$B$52,2,FALSE)</f>
        <v>40</v>
      </c>
      <c r="E2333">
        <v>64091</v>
      </c>
      <c r="F2333">
        <v>4</v>
      </c>
      <c r="G2333">
        <f t="shared" si="55"/>
        <v>64091</v>
      </c>
    </row>
    <row r="2334" spans="1:7" x14ac:dyDescent="0.3">
      <c r="A2334">
        <v>2015</v>
      </c>
      <c r="B2334" t="str">
        <f t="shared" si="54"/>
        <v>2015.5.40</v>
      </c>
      <c r="C2334" t="s">
        <v>55</v>
      </c>
      <c r="D2334">
        <f>VLOOKUP(C2334,[1]StateCodeMapping!$A$2:$B$52,2,FALSE)</f>
        <v>40</v>
      </c>
      <c r="E2334">
        <v>64091</v>
      </c>
      <c r="F2334">
        <v>5</v>
      </c>
      <c r="G2334">
        <f t="shared" si="55"/>
        <v>74345.560000000012</v>
      </c>
    </row>
    <row r="2335" spans="1:7" x14ac:dyDescent="0.3">
      <c r="A2335">
        <v>2015</v>
      </c>
      <c r="B2335" t="str">
        <f t="shared" si="54"/>
        <v>2015.6.40</v>
      </c>
      <c r="C2335" t="s">
        <v>55</v>
      </c>
      <c r="D2335">
        <f>VLOOKUP(C2335,[1]StateCodeMapping!$A$2:$B$52,2,FALSE)</f>
        <v>40</v>
      </c>
      <c r="E2335">
        <v>64091</v>
      </c>
      <c r="F2335">
        <v>6</v>
      </c>
      <c r="G2335">
        <f t="shared" si="55"/>
        <v>84600.12000000001</v>
      </c>
    </row>
    <row r="2336" spans="1:7" x14ac:dyDescent="0.3">
      <c r="A2336">
        <v>2015</v>
      </c>
      <c r="B2336" t="str">
        <f t="shared" si="54"/>
        <v>2015.7.40</v>
      </c>
      <c r="C2336" t="s">
        <v>55</v>
      </c>
      <c r="D2336">
        <f>VLOOKUP(C2336,[1]StateCodeMapping!$A$2:$B$52,2,FALSE)</f>
        <v>40</v>
      </c>
      <c r="E2336">
        <v>64091</v>
      </c>
      <c r="F2336">
        <v>7</v>
      </c>
      <c r="G2336">
        <f t="shared" si="55"/>
        <v>94854.68</v>
      </c>
    </row>
    <row r="2337" spans="1:7" x14ac:dyDescent="0.3">
      <c r="A2337">
        <v>2015</v>
      </c>
      <c r="B2337" t="str">
        <f t="shared" si="54"/>
        <v>2015.8.40</v>
      </c>
      <c r="C2337" t="s">
        <v>55</v>
      </c>
      <c r="D2337">
        <f>VLOOKUP(C2337,[1]StateCodeMapping!$A$2:$B$52,2,FALSE)</f>
        <v>40</v>
      </c>
      <c r="E2337">
        <v>64091</v>
      </c>
      <c r="F2337">
        <v>8</v>
      </c>
      <c r="G2337">
        <f t="shared" si="55"/>
        <v>105109.24</v>
      </c>
    </row>
    <row r="2338" spans="1:7" x14ac:dyDescent="0.3">
      <c r="A2338">
        <v>2015</v>
      </c>
      <c r="B2338" t="str">
        <f t="shared" si="54"/>
        <v>2015.1.41</v>
      </c>
      <c r="C2338" t="s">
        <v>56</v>
      </c>
      <c r="D2338">
        <f>VLOOKUP(C2338,[1]StateCodeMapping!$A$2:$B$52,2,FALSE)</f>
        <v>41</v>
      </c>
      <c r="E2338">
        <v>68929</v>
      </c>
      <c r="F2338">
        <v>1</v>
      </c>
      <c r="G2338">
        <f t="shared" si="55"/>
        <v>35843.08</v>
      </c>
    </row>
    <row r="2339" spans="1:7" x14ac:dyDescent="0.3">
      <c r="A2339">
        <v>2015</v>
      </c>
      <c r="B2339" t="str">
        <f t="shared" si="54"/>
        <v>2015.2.41</v>
      </c>
      <c r="C2339" t="s">
        <v>56</v>
      </c>
      <c r="D2339">
        <f>VLOOKUP(C2339,[1]StateCodeMapping!$A$2:$B$52,2,FALSE)</f>
        <v>41</v>
      </c>
      <c r="E2339">
        <v>68929</v>
      </c>
      <c r="F2339">
        <v>2</v>
      </c>
      <c r="G2339">
        <f t="shared" si="55"/>
        <v>46871.72</v>
      </c>
    </row>
    <row r="2340" spans="1:7" x14ac:dyDescent="0.3">
      <c r="A2340">
        <v>2015</v>
      </c>
      <c r="B2340" t="str">
        <f t="shared" si="54"/>
        <v>2015.3.41</v>
      </c>
      <c r="C2340" t="s">
        <v>56</v>
      </c>
      <c r="D2340">
        <f>VLOOKUP(C2340,[1]StateCodeMapping!$A$2:$B$52,2,FALSE)</f>
        <v>41</v>
      </c>
      <c r="E2340">
        <v>68929</v>
      </c>
      <c r="F2340">
        <v>3</v>
      </c>
      <c r="G2340">
        <f t="shared" si="55"/>
        <v>57900.360000000008</v>
      </c>
    </row>
    <row r="2341" spans="1:7" x14ac:dyDescent="0.3">
      <c r="A2341">
        <v>2015</v>
      </c>
      <c r="B2341" t="str">
        <f t="shared" si="54"/>
        <v>2015.4.41</v>
      </c>
      <c r="C2341" t="s">
        <v>56</v>
      </c>
      <c r="D2341">
        <f>VLOOKUP(C2341,[1]StateCodeMapping!$A$2:$B$52,2,FALSE)</f>
        <v>41</v>
      </c>
      <c r="E2341">
        <v>68929</v>
      </c>
      <c r="F2341">
        <v>4</v>
      </c>
      <c r="G2341">
        <f t="shared" si="55"/>
        <v>68929</v>
      </c>
    </row>
    <row r="2342" spans="1:7" x14ac:dyDescent="0.3">
      <c r="A2342">
        <v>2015</v>
      </c>
      <c r="B2342" t="str">
        <f t="shared" si="54"/>
        <v>2015.5.41</v>
      </c>
      <c r="C2342" t="s">
        <v>56</v>
      </c>
      <c r="D2342">
        <f>VLOOKUP(C2342,[1]StateCodeMapping!$A$2:$B$52,2,FALSE)</f>
        <v>41</v>
      </c>
      <c r="E2342">
        <v>68929</v>
      </c>
      <c r="F2342">
        <v>5</v>
      </c>
      <c r="G2342">
        <f t="shared" si="55"/>
        <v>79957.640000000014</v>
      </c>
    </row>
    <row r="2343" spans="1:7" x14ac:dyDescent="0.3">
      <c r="A2343">
        <v>2015</v>
      </c>
      <c r="B2343" t="str">
        <f t="shared" si="54"/>
        <v>2015.6.41</v>
      </c>
      <c r="C2343" t="s">
        <v>56</v>
      </c>
      <c r="D2343">
        <f>VLOOKUP(C2343,[1]StateCodeMapping!$A$2:$B$52,2,FALSE)</f>
        <v>41</v>
      </c>
      <c r="E2343">
        <v>68929</v>
      </c>
      <c r="F2343">
        <v>6</v>
      </c>
      <c r="G2343">
        <f t="shared" si="55"/>
        <v>90986.28</v>
      </c>
    </row>
    <row r="2344" spans="1:7" x14ac:dyDescent="0.3">
      <c r="A2344">
        <v>2015</v>
      </c>
      <c r="B2344" t="str">
        <f t="shared" si="54"/>
        <v>2015.7.41</v>
      </c>
      <c r="C2344" t="s">
        <v>56</v>
      </c>
      <c r="D2344">
        <f>VLOOKUP(C2344,[1]StateCodeMapping!$A$2:$B$52,2,FALSE)</f>
        <v>41</v>
      </c>
      <c r="E2344">
        <v>68929</v>
      </c>
      <c r="F2344">
        <v>7</v>
      </c>
      <c r="G2344">
        <f t="shared" si="55"/>
        <v>102014.92</v>
      </c>
    </row>
    <row r="2345" spans="1:7" x14ac:dyDescent="0.3">
      <c r="A2345">
        <v>2015</v>
      </c>
      <c r="B2345" t="str">
        <f t="shared" si="54"/>
        <v>2015.8.41</v>
      </c>
      <c r="C2345" t="s">
        <v>56</v>
      </c>
      <c r="D2345">
        <f>VLOOKUP(C2345,[1]StateCodeMapping!$A$2:$B$52,2,FALSE)</f>
        <v>41</v>
      </c>
      <c r="E2345">
        <v>68929</v>
      </c>
      <c r="F2345">
        <v>8</v>
      </c>
      <c r="G2345">
        <f t="shared" si="55"/>
        <v>113043.56000000001</v>
      </c>
    </row>
    <row r="2346" spans="1:7" x14ac:dyDescent="0.3">
      <c r="A2346">
        <v>2015</v>
      </c>
      <c r="B2346" t="str">
        <f t="shared" si="54"/>
        <v>2015.1.42</v>
      </c>
      <c r="C2346" t="s">
        <v>57</v>
      </c>
      <c r="D2346">
        <f>VLOOKUP(C2346,[1]StateCodeMapping!$A$2:$B$52,2,FALSE)</f>
        <v>42</v>
      </c>
      <c r="E2346">
        <v>81802</v>
      </c>
      <c r="F2346">
        <v>1</v>
      </c>
      <c r="G2346">
        <f t="shared" si="55"/>
        <v>42537.04</v>
      </c>
    </row>
    <row r="2347" spans="1:7" x14ac:dyDescent="0.3">
      <c r="A2347">
        <v>2015</v>
      </c>
      <c r="B2347" t="str">
        <f t="shared" si="54"/>
        <v>2015.2.42</v>
      </c>
      <c r="C2347" t="s">
        <v>57</v>
      </c>
      <c r="D2347">
        <f>VLOOKUP(C2347,[1]StateCodeMapping!$A$2:$B$52,2,FALSE)</f>
        <v>42</v>
      </c>
      <c r="E2347">
        <v>81802</v>
      </c>
      <c r="F2347">
        <v>2</v>
      </c>
      <c r="G2347">
        <f t="shared" si="55"/>
        <v>55625.36</v>
      </c>
    </row>
    <row r="2348" spans="1:7" x14ac:dyDescent="0.3">
      <c r="A2348">
        <v>2015</v>
      </c>
      <c r="B2348" t="str">
        <f t="shared" si="54"/>
        <v>2015.3.42</v>
      </c>
      <c r="C2348" t="s">
        <v>57</v>
      </c>
      <c r="D2348">
        <f>VLOOKUP(C2348,[1]StateCodeMapping!$A$2:$B$52,2,FALSE)</f>
        <v>42</v>
      </c>
      <c r="E2348">
        <v>81802</v>
      </c>
      <c r="F2348">
        <v>3</v>
      </c>
      <c r="G2348">
        <f t="shared" si="55"/>
        <v>68713.680000000008</v>
      </c>
    </row>
    <row r="2349" spans="1:7" x14ac:dyDescent="0.3">
      <c r="A2349">
        <v>2015</v>
      </c>
      <c r="B2349" t="str">
        <f t="shared" si="54"/>
        <v>2015.4.42</v>
      </c>
      <c r="C2349" t="s">
        <v>57</v>
      </c>
      <c r="D2349">
        <f>VLOOKUP(C2349,[1]StateCodeMapping!$A$2:$B$52,2,FALSE)</f>
        <v>42</v>
      </c>
      <c r="E2349">
        <v>81802</v>
      </c>
      <c r="F2349">
        <v>4</v>
      </c>
      <c r="G2349">
        <f t="shared" si="55"/>
        <v>81802</v>
      </c>
    </row>
    <row r="2350" spans="1:7" x14ac:dyDescent="0.3">
      <c r="A2350">
        <v>2015</v>
      </c>
      <c r="B2350" t="str">
        <f t="shared" si="54"/>
        <v>2015.5.42</v>
      </c>
      <c r="C2350" t="s">
        <v>57</v>
      </c>
      <c r="D2350">
        <f>VLOOKUP(C2350,[1]StateCodeMapping!$A$2:$B$52,2,FALSE)</f>
        <v>42</v>
      </c>
      <c r="E2350">
        <v>81802</v>
      </c>
      <c r="F2350">
        <v>5</v>
      </c>
      <c r="G2350">
        <f t="shared" si="55"/>
        <v>94890.32</v>
      </c>
    </row>
    <row r="2351" spans="1:7" x14ac:dyDescent="0.3">
      <c r="A2351">
        <v>2015</v>
      </c>
      <c r="B2351" t="str">
        <f t="shared" si="54"/>
        <v>2015.6.42</v>
      </c>
      <c r="C2351" t="s">
        <v>57</v>
      </c>
      <c r="D2351">
        <f>VLOOKUP(C2351,[1]StateCodeMapping!$A$2:$B$52,2,FALSE)</f>
        <v>42</v>
      </c>
      <c r="E2351">
        <v>81802</v>
      </c>
      <c r="F2351">
        <v>6</v>
      </c>
      <c r="G2351">
        <f t="shared" si="55"/>
        <v>107978.64</v>
      </c>
    </row>
    <row r="2352" spans="1:7" x14ac:dyDescent="0.3">
      <c r="A2352">
        <v>2015</v>
      </c>
      <c r="B2352" t="str">
        <f t="shared" si="54"/>
        <v>2015.7.42</v>
      </c>
      <c r="C2352" t="s">
        <v>57</v>
      </c>
      <c r="D2352">
        <f>VLOOKUP(C2352,[1]StateCodeMapping!$A$2:$B$52,2,FALSE)</f>
        <v>42</v>
      </c>
      <c r="E2352">
        <v>81802</v>
      </c>
      <c r="F2352">
        <v>7</v>
      </c>
      <c r="G2352">
        <f t="shared" si="55"/>
        <v>121066.95999999999</v>
      </c>
    </row>
    <row r="2353" spans="1:7" x14ac:dyDescent="0.3">
      <c r="A2353">
        <v>2015</v>
      </c>
      <c r="B2353" t="str">
        <f t="shared" si="54"/>
        <v>2015.8.42</v>
      </c>
      <c r="C2353" t="s">
        <v>57</v>
      </c>
      <c r="D2353">
        <f>VLOOKUP(C2353,[1]StateCodeMapping!$A$2:$B$52,2,FALSE)</f>
        <v>42</v>
      </c>
      <c r="E2353">
        <v>81802</v>
      </c>
      <c r="F2353">
        <v>8</v>
      </c>
      <c r="G2353">
        <f t="shared" si="55"/>
        <v>134155.28</v>
      </c>
    </row>
    <row r="2354" spans="1:7" x14ac:dyDescent="0.3">
      <c r="A2354">
        <v>2015</v>
      </c>
      <c r="B2354" t="str">
        <f t="shared" si="54"/>
        <v>2015.1.44</v>
      </c>
      <c r="C2354" t="s">
        <v>58</v>
      </c>
      <c r="D2354">
        <f>VLOOKUP(C2354,[1]StateCodeMapping!$A$2:$B$52,2,FALSE)</f>
        <v>44</v>
      </c>
      <c r="E2354">
        <v>89587</v>
      </c>
      <c r="F2354">
        <v>1</v>
      </c>
      <c r="G2354">
        <f t="shared" si="55"/>
        <v>46585.24</v>
      </c>
    </row>
    <row r="2355" spans="1:7" x14ac:dyDescent="0.3">
      <c r="A2355">
        <v>2015</v>
      </c>
      <c r="B2355" t="str">
        <f t="shared" si="54"/>
        <v>2015.2.44</v>
      </c>
      <c r="C2355" t="s">
        <v>58</v>
      </c>
      <c r="D2355">
        <f>VLOOKUP(C2355,[1]StateCodeMapping!$A$2:$B$52,2,FALSE)</f>
        <v>44</v>
      </c>
      <c r="E2355">
        <v>89587</v>
      </c>
      <c r="F2355">
        <v>2</v>
      </c>
      <c r="G2355">
        <f t="shared" si="55"/>
        <v>60919.16</v>
      </c>
    </row>
    <row r="2356" spans="1:7" x14ac:dyDescent="0.3">
      <c r="A2356">
        <v>2015</v>
      </c>
      <c r="B2356" t="str">
        <f t="shared" si="54"/>
        <v>2015.3.44</v>
      </c>
      <c r="C2356" t="s">
        <v>58</v>
      </c>
      <c r="D2356">
        <f>VLOOKUP(C2356,[1]StateCodeMapping!$A$2:$B$52,2,FALSE)</f>
        <v>44</v>
      </c>
      <c r="E2356">
        <v>89587</v>
      </c>
      <c r="F2356">
        <v>3</v>
      </c>
      <c r="G2356">
        <f t="shared" si="55"/>
        <v>75253.08</v>
      </c>
    </row>
    <row r="2357" spans="1:7" x14ac:dyDescent="0.3">
      <c r="A2357">
        <v>2015</v>
      </c>
      <c r="B2357" t="str">
        <f t="shared" si="54"/>
        <v>2015.4.44</v>
      </c>
      <c r="C2357" t="s">
        <v>58</v>
      </c>
      <c r="D2357">
        <f>VLOOKUP(C2357,[1]StateCodeMapping!$A$2:$B$52,2,FALSE)</f>
        <v>44</v>
      </c>
      <c r="E2357">
        <v>89587</v>
      </c>
      <c r="F2357">
        <v>4</v>
      </c>
      <c r="G2357">
        <f t="shared" si="55"/>
        <v>89587</v>
      </c>
    </row>
    <row r="2358" spans="1:7" x14ac:dyDescent="0.3">
      <c r="A2358">
        <v>2015</v>
      </c>
      <c r="B2358" t="str">
        <f t="shared" si="54"/>
        <v>2015.5.44</v>
      </c>
      <c r="C2358" t="s">
        <v>58</v>
      </c>
      <c r="D2358">
        <f>VLOOKUP(C2358,[1]StateCodeMapping!$A$2:$B$52,2,FALSE)</f>
        <v>44</v>
      </c>
      <c r="E2358">
        <v>89587</v>
      </c>
      <c r="F2358">
        <v>5</v>
      </c>
      <c r="G2358">
        <f t="shared" si="55"/>
        <v>103920.92000000001</v>
      </c>
    </row>
    <row r="2359" spans="1:7" x14ac:dyDescent="0.3">
      <c r="A2359">
        <v>2015</v>
      </c>
      <c r="B2359" t="str">
        <f t="shared" si="54"/>
        <v>2015.6.44</v>
      </c>
      <c r="C2359" t="s">
        <v>58</v>
      </c>
      <c r="D2359">
        <f>VLOOKUP(C2359,[1]StateCodeMapping!$A$2:$B$52,2,FALSE)</f>
        <v>44</v>
      </c>
      <c r="E2359">
        <v>89587</v>
      </c>
      <c r="F2359">
        <v>6</v>
      </c>
      <c r="G2359">
        <f t="shared" si="55"/>
        <v>118254.84000000001</v>
      </c>
    </row>
    <row r="2360" spans="1:7" x14ac:dyDescent="0.3">
      <c r="A2360">
        <v>2015</v>
      </c>
      <c r="B2360" t="str">
        <f t="shared" si="54"/>
        <v>2015.7.44</v>
      </c>
      <c r="C2360" t="s">
        <v>58</v>
      </c>
      <c r="D2360">
        <f>VLOOKUP(C2360,[1]StateCodeMapping!$A$2:$B$52,2,FALSE)</f>
        <v>44</v>
      </c>
      <c r="E2360">
        <v>89587</v>
      </c>
      <c r="F2360">
        <v>7</v>
      </c>
      <c r="G2360">
        <f t="shared" si="55"/>
        <v>132588.76</v>
      </c>
    </row>
    <row r="2361" spans="1:7" x14ac:dyDescent="0.3">
      <c r="A2361">
        <v>2015</v>
      </c>
      <c r="B2361" t="str">
        <f t="shared" si="54"/>
        <v>2015.8.44</v>
      </c>
      <c r="C2361" t="s">
        <v>58</v>
      </c>
      <c r="D2361">
        <f>VLOOKUP(C2361,[1]StateCodeMapping!$A$2:$B$52,2,FALSE)</f>
        <v>44</v>
      </c>
      <c r="E2361">
        <v>89587</v>
      </c>
      <c r="F2361">
        <v>8</v>
      </c>
      <c r="G2361">
        <f t="shared" si="55"/>
        <v>146922.68000000002</v>
      </c>
    </row>
    <row r="2362" spans="1:7" x14ac:dyDescent="0.3">
      <c r="A2362">
        <v>2015</v>
      </c>
      <c r="B2362" t="str">
        <f t="shared" si="54"/>
        <v>2015.1.45</v>
      </c>
      <c r="C2362" t="s">
        <v>59</v>
      </c>
      <c r="D2362">
        <f>VLOOKUP(C2362,[1]StateCodeMapping!$A$2:$B$52,2,FALSE)</f>
        <v>45</v>
      </c>
      <c r="E2362">
        <v>63212</v>
      </c>
      <c r="F2362">
        <v>1</v>
      </c>
      <c r="G2362">
        <f t="shared" si="55"/>
        <v>32870.239999999998</v>
      </c>
    </row>
    <row r="2363" spans="1:7" x14ac:dyDescent="0.3">
      <c r="A2363">
        <v>2015</v>
      </c>
      <c r="B2363" t="str">
        <f t="shared" si="54"/>
        <v>2015.2.45</v>
      </c>
      <c r="C2363" t="s">
        <v>59</v>
      </c>
      <c r="D2363">
        <f>VLOOKUP(C2363,[1]StateCodeMapping!$A$2:$B$52,2,FALSE)</f>
        <v>45</v>
      </c>
      <c r="E2363">
        <v>63212</v>
      </c>
      <c r="F2363">
        <v>2</v>
      </c>
      <c r="G2363">
        <f t="shared" si="55"/>
        <v>42984.160000000003</v>
      </c>
    </row>
    <row r="2364" spans="1:7" x14ac:dyDescent="0.3">
      <c r="A2364">
        <v>2015</v>
      </c>
      <c r="B2364" t="str">
        <f t="shared" si="54"/>
        <v>2015.3.45</v>
      </c>
      <c r="C2364" t="s">
        <v>59</v>
      </c>
      <c r="D2364">
        <f>VLOOKUP(C2364,[1]StateCodeMapping!$A$2:$B$52,2,FALSE)</f>
        <v>45</v>
      </c>
      <c r="E2364">
        <v>63212</v>
      </c>
      <c r="F2364">
        <v>3</v>
      </c>
      <c r="G2364">
        <f t="shared" si="55"/>
        <v>53098.080000000002</v>
      </c>
    </row>
    <row r="2365" spans="1:7" x14ac:dyDescent="0.3">
      <c r="A2365">
        <v>2015</v>
      </c>
      <c r="B2365" t="str">
        <f t="shared" si="54"/>
        <v>2015.4.45</v>
      </c>
      <c r="C2365" t="s">
        <v>59</v>
      </c>
      <c r="D2365">
        <f>VLOOKUP(C2365,[1]StateCodeMapping!$A$2:$B$52,2,FALSE)</f>
        <v>45</v>
      </c>
      <c r="E2365">
        <v>63212</v>
      </c>
      <c r="F2365">
        <v>4</v>
      </c>
      <c r="G2365">
        <f t="shared" si="55"/>
        <v>63212</v>
      </c>
    </row>
    <row r="2366" spans="1:7" x14ac:dyDescent="0.3">
      <c r="A2366">
        <v>2015</v>
      </c>
      <c r="B2366" t="str">
        <f t="shared" si="54"/>
        <v>2015.5.45</v>
      </c>
      <c r="C2366" t="s">
        <v>59</v>
      </c>
      <c r="D2366">
        <f>VLOOKUP(C2366,[1]StateCodeMapping!$A$2:$B$52,2,FALSE)</f>
        <v>45</v>
      </c>
      <c r="E2366">
        <v>63212</v>
      </c>
      <c r="F2366">
        <v>5</v>
      </c>
      <c r="G2366">
        <f t="shared" si="55"/>
        <v>73325.920000000013</v>
      </c>
    </row>
    <row r="2367" spans="1:7" x14ac:dyDescent="0.3">
      <c r="A2367">
        <v>2015</v>
      </c>
      <c r="B2367" t="str">
        <f t="shared" si="54"/>
        <v>2015.6.45</v>
      </c>
      <c r="C2367" t="s">
        <v>59</v>
      </c>
      <c r="D2367">
        <f>VLOOKUP(C2367,[1]StateCodeMapping!$A$2:$B$52,2,FALSE)</f>
        <v>45</v>
      </c>
      <c r="E2367">
        <v>63212</v>
      </c>
      <c r="F2367">
        <v>6</v>
      </c>
      <c r="G2367">
        <f t="shared" si="55"/>
        <v>83439.840000000011</v>
      </c>
    </row>
    <row r="2368" spans="1:7" x14ac:dyDescent="0.3">
      <c r="A2368">
        <v>2015</v>
      </c>
      <c r="B2368" t="str">
        <f t="shared" si="54"/>
        <v>2015.7.45</v>
      </c>
      <c r="C2368" t="s">
        <v>59</v>
      </c>
      <c r="D2368">
        <f>VLOOKUP(C2368,[1]StateCodeMapping!$A$2:$B$52,2,FALSE)</f>
        <v>45</v>
      </c>
      <c r="E2368">
        <v>63212</v>
      </c>
      <c r="F2368">
        <v>7</v>
      </c>
      <c r="G2368">
        <f t="shared" si="55"/>
        <v>93553.76</v>
      </c>
    </row>
    <row r="2369" spans="1:7" x14ac:dyDescent="0.3">
      <c r="A2369">
        <v>2015</v>
      </c>
      <c r="B2369" t="str">
        <f t="shared" si="54"/>
        <v>2015.8.45</v>
      </c>
      <c r="C2369" t="s">
        <v>59</v>
      </c>
      <c r="D2369">
        <f>VLOOKUP(C2369,[1]StateCodeMapping!$A$2:$B$52,2,FALSE)</f>
        <v>45</v>
      </c>
      <c r="E2369">
        <v>63212</v>
      </c>
      <c r="F2369">
        <v>8</v>
      </c>
      <c r="G2369">
        <f t="shared" si="55"/>
        <v>103667.68000000001</v>
      </c>
    </row>
    <row r="2370" spans="1:7" x14ac:dyDescent="0.3">
      <c r="A2370">
        <v>2015</v>
      </c>
      <c r="B2370" t="str">
        <f t="shared" ref="B2370:B2433" si="56">A2370&amp;"."&amp;F2370&amp;"."&amp;D2370</f>
        <v>2015.1.46</v>
      </c>
      <c r="C2370" t="s">
        <v>60</v>
      </c>
      <c r="D2370">
        <f>VLOOKUP(C2370,[1]StateCodeMapping!$A$2:$B$52,2,FALSE)</f>
        <v>46</v>
      </c>
      <c r="E2370">
        <v>73736</v>
      </c>
      <c r="F2370">
        <v>1</v>
      </c>
      <c r="G2370">
        <f t="shared" ref="G2370:G2433" si="57">E2370*(0.52+(F2370-1)*0.16)</f>
        <v>38342.720000000001</v>
      </c>
    </row>
    <row r="2371" spans="1:7" x14ac:dyDescent="0.3">
      <c r="A2371">
        <v>2015</v>
      </c>
      <c r="B2371" t="str">
        <f t="shared" si="56"/>
        <v>2015.2.46</v>
      </c>
      <c r="C2371" t="s">
        <v>60</v>
      </c>
      <c r="D2371">
        <f>VLOOKUP(C2371,[1]StateCodeMapping!$A$2:$B$52,2,FALSE)</f>
        <v>46</v>
      </c>
      <c r="E2371">
        <v>73736</v>
      </c>
      <c r="F2371">
        <v>2</v>
      </c>
      <c r="G2371">
        <f t="shared" si="57"/>
        <v>50140.480000000003</v>
      </c>
    </row>
    <row r="2372" spans="1:7" x14ac:dyDescent="0.3">
      <c r="A2372">
        <v>2015</v>
      </c>
      <c r="B2372" t="str">
        <f t="shared" si="56"/>
        <v>2015.3.46</v>
      </c>
      <c r="C2372" t="s">
        <v>60</v>
      </c>
      <c r="D2372">
        <f>VLOOKUP(C2372,[1]StateCodeMapping!$A$2:$B$52,2,FALSE)</f>
        <v>46</v>
      </c>
      <c r="E2372">
        <v>73736</v>
      </c>
      <c r="F2372">
        <v>3</v>
      </c>
      <c r="G2372">
        <f t="shared" si="57"/>
        <v>61938.240000000005</v>
      </c>
    </row>
    <row r="2373" spans="1:7" x14ac:dyDescent="0.3">
      <c r="A2373">
        <v>2015</v>
      </c>
      <c r="B2373" t="str">
        <f t="shared" si="56"/>
        <v>2015.4.46</v>
      </c>
      <c r="C2373" t="s">
        <v>60</v>
      </c>
      <c r="D2373">
        <f>VLOOKUP(C2373,[1]StateCodeMapping!$A$2:$B$52,2,FALSE)</f>
        <v>46</v>
      </c>
      <c r="E2373">
        <v>73736</v>
      </c>
      <c r="F2373">
        <v>4</v>
      </c>
      <c r="G2373">
        <f t="shared" si="57"/>
        <v>73736</v>
      </c>
    </row>
    <row r="2374" spans="1:7" x14ac:dyDescent="0.3">
      <c r="A2374">
        <v>2015</v>
      </c>
      <c r="B2374" t="str">
        <f t="shared" si="56"/>
        <v>2015.5.46</v>
      </c>
      <c r="C2374" t="s">
        <v>60</v>
      </c>
      <c r="D2374">
        <f>VLOOKUP(C2374,[1]StateCodeMapping!$A$2:$B$52,2,FALSE)</f>
        <v>46</v>
      </c>
      <c r="E2374">
        <v>73736</v>
      </c>
      <c r="F2374">
        <v>5</v>
      </c>
      <c r="G2374">
        <f t="shared" si="57"/>
        <v>85533.760000000009</v>
      </c>
    </row>
    <row r="2375" spans="1:7" x14ac:dyDescent="0.3">
      <c r="A2375">
        <v>2015</v>
      </c>
      <c r="B2375" t="str">
        <f t="shared" si="56"/>
        <v>2015.6.46</v>
      </c>
      <c r="C2375" t="s">
        <v>60</v>
      </c>
      <c r="D2375">
        <f>VLOOKUP(C2375,[1]StateCodeMapping!$A$2:$B$52,2,FALSE)</f>
        <v>46</v>
      </c>
      <c r="E2375">
        <v>73736</v>
      </c>
      <c r="F2375">
        <v>6</v>
      </c>
      <c r="G2375">
        <f t="shared" si="57"/>
        <v>97331.520000000004</v>
      </c>
    </row>
    <row r="2376" spans="1:7" x14ac:dyDescent="0.3">
      <c r="A2376">
        <v>2015</v>
      </c>
      <c r="B2376" t="str">
        <f t="shared" si="56"/>
        <v>2015.7.46</v>
      </c>
      <c r="C2376" t="s">
        <v>60</v>
      </c>
      <c r="D2376">
        <f>VLOOKUP(C2376,[1]StateCodeMapping!$A$2:$B$52,2,FALSE)</f>
        <v>46</v>
      </c>
      <c r="E2376">
        <v>73736</v>
      </c>
      <c r="F2376">
        <v>7</v>
      </c>
      <c r="G2376">
        <f t="shared" si="57"/>
        <v>109129.28</v>
      </c>
    </row>
    <row r="2377" spans="1:7" x14ac:dyDescent="0.3">
      <c r="A2377">
        <v>2015</v>
      </c>
      <c r="B2377" t="str">
        <f t="shared" si="56"/>
        <v>2015.8.46</v>
      </c>
      <c r="C2377" t="s">
        <v>60</v>
      </c>
      <c r="D2377">
        <f>VLOOKUP(C2377,[1]StateCodeMapping!$A$2:$B$52,2,FALSE)</f>
        <v>46</v>
      </c>
      <c r="E2377">
        <v>73736</v>
      </c>
      <c r="F2377">
        <v>8</v>
      </c>
      <c r="G2377">
        <f t="shared" si="57"/>
        <v>120927.04000000001</v>
      </c>
    </row>
    <row r="2378" spans="1:7" x14ac:dyDescent="0.3">
      <c r="A2378">
        <v>2015</v>
      </c>
      <c r="B2378" t="str">
        <f t="shared" si="56"/>
        <v>2015.1.47</v>
      </c>
      <c r="C2378" t="s">
        <v>8</v>
      </c>
      <c r="D2378">
        <f>VLOOKUP(C2378,[1]StateCodeMapping!$A$2:$B$52,2,FALSE)</f>
        <v>47</v>
      </c>
      <c r="E2378">
        <v>63997</v>
      </c>
      <c r="F2378">
        <v>1</v>
      </c>
      <c r="G2378">
        <f t="shared" si="57"/>
        <v>33278.44</v>
      </c>
    </row>
    <row r="2379" spans="1:7" x14ac:dyDescent="0.3">
      <c r="A2379">
        <v>2015</v>
      </c>
      <c r="B2379" t="str">
        <f t="shared" si="56"/>
        <v>2015.2.47</v>
      </c>
      <c r="C2379" t="s">
        <v>8</v>
      </c>
      <c r="D2379">
        <f>VLOOKUP(C2379,[1]StateCodeMapping!$A$2:$B$52,2,FALSE)</f>
        <v>47</v>
      </c>
      <c r="E2379">
        <v>63997</v>
      </c>
      <c r="F2379">
        <v>2</v>
      </c>
      <c r="G2379">
        <f t="shared" si="57"/>
        <v>43517.960000000006</v>
      </c>
    </row>
    <row r="2380" spans="1:7" x14ac:dyDescent="0.3">
      <c r="A2380">
        <v>2015</v>
      </c>
      <c r="B2380" t="str">
        <f t="shared" si="56"/>
        <v>2015.3.47</v>
      </c>
      <c r="C2380" t="s">
        <v>8</v>
      </c>
      <c r="D2380">
        <f>VLOOKUP(C2380,[1]StateCodeMapping!$A$2:$B$52,2,FALSE)</f>
        <v>47</v>
      </c>
      <c r="E2380">
        <v>63997</v>
      </c>
      <c r="F2380">
        <v>3</v>
      </c>
      <c r="G2380">
        <f t="shared" si="57"/>
        <v>53757.48</v>
      </c>
    </row>
    <row r="2381" spans="1:7" x14ac:dyDescent="0.3">
      <c r="A2381">
        <v>2015</v>
      </c>
      <c r="B2381" t="str">
        <f t="shared" si="56"/>
        <v>2015.4.47</v>
      </c>
      <c r="C2381" t="s">
        <v>8</v>
      </c>
      <c r="D2381">
        <f>VLOOKUP(C2381,[1]StateCodeMapping!$A$2:$B$52,2,FALSE)</f>
        <v>47</v>
      </c>
      <c r="E2381">
        <v>63997</v>
      </c>
      <c r="F2381">
        <v>4</v>
      </c>
      <c r="G2381">
        <f t="shared" si="57"/>
        <v>63997</v>
      </c>
    </row>
    <row r="2382" spans="1:7" x14ac:dyDescent="0.3">
      <c r="A2382">
        <v>2015</v>
      </c>
      <c r="B2382" t="str">
        <f t="shared" si="56"/>
        <v>2015.5.47</v>
      </c>
      <c r="C2382" t="s">
        <v>8</v>
      </c>
      <c r="D2382">
        <f>VLOOKUP(C2382,[1]StateCodeMapping!$A$2:$B$52,2,FALSE)</f>
        <v>47</v>
      </c>
      <c r="E2382">
        <v>63997</v>
      </c>
      <c r="F2382">
        <v>5</v>
      </c>
      <c r="G2382">
        <f t="shared" si="57"/>
        <v>74236.52</v>
      </c>
    </row>
    <row r="2383" spans="1:7" x14ac:dyDescent="0.3">
      <c r="A2383">
        <v>2015</v>
      </c>
      <c r="B2383" t="str">
        <f t="shared" si="56"/>
        <v>2015.6.47</v>
      </c>
      <c r="C2383" t="s">
        <v>8</v>
      </c>
      <c r="D2383">
        <f>VLOOKUP(C2383,[1]StateCodeMapping!$A$2:$B$52,2,FALSE)</f>
        <v>47</v>
      </c>
      <c r="E2383">
        <v>63997</v>
      </c>
      <c r="F2383">
        <v>6</v>
      </c>
      <c r="G2383">
        <f t="shared" si="57"/>
        <v>84476.040000000008</v>
      </c>
    </row>
    <row r="2384" spans="1:7" x14ac:dyDescent="0.3">
      <c r="A2384">
        <v>2015</v>
      </c>
      <c r="B2384" t="str">
        <f t="shared" si="56"/>
        <v>2015.7.47</v>
      </c>
      <c r="C2384" t="s">
        <v>8</v>
      </c>
      <c r="D2384">
        <f>VLOOKUP(C2384,[1]StateCodeMapping!$A$2:$B$52,2,FALSE)</f>
        <v>47</v>
      </c>
      <c r="E2384">
        <v>63997</v>
      </c>
      <c r="F2384">
        <v>7</v>
      </c>
      <c r="G2384">
        <f t="shared" si="57"/>
        <v>94715.56</v>
      </c>
    </row>
    <row r="2385" spans="1:7" x14ac:dyDescent="0.3">
      <c r="A2385">
        <v>2015</v>
      </c>
      <c r="B2385" t="str">
        <f t="shared" si="56"/>
        <v>2015.8.47</v>
      </c>
      <c r="C2385" t="s">
        <v>8</v>
      </c>
      <c r="D2385">
        <f>VLOOKUP(C2385,[1]StateCodeMapping!$A$2:$B$52,2,FALSE)</f>
        <v>47</v>
      </c>
      <c r="E2385">
        <v>63997</v>
      </c>
      <c r="F2385">
        <v>8</v>
      </c>
      <c r="G2385">
        <f t="shared" si="57"/>
        <v>104955.08</v>
      </c>
    </row>
    <row r="2386" spans="1:7" x14ac:dyDescent="0.3">
      <c r="A2386">
        <v>2015</v>
      </c>
      <c r="B2386" t="str">
        <f t="shared" si="56"/>
        <v>2015.1.48</v>
      </c>
      <c r="C2386" t="s">
        <v>61</v>
      </c>
      <c r="D2386">
        <f>VLOOKUP(C2386,[1]StateCodeMapping!$A$2:$B$52,2,FALSE)</f>
        <v>48</v>
      </c>
      <c r="E2386">
        <v>67757</v>
      </c>
      <c r="F2386">
        <v>1</v>
      </c>
      <c r="G2386">
        <f t="shared" si="57"/>
        <v>35233.64</v>
      </c>
    </row>
    <row r="2387" spans="1:7" x14ac:dyDescent="0.3">
      <c r="A2387">
        <v>2015</v>
      </c>
      <c r="B2387" t="str">
        <f t="shared" si="56"/>
        <v>2015.2.48</v>
      </c>
      <c r="C2387" t="s">
        <v>61</v>
      </c>
      <c r="D2387">
        <f>VLOOKUP(C2387,[1]StateCodeMapping!$A$2:$B$52,2,FALSE)</f>
        <v>48</v>
      </c>
      <c r="E2387">
        <v>67757</v>
      </c>
      <c r="F2387">
        <v>2</v>
      </c>
      <c r="G2387">
        <f t="shared" si="57"/>
        <v>46074.76</v>
      </c>
    </row>
    <row r="2388" spans="1:7" x14ac:dyDescent="0.3">
      <c r="A2388">
        <v>2015</v>
      </c>
      <c r="B2388" t="str">
        <f t="shared" si="56"/>
        <v>2015.3.48</v>
      </c>
      <c r="C2388" t="s">
        <v>61</v>
      </c>
      <c r="D2388">
        <f>VLOOKUP(C2388,[1]StateCodeMapping!$A$2:$B$52,2,FALSE)</f>
        <v>48</v>
      </c>
      <c r="E2388">
        <v>67757</v>
      </c>
      <c r="F2388">
        <v>3</v>
      </c>
      <c r="G2388">
        <f t="shared" si="57"/>
        <v>56915.880000000005</v>
      </c>
    </row>
    <row r="2389" spans="1:7" x14ac:dyDescent="0.3">
      <c r="A2389">
        <v>2015</v>
      </c>
      <c r="B2389" t="str">
        <f t="shared" si="56"/>
        <v>2015.4.48</v>
      </c>
      <c r="C2389" t="s">
        <v>61</v>
      </c>
      <c r="D2389">
        <f>VLOOKUP(C2389,[1]StateCodeMapping!$A$2:$B$52,2,FALSE)</f>
        <v>48</v>
      </c>
      <c r="E2389">
        <v>67757</v>
      </c>
      <c r="F2389">
        <v>4</v>
      </c>
      <c r="G2389">
        <f t="shared" si="57"/>
        <v>67757</v>
      </c>
    </row>
    <row r="2390" spans="1:7" x14ac:dyDescent="0.3">
      <c r="A2390">
        <v>2015</v>
      </c>
      <c r="B2390" t="str">
        <f t="shared" si="56"/>
        <v>2015.5.48</v>
      </c>
      <c r="C2390" t="s">
        <v>61</v>
      </c>
      <c r="D2390">
        <f>VLOOKUP(C2390,[1]StateCodeMapping!$A$2:$B$52,2,FALSE)</f>
        <v>48</v>
      </c>
      <c r="E2390">
        <v>67757</v>
      </c>
      <c r="F2390">
        <v>5</v>
      </c>
      <c r="G2390">
        <f t="shared" si="57"/>
        <v>78598.12000000001</v>
      </c>
    </row>
    <row r="2391" spans="1:7" x14ac:dyDescent="0.3">
      <c r="A2391">
        <v>2015</v>
      </c>
      <c r="B2391" t="str">
        <f t="shared" si="56"/>
        <v>2015.6.48</v>
      </c>
      <c r="C2391" t="s">
        <v>61</v>
      </c>
      <c r="D2391">
        <f>VLOOKUP(C2391,[1]StateCodeMapping!$A$2:$B$52,2,FALSE)</f>
        <v>48</v>
      </c>
      <c r="E2391">
        <v>67757</v>
      </c>
      <c r="F2391">
        <v>6</v>
      </c>
      <c r="G2391">
        <f t="shared" si="57"/>
        <v>89439.24</v>
      </c>
    </row>
    <row r="2392" spans="1:7" x14ac:dyDescent="0.3">
      <c r="A2392">
        <v>2015</v>
      </c>
      <c r="B2392" t="str">
        <f t="shared" si="56"/>
        <v>2015.7.48</v>
      </c>
      <c r="C2392" t="s">
        <v>61</v>
      </c>
      <c r="D2392">
        <f>VLOOKUP(C2392,[1]StateCodeMapping!$A$2:$B$52,2,FALSE)</f>
        <v>48</v>
      </c>
      <c r="E2392">
        <v>67757</v>
      </c>
      <c r="F2392">
        <v>7</v>
      </c>
      <c r="G2392">
        <f t="shared" si="57"/>
        <v>100280.36</v>
      </c>
    </row>
    <row r="2393" spans="1:7" x14ac:dyDescent="0.3">
      <c r="A2393">
        <v>2015</v>
      </c>
      <c r="B2393" t="str">
        <f t="shared" si="56"/>
        <v>2015.8.48</v>
      </c>
      <c r="C2393" t="s">
        <v>61</v>
      </c>
      <c r="D2393">
        <f>VLOOKUP(C2393,[1]StateCodeMapping!$A$2:$B$52,2,FALSE)</f>
        <v>48</v>
      </c>
      <c r="E2393">
        <v>67757</v>
      </c>
      <c r="F2393">
        <v>8</v>
      </c>
      <c r="G2393">
        <f t="shared" si="57"/>
        <v>111121.48000000001</v>
      </c>
    </row>
    <row r="2394" spans="1:7" x14ac:dyDescent="0.3">
      <c r="A2394">
        <v>2015</v>
      </c>
      <c r="B2394" t="str">
        <f t="shared" si="56"/>
        <v>2015.1.49</v>
      </c>
      <c r="C2394" t="s">
        <v>62</v>
      </c>
      <c r="D2394">
        <f>VLOOKUP(C2394,[1]StateCodeMapping!$A$2:$B$52,2,FALSE)</f>
        <v>49</v>
      </c>
      <c r="E2394">
        <v>68036</v>
      </c>
      <c r="F2394">
        <v>1</v>
      </c>
      <c r="G2394">
        <f t="shared" si="57"/>
        <v>35378.720000000001</v>
      </c>
    </row>
    <row r="2395" spans="1:7" x14ac:dyDescent="0.3">
      <c r="A2395">
        <v>2015</v>
      </c>
      <c r="B2395" t="str">
        <f t="shared" si="56"/>
        <v>2015.2.49</v>
      </c>
      <c r="C2395" t="s">
        <v>62</v>
      </c>
      <c r="D2395">
        <f>VLOOKUP(C2395,[1]StateCodeMapping!$A$2:$B$52,2,FALSE)</f>
        <v>49</v>
      </c>
      <c r="E2395">
        <v>68036</v>
      </c>
      <c r="F2395">
        <v>2</v>
      </c>
      <c r="G2395">
        <f t="shared" si="57"/>
        <v>46264.480000000003</v>
      </c>
    </row>
    <row r="2396" spans="1:7" x14ac:dyDescent="0.3">
      <c r="A2396">
        <v>2015</v>
      </c>
      <c r="B2396" t="str">
        <f t="shared" si="56"/>
        <v>2015.3.49</v>
      </c>
      <c r="C2396" t="s">
        <v>62</v>
      </c>
      <c r="D2396">
        <f>VLOOKUP(C2396,[1]StateCodeMapping!$A$2:$B$52,2,FALSE)</f>
        <v>49</v>
      </c>
      <c r="E2396">
        <v>68036</v>
      </c>
      <c r="F2396">
        <v>3</v>
      </c>
      <c r="G2396">
        <f t="shared" si="57"/>
        <v>57150.240000000005</v>
      </c>
    </row>
    <row r="2397" spans="1:7" x14ac:dyDescent="0.3">
      <c r="A2397">
        <v>2015</v>
      </c>
      <c r="B2397" t="str">
        <f t="shared" si="56"/>
        <v>2015.4.49</v>
      </c>
      <c r="C2397" t="s">
        <v>62</v>
      </c>
      <c r="D2397">
        <f>VLOOKUP(C2397,[1]StateCodeMapping!$A$2:$B$52,2,FALSE)</f>
        <v>49</v>
      </c>
      <c r="E2397">
        <v>68036</v>
      </c>
      <c r="F2397">
        <v>4</v>
      </c>
      <c r="G2397">
        <f t="shared" si="57"/>
        <v>68036</v>
      </c>
    </row>
    <row r="2398" spans="1:7" x14ac:dyDescent="0.3">
      <c r="A2398">
        <v>2015</v>
      </c>
      <c r="B2398" t="str">
        <f t="shared" si="56"/>
        <v>2015.5.49</v>
      </c>
      <c r="C2398" t="s">
        <v>62</v>
      </c>
      <c r="D2398">
        <f>VLOOKUP(C2398,[1]StateCodeMapping!$A$2:$B$52,2,FALSE)</f>
        <v>49</v>
      </c>
      <c r="E2398">
        <v>68036</v>
      </c>
      <c r="F2398">
        <v>5</v>
      </c>
      <c r="G2398">
        <f t="shared" si="57"/>
        <v>78921.760000000009</v>
      </c>
    </row>
    <row r="2399" spans="1:7" x14ac:dyDescent="0.3">
      <c r="A2399">
        <v>2015</v>
      </c>
      <c r="B2399" t="str">
        <f t="shared" si="56"/>
        <v>2015.6.49</v>
      </c>
      <c r="C2399" t="s">
        <v>62</v>
      </c>
      <c r="D2399">
        <f>VLOOKUP(C2399,[1]StateCodeMapping!$A$2:$B$52,2,FALSE)</f>
        <v>49</v>
      </c>
      <c r="E2399">
        <v>68036</v>
      </c>
      <c r="F2399">
        <v>6</v>
      </c>
      <c r="G2399">
        <f t="shared" si="57"/>
        <v>89807.52</v>
      </c>
    </row>
    <row r="2400" spans="1:7" x14ac:dyDescent="0.3">
      <c r="A2400">
        <v>2015</v>
      </c>
      <c r="B2400" t="str">
        <f t="shared" si="56"/>
        <v>2015.7.49</v>
      </c>
      <c r="C2400" t="s">
        <v>62</v>
      </c>
      <c r="D2400">
        <f>VLOOKUP(C2400,[1]StateCodeMapping!$A$2:$B$52,2,FALSE)</f>
        <v>49</v>
      </c>
      <c r="E2400">
        <v>68036</v>
      </c>
      <c r="F2400">
        <v>7</v>
      </c>
      <c r="G2400">
        <f t="shared" si="57"/>
        <v>100693.28</v>
      </c>
    </row>
    <row r="2401" spans="1:7" x14ac:dyDescent="0.3">
      <c r="A2401">
        <v>2015</v>
      </c>
      <c r="B2401" t="str">
        <f t="shared" si="56"/>
        <v>2015.8.49</v>
      </c>
      <c r="C2401" t="s">
        <v>62</v>
      </c>
      <c r="D2401">
        <f>VLOOKUP(C2401,[1]StateCodeMapping!$A$2:$B$52,2,FALSE)</f>
        <v>49</v>
      </c>
      <c r="E2401">
        <v>68036</v>
      </c>
      <c r="F2401">
        <v>8</v>
      </c>
      <c r="G2401">
        <f t="shared" si="57"/>
        <v>111579.04000000001</v>
      </c>
    </row>
    <row r="2402" spans="1:7" x14ac:dyDescent="0.3">
      <c r="A2402">
        <v>2015</v>
      </c>
      <c r="B2402" t="str">
        <f t="shared" si="56"/>
        <v>2015.1.50</v>
      </c>
      <c r="C2402" t="s">
        <v>63</v>
      </c>
      <c r="D2402">
        <f>VLOOKUP(C2402,[1]StateCodeMapping!$A$2:$B$52,2,FALSE)</f>
        <v>50</v>
      </c>
      <c r="E2402">
        <v>81615</v>
      </c>
      <c r="F2402">
        <v>1</v>
      </c>
      <c r="G2402">
        <f t="shared" si="57"/>
        <v>42439.8</v>
      </c>
    </row>
    <row r="2403" spans="1:7" x14ac:dyDescent="0.3">
      <c r="A2403">
        <v>2015</v>
      </c>
      <c r="B2403" t="str">
        <f t="shared" si="56"/>
        <v>2015.2.50</v>
      </c>
      <c r="C2403" t="s">
        <v>63</v>
      </c>
      <c r="D2403">
        <f>VLOOKUP(C2403,[1]StateCodeMapping!$A$2:$B$52,2,FALSE)</f>
        <v>50</v>
      </c>
      <c r="E2403">
        <v>81615</v>
      </c>
      <c r="F2403">
        <v>2</v>
      </c>
      <c r="G2403">
        <f t="shared" si="57"/>
        <v>55498.200000000004</v>
      </c>
    </row>
    <row r="2404" spans="1:7" x14ac:dyDescent="0.3">
      <c r="A2404">
        <v>2015</v>
      </c>
      <c r="B2404" t="str">
        <f t="shared" si="56"/>
        <v>2015.3.50</v>
      </c>
      <c r="C2404" t="s">
        <v>63</v>
      </c>
      <c r="D2404">
        <f>VLOOKUP(C2404,[1]StateCodeMapping!$A$2:$B$52,2,FALSE)</f>
        <v>50</v>
      </c>
      <c r="E2404">
        <v>81615</v>
      </c>
      <c r="F2404">
        <v>3</v>
      </c>
      <c r="G2404">
        <f t="shared" si="57"/>
        <v>68556.600000000006</v>
      </c>
    </row>
    <row r="2405" spans="1:7" x14ac:dyDescent="0.3">
      <c r="A2405">
        <v>2015</v>
      </c>
      <c r="B2405" t="str">
        <f t="shared" si="56"/>
        <v>2015.4.50</v>
      </c>
      <c r="C2405" t="s">
        <v>63</v>
      </c>
      <c r="D2405">
        <f>VLOOKUP(C2405,[1]StateCodeMapping!$A$2:$B$52,2,FALSE)</f>
        <v>50</v>
      </c>
      <c r="E2405">
        <v>81615</v>
      </c>
      <c r="F2405">
        <v>4</v>
      </c>
      <c r="G2405">
        <f t="shared" si="57"/>
        <v>81615</v>
      </c>
    </row>
    <row r="2406" spans="1:7" x14ac:dyDescent="0.3">
      <c r="A2406">
        <v>2015</v>
      </c>
      <c r="B2406" t="str">
        <f t="shared" si="56"/>
        <v>2015.5.50</v>
      </c>
      <c r="C2406" t="s">
        <v>63</v>
      </c>
      <c r="D2406">
        <f>VLOOKUP(C2406,[1]StateCodeMapping!$A$2:$B$52,2,FALSE)</f>
        <v>50</v>
      </c>
      <c r="E2406">
        <v>81615</v>
      </c>
      <c r="F2406">
        <v>5</v>
      </c>
      <c r="G2406">
        <f t="shared" si="57"/>
        <v>94673.400000000009</v>
      </c>
    </row>
    <row r="2407" spans="1:7" x14ac:dyDescent="0.3">
      <c r="A2407">
        <v>2015</v>
      </c>
      <c r="B2407" t="str">
        <f t="shared" si="56"/>
        <v>2015.6.50</v>
      </c>
      <c r="C2407" t="s">
        <v>63</v>
      </c>
      <c r="D2407">
        <f>VLOOKUP(C2407,[1]StateCodeMapping!$A$2:$B$52,2,FALSE)</f>
        <v>50</v>
      </c>
      <c r="E2407">
        <v>81615</v>
      </c>
      <c r="F2407">
        <v>6</v>
      </c>
      <c r="G2407">
        <f t="shared" si="57"/>
        <v>107731.8</v>
      </c>
    </row>
    <row r="2408" spans="1:7" x14ac:dyDescent="0.3">
      <c r="A2408">
        <v>2015</v>
      </c>
      <c r="B2408" t="str">
        <f t="shared" si="56"/>
        <v>2015.7.50</v>
      </c>
      <c r="C2408" t="s">
        <v>63</v>
      </c>
      <c r="D2408">
        <f>VLOOKUP(C2408,[1]StateCodeMapping!$A$2:$B$52,2,FALSE)</f>
        <v>50</v>
      </c>
      <c r="E2408">
        <v>81615</v>
      </c>
      <c r="F2408">
        <v>7</v>
      </c>
      <c r="G2408">
        <f t="shared" si="57"/>
        <v>120790.2</v>
      </c>
    </row>
    <row r="2409" spans="1:7" x14ac:dyDescent="0.3">
      <c r="A2409">
        <v>2015</v>
      </c>
      <c r="B2409" t="str">
        <f t="shared" si="56"/>
        <v>2015.8.50</v>
      </c>
      <c r="C2409" t="s">
        <v>63</v>
      </c>
      <c r="D2409">
        <f>VLOOKUP(C2409,[1]StateCodeMapping!$A$2:$B$52,2,FALSE)</f>
        <v>50</v>
      </c>
      <c r="E2409">
        <v>81615</v>
      </c>
      <c r="F2409">
        <v>8</v>
      </c>
      <c r="G2409">
        <f t="shared" si="57"/>
        <v>133848.6</v>
      </c>
    </row>
    <row r="2410" spans="1:7" x14ac:dyDescent="0.3">
      <c r="A2410">
        <v>2015</v>
      </c>
      <c r="B2410" t="str">
        <f t="shared" si="56"/>
        <v>2015.1.51</v>
      </c>
      <c r="C2410" t="s">
        <v>64</v>
      </c>
      <c r="D2410">
        <f>VLOOKUP(C2410,[1]StateCodeMapping!$A$2:$B$52,2,FALSE)</f>
        <v>51</v>
      </c>
      <c r="E2410">
        <v>91442</v>
      </c>
      <c r="F2410">
        <v>1</v>
      </c>
      <c r="G2410">
        <f t="shared" si="57"/>
        <v>47549.840000000004</v>
      </c>
    </row>
    <row r="2411" spans="1:7" x14ac:dyDescent="0.3">
      <c r="A2411">
        <v>2015</v>
      </c>
      <c r="B2411" t="str">
        <f t="shared" si="56"/>
        <v>2015.2.51</v>
      </c>
      <c r="C2411" t="s">
        <v>64</v>
      </c>
      <c r="D2411">
        <f>VLOOKUP(C2411,[1]StateCodeMapping!$A$2:$B$52,2,FALSE)</f>
        <v>51</v>
      </c>
      <c r="E2411">
        <v>91442</v>
      </c>
      <c r="F2411">
        <v>2</v>
      </c>
      <c r="G2411">
        <f t="shared" si="57"/>
        <v>62180.560000000005</v>
      </c>
    </row>
    <row r="2412" spans="1:7" x14ac:dyDescent="0.3">
      <c r="A2412">
        <v>2015</v>
      </c>
      <c r="B2412" t="str">
        <f t="shared" si="56"/>
        <v>2015.3.51</v>
      </c>
      <c r="C2412" t="s">
        <v>64</v>
      </c>
      <c r="D2412">
        <f>VLOOKUP(C2412,[1]StateCodeMapping!$A$2:$B$52,2,FALSE)</f>
        <v>51</v>
      </c>
      <c r="E2412">
        <v>91442</v>
      </c>
      <c r="F2412">
        <v>3</v>
      </c>
      <c r="G2412">
        <f t="shared" si="57"/>
        <v>76811.280000000013</v>
      </c>
    </row>
    <row r="2413" spans="1:7" x14ac:dyDescent="0.3">
      <c r="A2413">
        <v>2015</v>
      </c>
      <c r="B2413" t="str">
        <f t="shared" si="56"/>
        <v>2015.4.51</v>
      </c>
      <c r="C2413" t="s">
        <v>64</v>
      </c>
      <c r="D2413">
        <f>VLOOKUP(C2413,[1]StateCodeMapping!$A$2:$B$52,2,FALSE)</f>
        <v>51</v>
      </c>
      <c r="E2413">
        <v>91442</v>
      </c>
      <c r="F2413">
        <v>4</v>
      </c>
      <c r="G2413">
        <f t="shared" si="57"/>
        <v>91442</v>
      </c>
    </row>
    <row r="2414" spans="1:7" x14ac:dyDescent="0.3">
      <c r="A2414">
        <v>2015</v>
      </c>
      <c r="B2414" t="str">
        <f t="shared" si="56"/>
        <v>2015.5.51</v>
      </c>
      <c r="C2414" t="s">
        <v>64</v>
      </c>
      <c r="D2414">
        <f>VLOOKUP(C2414,[1]StateCodeMapping!$A$2:$B$52,2,FALSE)</f>
        <v>51</v>
      </c>
      <c r="E2414">
        <v>91442</v>
      </c>
      <c r="F2414">
        <v>5</v>
      </c>
      <c r="G2414">
        <f t="shared" si="57"/>
        <v>106072.72000000002</v>
      </c>
    </row>
    <row r="2415" spans="1:7" x14ac:dyDescent="0.3">
      <c r="A2415">
        <v>2015</v>
      </c>
      <c r="B2415" t="str">
        <f t="shared" si="56"/>
        <v>2015.6.51</v>
      </c>
      <c r="C2415" t="s">
        <v>64</v>
      </c>
      <c r="D2415">
        <f>VLOOKUP(C2415,[1]StateCodeMapping!$A$2:$B$52,2,FALSE)</f>
        <v>51</v>
      </c>
      <c r="E2415">
        <v>91442</v>
      </c>
      <c r="F2415">
        <v>6</v>
      </c>
      <c r="G2415">
        <f t="shared" si="57"/>
        <v>120703.44</v>
      </c>
    </row>
    <row r="2416" spans="1:7" x14ac:dyDescent="0.3">
      <c r="A2416">
        <v>2015</v>
      </c>
      <c r="B2416" t="str">
        <f t="shared" si="56"/>
        <v>2015.7.51</v>
      </c>
      <c r="C2416" t="s">
        <v>64</v>
      </c>
      <c r="D2416">
        <f>VLOOKUP(C2416,[1]StateCodeMapping!$A$2:$B$52,2,FALSE)</f>
        <v>51</v>
      </c>
      <c r="E2416">
        <v>91442</v>
      </c>
      <c r="F2416">
        <v>7</v>
      </c>
      <c r="G2416">
        <f t="shared" si="57"/>
        <v>135334.16</v>
      </c>
    </row>
    <row r="2417" spans="1:7" x14ac:dyDescent="0.3">
      <c r="A2417">
        <v>2015</v>
      </c>
      <c r="B2417" t="str">
        <f t="shared" si="56"/>
        <v>2015.8.51</v>
      </c>
      <c r="C2417" t="s">
        <v>64</v>
      </c>
      <c r="D2417">
        <f>VLOOKUP(C2417,[1]StateCodeMapping!$A$2:$B$52,2,FALSE)</f>
        <v>51</v>
      </c>
      <c r="E2417">
        <v>91442</v>
      </c>
      <c r="F2417">
        <v>8</v>
      </c>
      <c r="G2417">
        <f t="shared" si="57"/>
        <v>149964.88</v>
      </c>
    </row>
    <row r="2418" spans="1:7" x14ac:dyDescent="0.3">
      <c r="A2418">
        <v>2015</v>
      </c>
      <c r="B2418" t="str">
        <f t="shared" si="56"/>
        <v>2015.1.53</v>
      </c>
      <c r="C2418" t="s">
        <v>65</v>
      </c>
      <c r="D2418">
        <f>VLOOKUP(C2418,[1]StateCodeMapping!$A$2:$B$52,2,FALSE)</f>
        <v>53</v>
      </c>
      <c r="E2418">
        <v>83863</v>
      </c>
      <c r="F2418">
        <v>1</v>
      </c>
      <c r="G2418">
        <f t="shared" si="57"/>
        <v>43608.76</v>
      </c>
    </row>
    <row r="2419" spans="1:7" x14ac:dyDescent="0.3">
      <c r="A2419">
        <v>2015</v>
      </c>
      <c r="B2419" t="str">
        <f t="shared" si="56"/>
        <v>2015.2.53</v>
      </c>
      <c r="C2419" t="s">
        <v>65</v>
      </c>
      <c r="D2419">
        <f>VLOOKUP(C2419,[1]StateCodeMapping!$A$2:$B$52,2,FALSE)</f>
        <v>53</v>
      </c>
      <c r="E2419">
        <v>83863</v>
      </c>
      <c r="F2419">
        <v>2</v>
      </c>
      <c r="G2419">
        <f t="shared" si="57"/>
        <v>57026.840000000004</v>
      </c>
    </row>
    <row r="2420" spans="1:7" x14ac:dyDescent="0.3">
      <c r="A2420">
        <v>2015</v>
      </c>
      <c r="B2420" t="str">
        <f t="shared" si="56"/>
        <v>2015.3.53</v>
      </c>
      <c r="C2420" t="s">
        <v>65</v>
      </c>
      <c r="D2420">
        <f>VLOOKUP(C2420,[1]StateCodeMapping!$A$2:$B$52,2,FALSE)</f>
        <v>53</v>
      </c>
      <c r="E2420">
        <v>83863</v>
      </c>
      <c r="F2420">
        <v>3</v>
      </c>
      <c r="G2420">
        <f t="shared" si="57"/>
        <v>70444.920000000013</v>
      </c>
    </row>
    <row r="2421" spans="1:7" x14ac:dyDescent="0.3">
      <c r="A2421">
        <v>2015</v>
      </c>
      <c r="B2421" t="str">
        <f t="shared" si="56"/>
        <v>2015.4.53</v>
      </c>
      <c r="C2421" t="s">
        <v>65</v>
      </c>
      <c r="D2421">
        <f>VLOOKUP(C2421,[1]StateCodeMapping!$A$2:$B$52,2,FALSE)</f>
        <v>53</v>
      </c>
      <c r="E2421">
        <v>83863</v>
      </c>
      <c r="F2421">
        <v>4</v>
      </c>
      <c r="G2421">
        <f t="shared" si="57"/>
        <v>83863</v>
      </c>
    </row>
    <row r="2422" spans="1:7" x14ac:dyDescent="0.3">
      <c r="A2422">
        <v>2015</v>
      </c>
      <c r="B2422" t="str">
        <f t="shared" si="56"/>
        <v>2015.5.53</v>
      </c>
      <c r="C2422" t="s">
        <v>65</v>
      </c>
      <c r="D2422">
        <f>VLOOKUP(C2422,[1]StateCodeMapping!$A$2:$B$52,2,FALSE)</f>
        <v>53</v>
      </c>
      <c r="E2422">
        <v>83863</v>
      </c>
      <c r="F2422">
        <v>5</v>
      </c>
      <c r="G2422">
        <f t="shared" si="57"/>
        <v>97281.080000000016</v>
      </c>
    </row>
    <row r="2423" spans="1:7" x14ac:dyDescent="0.3">
      <c r="A2423">
        <v>2015</v>
      </c>
      <c r="B2423" t="str">
        <f t="shared" si="56"/>
        <v>2015.6.53</v>
      </c>
      <c r="C2423" t="s">
        <v>65</v>
      </c>
      <c r="D2423">
        <f>VLOOKUP(C2423,[1]StateCodeMapping!$A$2:$B$52,2,FALSE)</f>
        <v>53</v>
      </c>
      <c r="E2423">
        <v>83863</v>
      </c>
      <c r="F2423">
        <v>6</v>
      </c>
      <c r="G2423">
        <f t="shared" si="57"/>
        <v>110699.16</v>
      </c>
    </row>
    <row r="2424" spans="1:7" x14ac:dyDescent="0.3">
      <c r="A2424">
        <v>2015</v>
      </c>
      <c r="B2424" t="str">
        <f t="shared" si="56"/>
        <v>2015.7.53</v>
      </c>
      <c r="C2424" t="s">
        <v>65</v>
      </c>
      <c r="D2424">
        <f>VLOOKUP(C2424,[1]StateCodeMapping!$A$2:$B$52,2,FALSE)</f>
        <v>53</v>
      </c>
      <c r="E2424">
        <v>83863</v>
      </c>
      <c r="F2424">
        <v>7</v>
      </c>
      <c r="G2424">
        <f t="shared" si="57"/>
        <v>124117.24</v>
      </c>
    </row>
    <row r="2425" spans="1:7" x14ac:dyDescent="0.3">
      <c r="A2425">
        <v>2015</v>
      </c>
      <c r="B2425" t="str">
        <f t="shared" si="56"/>
        <v>2015.8.53</v>
      </c>
      <c r="C2425" t="s">
        <v>65</v>
      </c>
      <c r="D2425">
        <f>VLOOKUP(C2425,[1]StateCodeMapping!$A$2:$B$52,2,FALSE)</f>
        <v>53</v>
      </c>
      <c r="E2425">
        <v>83863</v>
      </c>
      <c r="F2425">
        <v>8</v>
      </c>
      <c r="G2425">
        <f t="shared" si="57"/>
        <v>137535.32</v>
      </c>
    </row>
    <row r="2426" spans="1:7" x14ac:dyDescent="0.3">
      <c r="A2426">
        <v>2015</v>
      </c>
      <c r="B2426" t="str">
        <f t="shared" si="56"/>
        <v>2015.1.54</v>
      </c>
      <c r="C2426" t="s">
        <v>66</v>
      </c>
      <c r="D2426">
        <f>VLOOKUP(C2426,[1]StateCodeMapping!$A$2:$B$52,2,FALSE)</f>
        <v>54</v>
      </c>
      <c r="E2426">
        <v>66130</v>
      </c>
      <c r="F2426">
        <v>1</v>
      </c>
      <c r="G2426">
        <f t="shared" si="57"/>
        <v>34387.599999999999</v>
      </c>
    </row>
    <row r="2427" spans="1:7" x14ac:dyDescent="0.3">
      <c r="A2427">
        <v>2015</v>
      </c>
      <c r="B2427" t="str">
        <f t="shared" si="56"/>
        <v>2015.2.54</v>
      </c>
      <c r="C2427" t="s">
        <v>66</v>
      </c>
      <c r="D2427">
        <f>VLOOKUP(C2427,[1]StateCodeMapping!$A$2:$B$52,2,FALSE)</f>
        <v>54</v>
      </c>
      <c r="E2427">
        <v>66130</v>
      </c>
      <c r="F2427">
        <v>2</v>
      </c>
      <c r="G2427">
        <f t="shared" si="57"/>
        <v>44968.4</v>
      </c>
    </row>
    <row r="2428" spans="1:7" x14ac:dyDescent="0.3">
      <c r="A2428">
        <v>2015</v>
      </c>
      <c r="B2428" t="str">
        <f t="shared" si="56"/>
        <v>2015.3.54</v>
      </c>
      <c r="C2428" t="s">
        <v>66</v>
      </c>
      <c r="D2428">
        <f>VLOOKUP(C2428,[1]StateCodeMapping!$A$2:$B$52,2,FALSE)</f>
        <v>54</v>
      </c>
      <c r="E2428">
        <v>66130</v>
      </c>
      <c r="F2428">
        <v>3</v>
      </c>
      <c r="G2428">
        <f t="shared" si="57"/>
        <v>55549.200000000004</v>
      </c>
    </row>
    <row r="2429" spans="1:7" x14ac:dyDescent="0.3">
      <c r="A2429">
        <v>2015</v>
      </c>
      <c r="B2429" t="str">
        <f t="shared" si="56"/>
        <v>2015.4.54</v>
      </c>
      <c r="C2429" t="s">
        <v>66</v>
      </c>
      <c r="D2429">
        <f>VLOOKUP(C2429,[1]StateCodeMapping!$A$2:$B$52,2,FALSE)</f>
        <v>54</v>
      </c>
      <c r="E2429">
        <v>66130</v>
      </c>
      <c r="F2429">
        <v>4</v>
      </c>
      <c r="G2429">
        <f t="shared" si="57"/>
        <v>66130</v>
      </c>
    </row>
    <row r="2430" spans="1:7" x14ac:dyDescent="0.3">
      <c r="A2430">
        <v>2015</v>
      </c>
      <c r="B2430" t="str">
        <f t="shared" si="56"/>
        <v>2015.5.54</v>
      </c>
      <c r="C2430" t="s">
        <v>66</v>
      </c>
      <c r="D2430">
        <f>VLOOKUP(C2430,[1]StateCodeMapping!$A$2:$B$52,2,FALSE)</f>
        <v>54</v>
      </c>
      <c r="E2430">
        <v>66130</v>
      </c>
      <c r="F2430">
        <v>5</v>
      </c>
      <c r="G2430">
        <f t="shared" si="57"/>
        <v>76710.8</v>
      </c>
    </row>
    <row r="2431" spans="1:7" x14ac:dyDescent="0.3">
      <c r="A2431">
        <v>2015</v>
      </c>
      <c r="B2431" t="str">
        <f t="shared" si="56"/>
        <v>2015.6.54</v>
      </c>
      <c r="C2431" t="s">
        <v>66</v>
      </c>
      <c r="D2431">
        <f>VLOOKUP(C2431,[1]StateCodeMapping!$A$2:$B$52,2,FALSE)</f>
        <v>54</v>
      </c>
      <c r="E2431">
        <v>66130</v>
      </c>
      <c r="F2431">
        <v>6</v>
      </c>
      <c r="G2431">
        <f t="shared" si="57"/>
        <v>87291.6</v>
      </c>
    </row>
    <row r="2432" spans="1:7" x14ac:dyDescent="0.3">
      <c r="A2432">
        <v>2015</v>
      </c>
      <c r="B2432" t="str">
        <f t="shared" si="56"/>
        <v>2015.7.54</v>
      </c>
      <c r="C2432" t="s">
        <v>66</v>
      </c>
      <c r="D2432">
        <f>VLOOKUP(C2432,[1]StateCodeMapping!$A$2:$B$52,2,FALSE)</f>
        <v>54</v>
      </c>
      <c r="E2432">
        <v>66130</v>
      </c>
      <c r="F2432">
        <v>7</v>
      </c>
      <c r="G2432">
        <f t="shared" si="57"/>
        <v>97872.4</v>
      </c>
    </row>
    <row r="2433" spans="1:7" x14ac:dyDescent="0.3">
      <c r="A2433">
        <v>2015</v>
      </c>
      <c r="B2433" t="str">
        <f t="shared" si="56"/>
        <v>2015.8.54</v>
      </c>
      <c r="C2433" t="s">
        <v>66</v>
      </c>
      <c r="D2433">
        <f>VLOOKUP(C2433,[1]StateCodeMapping!$A$2:$B$52,2,FALSE)</f>
        <v>54</v>
      </c>
      <c r="E2433">
        <v>66130</v>
      </c>
      <c r="F2433">
        <v>8</v>
      </c>
      <c r="G2433">
        <f t="shared" si="57"/>
        <v>108453.20000000001</v>
      </c>
    </row>
    <row r="2434" spans="1:7" x14ac:dyDescent="0.3">
      <c r="A2434">
        <v>2015</v>
      </c>
      <c r="B2434" t="str">
        <f t="shared" ref="B2434:B2497" si="58">A2434&amp;"."&amp;F2434&amp;"."&amp;D2434</f>
        <v>2015.1.55</v>
      </c>
      <c r="C2434" t="s">
        <v>67</v>
      </c>
      <c r="D2434">
        <f>VLOOKUP(C2434,[1]StateCodeMapping!$A$2:$B$52,2,FALSE)</f>
        <v>55</v>
      </c>
      <c r="E2434">
        <v>80612</v>
      </c>
      <c r="F2434">
        <v>1</v>
      </c>
      <c r="G2434">
        <f t="shared" ref="G2434:G2497" si="59">E2434*(0.52+(F2434-1)*0.16)</f>
        <v>41918.239999999998</v>
      </c>
    </row>
    <row r="2435" spans="1:7" x14ac:dyDescent="0.3">
      <c r="A2435">
        <v>2015</v>
      </c>
      <c r="B2435" t="str">
        <f t="shared" si="58"/>
        <v>2015.2.55</v>
      </c>
      <c r="C2435" t="s">
        <v>67</v>
      </c>
      <c r="D2435">
        <f>VLOOKUP(C2435,[1]StateCodeMapping!$A$2:$B$52,2,FALSE)</f>
        <v>55</v>
      </c>
      <c r="E2435">
        <v>80612</v>
      </c>
      <c r="F2435">
        <v>2</v>
      </c>
      <c r="G2435">
        <f t="shared" si="59"/>
        <v>54816.160000000003</v>
      </c>
    </row>
    <row r="2436" spans="1:7" x14ac:dyDescent="0.3">
      <c r="A2436">
        <v>2015</v>
      </c>
      <c r="B2436" t="str">
        <f t="shared" si="58"/>
        <v>2015.3.55</v>
      </c>
      <c r="C2436" t="s">
        <v>67</v>
      </c>
      <c r="D2436">
        <f>VLOOKUP(C2436,[1]StateCodeMapping!$A$2:$B$52,2,FALSE)</f>
        <v>55</v>
      </c>
      <c r="E2436">
        <v>80612</v>
      </c>
      <c r="F2436">
        <v>3</v>
      </c>
      <c r="G2436">
        <f t="shared" si="59"/>
        <v>67714.080000000002</v>
      </c>
    </row>
    <row r="2437" spans="1:7" x14ac:dyDescent="0.3">
      <c r="A2437">
        <v>2015</v>
      </c>
      <c r="B2437" t="str">
        <f t="shared" si="58"/>
        <v>2015.4.55</v>
      </c>
      <c r="C2437" t="s">
        <v>67</v>
      </c>
      <c r="D2437">
        <f>VLOOKUP(C2437,[1]StateCodeMapping!$A$2:$B$52,2,FALSE)</f>
        <v>55</v>
      </c>
      <c r="E2437">
        <v>80612</v>
      </c>
      <c r="F2437">
        <v>4</v>
      </c>
      <c r="G2437">
        <f t="shared" si="59"/>
        <v>80612</v>
      </c>
    </row>
    <row r="2438" spans="1:7" x14ac:dyDescent="0.3">
      <c r="A2438">
        <v>2015</v>
      </c>
      <c r="B2438" t="str">
        <f t="shared" si="58"/>
        <v>2015.5.55</v>
      </c>
      <c r="C2438" t="s">
        <v>67</v>
      </c>
      <c r="D2438">
        <f>VLOOKUP(C2438,[1]StateCodeMapping!$A$2:$B$52,2,FALSE)</f>
        <v>55</v>
      </c>
      <c r="E2438">
        <v>80612</v>
      </c>
      <c r="F2438">
        <v>5</v>
      </c>
      <c r="G2438">
        <f t="shared" si="59"/>
        <v>93509.920000000013</v>
      </c>
    </row>
    <row r="2439" spans="1:7" x14ac:dyDescent="0.3">
      <c r="A2439">
        <v>2015</v>
      </c>
      <c r="B2439" t="str">
        <f t="shared" si="58"/>
        <v>2015.6.55</v>
      </c>
      <c r="C2439" t="s">
        <v>67</v>
      </c>
      <c r="D2439">
        <f>VLOOKUP(C2439,[1]StateCodeMapping!$A$2:$B$52,2,FALSE)</f>
        <v>55</v>
      </c>
      <c r="E2439">
        <v>80612</v>
      </c>
      <c r="F2439">
        <v>6</v>
      </c>
      <c r="G2439">
        <f t="shared" si="59"/>
        <v>106407.84000000001</v>
      </c>
    </row>
    <row r="2440" spans="1:7" x14ac:dyDescent="0.3">
      <c r="A2440">
        <v>2015</v>
      </c>
      <c r="B2440" t="str">
        <f t="shared" si="58"/>
        <v>2015.7.55</v>
      </c>
      <c r="C2440" t="s">
        <v>67</v>
      </c>
      <c r="D2440">
        <f>VLOOKUP(C2440,[1]StateCodeMapping!$A$2:$B$52,2,FALSE)</f>
        <v>55</v>
      </c>
      <c r="E2440">
        <v>80612</v>
      </c>
      <c r="F2440">
        <v>7</v>
      </c>
      <c r="G2440">
        <f t="shared" si="59"/>
        <v>119305.76</v>
      </c>
    </row>
    <row r="2441" spans="1:7" x14ac:dyDescent="0.3">
      <c r="A2441">
        <v>2015</v>
      </c>
      <c r="B2441" t="str">
        <f t="shared" si="58"/>
        <v>2015.8.55</v>
      </c>
      <c r="C2441" t="s">
        <v>67</v>
      </c>
      <c r="D2441">
        <f>VLOOKUP(C2441,[1]StateCodeMapping!$A$2:$B$52,2,FALSE)</f>
        <v>55</v>
      </c>
      <c r="E2441">
        <v>80612</v>
      </c>
      <c r="F2441">
        <v>8</v>
      </c>
      <c r="G2441">
        <f t="shared" si="59"/>
        <v>132203.68000000002</v>
      </c>
    </row>
    <row r="2442" spans="1:7" x14ac:dyDescent="0.3">
      <c r="A2442">
        <v>2015</v>
      </c>
      <c r="B2442" t="str">
        <f t="shared" si="58"/>
        <v>2015.1.56</v>
      </c>
      <c r="C2442" t="s">
        <v>68</v>
      </c>
      <c r="D2442">
        <f>VLOOKUP(C2442,[1]StateCodeMapping!$A$2:$B$52,2,FALSE)</f>
        <v>56</v>
      </c>
      <c r="E2442">
        <v>76526</v>
      </c>
      <c r="F2442">
        <v>1</v>
      </c>
      <c r="G2442">
        <f t="shared" si="59"/>
        <v>39793.520000000004</v>
      </c>
    </row>
    <row r="2443" spans="1:7" x14ac:dyDescent="0.3">
      <c r="A2443">
        <v>2015</v>
      </c>
      <c r="B2443" t="str">
        <f t="shared" si="58"/>
        <v>2015.2.56</v>
      </c>
      <c r="C2443" t="s">
        <v>68</v>
      </c>
      <c r="D2443">
        <f>VLOOKUP(C2443,[1]StateCodeMapping!$A$2:$B$52,2,FALSE)</f>
        <v>56</v>
      </c>
      <c r="E2443">
        <v>76526</v>
      </c>
      <c r="F2443">
        <v>2</v>
      </c>
      <c r="G2443">
        <f t="shared" si="59"/>
        <v>52037.68</v>
      </c>
    </row>
    <row r="2444" spans="1:7" x14ac:dyDescent="0.3">
      <c r="A2444">
        <v>2015</v>
      </c>
      <c r="B2444" t="str">
        <f t="shared" si="58"/>
        <v>2015.3.56</v>
      </c>
      <c r="C2444" t="s">
        <v>68</v>
      </c>
      <c r="D2444">
        <f>VLOOKUP(C2444,[1]StateCodeMapping!$A$2:$B$52,2,FALSE)</f>
        <v>56</v>
      </c>
      <c r="E2444">
        <v>76526</v>
      </c>
      <c r="F2444">
        <v>3</v>
      </c>
      <c r="G2444">
        <f t="shared" si="59"/>
        <v>64281.840000000004</v>
      </c>
    </row>
    <row r="2445" spans="1:7" x14ac:dyDescent="0.3">
      <c r="A2445">
        <v>2015</v>
      </c>
      <c r="B2445" t="str">
        <f t="shared" si="58"/>
        <v>2015.4.56</v>
      </c>
      <c r="C2445" t="s">
        <v>68</v>
      </c>
      <c r="D2445">
        <f>VLOOKUP(C2445,[1]StateCodeMapping!$A$2:$B$52,2,FALSE)</f>
        <v>56</v>
      </c>
      <c r="E2445">
        <v>76526</v>
      </c>
      <c r="F2445">
        <v>4</v>
      </c>
      <c r="G2445">
        <f t="shared" si="59"/>
        <v>76526</v>
      </c>
    </row>
    <row r="2446" spans="1:7" x14ac:dyDescent="0.3">
      <c r="A2446">
        <v>2015</v>
      </c>
      <c r="B2446" t="str">
        <f t="shared" si="58"/>
        <v>2015.5.56</v>
      </c>
      <c r="C2446" t="s">
        <v>68</v>
      </c>
      <c r="D2446">
        <f>VLOOKUP(C2446,[1]StateCodeMapping!$A$2:$B$52,2,FALSE)</f>
        <v>56</v>
      </c>
      <c r="E2446">
        <v>76526</v>
      </c>
      <c r="F2446">
        <v>5</v>
      </c>
      <c r="G2446">
        <f t="shared" si="59"/>
        <v>88770.160000000018</v>
      </c>
    </row>
    <row r="2447" spans="1:7" x14ac:dyDescent="0.3">
      <c r="A2447">
        <v>2015</v>
      </c>
      <c r="B2447" t="str">
        <f t="shared" si="58"/>
        <v>2015.6.56</v>
      </c>
      <c r="C2447" t="s">
        <v>68</v>
      </c>
      <c r="D2447">
        <f>VLOOKUP(C2447,[1]StateCodeMapping!$A$2:$B$52,2,FALSE)</f>
        <v>56</v>
      </c>
      <c r="E2447">
        <v>76526</v>
      </c>
      <c r="F2447">
        <v>6</v>
      </c>
      <c r="G2447">
        <f t="shared" si="59"/>
        <v>101014.32</v>
      </c>
    </row>
    <row r="2448" spans="1:7" x14ac:dyDescent="0.3">
      <c r="A2448">
        <v>2015</v>
      </c>
      <c r="B2448" t="str">
        <f t="shared" si="58"/>
        <v>2015.7.56</v>
      </c>
      <c r="C2448" t="s">
        <v>68</v>
      </c>
      <c r="D2448">
        <f>VLOOKUP(C2448,[1]StateCodeMapping!$A$2:$B$52,2,FALSE)</f>
        <v>56</v>
      </c>
      <c r="E2448">
        <v>76526</v>
      </c>
      <c r="F2448">
        <v>7</v>
      </c>
      <c r="G2448">
        <f t="shared" si="59"/>
        <v>113258.48</v>
      </c>
    </row>
    <row r="2449" spans="1:7" x14ac:dyDescent="0.3">
      <c r="A2449">
        <v>2015</v>
      </c>
      <c r="B2449" t="str">
        <f t="shared" si="58"/>
        <v>2015.8.56</v>
      </c>
      <c r="C2449" t="s">
        <v>68</v>
      </c>
      <c r="D2449">
        <f>VLOOKUP(C2449,[1]StateCodeMapping!$A$2:$B$52,2,FALSE)</f>
        <v>56</v>
      </c>
      <c r="E2449">
        <v>76526</v>
      </c>
      <c r="F2449">
        <v>8</v>
      </c>
      <c r="G2449">
        <f t="shared" si="59"/>
        <v>125502.64000000001</v>
      </c>
    </row>
    <row r="2450" spans="1:7" x14ac:dyDescent="0.3">
      <c r="A2450">
        <v>2014</v>
      </c>
      <c r="B2450" t="str">
        <f t="shared" si="58"/>
        <v>2014.1.1</v>
      </c>
      <c r="C2450" t="s">
        <v>3</v>
      </c>
      <c r="D2450">
        <f>VLOOKUP(C2450,[1]StateCodeMapping!$A$2:$B$52,2,FALSE)</f>
        <v>1</v>
      </c>
      <c r="E2450">
        <v>64899</v>
      </c>
      <c r="F2450">
        <v>1</v>
      </c>
      <c r="G2450">
        <f t="shared" si="59"/>
        <v>33747.480000000003</v>
      </c>
    </row>
    <row r="2451" spans="1:7" x14ac:dyDescent="0.3">
      <c r="A2451">
        <v>2014</v>
      </c>
      <c r="B2451" t="str">
        <f t="shared" si="58"/>
        <v>2014.2.1</v>
      </c>
      <c r="C2451" t="s">
        <v>3</v>
      </c>
      <c r="D2451">
        <f>VLOOKUP(C2451,[1]StateCodeMapping!$A$2:$B$52,2,FALSE)</f>
        <v>1</v>
      </c>
      <c r="E2451">
        <v>64899</v>
      </c>
      <c r="F2451">
        <v>2</v>
      </c>
      <c r="G2451">
        <f t="shared" si="59"/>
        <v>44131.32</v>
      </c>
    </row>
    <row r="2452" spans="1:7" x14ac:dyDescent="0.3">
      <c r="A2452">
        <v>2014</v>
      </c>
      <c r="B2452" t="str">
        <f t="shared" si="58"/>
        <v>2014.3.1</v>
      </c>
      <c r="C2452" t="s">
        <v>3</v>
      </c>
      <c r="D2452">
        <f>VLOOKUP(C2452,[1]StateCodeMapping!$A$2:$B$52,2,FALSE)</f>
        <v>1</v>
      </c>
      <c r="E2452">
        <v>64899</v>
      </c>
      <c r="F2452">
        <v>3</v>
      </c>
      <c r="G2452">
        <f t="shared" si="59"/>
        <v>54515.16</v>
      </c>
    </row>
    <row r="2453" spans="1:7" x14ac:dyDescent="0.3">
      <c r="A2453">
        <v>2014</v>
      </c>
      <c r="B2453" t="str">
        <f t="shared" si="58"/>
        <v>2014.4.1</v>
      </c>
      <c r="C2453" t="s">
        <v>3</v>
      </c>
      <c r="D2453">
        <f>VLOOKUP(C2453,[1]StateCodeMapping!$A$2:$B$52,2,FALSE)</f>
        <v>1</v>
      </c>
      <c r="E2453">
        <v>64899</v>
      </c>
      <c r="F2453">
        <v>4</v>
      </c>
      <c r="G2453">
        <f t="shared" si="59"/>
        <v>64899</v>
      </c>
    </row>
    <row r="2454" spans="1:7" x14ac:dyDescent="0.3">
      <c r="A2454">
        <v>2014</v>
      </c>
      <c r="B2454" t="str">
        <f t="shared" si="58"/>
        <v>2014.5.1</v>
      </c>
      <c r="C2454" t="s">
        <v>3</v>
      </c>
      <c r="D2454">
        <f>VLOOKUP(C2454,[1]StateCodeMapping!$A$2:$B$52,2,FALSE)</f>
        <v>1</v>
      </c>
      <c r="E2454">
        <v>64899</v>
      </c>
      <c r="F2454">
        <v>5</v>
      </c>
      <c r="G2454">
        <f t="shared" si="59"/>
        <v>75282.840000000011</v>
      </c>
    </row>
    <row r="2455" spans="1:7" x14ac:dyDescent="0.3">
      <c r="A2455">
        <v>2014</v>
      </c>
      <c r="B2455" t="str">
        <f t="shared" si="58"/>
        <v>2014.6.1</v>
      </c>
      <c r="C2455" t="s">
        <v>3</v>
      </c>
      <c r="D2455">
        <f>VLOOKUP(C2455,[1]StateCodeMapping!$A$2:$B$52,2,FALSE)</f>
        <v>1</v>
      </c>
      <c r="E2455">
        <v>64899</v>
      </c>
      <c r="F2455">
        <v>6</v>
      </c>
      <c r="G2455">
        <f t="shared" si="59"/>
        <v>85666.680000000008</v>
      </c>
    </row>
    <row r="2456" spans="1:7" x14ac:dyDescent="0.3">
      <c r="A2456">
        <v>2014</v>
      </c>
      <c r="B2456" t="str">
        <f t="shared" si="58"/>
        <v>2014.7.1</v>
      </c>
      <c r="C2456" t="s">
        <v>3</v>
      </c>
      <c r="D2456">
        <f>VLOOKUP(C2456,[1]StateCodeMapping!$A$2:$B$52,2,FALSE)</f>
        <v>1</v>
      </c>
      <c r="E2456">
        <v>64899</v>
      </c>
      <c r="F2456">
        <v>7</v>
      </c>
      <c r="G2456">
        <f t="shared" si="59"/>
        <v>96050.52</v>
      </c>
    </row>
    <row r="2457" spans="1:7" x14ac:dyDescent="0.3">
      <c r="A2457">
        <v>2014</v>
      </c>
      <c r="B2457" t="str">
        <f t="shared" si="58"/>
        <v>2014.8.1</v>
      </c>
      <c r="C2457" t="s">
        <v>3</v>
      </c>
      <c r="D2457">
        <f>VLOOKUP(C2457,[1]StateCodeMapping!$A$2:$B$52,2,FALSE)</f>
        <v>1</v>
      </c>
      <c r="E2457">
        <v>64899</v>
      </c>
      <c r="F2457">
        <v>8</v>
      </c>
      <c r="G2457">
        <f t="shared" si="59"/>
        <v>106434.36000000002</v>
      </c>
    </row>
    <row r="2458" spans="1:7" x14ac:dyDescent="0.3">
      <c r="A2458">
        <v>2014</v>
      </c>
      <c r="B2458" t="str">
        <f t="shared" si="58"/>
        <v>2014.1.2</v>
      </c>
      <c r="C2458" t="s">
        <v>21</v>
      </c>
      <c r="D2458">
        <f>VLOOKUP(C2458,[1]StateCodeMapping!$A$2:$B$52,2,FALSE)</f>
        <v>2</v>
      </c>
      <c r="E2458">
        <v>87726</v>
      </c>
      <c r="F2458">
        <v>1</v>
      </c>
      <c r="G2458">
        <f t="shared" si="59"/>
        <v>45617.520000000004</v>
      </c>
    </row>
    <row r="2459" spans="1:7" x14ac:dyDescent="0.3">
      <c r="A2459">
        <v>2014</v>
      </c>
      <c r="B2459" t="str">
        <f t="shared" si="58"/>
        <v>2014.2.2</v>
      </c>
      <c r="C2459" t="s">
        <v>21</v>
      </c>
      <c r="D2459">
        <f>VLOOKUP(C2459,[1]StateCodeMapping!$A$2:$B$52,2,FALSE)</f>
        <v>2</v>
      </c>
      <c r="E2459">
        <v>87726</v>
      </c>
      <c r="F2459">
        <v>2</v>
      </c>
      <c r="G2459">
        <f t="shared" si="59"/>
        <v>59653.680000000008</v>
      </c>
    </row>
    <row r="2460" spans="1:7" x14ac:dyDescent="0.3">
      <c r="A2460">
        <v>2014</v>
      </c>
      <c r="B2460" t="str">
        <f t="shared" si="58"/>
        <v>2014.3.2</v>
      </c>
      <c r="C2460" t="s">
        <v>21</v>
      </c>
      <c r="D2460">
        <f>VLOOKUP(C2460,[1]StateCodeMapping!$A$2:$B$52,2,FALSE)</f>
        <v>2</v>
      </c>
      <c r="E2460">
        <v>87726</v>
      </c>
      <c r="F2460">
        <v>3</v>
      </c>
      <c r="G2460">
        <f t="shared" si="59"/>
        <v>73689.840000000011</v>
      </c>
    </row>
    <row r="2461" spans="1:7" x14ac:dyDescent="0.3">
      <c r="A2461">
        <v>2014</v>
      </c>
      <c r="B2461" t="str">
        <f t="shared" si="58"/>
        <v>2014.4.2</v>
      </c>
      <c r="C2461" t="s">
        <v>21</v>
      </c>
      <c r="D2461">
        <f>VLOOKUP(C2461,[1]StateCodeMapping!$A$2:$B$52,2,FALSE)</f>
        <v>2</v>
      </c>
      <c r="E2461">
        <v>87726</v>
      </c>
      <c r="F2461">
        <v>4</v>
      </c>
      <c r="G2461">
        <f t="shared" si="59"/>
        <v>87726</v>
      </c>
    </row>
    <row r="2462" spans="1:7" x14ac:dyDescent="0.3">
      <c r="A2462">
        <v>2014</v>
      </c>
      <c r="B2462" t="str">
        <f t="shared" si="58"/>
        <v>2014.5.2</v>
      </c>
      <c r="C2462" t="s">
        <v>21</v>
      </c>
      <c r="D2462">
        <f>VLOOKUP(C2462,[1]StateCodeMapping!$A$2:$B$52,2,FALSE)</f>
        <v>2</v>
      </c>
      <c r="E2462">
        <v>87726</v>
      </c>
      <c r="F2462">
        <v>5</v>
      </c>
      <c r="G2462">
        <f t="shared" si="59"/>
        <v>101762.16000000002</v>
      </c>
    </row>
    <row r="2463" spans="1:7" x14ac:dyDescent="0.3">
      <c r="A2463">
        <v>2014</v>
      </c>
      <c r="B2463" t="str">
        <f t="shared" si="58"/>
        <v>2014.6.2</v>
      </c>
      <c r="C2463" t="s">
        <v>21</v>
      </c>
      <c r="D2463">
        <f>VLOOKUP(C2463,[1]StateCodeMapping!$A$2:$B$52,2,FALSE)</f>
        <v>2</v>
      </c>
      <c r="E2463">
        <v>87726</v>
      </c>
      <c r="F2463">
        <v>6</v>
      </c>
      <c r="G2463">
        <f t="shared" si="59"/>
        <v>115798.32</v>
      </c>
    </row>
    <row r="2464" spans="1:7" x14ac:dyDescent="0.3">
      <c r="A2464">
        <v>2014</v>
      </c>
      <c r="B2464" t="str">
        <f t="shared" si="58"/>
        <v>2014.7.2</v>
      </c>
      <c r="C2464" t="s">
        <v>21</v>
      </c>
      <c r="D2464">
        <f>VLOOKUP(C2464,[1]StateCodeMapping!$A$2:$B$52,2,FALSE)</f>
        <v>2</v>
      </c>
      <c r="E2464">
        <v>87726</v>
      </c>
      <c r="F2464">
        <v>7</v>
      </c>
      <c r="G2464">
        <f t="shared" si="59"/>
        <v>129834.48</v>
      </c>
    </row>
    <row r="2465" spans="1:7" x14ac:dyDescent="0.3">
      <c r="A2465">
        <v>2014</v>
      </c>
      <c r="B2465" t="str">
        <f t="shared" si="58"/>
        <v>2014.8.2</v>
      </c>
      <c r="C2465" t="s">
        <v>21</v>
      </c>
      <c r="D2465">
        <f>VLOOKUP(C2465,[1]StateCodeMapping!$A$2:$B$52,2,FALSE)</f>
        <v>2</v>
      </c>
      <c r="E2465">
        <v>87726</v>
      </c>
      <c r="F2465">
        <v>8</v>
      </c>
      <c r="G2465">
        <f t="shared" si="59"/>
        <v>143870.64000000001</v>
      </c>
    </row>
    <row r="2466" spans="1:7" x14ac:dyDescent="0.3">
      <c r="A2466">
        <v>2014</v>
      </c>
      <c r="B2466" t="str">
        <f t="shared" si="58"/>
        <v>2014.1.4</v>
      </c>
      <c r="C2466" t="s">
        <v>25</v>
      </c>
      <c r="D2466">
        <f>VLOOKUP(C2466,[1]StateCodeMapping!$A$2:$B$52,2,FALSE)</f>
        <v>4</v>
      </c>
      <c r="E2466">
        <v>64434</v>
      </c>
      <c r="F2466">
        <v>1</v>
      </c>
      <c r="G2466">
        <f t="shared" si="59"/>
        <v>33505.68</v>
      </c>
    </row>
    <row r="2467" spans="1:7" x14ac:dyDescent="0.3">
      <c r="A2467">
        <v>2014</v>
      </c>
      <c r="B2467" t="str">
        <f t="shared" si="58"/>
        <v>2014.2.4</v>
      </c>
      <c r="C2467" t="s">
        <v>25</v>
      </c>
      <c r="D2467">
        <f>VLOOKUP(C2467,[1]StateCodeMapping!$A$2:$B$52,2,FALSE)</f>
        <v>4</v>
      </c>
      <c r="E2467">
        <v>64434</v>
      </c>
      <c r="F2467">
        <v>2</v>
      </c>
      <c r="G2467">
        <f t="shared" si="59"/>
        <v>43815.12</v>
      </c>
    </row>
    <row r="2468" spans="1:7" x14ac:dyDescent="0.3">
      <c r="A2468">
        <v>2014</v>
      </c>
      <c r="B2468" t="str">
        <f t="shared" si="58"/>
        <v>2014.3.4</v>
      </c>
      <c r="C2468" t="s">
        <v>25</v>
      </c>
      <c r="D2468">
        <f>VLOOKUP(C2468,[1]StateCodeMapping!$A$2:$B$52,2,FALSE)</f>
        <v>4</v>
      </c>
      <c r="E2468">
        <v>64434</v>
      </c>
      <c r="F2468">
        <v>3</v>
      </c>
      <c r="G2468">
        <f t="shared" si="59"/>
        <v>54124.560000000005</v>
      </c>
    </row>
    <row r="2469" spans="1:7" x14ac:dyDescent="0.3">
      <c r="A2469">
        <v>2014</v>
      </c>
      <c r="B2469" t="str">
        <f t="shared" si="58"/>
        <v>2014.4.4</v>
      </c>
      <c r="C2469" t="s">
        <v>25</v>
      </c>
      <c r="D2469">
        <f>VLOOKUP(C2469,[1]StateCodeMapping!$A$2:$B$52,2,FALSE)</f>
        <v>4</v>
      </c>
      <c r="E2469">
        <v>64434</v>
      </c>
      <c r="F2469">
        <v>4</v>
      </c>
      <c r="G2469">
        <f t="shared" si="59"/>
        <v>64434</v>
      </c>
    </row>
    <row r="2470" spans="1:7" x14ac:dyDescent="0.3">
      <c r="A2470">
        <v>2014</v>
      </c>
      <c r="B2470" t="str">
        <f t="shared" si="58"/>
        <v>2014.5.4</v>
      </c>
      <c r="C2470" t="s">
        <v>25</v>
      </c>
      <c r="D2470">
        <f>VLOOKUP(C2470,[1]StateCodeMapping!$A$2:$B$52,2,FALSE)</f>
        <v>4</v>
      </c>
      <c r="E2470">
        <v>64434</v>
      </c>
      <c r="F2470">
        <v>5</v>
      </c>
      <c r="G2470">
        <f t="shared" si="59"/>
        <v>74743.44</v>
      </c>
    </row>
    <row r="2471" spans="1:7" x14ac:dyDescent="0.3">
      <c r="A2471">
        <v>2014</v>
      </c>
      <c r="B2471" t="str">
        <f t="shared" si="58"/>
        <v>2014.6.4</v>
      </c>
      <c r="C2471" t="s">
        <v>25</v>
      </c>
      <c r="D2471">
        <f>VLOOKUP(C2471,[1]StateCodeMapping!$A$2:$B$52,2,FALSE)</f>
        <v>4</v>
      </c>
      <c r="E2471">
        <v>64434</v>
      </c>
      <c r="F2471">
        <v>6</v>
      </c>
      <c r="G2471">
        <f t="shared" si="59"/>
        <v>85052.88</v>
      </c>
    </row>
    <row r="2472" spans="1:7" x14ac:dyDescent="0.3">
      <c r="A2472">
        <v>2014</v>
      </c>
      <c r="B2472" t="str">
        <f t="shared" si="58"/>
        <v>2014.7.4</v>
      </c>
      <c r="C2472" t="s">
        <v>25</v>
      </c>
      <c r="D2472">
        <f>VLOOKUP(C2472,[1]StateCodeMapping!$A$2:$B$52,2,FALSE)</f>
        <v>4</v>
      </c>
      <c r="E2472">
        <v>64434</v>
      </c>
      <c r="F2472">
        <v>7</v>
      </c>
      <c r="G2472">
        <f t="shared" si="59"/>
        <v>95362.319999999992</v>
      </c>
    </row>
    <row r="2473" spans="1:7" x14ac:dyDescent="0.3">
      <c r="A2473">
        <v>2014</v>
      </c>
      <c r="B2473" t="str">
        <f t="shared" si="58"/>
        <v>2014.8.4</v>
      </c>
      <c r="C2473" t="s">
        <v>25</v>
      </c>
      <c r="D2473">
        <f>VLOOKUP(C2473,[1]StateCodeMapping!$A$2:$B$52,2,FALSE)</f>
        <v>4</v>
      </c>
      <c r="E2473">
        <v>64434</v>
      </c>
      <c r="F2473">
        <v>8</v>
      </c>
      <c r="G2473">
        <f t="shared" si="59"/>
        <v>105671.76000000001</v>
      </c>
    </row>
    <row r="2474" spans="1:7" x14ac:dyDescent="0.3">
      <c r="A2474">
        <v>2014</v>
      </c>
      <c r="B2474" t="str">
        <f t="shared" si="58"/>
        <v>2014.1.5</v>
      </c>
      <c r="C2474" t="s">
        <v>26</v>
      </c>
      <c r="D2474">
        <f>VLOOKUP(C2474,[1]StateCodeMapping!$A$2:$B$52,2,FALSE)</f>
        <v>5</v>
      </c>
      <c r="E2474">
        <v>56994</v>
      </c>
      <c r="F2474">
        <v>1</v>
      </c>
      <c r="G2474">
        <f t="shared" si="59"/>
        <v>29636.880000000001</v>
      </c>
    </row>
    <row r="2475" spans="1:7" x14ac:dyDescent="0.3">
      <c r="A2475">
        <v>2014</v>
      </c>
      <c r="B2475" t="str">
        <f t="shared" si="58"/>
        <v>2014.2.5</v>
      </c>
      <c r="C2475" t="s">
        <v>26</v>
      </c>
      <c r="D2475">
        <f>VLOOKUP(C2475,[1]StateCodeMapping!$A$2:$B$52,2,FALSE)</f>
        <v>5</v>
      </c>
      <c r="E2475">
        <v>56994</v>
      </c>
      <c r="F2475">
        <v>2</v>
      </c>
      <c r="G2475">
        <f t="shared" si="59"/>
        <v>38755.920000000006</v>
      </c>
    </row>
    <row r="2476" spans="1:7" x14ac:dyDescent="0.3">
      <c r="A2476">
        <v>2014</v>
      </c>
      <c r="B2476" t="str">
        <f t="shared" si="58"/>
        <v>2014.3.5</v>
      </c>
      <c r="C2476" t="s">
        <v>26</v>
      </c>
      <c r="D2476">
        <f>VLOOKUP(C2476,[1]StateCodeMapping!$A$2:$B$52,2,FALSE)</f>
        <v>5</v>
      </c>
      <c r="E2476">
        <v>56994</v>
      </c>
      <c r="F2476">
        <v>3</v>
      </c>
      <c r="G2476">
        <f t="shared" si="59"/>
        <v>47874.960000000006</v>
      </c>
    </row>
    <row r="2477" spans="1:7" x14ac:dyDescent="0.3">
      <c r="A2477">
        <v>2014</v>
      </c>
      <c r="B2477" t="str">
        <f t="shared" si="58"/>
        <v>2014.4.5</v>
      </c>
      <c r="C2477" t="s">
        <v>26</v>
      </c>
      <c r="D2477">
        <f>VLOOKUP(C2477,[1]StateCodeMapping!$A$2:$B$52,2,FALSE)</f>
        <v>5</v>
      </c>
      <c r="E2477">
        <v>56994</v>
      </c>
      <c r="F2477">
        <v>4</v>
      </c>
      <c r="G2477">
        <f t="shared" si="59"/>
        <v>56994</v>
      </c>
    </row>
    <row r="2478" spans="1:7" x14ac:dyDescent="0.3">
      <c r="A2478">
        <v>2014</v>
      </c>
      <c r="B2478" t="str">
        <f t="shared" si="58"/>
        <v>2014.5.5</v>
      </c>
      <c r="C2478" t="s">
        <v>26</v>
      </c>
      <c r="D2478">
        <f>VLOOKUP(C2478,[1]StateCodeMapping!$A$2:$B$52,2,FALSE)</f>
        <v>5</v>
      </c>
      <c r="E2478">
        <v>56994</v>
      </c>
      <c r="F2478">
        <v>5</v>
      </c>
      <c r="G2478">
        <f t="shared" si="59"/>
        <v>66113.040000000008</v>
      </c>
    </row>
    <row r="2479" spans="1:7" x14ac:dyDescent="0.3">
      <c r="A2479">
        <v>2014</v>
      </c>
      <c r="B2479" t="str">
        <f t="shared" si="58"/>
        <v>2014.6.5</v>
      </c>
      <c r="C2479" t="s">
        <v>26</v>
      </c>
      <c r="D2479">
        <f>VLOOKUP(C2479,[1]StateCodeMapping!$A$2:$B$52,2,FALSE)</f>
        <v>5</v>
      </c>
      <c r="E2479">
        <v>56994</v>
      </c>
      <c r="F2479">
        <v>6</v>
      </c>
      <c r="G2479">
        <f t="shared" si="59"/>
        <v>75232.08</v>
      </c>
    </row>
    <row r="2480" spans="1:7" x14ac:dyDescent="0.3">
      <c r="A2480">
        <v>2014</v>
      </c>
      <c r="B2480" t="str">
        <f t="shared" si="58"/>
        <v>2014.7.5</v>
      </c>
      <c r="C2480" t="s">
        <v>26</v>
      </c>
      <c r="D2480">
        <f>VLOOKUP(C2480,[1]StateCodeMapping!$A$2:$B$52,2,FALSE)</f>
        <v>5</v>
      </c>
      <c r="E2480">
        <v>56994</v>
      </c>
      <c r="F2480">
        <v>7</v>
      </c>
      <c r="G2480">
        <f t="shared" si="59"/>
        <v>84351.12</v>
      </c>
    </row>
    <row r="2481" spans="1:7" x14ac:dyDescent="0.3">
      <c r="A2481">
        <v>2014</v>
      </c>
      <c r="B2481" t="str">
        <f t="shared" si="58"/>
        <v>2014.8.5</v>
      </c>
      <c r="C2481" t="s">
        <v>26</v>
      </c>
      <c r="D2481">
        <f>VLOOKUP(C2481,[1]StateCodeMapping!$A$2:$B$52,2,FALSE)</f>
        <v>5</v>
      </c>
      <c r="E2481">
        <v>56994</v>
      </c>
      <c r="F2481">
        <v>8</v>
      </c>
      <c r="G2481">
        <f t="shared" si="59"/>
        <v>93470.16</v>
      </c>
    </row>
    <row r="2482" spans="1:7" x14ac:dyDescent="0.3">
      <c r="A2482">
        <v>2014</v>
      </c>
      <c r="B2482" t="str">
        <f t="shared" si="58"/>
        <v>2014.1.6</v>
      </c>
      <c r="C2482" t="s">
        <v>27</v>
      </c>
      <c r="D2482">
        <f>VLOOKUP(C2482,[1]StateCodeMapping!$A$2:$B$52,2,FALSE)</f>
        <v>6</v>
      </c>
      <c r="E2482">
        <v>77679</v>
      </c>
      <c r="F2482">
        <v>1</v>
      </c>
      <c r="G2482">
        <f t="shared" si="59"/>
        <v>40393.08</v>
      </c>
    </row>
    <row r="2483" spans="1:7" x14ac:dyDescent="0.3">
      <c r="A2483">
        <v>2014</v>
      </c>
      <c r="B2483" t="str">
        <f t="shared" si="58"/>
        <v>2014.2.6</v>
      </c>
      <c r="C2483" t="s">
        <v>27</v>
      </c>
      <c r="D2483">
        <f>VLOOKUP(C2483,[1]StateCodeMapping!$A$2:$B$52,2,FALSE)</f>
        <v>6</v>
      </c>
      <c r="E2483">
        <v>77679</v>
      </c>
      <c r="F2483">
        <v>2</v>
      </c>
      <c r="G2483">
        <f t="shared" si="59"/>
        <v>52821.72</v>
      </c>
    </row>
    <row r="2484" spans="1:7" x14ac:dyDescent="0.3">
      <c r="A2484">
        <v>2014</v>
      </c>
      <c r="B2484" t="str">
        <f t="shared" si="58"/>
        <v>2014.3.6</v>
      </c>
      <c r="C2484" t="s">
        <v>27</v>
      </c>
      <c r="D2484">
        <f>VLOOKUP(C2484,[1]StateCodeMapping!$A$2:$B$52,2,FALSE)</f>
        <v>6</v>
      </c>
      <c r="E2484">
        <v>77679</v>
      </c>
      <c r="F2484">
        <v>3</v>
      </c>
      <c r="G2484">
        <f t="shared" si="59"/>
        <v>65250.360000000008</v>
      </c>
    </row>
    <row r="2485" spans="1:7" x14ac:dyDescent="0.3">
      <c r="A2485">
        <v>2014</v>
      </c>
      <c r="B2485" t="str">
        <f t="shared" si="58"/>
        <v>2014.4.6</v>
      </c>
      <c r="C2485" t="s">
        <v>27</v>
      </c>
      <c r="D2485">
        <f>VLOOKUP(C2485,[1]StateCodeMapping!$A$2:$B$52,2,FALSE)</f>
        <v>6</v>
      </c>
      <c r="E2485">
        <v>77679</v>
      </c>
      <c r="F2485">
        <v>4</v>
      </c>
      <c r="G2485">
        <f t="shared" si="59"/>
        <v>77679</v>
      </c>
    </row>
    <row r="2486" spans="1:7" x14ac:dyDescent="0.3">
      <c r="A2486">
        <v>2014</v>
      </c>
      <c r="B2486" t="str">
        <f t="shared" si="58"/>
        <v>2014.5.6</v>
      </c>
      <c r="C2486" t="s">
        <v>27</v>
      </c>
      <c r="D2486">
        <f>VLOOKUP(C2486,[1]StateCodeMapping!$A$2:$B$52,2,FALSE)</f>
        <v>6</v>
      </c>
      <c r="E2486">
        <v>77679</v>
      </c>
      <c r="F2486">
        <v>5</v>
      </c>
      <c r="G2486">
        <f t="shared" si="59"/>
        <v>90107.640000000014</v>
      </c>
    </row>
    <row r="2487" spans="1:7" x14ac:dyDescent="0.3">
      <c r="A2487">
        <v>2014</v>
      </c>
      <c r="B2487" t="str">
        <f t="shared" si="58"/>
        <v>2014.6.6</v>
      </c>
      <c r="C2487" t="s">
        <v>27</v>
      </c>
      <c r="D2487">
        <f>VLOOKUP(C2487,[1]StateCodeMapping!$A$2:$B$52,2,FALSE)</f>
        <v>6</v>
      </c>
      <c r="E2487">
        <v>77679</v>
      </c>
      <c r="F2487">
        <v>6</v>
      </c>
      <c r="G2487">
        <f t="shared" si="59"/>
        <v>102536.28</v>
      </c>
    </row>
    <row r="2488" spans="1:7" x14ac:dyDescent="0.3">
      <c r="A2488">
        <v>2014</v>
      </c>
      <c r="B2488" t="str">
        <f t="shared" si="58"/>
        <v>2014.7.6</v>
      </c>
      <c r="C2488" t="s">
        <v>27</v>
      </c>
      <c r="D2488">
        <f>VLOOKUP(C2488,[1]StateCodeMapping!$A$2:$B$52,2,FALSE)</f>
        <v>6</v>
      </c>
      <c r="E2488">
        <v>77679</v>
      </c>
      <c r="F2488">
        <v>7</v>
      </c>
      <c r="G2488">
        <f t="shared" si="59"/>
        <v>114964.92</v>
      </c>
    </row>
    <row r="2489" spans="1:7" x14ac:dyDescent="0.3">
      <c r="A2489">
        <v>2014</v>
      </c>
      <c r="B2489" t="str">
        <f t="shared" si="58"/>
        <v>2014.8.6</v>
      </c>
      <c r="C2489" t="s">
        <v>27</v>
      </c>
      <c r="D2489">
        <f>VLOOKUP(C2489,[1]StateCodeMapping!$A$2:$B$52,2,FALSE)</f>
        <v>6</v>
      </c>
      <c r="E2489">
        <v>77679</v>
      </c>
      <c r="F2489">
        <v>8</v>
      </c>
      <c r="G2489">
        <f t="shared" si="59"/>
        <v>127393.56000000001</v>
      </c>
    </row>
    <row r="2490" spans="1:7" x14ac:dyDescent="0.3">
      <c r="A2490">
        <v>2014</v>
      </c>
      <c r="B2490" t="str">
        <f t="shared" si="58"/>
        <v>2014.1.8</v>
      </c>
      <c r="C2490" t="s">
        <v>28</v>
      </c>
      <c r="D2490">
        <f>VLOOKUP(C2490,[1]StateCodeMapping!$A$2:$B$52,2,FALSE)</f>
        <v>8</v>
      </c>
      <c r="E2490">
        <v>84431</v>
      </c>
      <c r="F2490">
        <v>1</v>
      </c>
      <c r="G2490">
        <f t="shared" si="59"/>
        <v>43904.12</v>
      </c>
    </row>
    <row r="2491" spans="1:7" x14ac:dyDescent="0.3">
      <c r="A2491">
        <v>2014</v>
      </c>
      <c r="B2491" t="str">
        <f t="shared" si="58"/>
        <v>2014.2.8</v>
      </c>
      <c r="C2491" t="s">
        <v>28</v>
      </c>
      <c r="D2491">
        <f>VLOOKUP(C2491,[1]StateCodeMapping!$A$2:$B$52,2,FALSE)</f>
        <v>8</v>
      </c>
      <c r="E2491">
        <v>84431</v>
      </c>
      <c r="F2491">
        <v>2</v>
      </c>
      <c r="G2491">
        <f t="shared" si="59"/>
        <v>57413.08</v>
      </c>
    </row>
    <row r="2492" spans="1:7" x14ac:dyDescent="0.3">
      <c r="A2492">
        <v>2014</v>
      </c>
      <c r="B2492" t="str">
        <f t="shared" si="58"/>
        <v>2014.3.8</v>
      </c>
      <c r="C2492" t="s">
        <v>28</v>
      </c>
      <c r="D2492">
        <f>VLOOKUP(C2492,[1]StateCodeMapping!$A$2:$B$52,2,FALSE)</f>
        <v>8</v>
      </c>
      <c r="E2492">
        <v>84431</v>
      </c>
      <c r="F2492">
        <v>3</v>
      </c>
      <c r="G2492">
        <f t="shared" si="59"/>
        <v>70922.040000000008</v>
      </c>
    </row>
    <row r="2493" spans="1:7" x14ac:dyDescent="0.3">
      <c r="A2493">
        <v>2014</v>
      </c>
      <c r="B2493" t="str">
        <f t="shared" si="58"/>
        <v>2014.4.8</v>
      </c>
      <c r="C2493" t="s">
        <v>28</v>
      </c>
      <c r="D2493">
        <f>VLOOKUP(C2493,[1]StateCodeMapping!$A$2:$B$52,2,FALSE)</f>
        <v>8</v>
      </c>
      <c r="E2493">
        <v>84431</v>
      </c>
      <c r="F2493">
        <v>4</v>
      </c>
      <c r="G2493">
        <f t="shared" si="59"/>
        <v>84431</v>
      </c>
    </row>
    <row r="2494" spans="1:7" x14ac:dyDescent="0.3">
      <c r="A2494">
        <v>2014</v>
      </c>
      <c r="B2494" t="str">
        <f t="shared" si="58"/>
        <v>2014.5.8</v>
      </c>
      <c r="C2494" t="s">
        <v>28</v>
      </c>
      <c r="D2494">
        <f>VLOOKUP(C2494,[1]StateCodeMapping!$A$2:$B$52,2,FALSE)</f>
        <v>8</v>
      </c>
      <c r="E2494">
        <v>84431</v>
      </c>
      <c r="F2494">
        <v>5</v>
      </c>
      <c r="G2494">
        <f t="shared" si="59"/>
        <v>97939.96</v>
      </c>
    </row>
    <row r="2495" spans="1:7" x14ac:dyDescent="0.3">
      <c r="A2495">
        <v>2014</v>
      </c>
      <c r="B2495" t="str">
        <f t="shared" si="58"/>
        <v>2014.6.8</v>
      </c>
      <c r="C2495" t="s">
        <v>28</v>
      </c>
      <c r="D2495">
        <f>VLOOKUP(C2495,[1]StateCodeMapping!$A$2:$B$52,2,FALSE)</f>
        <v>8</v>
      </c>
      <c r="E2495">
        <v>84431</v>
      </c>
      <c r="F2495">
        <v>6</v>
      </c>
      <c r="G2495">
        <f t="shared" si="59"/>
        <v>111448.92</v>
      </c>
    </row>
    <row r="2496" spans="1:7" x14ac:dyDescent="0.3">
      <c r="A2496">
        <v>2014</v>
      </c>
      <c r="B2496" t="str">
        <f t="shared" si="58"/>
        <v>2014.7.8</v>
      </c>
      <c r="C2496" t="s">
        <v>28</v>
      </c>
      <c r="D2496">
        <f>VLOOKUP(C2496,[1]StateCodeMapping!$A$2:$B$52,2,FALSE)</f>
        <v>8</v>
      </c>
      <c r="E2496">
        <v>84431</v>
      </c>
      <c r="F2496">
        <v>7</v>
      </c>
      <c r="G2496">
        <f t="shared" si="59"/>
        <v>124957.88</v>
      </c>
    </row>
    <row r="2497" spans="1:7" x14ac:dyDescent="0.3">
      <c r="A2497">
        <v>2014</v>
      </c>
      <c r="B2497" t="str">
        <f t="shared" si="58"/>
        <v>2014.8.8</v>
      </c>
      <c r="C2497" t="s">
        <v>28</v>
      </c>
      <c r="D2497">
        <f>VLOOKUP(C2497,[1]StateCodeMapping!$A$2:$B$52,2,FALSE)</f>
        <v>8</v>
      </c>
      <c r="E2497">
        <v>84431</v>
      </c>
      <c r="F2497">
        <v>8</v>
      </c>
      <c r="G2497">
        <f t="shared" si="59"/>
        <v>138466.84</v>
      </c>
    </row>
    <row r="2498" spans="1:7" x14ac:dyDescent="0.3">
      <c r="A2498">
        <v>2014</v>
      </c>
      <c r="B2498" t="str">
        <f t="shared" ref="B2498:B2561" si="60">A2498&amp;"."&amp;F2498&amp;"."&amp;D2498</f>
        <v>2014.1.9</v>
      </c>
      <c r="C2498" t="s">
        <v>4</v>
      </c>
      <c r="D2498">
        <f>VLOOKUP(C2498,[1]StateCodeMapping!$A$2:$B$52,2,FALSE)</f>
        <v>9</v>
      </c>
      <c r="E2498">
        <v>103173</v>
      </c>
      <c r="F2498">
        <v>1</v>
      </c>
      <c r="G2498">
        <f t="shared" ref="G2498:G2561" si="61">E2498*(0.52+(F2498-1)*0.16)</f>
        <v>53649.96</v>
      </c>
    </row>
    <row r="2499" spans="1:7" x14ac:dyDescent="0.3">
      <c r="A2499">
        <v>2014</v>
      </c>
      <c r="B2499" t="str">
        <f t="shared" si="60"/>
        <v>2014.2.9</v>
      </c>
      <c r="C2499" t="s">
        <v>4</v>
      </c>
      <c r="D2499">
        <f>VLOOKUP(C2499,[1]StateCodeMapping!$A$2:$B$52,2,FALSE)</f>
        <v>9</v>
      </c>
      <c r="E2499">
        <v>103173</v>
      </c>
      <c r="F2499">
        <v>2</v>
      </c>
      <c r="G2499">
        <f t="shared" si="61"/>
        <v>70157.64</v>
      </c>
    </row>
    <row r="2500" spans="1:7" x14ac:dyDescent="0.3">
      <c r="A2500">
        <v>2014</v>
      </c>
      <c r="B2500" t="str">
        <f t="shared" si="60"/>
        <v>2014.3.9</v>
      </c>
      <c r="C2500" t="s">
        <v>4</v>
      </c>
      <c r="D2500">
        <f>VLOOKUP(C2500,[1]StateCodeMapping!$A$2:$B$52,2,FALSE)</f>
        <v>9</v>
      </c>
      <c r="E2500">
        <v>103173</v>
      </c>
      <c r="F2500">
        <v>3</v>
      </c>
      <c r="G2500">
        <f t="shared" si="61"/>
        <v>86665.32</v>
      </c>
    </row>
    <row r="2501" spans="1:7" x14ac:dyDescent="0.3">
      <c r="A2501">
        <v>2014</v>
      </c>
      <c r="B2501" t="str">
        <f t="shared" si="60"/>
        <v>2014.4.9</v>
      </c>
      <c r="C2501" t="s">
        <v>4</v>
      </c>
      <c r="D2501">
        <f>VLOOKUP(C2501,[1]StateCodeMapping!$A$2:$B$52,2,FALSE)</f>
        <v>9</v>
      </c>
      <c r="E2501">
        <v>103173</v>
      </c>
      <c r="F2501">
        <v>4</v>
      </c>
      <c r="G2501">
        <f t="shared" si="61"/>
        <v>103173</v>
      </c>
    </row>
    <row r="2502" spans="1:7" x14ac:dyDescent="0.3">
      <c r="A2502">
        <v>2014</v>
      </c>
      <c r="B2502" t="str">
        <f t="shared" si="60"/>
        <v>2014.5.9</v>
      </c>
      <c r="C2502" t="s">
        <v>4</v>
      </c>
      <c r="D2502">
        <f>VLOOKUP(C2502,[1]StateCodeMapping!$A$2:$B$52,2,FALSE)</f>
        <v>9</v>
      </c>
      <c r="E2502">
        <v>103173</v>
      </c>
      <c r="F2502">
        <v>5</v>
      </c>
      <c r="G2502">
        <f t="shared" si="61"/>
        <v>119680.68000000001</v>
      </c>
    </row>
    <row r="2503" spans="1:7" x14ac:dyDescent="0.3">
      <c r="A2503">
        <v>2014</v>
      </c>
      <c r="B2503" t="str">
        <f t="shared" si="60"/>
        <v>2014.6.9</v>
      </c>
      <c r="C2503" t="s">
        <v>4</v>
      </c>
      <c r="D2503">
        <f>VLOOKUP(C2503,[1]StateCodeMapping!$A$2:$B$52,2,FALSE)</f>
        <v>9</v>
      </c>
      <c r="E2503">
        <v>103173</v>
      </c>
      <c r="F2503">
        <v>6</v>
      </c>
      <c r="G2503">
        <f t="shared" si="61"/>
        <v>136188.36000000002</v>
      </c>
    </row>
    <row r="2504" spans="1:7" x14ac:dyDescent="0.3">
      <c r="A2504">
        <v>2014</v>
      </c>
      <c r="B2504" t="str">
        <f t="shared" si="60"/>
        <v>2014.7.9</v>
      </c>
      <c r="C2504" t="s">
        <v>4</v>
      </c>
      <c r="D2504">
        <f>VLOOKUP(C2504,[1]StateCodeMapping!$A$2:$B$52,2,FALSE)</f>
        <v>9</v>
      </c>
      <c r="E2504">
        <v>103173</v>
      </c>
      <c r="F2504">
        <v>7</v>
      </c>
      <c r="G2504">
        <f t="shared" si="61"/>
        <v>152696.04</v>
      </c>
    </row>
    <row r="2505" spans="1:7" x14ac:dyDescent="0.3">
      <c r="A2505">
        <v>2014</v>
      </c>
      <c r="B2505" t="str">
        <f t="shared" si="60"/>
        <v>2014.8.9</v>
      </c>
      <c r="C2505" t="s">
        <v>4</v>
      </c>
      <c r="D2505">
        <f>VLOOKUP(C2505,[1]StateCodeMapping!$A$2:$B$52,2,FALSE)</f>
        <v>9</v>
      </c>
      <c r="E2505">
        <v>103173</v>
      </c>
      <c r="F2505">
        <v>8</v>
      </c>
      <c r="G2505">
        <f t="shared" si="61"/>
        <v>169203.72</v>
      </c>
    </row>
    <row r="2506" spans="1:7" x14ac:dyDescent="0.3">
      <c r="A2506">
        <v>2014</v>
      </c>
      <c r="B2506" t="str">
        <f t="shared" si="60"/>
        <v>2014.1.10</v>
      </c>
      <c r="C2506" t="s">
        <v>29</v>
      </c>
      <c r="D2506">
        <f>VLOOKUP(C2506,[1]StateCodeMapping!$A$2:$B$52,2,FALSE)</f>
        <v>10</v>
      </c>
      <c r="E2506">
        <v>83557</v>
      </c>
      <c r="F2506">
        <v>1</v>
      </c>
      <c r="G2506">
        <f t="shared" si="61"/>
        <v>43449.64</v>
      </c>
    </row>
    <row r="2507" spans="1:7" x14ac:dyDescent="0.3">
      <c r="A2507">
        <v>2014</v>
      </c>
      <c r="B2507" t="str">
        <f t="shared" si="60"/>
        <v>2014.2.10</v>
      </c>
      <c r="C2507" t="s">
        <v>29</v>
      </c>
      <c r="D2507">
        <f>VLOOKUP(C2507,[1]StateCodeMapping!$A$2:$B$52,2,FALSE)</f>
        <v>10</v>
      </c>
      <c r="E2507">
        <v>83557</v>
      </c>
      <c r="F2507">
        <v>2</v>
      </c>
      <c r="G2507">
        <f t="shared" si="61"/>
        <v>56818.76</v>
      </c>
    </row>
    <row r="2508" spans="1:7" x14ac:dyDescent="0.3">
      <c r="A2508">
        <v>2014</v>
      </c>
      <c r="B2508" t="str">
        <f t="shared" si="60"/>
        <v>2014.3.10</v>
      </c>
      <c r="C2508" t="s">
        <v>29</v>
      </c>
      <c r="D2508">
        <f>VLOOKUP(C2508,[1]StateCodeMapping!$A$2:$B$52,2,FALSE)</f>
        <v>10</v>
      </c>
      <c r="E2508">
        <v>83557</v>
      </c>
      <c r="F2508">
        <v>3</v>
      </c>
      <c r="G2508">
        <f t="shared" si="61"/>
        <v>70187.88</v>
      </c>
    </row>
    <row r="2509" spans="1:7" x14ac:dyDescent="0.3">
      <c r="A2509">
        <v>2014</v>
      </c>
      <c r="B2509" t="str">
        <f t="shared" si="60"/>
        <v>2014.4.10</v>
      </c>
      <c r="C2509" t="s">
        <v>29</v>
      </c>
      <c r="D2509">
        <f>VLOOKUP(C2509,[1]StateCodeMapping!$A$2:$B$52,2,FALSE)</f>
        <v>10</v>
      </c>
      <c r="E2509">
        <v>83557</v>
      </c>
      <c r="F2509">
        <v>4</v>
      </c>
      <c r="G2509">
        <f t="shared" si="61"/>
        <v>83557</v>
      </c>
    </row>
    <row r="2510" spans="1:7" x14ac:dyDescent="0.3">
      <c r="A2510">
        <v>2014</v>
      </c>
      <c r="B2510" t="str">
        <f t="shared" si="60"/>
        <v>2014.5.10</v>
      </c>
      <c r="C2510" t="s">
        <v>29</v>
      </c>
      <c r="D2510">
        <f>VLOOKUP(C2510,[1]StateCodeMapping!$A$2:$B$52,2,FALSE)</f>
        <v>10</v>
      </c>
      <c r="E2510">
        <v>83557</v>
      </c>
      <c r="F2510">
        <v>5</v>
      </c>
      <c r="G2510">
        <f t="shared" si="61"/>
        <v>96926.12000000001</v>
      </c>
    </row>
    <row r="2511" spans="1:7" x14ac:dyDescent="0.3">
      <c r="A2511">
        <v>2014</v>
      </c>
      <c r="B2511" t="str">
        <f t="shared" si="60"/>
        <v>2014.6.10</v>
      </c>
      <c r="C2511" t="s">
        <v>29</v>
      </c>
      <c r="D2511">
        <f>VLOOKUP(C2511,[1]StateCodeMapping!$A$2:$B$52,2,FALSE)</f>
        <v>10</v>
      </c>
      <c r="E2511">
        <v>83557</v>
      </c>
      <c r="F2511">
        <v>6</v>
      </c>
      <c r="G2511">
        <f t="shared" si="61"/>
        <v>110295.24</v>
      </c>
    </row>
    <row r="2512" spans="1:7" x14ac:dyDescent="0.3">
      <c r="A2512">
        <v>2014</v>
      </c>
      <c r="B2512" t="str">
        <f t="shared" si="60"/>
        <v>2014.7.10</v>
      </c>
      <c r="C2512" t="s">
        <v>29</v>
      </c>
      <c r="D2512">
        <f>VLOOKUP(C2512,[1]StateCodeMapping!$A$2:$B$52,2,FALSE)</f>
        <v>10</v>
      </c>
      <c r="E2512">
        <v>83557</v>
      </c>
      <c r="F2512">
        <v>7</v>
      </c>
      <c r="G2512">
        <f t="shared" si="61"/>
        <v>123664.36</v>
      </c>
    </row>
    <row r="2513" spans="1:7" x14ac:dyDescent="0.3">
      <c r="A2513">
        <v>2014</v>
      </c>
      <c r="B2513" t="str">
        <f t="shared" si="60"/>
        <v>2014.8.10</v>
      </c>
      <c r="C2513" t="s">
        <v>29</v>
      </c>
      <c r="D2513">
        <f>VLOOKUP(C2513,[1]StateCodeMapping!$A$2:$B$52,2,FALSE)</f>
        <v>10</v>
      </c>
      <c r="E2513">
        <v>83557</v>
      </c>
      <c r="F2513">
        <v>8</v>
      </c>
      <c r="G2513">
        <f t="shared" si="61"/>
        <v>137033.48000000001</v>
      </c>
    </row>
    <row r="2514" spans="1:7" x14ac:dyDescent="0.3">
      <c r="A2514">
        <v>2014</v>
      </c>
      <c r="B2514" t="str">
        <f t="shared" si="60"/>
        <v>2014.1.11</v>
      </c>
      <c r="C2514" t="s">
        <v>30</v>
      </c>
      <c r="D2514">
        <f>VLOOKUP(C2514,[1]StateCodeMapping!$A$2:$B$52,2,FALSE)</f>
        <v>11</v>
      </c>
      <c r="E2514">
        <v>87902</v>
      </c>
      <c r="F2514">
        <v>1</v>
      </c>
      <c r="G2514">
        <f t="shared" si="61"/>
        <v>45709.04</v>
      </c>
    </row>
    <row r="2515" spans="1:7" x14ac:dyDescent="0.3">
      <c r="A2515">
        <v>2014</v>
      </c>
      <c r="B2515" t="str">
        <f t="shared" si="60"/>
        <v>2014.2.11</v>
      </c>
      <c r="C2515" t="s">
        <v>30</v>
      </c>
      <c r="D2515">
        <f>VLOOKUP(C2515,[1]StateCodeMapping!$A$2:$B$52,2,FALSE)</f>
        <v>11</v>
      </c>
      <c r="E2515">
        <v>87902</v>
      </c>
      <c r="F2515">
        <v>2</v>
      </c>
      <c r="G2515">
        <f t="shared" si="61"/>
        <v>59773.360000000008</v>
      </c>
    </row>
    <row r="2516" spans="1:7" x14ac:dyDescent="0.3">
      <c r="A2516">
        <v>2014</v>
      </c>
      <c r="B2516" t="str">
        <f t="shared" si="60"/>
        <v>2014.3.11</v>
      </c>
      <c r="C2516" t="s">
        <v>30</v>
      </c>
      <c r="D2516">
        <f>VLOOKUP(C2516,[1]StateCodeMapping!$A$2:$B$52,2,FALSE)</f>
        <v>11</v>
      </c>
      <c r="E2516">
        <v>87902</v>
      </c>
      <c r="F2516">
        <v>3</v>
      </c>
      <c r="G2516">
        <f t="shared" si="61"/>
        <v>73837.680000000008</v>
      </c>
    </row>
    <row r="2517" spans="1:7" x14ac:dyDescent="0.3">
      <c r="A2517">
        <v>2014</v>
      </c>
      <c r="B2517" t="str">
        <f t="shared" si="60"/>
        <v>2014.4.11</v>
      </c>
      <c r="C2517" t="s">
        <v>30</v>
      </c>
      <c r="D2517">
        <f>VLOOKUP(C2517,[1]StateCodeMapping!$A$2:$B$52,2,FALSE)</f>
        <v>11</v>
      </c>
      <c r="E2517">
        <v>87902</v>
      </c>
      <c r="F2517">
        <v>4</v>
      </c>
      <c r="G2517">
        <f t="shared" si="61"/>
        <v>87902</v>
      </c>
    </row>
    <row r="2518" spans="1:7" x14ac:dyDescent="0.3">
      <c r="A2518">
        <v>2014</v>
      </c>
      <c r="B2518" t="str">
        <f t="shared" si="60"/>
        <v>2014.5.11</v>
      </c>
      <c r="C2518" t="s">
        <v>30</v>
      </c>
      <c r="D2518">
        <f>VLOOKUP(C2518,[1]StateCodeMapping!$A$2:$B$52,2,FALSE)</f>
        <v>11</v>
      </c>
      <c r="E2518">
        <v>87902</v>
      </c>
      <c r="F2518">
        <v>5</v>
      </c>
      <c r="G2518">
        <f t="shared" si="61"/>
        <v>101966.32</v>
      </c>
    </row>
    <row r="2519" spans="1:7" x14ac:dyDescent="0.3">
      <c r="A2519">
        <v>2014</v>
      </c>
      <c r="B2519" t="str">
        <f t="shared" si="60"/>
        <v>2014.6.11</v>
      </c>
      <c r="C2519" t="s">
        <v>30</v>
      </c>
      <c r="D2519">
        <f>VLOOKUP(C2519,[1]StateCodeMapping!$A$2:$B$52,2,FALSE)</f>
        <v>11</v>
      </c>
      <c r="E2519">
        <v>87902</v>
      </c>
      <c r="F2519">
        <v>6</v>
      </c>
      <c r="G2519">
        <f t="shared" si="61"/>
        <v>116030.64</v>
      </c>
    </row>
    <row r="2520" spans="1:7" x14ac:dyDescent="0.3">
      <c r="A2520">
        <v>2014</v>
      </c>
      <c r="B2520" t="str">
        <f t="shared" si="60"/>
        <v>2014.7.11</v>
      </c>
      <c r="C2520" t="s">
        <v>30</v>
      </c>
      <c r="D2520">
        <f>VLOOKUP(C2520,[1]StateCodeMapping!$A$2:$B$52,2,FALSE)</f>
        <v>11</v>
      </c>
      <c r="E2520">
        <v>87902</v>
      </c>
      <c r="F2520">
        <v>7</v>
      </c>
      <c r="G2520">
        <f t="shared" si="61"/>
        <v>130094.95999999999</v>
      </c>
    </row>
    <row r="2521" spans="1:7" x14ac:dyDescent="0.3">
      <c r="A2521">
        <v>2014</v>
      </c>
      <c r="B2521" t="str">
        <f t="shared" si="60"/>
        <v>2014.8.11</v>
      </c>
      <c r="C2521" t="s">
        <v>30</v>
      </c>
      <c r="D2521">
        <f>VLOOKUP(C2521,[1]StateCodeMapping!$A$2:$B$52,2,FALSE)</f>
        <v>11</v>
      </c>
      <c r="E2521">
        <v>87902</v>
      </c>
      <c r="F2521">
        <v>8</v>
      </c>
      <c r="G2521">
        <f t="shared" si="61"/>
        <v>144159.28</v>
      </c>
    </row>
    <row r="2522" spans="1:7" x14ac:dyDescent="0.3">
      <c r="A2522">
        <v>2014</v>
      </c>
      <c r="B2522" t="str">
        <f t="shared" si="60"/>
        <v>2014.1.12</v>
      </c>
      <c r="C2522" t="s">
        <v>5</v>
      </c>
      <c r="D2522">
        <f>VLOOKUP(C2522,[1]StateCodeMapping!$A$2:$B$52,2,FALSE)</f>
        <v>12</v>
      </c>
      <c r="E2522">
        <v>65406</v>
      </c>
      <c r="F2522">
        <v>1</v>
      </c>
      <c r="G2522">
        <f t="shared" si="61"/>
        <v>34011.120000000003</v>
      </c>
    </row>
    <row r="2523" spans="1:7" x14ac:dyDescent="0.3">
      <c r="A2523">
        <v>2014</v>
      </c>
      <c r="B2523" t="str">
        <f t="shared" si="60"/>
        <v>2014.2.12</v>
      </c>
      <c r="C2523" t="s">
        <v>5</v>
      </c>
      <c r="D2523">
        <f>VLOOKUP(C2523,[1]StateCodeMapping!$A$2:$B$52,2,FALSE)</f>
        <v>12</v>
      </c>
      <c r="E2523">
        <v>65406</v>
      </c>
      <c r="F2523">
        <v>2</v>
      </c>
      <c r="G2523">
        <f t="shared" si="61"/>
        <v>44476.08</v>
      </c>
    </row>
    <row r="2524" spans="1:7" x14ac:dyDescent="0.3">
      <c r="A2524">
        <v>2014</v>
      </c>
      <c r="B2524" t="str">
        <f t="shared" si="60"/>
        <v>2014.3.12</v>
      </c>
      <c r="C2524" t="s">
        <v>5</v>
      </c>
      <c r="D2524">
        <f>VLOOKUP(C2524,[1]StateCodeMapping!$A$2:$B$52,2,FALSE)</f>
        <v>12</v>
      </c>
      <c r="E2524">
        <v>65406</v>
      </c>
      <c r="F2524">
        <v>3</v>
      </c>
      <c r="G2524">
        <f t="shared" si="61"/>
        <v>54941.040000000008</v>
      </c>
    </row>
    <row r="2525" spans="1:7" x14ac:dyDescent="0.3">
      <c r="A2525">
        <v>2014</v>
      </c>
      <c r="B2525" t="str">
        <f t="shared" si="60"/>
        <v>2014.4.12</v>
      </c>
      <c r="C2525" t="s">
        <v>5</v>
      </c>
      <c r="D2525">
        <f>VLOOKUP(C2525,[1]StateCodeMapping!$A$2:$B$52,2,FALSE)</f>
        <v>12</v>
      </c>
      <c r="E2525">
        <v>65406</v>
      </c>
      <c r="F2525">
        <v>4</v>
      </c>
      <c r="G2525">
        <f t="shared" si="61"/>
        <v>65406</v>
      </c>
    </row>
    <row r="2526" spans="1:7" x14ac:dyDescent="0.3">
      <c r="A2526">
        <v>2014</v>
      </c>
      <c r="B2526" t="str">
        <f t="shared" si="60"/>
        <v>2014.5.12</v>
      </c>
      <c r="C2526" t="s">
        <v>5</v>
      </c>
      <c r="D2526">
        <f>VLOOKUP(C2526,[1]StateCodeMapping!$A$2:$B$52,2,FALSE)</f>
        <v>12</v>
      </c>
      <c r="E2526">
        <v>65406</v>
      </c>
      <c r="F2526">
        <v>5</v>
      </c>
      <c r="G2526">
        <f t="shared" si="61"/>
        <v>75870.960000000006</v>
      </c>
    </row>
    <row r="2527" spans="1:7" x14ac:dyDescent="0.3">
      <c r="A2527">
        <v>2014</v>
      </c>
      <c r="B2527" t="str">
        <f t="shared" si="60"/>
        <v>2014.6.12</v>
      </c>
      <c r="C2527" t="s">
        <v>5</v>
      </c>
      <c r="D2527">
        <f>VLOOKUP(C2527,[1]StateCodeMapping!$A$2:$B$52,2,FALSE)</f>
        <v>12</v>
      </c>
      <c r="E2527">
        <v>65406</v>
      </c>
      <c r="F2527">
        <v>6</v>
      </c>
      <c r="G2527">
        <f t="shared" si="61"/>
        <v>86335.92</v>
      </c>
    </row>
    <row r="2528" spans="1:7" x14ac:dyDescent="0.3">
      <c r="A2528">
        <v>2014</v>
      </c>
      <c r="B2528" t="str">
        <f t="shared" si="60"/>
        <v>2014.7.12</v>
      </c>
      <c r="C2528" t="s">
        <v>5</v>
      </c>
      <c r="D2528">
        <f>VLOOKUP(C2528,[1]StateCodeMapping!$A$2:$B$52,2,FALSE)</f>
        <v>12</v>
      </c>
      <c r="E2528">
        <v>65406</v>
      </c>
      <c r="F2528">
        <v>7</v>
      </c>
      <c r="G2528">
        <f t="shared" si="61"/>
        <v>96800.88</v>
      </c>
    </row>
    <row r="2529" spans="1:7" x14ac:dyDescent="0.3">
      <c r="A2529">
        <v>2014</v>
      </c>
      <c r="B2529" t="str">
        <f t="shared" si="60"/>
        <v>2014.8.12</v>
      </c>
      <c r="C2529" t="s">
        <v>5</v>
      </c>
      <c r="D2529">
        <f>VLOOKUP(C2529,[1]StateCodeMapping!$A$2:$B$52,2,FALSE)</f>
        <v>12</v>
      </c>
      <c r="E2529">
        <v>65406</v>
      </c>
      <c r="F2529">
        <v>8</v>
      </c>
      <c r="G2529">
        <f t="shared" si="61"/>
        <v>107265.84000000001</v>
      </c>
    </row>
    <row r="2530" spans="1:7" x14ac:dyDescent="0.3">
      <c r="A2530">
        <v>2014</v>
      </c>
      <c r="B2530" t="str">
        <f t="shared" si="60"/>
        <v>2014.1.13</v>
      </c>
      <c r="C2530" t="s">
        <v>6</v>
      </c>
      <c r="D2530">
        <f>VLOOKUP(C2530,[1]StateCodeMapping!$A$2:$B$52,2,FALSE)</f>
        <v>13</v>
      </c>
      <c r="E2530">
        <v>67401</v>
      </c>
      <c r="F2530">
        <v>1</v>
      </c>
      <c r="G2530">
        <f t="shared" si="61"/>
        <v>35048.520000000004</v>
      </c>
    </row>
    <row r="2531" spans="1:7" x14ac:dyDescent="0.3">
      <c r="A2531">
        <v>2014</v>
      </c>
      <c r="B2531" t="str">
        <f t="shared" si="60"/>
        <v>2014.2.13</v>
      </c>
      <c r="C2531" t="s">
        <v>6</v>
      </c>
      <c r="D2531">
        <f>VLOOKUP(C2531,[1]StateCodeMapping!$A$2:$B$52,2,FALSE)</f>
        <v>13</v>
      </c>
      <c r="E2531">
        <v>67401</v>
      </c>
      <c r="F2531">
        <v>2</v>
      </c>
      <c r="G2531">
        <f t="shared" si="61"/>
        <v>45832.68</v>
      </c>
    </row>
    <row r="2532" spans="1:7" x14ac:dyDescent="0.3">
      <c r="A2532">
        <v>2014</v>
      </c>
      <c r="B2532" t="str">
        <f t="shared" si="60"/>
        <v>2014.3.13</v>
      </c>
      <c r="C2532" t="s">
        <v>6</v>
      </c>
      <c r="D2532">
        <f>VLOOKUP(C2532,[1]StateCodeMapping!$A$2:$B$52,2,FALSE)</f>
        <v>13</v>
      </c>
      <c r="E2532">
        <v>67401</v>
      </c>
      <c r="F2532">
        <v>3</v>
      </c>
      <c r="G2532">
        <f t="shared" si="61"/>
        <v>56616.840000000004</v>
      </c>
    </row>
    <row r="2533" spans="1:7" x14ac:dyDescent="0.3">
      <c r="A2533">
        <v>2014</v>
      </c>
      <c r="B2533" t="str">
        <f t="shared" si="60"/>
        <v>2014.4.13</v>
      </c>
      <c r="C2533" t="s">
        <v>6</v>
      </c>
      <c r="D2533">
        <f>VLOOKUP(C2533,[1]StateCodeMapping!$A$2:$B$52,2,FALSE)</f>
        <v>13</v>
      </c>
      <c r="E2533">
        <v>67401</v>
      </c>
      <c r="F2533">
        <v>4</v>
      </c>
      <c r="G2533">
        <f t="shared" si="61"/>
        <v>67401</v>
      </c>
    </row>
    <row r="2534" spans="1:7" x14ac:dyDescent="0.3">
      <c r="A2534">
        <v>2014</v>
      </c>
      <c r="B2534" t="str">
        <f t="shared" si="60"/>
        <v>2014.5.13</v>
      </c>
      <c r="C2534" t="s">
        <v>6</v>
      </c>
      <c r="D2534">
        <f>VLOOKUP(C2534,[1]StateCodeMapping!$A$2:$B$52,2,FALSE)</f>
        <v>13</v>
      </c>
      <c r="E2534">
        <v>67401</v>
      </c>
      <c r="F2534">
        <v>5</v>
      </c>
      <c r="G2534">
        <f t="shared" si="61"/>
        <v>78185.16</v>
      </c>
    </row>
    <row r="2535" spans="1:7" x14ac:dyDescent="0.3">
      <c r="A2535">
        <v>2014</v>
      </c>
      <c r="B2535" t="str">
        <f t="shared" si="60"/>
        <v>2014.6.13</v>
      </c>
      <c r="C2535" t="s">
        <v>6</v>
      </c>
      <c r="D2535">
        <f>VLOOKUP(C2535,[1]StateCodeMapping!$A$2:$B$52,2,FALSE)</f>
        <v>13</v>
      </c>
      <c r="E2535">
        <v>67401</v>
      </c>
      <c r="F2535">
        <v>6</v>
      </c>
      <c r="G2535">
        <f t="shared" si="61"/>
        <v>88969.32</v>
      </c>
    </row>
    <row r="2536" spans="1:7" x14ac:dyDescent="0.3">
      <c r="A2536">
        <v>2014</v>
      </c>
      <c r="B2536" t="str">
        <f t="shared" si="60"/>
        <v>2014.7.13</v>
      </c>
      <c r="C2536" t="s">
        <v>6</v>
      </c>
      <c r="D2536">
        <f>VLOOKUP(C2536,[1]StateCodeMapping!$A$2:$B$52,2,FALSE)</f>
        <v>13</v>
      </c>
      <c r="E2536">
        <v>67401</v>
      </c>
      <c r="F2536">
        <v>7</v>
      </c>
      <c r="G2536">
        <f t="shared" si="61"/>
        <v>99753.48</v>
      </c>
    </row>
    <row r="2537" spans="1:7" x14ac:dyDescent="0.3">
      <c r="A2537">
        <v>2014</v>
      </c>
      <c r="B2537" t="str">
        <f t="shared" si="60"/>
        <v>2014.8.13</v>
      </c>
      <c r="C2537" t="s">
        <v>6</v>
      </c>
      <c r="D2537">
        <f>VLOOKUP(C2537,[1]StateCodeMapping!$A$2:$B$52,2,FALSE)</f>
        <v>13</v>
      </c>
      <c r="E2537">
        <v>67401</v>
      </c>
      <c r="F2537">
        <v>8</v>
      </c>
      <c r="G2537">
        <f t="shared" si="61"/>
        <v>110537.64000000001</v>
      </c>
    </row>
    <row r="2538" spans="1:7" x14ac:dyDescent="0.3">
      <c r="A2538">
        <v>2014</v>
      </c>
      <c r="B2538" t="str">
        <f t="shared" si="60"/>
        <v>2014.1.15</v>
      </c>
      <c r="C2538" t="s">
        <v>31</v>
      </c>
      <c r="D2538">
        <f>VLOOKUP(C2538,[1]StateCodeMapping!$A$2:$B$52,2,FALSE)</f>
        <v>15</v>
      </c>
      <c r="E2538">
        <v>85350</v>
      </c>
      <c r="F2538">
        <v>1</v>
      </c>
      <c r="G2538">
        <f t="shared" si="61"/>
        <v>44382</v>
      </c>
    </row>
    <row r="2539" spans="1:7" x14ac:dyDescent="0.3">
      <c r="A2539">
        <v>2014</v>
      </c>
      <c r="B2539" t="str">
        <f t="shared" si="60"/>
        <v>2014.2.15</v>
      </c>
      <c r="C2539" t="s">
        <v>31</v>
      </c>
      <c r="D2539">
        <f>VLOOKUP(C2539,[1]StateCodeMapping!$A$2:$B$52,2,FALSE)</f>
        <v>15</v>
      </c>
      <c r="E2539">
        <v>85350</v>
      </c>
      <c r="F2539">
        <v>2</v>
      </c>
      <c r="G2539">
        <f t="shared" si="61"/>
        <v>58038.000000000007</v>
      </c>
    </row>
    <row r="2540" spans="1:7" x14ac:dyDescent="0.3">
      <c r="A2540">
        <v>2014</v>
      </c>
      <c r="B2540" t="str">
        <f t="shared" si="60"/>
        <v>2014.3.15</v>
      </c>
      <c r="C2540" t="s">
        <v>31</v>
      </c>
      <c r="D2540">
        <f>VLOOKUP(C2540,[1]StateCodeMapping!$A$2:$B$52,2,FALSE)</f>
        <v>15</v>
      </c>
      <c r="E2540">
        <v>85350</v>
      </c>
      <c r="F2540">
        <v>3</v>
      </c>
      <c r="G2540">
        <f t="shared" si="61"/>
        <v>71694</v>
      </c>
    </row>
    <row r="2541" spans="1:7" x14ac:dyDescent="0.3">
      <c r="A2541">
        <v>2014</v>
      </c>
      <c r="B2541" t="str">
        <f t="shared" si="60"/>
        <v>2014.4.15</v>
      </c>
      <c r="C2541" t="s">
        <v>31</v>
      </c>
      <c r="D2541">
        <f>VLOOKUP(C2541,[1]StateCodeMapping!$A$2:$B$52,2,FALSE)</f>
        <v>15</v>
      </c>
      <c r="E2541">
        <v>85350</v>
      </c>
      <c r="F2541">
        <v>4</v>
      </c>
      <c r="G2541">
        <f t="shared" si="61"/>
        <v>85350</v>
      </c>
    </row>
    <row r="2542" spans="1:7" x14ac:dyDescent="0.3">
      <c r="A2542">
        <v>2014</v>
      </c>
      <c r="B2542" t="str">
        <f t="shared" si="60"/>
        <v>2014.5.15</v>
      </c>
      <c r="C2542" t="s">
        <v>31</v>
      </c>
      <c r="D2542">
        <f>VLOOKUP(C2542,[1]StateCodeMapping!$A$2:$B$52,2,FALSE)</f>
        <v>15</v>
      </c>
      <c r="E2542">
        <v>85350</v>
      </c>
      <c r="F2542">
        <v>5</v>
      </c>
      <c r="G2542">
        <f t="shared" si="61"/>
        <v>99006.000000000015</v>
      </c>
    </row>
    <row r="2543" spans="1:7" x14ac:dyDescent="0.3">
      <c r="A2543">
        <v>2014</v>
      </c>
      <c r="B2543" t="str">
        <f t="shared" si="60"/>
        <v>2014.6.15</v>
      </c>
      <c r="C2543" t="s">
        <v>31</v>
      </c>
      <c r="D2543">
        <f>VLOOKUP(C2543,[1]StateCodeMapping!$A$2:$B$52,2,FALSE)</f>
        <v>15</v>
      </c>
      <c r="E2543">
        <v>85350</v>
      </c>
      <c r="F2543">
        <v>6</v>
      </c>
      <c r="G2543">
        <f t="shared" si="61"/>
        <v>112662</v>
      </c>
    </row>
    <row r="2544" spans="1:7" x14ac:dyDescent="0.3">
      <c r="A2544">
        <v>2014</v>
      </c>
      <c r="B2544" t="str">
        <f t="shared" si="60"/>
        <v>2014.7.15</v>
      </c>
      <c r="C2544" t="s">
        <v>31</v>
      </c>
      <c r="D2544">
        <f>VLOOKUP(C2544,[1]StateCodeMapping!$A$2:$B$52,2,FALSE)</f>
        <v>15</v>
      </c>
      <c r="E2544">
        <v>85350</v>
      </c>
      <c r="F2544">
        <v>7</v>
      </c>
      <c r="G2544">
        <f t="shared" si="61"/>
        <v>126318</v>
      </c>
    </row>
    <row r="2545" spans="1:7" x14ac:dyDescent="0.3">
      <c r="A2545">
        <v>2014</v>
      </c>
      <c r="B2545" t="str">
        <f t="shared" si="60"/>
        <v>2014.8.15</v>
      </c>
      <c r="C2545" t="s">
        <v>31</v>
      </c>
      <c r="D2545">
        <f>VLOOKUP(C2545,[1]StateCodeMapping!$A$2:$B$52,2,FALSE)</f>
        <v>15</v>
      </c>
      <c r="E2545">
        <v>85350</v>
      </c>
      <c r="F2545">
        <v>8</v>
      </c>
      <c r="G2545">
        <f t="shared" si="61"/>
        <v>139974</v>
      </c>
    </row>
    <row r="2546" spans="1:7" x14ac:dyDescent="0.3">
      <c r="A2546">
        <v>2014</v>
      </c>
      <c r="B2546" t="str">
        <f t="shared" si="60"/>
        <v>2014.1.16</v>
      </c>
      <c r="C2546" t="s">
        <v>32</v>
      </c>
      <c r="D2546">
        <f>VLOOKUP(C2546,[1]StateCodeMapping!$A$2:$B$52,2,FALSE)</f>
        <v>16</v>
      </c>
      <c r="E2546">
        <v>61724</v>
      </c>
      <c r="F2546">
        <v>1</v>
      </c>
      <c r="G2546">
        <f t="shared" si="61"/>
        <v>32096.48</v>
      </c>
    </row>
    <row r="2547" spans="1:7" x14ac:dyDescent="0.3">
      <c r="A2547">
        <v>2014</v>
      </c>
      <c r="B2547" t="str">
        <f t="shared" si="60"/>
        <v>2014.2.16</v>
      </c>
      <c r="C2547" t="s">
        <v>32</v>
      </c>
      <c r="D2547">
        <f>VLOOKUP(C2547,[1]StateCodeMapping!$A$2:$B$52,2,FALSE)</f>
        <v>16</v>
      </c>
      <c r="E2547">
        <v>61724</v>
      </c>
      <c r="F2547">
        <v>2</v>
      </c>
      <c r="G2547">
        <f t="shared" si="61"/>
        <v>41972.32</v>
      </c>
    </row>
    <row r="2548" spans="1:7" x14ac:dyDescent="0.3">
      <c r="A2548">
        <v>2014</v>
      </c>
      <c r="B2548" t="str">
        <f t="shared" si="60"/>
        <v>2014.3.16</v>
      </c>
      <c r="C2548" t="s">
        <v>32</v>
      </c>
      <c r="D2548">
        <f>VLOOKUP(C2548,[1]StateCodeMapping!$A$2:$B$52,2,FALSE)</f>
        <v>16</v>
      </c>
      <c r="E2548">
        <v>61724</v>
      </c>
      <c r="F2548">
        <v>3</v>
      </c>
      <c r="G2548">
        <f t="shared" si="61"/>
        <v>51848.160000000003</v>
      </c>
    </row>
    <row r="2549" spans="1:7" x14ac:dyDescent="0.3">
      <c r="A2549">
        <v>2014</v>
      </c>
      <c r="B2549" t="str">
        <f t="shared" si="60"/>
        <v>2014.4.16</v>
      </c>
      <c r="C2549" t="s">
        <v>32</v>
      </c>
      <c r="D2549">
        <f>VLOOKUP(C2549,[1]StateCodeMapping!$A$2:$B$52,2,FALSE)</f>
        <v>16</v>
      </c>
      <c r="E2549">
        <v>61724</v>
      </c>
      <c r="F2549">
        <v>4</v>
      </c>
      <c r="G2549">
        <f t="shared" si="61"/>
        <v>61724</v>
      </c>
    </row>
    <row r="2550" spans="1:7" x14ac:dyDescent="0.3">
      <c r="A2550">
        <v>2014</v>
      </c>
      <c r="B2550" t="str">
        <f t="shared" si="60"/>
        <v>2014.5.16</v>
      </c>
      <c r="C2550" t="s">
        <v>32</v>
      </c>
      <c r="D2550">
        <f>VLOOKUP(C2550,[1]StateCodeMapping!$A$2:$B$52,2,FALSE)</f>
        <v>16</v>
      </c>
      <c r="E2550">
        <v>61724</v>
      </c>
      <c r="F2550">
        <v>5</v>
      </c>
      <c r="G2550">
        <f t="shared" si="61"/>
        <v>71599.840000000011</v>
      </c>
    </row>
    <row r="2551" spans="1:7" x14ac:dyDescent="0.3">
      <c r="A2551">
        <v>2014</v>
      </c>
      <c r="B2551" t="str">
        <f t="shared" si="60"/>
        <v>2014.6.16</v>
      </c>
      <c r="C2551" t="s">
        <v>32</v>
      </c>
      <c r="D2551">
        <f>VLOOKUP(C2551,[1]StateCodeMapping!$A$2:$B$52,2,FALSE)</f>
        <v>16</v>
      </c>
      <c r="E2551">
        <v>61724</v>
      </c>
      <c r="F2551">
        <v>6</v>
      </c>
      <c r="G2551">
        <f t="shared" si="61"/>
        <v>81475.680000000008</v>
      </c>
    </row>
    <row r="2552" spans="1:7" x14ac:dyDescent="0.3">
      <c r="A2552">
        <v>2014</v>
      </c>
      <c r="B2552" t="str">
        <f t="shared" si="60"/>
        <v>2014.7.16</v>
      </c>
      <c r="C2552" t="s">
        <v>32</v>
      </c>
      <c r="D2552">
        <f>VLOOKUP(C2552,[1]StateCodeMapping!$A$2:$B$52,2,FALSE)</f>
        <v>16</v>
      </c>
      <c r="E2552">
        <v>61724</v>
      </c>
      <c r="F2552">
        <v>7</v>
      </c>
      <c r="G2552">
        <f t="shared" si="61"/>
        <v>91351.52</v>
      </c>
    </row>
    <row r="2553" spans="1:7" x14ac:dyDescent="0.3">
      <c r="A2553">
        <v>2014</v>
      </c>
      <c r="B2553" t="str">
        <f t="shared" si="60"/>
        <v>2014.8.16</v>
      </c>
      <c r="C2553" t="s">
        <v>32</v>
      </c>
      <c r="D2553">
        <f>VLOOKUP(C2553,[1]StateCodeMapping!$A$2:$B$52,2,FALSE)</f>
        <v>16</v>
      </c>
      <c r="E2553">
        <v>61724</v>
      </c>
      <c r="F2553">
        <v>8</v>
      </c>
      <c r="G2553">
        <f t="shared" si="61"/>
        <v>101227.36</v>
      </c>
    </row>
    <row r="2554" spans="1:7" x14ac:dyDescent="0.3">
      <c r="A2554">
        <v>2014</v>
      </c>
      <c r="B2554" t="str">
        <f t="shared" si="60"/>
        <v>2014.1.17</v>
      </c>
      <c r="C2554" t="s">
        <v>33</v>
      </c>
      <c r="D2554">
        <f>VLOOKUP(C2554,[1]StateCodeMapping!$A$2:$B$52,2,FALSE)</f>
        <v>17</v>
      </c>
      <c r="E2554">
        <v>81770</v>
      </c>
      <c r="F2554">
        <v>1</v>
      </c>
      <c r="G2554">
        <f t="shared" si="61"/>
        <v>42520.4</v>
      </c>
    </row>
    <row r="2555" spans="1:7" x14ac:dyDescent="0.3">
      <c r="A2555">
        <v>2014</v>
      </c>
      <c r="B2555" t="str">
        <f t="shared" si="60"/>
        <v>2014.2.17</v>
      </c>
      <c r="C2555" t="s">
        <v>33</v>
      </c>
      <c r="D2555">
        <f>VLOOKUP(C2555,[1]StateCodeMapping!$A$2:$B$52,2,FALSE)</f>
        <v>17</v>
      </c>
      <c r="E2555">
        <v>81770</v>
      </c>
      <c r="F2555">
        <v>2</v>
      </c>
      <c r="G2555">
        <f t="shared" si="61"/>
        <v>55603.600000000006</v>
      </c>
    </row>
    <row r="2556" spans="1:7" x14ac:dyDescent="0.3">
      <c r="A2556">
        <v>2014</v>
      </c>
      <c r="B2556" t="str">
        <f t="shared" si="60"/>
        <v>2014.3.17</v>
      </c>
      <c r="C2556" t="s">
        <v>33</v>
      </c>
      <c r="D2556">
        <f>VLOOKUP(C2556,[1]StateCodeMapping!$A$2:$B$52,2,FALSE)</f>
        <v>17</v>
      </c>
      <c r="E2556">
        <v>81770</v>
      </c>
      <c r="F2556">
        <v>3</v>
      </c>
      <c r="G2556">
        <f t="shared" si="61"/>
        <v>68686.8</v>
      </c>
    </row>
    <row r="2557" spans="1:7" x14ac:dyDescent="0.3">
      <c r="A2557">
        <v>2014</v>
      </c>
      <c r="B2557" t="str">
        <f t="shared" si="60"/>
        <v>2014.4.17</v>
      </c>
      <c r="C2557" t="s">
        <v>33</v>
      </c>
      <c r="D2557">
        <f>VLOOKUP(C2557,[1]StateCodeMapping!$A$2:$B$52,2,FALSE)</f>
        <v>17</v>
      </c>
      <c r="E2557">
        <v>81770</v>
      </c>
      <c r="F2557">
        <v>4</v>
      </c>
      <c r="G2557">
        <f t="shared" si="61"/>
        <v>81770</v>
      </c>
    </row>
    <row r="2558" spans="1:7" x14ac:dyDescent="0.3">
      <c r="A2558">
        <v>2014</v>
      </c>
      <c r="B2558" t="str">
        <f t="shared" si="60"/>
        <v>2014.5.17</v>
      </c>
      <c r="C2558" t="s">
        <v>33</v>
      </c>
      <c r="D2558">
        <f>VLOOKUP(C2558,[1]StateCodeMapping!$A$2:$B$52,2,FALSE)</f>
        <v>17</v>
      </c>
      <c r="E2558">
        <v>81770</v>
      </c>
      <c r="F2558">
        <v>5</v>
      </c>
      <c r="G2558">
        <f t="shared" si="61"/>
        <v>94853.200000000012</v>
      </c>
    </row>
    <row r="2559" spans="1:7" x14ac:dyDescent="0.3">
      <c r="A2559">
        <v>2014</v>
      </c>
      <c r="B2559" t="str">
        <f t="shared" si="60"/>
        <v>2014.6.17</v>
      </c>
      <c r="C2559" t="s">
        <v>33</v>
      </c>
      <c r="D2559">
        <f>VLOOKUP(C2559,[1]StateCodeMapping!$A$2:$B$52,2,FALSE)</f>
        <v>17</v>
      </c>
      <c r="E2559">
        <v>81770</v>
      </c>
      <c r="F2559">
        <v>6</v>
      </c>
      <c r="G2559">
        <f t="shared" si="61"/>
        <v>107936.40000000001</v>
      </c>
    </row>
    <row r="2560" spans="1:7" x14ac:dyDescent="0.3">
      <c r="A2560">
        <v>2014</v>
      </c>
      <c r="B2560" t="str">
        <f t="shared" si="60"/>
        <v>2014.7.17</v>
      </c>
      <c r="C2560" t="s">
        <v>33</v>
      </c>
      <c r="D2560">
        <f>VLOOKUP(C2560,[1]StateCodeMapping!$A$2:$B$52,2,FALSE)</f>
        <v>17</v>
      </c>
      <c r="E2560">
        <v>81770</v>
      </c>
      <c r="F2560">
        <v>7</v>
      </c>
      <c r="G2560">
        <f t="shared" si="61"/>
        <v>121019.6</v>
      </c>
    </row>
    <row r="2561" spans="1:7" x14ac:dyDescent="0.3">
      <c r="A2561">
        <v>2014</v>
      </c>
      <c r="B2561" t="str">
        <f t="shared" si="60"/>
        <v>2014.8.17</v>
      </c>
      <c r="C2561" t="s">
        <v>33</v>
      </c>
      <c r="D2561">
        <f>VLOOKUP(C2561,[1]StateCodeMapping!$A$2:$B$52,2,FALSE)</f>
        <v>17</v>
      </c>
      <c r="E2561">
        <v>81770</v>
      </c>
      <c r="F2561">
        <v>8</v>
      </c>
      <c r="G2561">
        <f t="shared" si="61"/>
        <v>134102.80000000002</v>
      </c>
    </row>
    <row r="2562" spans="1:7" x14ac:dyDescent="0.3">
      <c r="A2562">
        <v>2014</v>
      </c>
      <c r="B2562" t="str">
        <f t="shared" ref="B2562:B2625" si="62">A2562&amp;"."&amp;F2562&amp;"."&amp;D2562</f>
        <v>2014.1.18</v>
      </c>
      <c r="C2562" t="s">
        <v>34</v>
      </c>
      <c r="D2562">
        <f>VLOOKUP(C2562,[1]StateCodeMapping!$A$2:$B$52,2,FALSE)</f>
        <v>18</v>
      </c>
      <c r="E2562">
        <v>70504</v>
      </c>
      <c r="F2562">
        <v>1</v>
      </c>
      <c r="G2562">
        <f t="shared" ref="G2562:G2625" si="63">E2562*(0.52+(F2562-1)*0.16)</f>
        <v>36662.080000000002</v>
      </c>
    </row>
    <row r="2563" spans="1:7" x14ac:dyDescent="0.3">
      <c r="A2563">
        <v>2014</v>
      </c>
      <c r="B2563" t="str">
        <f t="shared" si="62"/>
        <v>2014.2.18</v>
      </c>
      <c r="C2563" t="s">
        <v>34</v>
      </c>
      <c r="D2563">
        <f>VLOOKUP(C2563,[1]StateCodeMapping!$A$2:$B$52,2,FALSE)</f>
        <v>18</v>
      </c>
      <c r="E2563">
        <v>70504</v>
      </c>
      <c r="F2563">
        <v>2</v>
      </c>
      <c r="G2563">
        <f t="shared" si="63"/>
        <v>47942.720000000001</v>
      </c>
    </row>
    <row r="2564" spans="1:7" x14ac:dyDescent="0.3">
      <c r="A2564">
        <v>2014</v>
      </c>
      <c r="B2564" t="str">
        <f t="shared" si="62"/>
        <v>2014.3.18</v>
      </c>
      <c r="C2564" t="s">
        <v>34</v>
      </c>
      <c r="D2564">
        <f>VLOOKUP(C2564,[1]StateCodeMapping!$A$2:$B$52,2,FALSE)</f>
        <v>18</v>
      </c>
      <c r="E2564">
        <v>70504</v>
      </c>
      <c r="F2564">
        <v>3</v>
      </c>
      <c r="G2564">
        <f t="shared" si="63"/>
        <v>59223.360000000008</v>
      </c>
    </row>
    <row r="2565" spans="1:7" x14ac:dyDescent="0.3">
      <c r="A2565">
        <v>2014</v>
      </c>
      <c r="B2565" t="str">
        <f t="shared" si="62"/>
        <v>2014.4.18</v>
      </c>
      <c r="C2565" t="s">
        <v>34</v>
      </c>
      <c r="D2565">
        <f>VLOOKUP(C2565,[1]StateCodeMapping!$A$2:$B$52,2,FALSE)</f>
        <v>18</v>
      </c>
      <c r="E2565">
        <v>70504</v>
      </c>
      <c r="F2565">
        <v>4</v>
      </c>
      <c r="G2565">
        <f t="shared" si="63"/>
        <v>70504</v>
      </c>
    </row>
    <row r="2566" spans="1:7" x14ac:dyDescent="0.3">
      <c r="A2566">
        <v>2014</v>
      </c>
      <c r="B2566" t="str">
        <f t="shared" si="62"/>
        <v>2014.5.18</v>
      </c>
      <c r="C2566" t="s">
        <v>34</v>
      </c>
      <c r="D2566">
        <f>VLOOKUP(C2566,[1]StateCodeMapping!$A$2:$B$52,2,FALSE)</f>
        <v>18</v>
      </c>
      <c r="E2566">
        <v>70504</v>
      </c>
      <c r="F2566">
        <v>5</v>
      </c>
      <c r="G2566">
        <f t="shared" si="63"/>
        <v>81784.640000000014</v>
      </c>
    </row>
    <row r="2567" spans="1:7" x14ac:dyDescent="0.3">
      <c r="A2567">
        <v>2014</v>
      </c>
      <c r="B2567" t="str">
        <f t="shared" si="62"/>
        <v>2014.6.18</v>
      </c>
      <c r="C2567" t="s">
        <v>34</v>
      </c>
      <c r="D2567">
        <f>VLOOKUP(C2567,[1]StateCodeMapping!$A$2:$B$52,2,FALSE)</f>
        <v>18</v>
      </c>
      <c r="E2567">
        <v>70504</v>
      </c>
      <c r="F2567">
        <v>6</v>
      </c>
      <c r="G2567">
        <f t="shared" si="63"/>
        <v>93065.279999999999</v>
      </c>
    </row>
    <row r="2568" spans="1:7" x14ac:dyDescent="0.3">
      <c r="A2568">
        <v>2014</v>
      </c>
      <c r="B2568" t="str">
        <f t="shared" si="62"/>
        <v>2014.7.18</v>
      </c>
      <c r="C2568" t="s">
        <v>34</v>
      </c>
      <c r="D2568">
        <f>VLOOKUP(C2568,[1]StateCodeMapping!$A$2:$B$52,2,FALSE)</f>
        <v>18</v>
      </c>
      <c r="E2568">
        <v>70504</v>
      </c>
      <c r="F2568">
        <v>7</v>
      </c>
      <c r="G2568">
        <f t="shared" si="63"/>
        <v>104345.92</v>
      </c>
    </row>
    <row r="2569" spans="1:7" x14ac:dyDescent="0.3">
      <c r="A2569">
        <v>2014</v>
      </c>
      <c r="B2569" t="str">
        <f t="shared" si="62"/>
        <v>2014.8.18</v>
      </c>
      <c r="C2569" t="s">
        <v>34</v>
      </c>
      <c r="D2569">
        <f>VLOOKUP(C2569,[1]StateCodeMapping!$A$2:$B$52,2,FALSE)</f>
        <v>18</v>
      </c>
      <c r="E2569">
        <v>70504</v>
      </c>
      <c r="F2569">
        <v>8</v>
      </c>
      <c r="G2569">
        <f t="shared" si="63"/>
        <v>115626.56000000001</v>
      </c>
    </row>
    <row r="2570" spans="1:7" x14ac:dyDescent="0.3">
      <c r="A2570">
        <v>2014</v>
      </c>
      <c r="B2570" t="str">
        <f t="shared" si="62"/>
        <v>2014.1.19</v>
      </c>
      <c r="C2570" t="s">
        <v>35</v>
      </c>
      <c r="D2570">
        <f>VLOOKUP(C2570,[1]StateCodeMapping!$A$2:$B$52,2,FALSE)</f>
        <v>19</v>
      </c>
      <c r="E2570">
        <v>76905</v>
      </c>
      <c r="F2570">
        <v>1</v>
      </c>
      <c r="G2570">
        <f t="shared" si="63"/>
        <v>39990.6</v>
      </c>
    </row>
    <row r="2571" spans="1:7" x14ac:dyDescent="0.3">
      <c r="A2571">
        <v>2014</v>
      </c>
      <c r="B2571" t="str">
        <f t="shared" si="62"/>
        <v>2014.2.19</v>
      </c>
      <c r="C2571" t="s">
        <v>35</v>
      </c>
      <c r="D2571">
        <f>VLOOKUP(C2571,[1]StateCodeMapping!$A$2:$B$52,2,FALSE)</f>
        <v>19</v>
      </c>
      <c r="E2571">
        <v>76905</v>
      </c>
      <c r="F2571">
        <v>2</v>
      </c>
      <c r="G2571">
        <f t="shared" si="63"/>
        <v>52295.4</v>
      </c>
    </row>
    <row r="2572" spans="1:7" x14ac:dyDescent="0.3">
      <c r="A2572">
        <v>2014</v>
      </c>
      <c r="B2572" t="str">
        <f t="shared" si="62"/>
        <v>2014.3.19</v>
      </c>
      <c r="C2572" t="s">
        <v>35</v>
      </c>
      <c r="D2572">
        <f>VLOOKUP(C2572,[1]StateCodeMapping!$A$2:$B$52,2,FALSE)</f>
        <v>19</v>
      </c>
      <c r="E2572">
        <v>76905</v>
      </c>
      <c r="F2572">
        <v>3</v>
      </c>
      <c r="G2572">
        <f t="shared" si="63"/>
        <v>64600.200000000004</v>
      </c>
    </row>
    <row r="2573" spans="1:7" x14ac:dyDescent="0.3">
      <c r="A2573">
        <v>2014</v>
      </c>
      <c r="B2573" t="str">
        <f t="shared" si="62"/>
        <v>2014.4.19</v>
      </c>
      <c r="C2573" t="s">
        <v>35</v>
      </c>
      <c r="D2573">
        <f>VLOOKUP(C2573,[1]StateCodeMapping!$A$2:$B$52,2,FALSE)</f>
        <v>19</v>
      </c>
      <c r="E2573">
        <v>76905</v>
      </c>
      <c r="F2573">
        <v>4</v>
      </c>
      <c r="G2573">
        <f t="shared" si="63"/>
        <v>76905</v>
      </c>
    </row>
    <row r="2574" spans="1:7" x14ac:dyDescent="0.3">
      <c r="A2574">
        <v>2014</v>
      </c>
      <c r="B2574" t="str">
        <f t="shared" si="62"/>
        <v>2014.5.19</v>
      </c>
      <c r="C2574" t="s">
        <v>35</v>
      </c>
      <c r="D2574">
        <f>VLOOKUP(C2574,[1]StateCodeMapping!$A$2:$B$52,2,FALSE)</f>
        <v>19</v>
      </c>
      <c r="E2574">
        <v>76905</v>
      </c>
      <c r="F2574">
        <v>5</v>
      </c>
      <c r="G2574">
        <f t="shared" si="63"/>
        <v>89209.800000000017</v>
      </c>
    </row>
    <row r="2575" spans="1:7" x14ac:dyDescent="0.3">
      <c r="A2575">
        <v>2014</v>
      </c>
      <c r="B2575" t="str">
        <f t="shared" si="62"/>
        <v>2014.6.19</v>
      </c>
      <c r="C2575" t="s">
        <v>35</v>
      </c>
      <c r="D2575">
        <f>VLOOKUP(C2575,[1]StateCodeMapping!$A$2:$B$52,2,FALSE)</f>
        <v>19</v>
      </c>
      <c r="E2575">
        <v>76905</v>
      </c>
      <c r="F2575">
        <v>6</v>
      </c>
      <c r="G2575">
        <f t="shared" si="63"/>
        <v>101514.6</v>
      </c>
    </row>
    <row r="2576" spans="1:7" x14ac:dyDescent="0.3">
      <c r="A2576">
        <v>2014</v>
      </c>
      <c r="B2576" t="str">
        <f t="shared" si="62"/>
        <v>2014.7.19</v>
      </c>
      <c r="C2576" t="s">
        <v>35</v>
      </c>
      <c r="D2576">
        <f>VLOOKUP(C2576,[1]StateCodeMapping!$A$2:$B$52,2,FALSE)</f>
        <v>19</v>
      </c>
      <c r="E2576">
        <v>76905</v>
      </c>
      <c r="F2576">
        <v>7</v>
      </c>
      <c r="G2576">
        <f t="shared" si="63"/>
        <v>113819.4</v>
      </c>
    </row>
    <row r="2577" spans="1:7" x14ac:dyDescent="0.3">
      <c r="A2577">
        <v>2014</v>
      </c>
      <c r="B2577" t="str">
        <f t="shared" si="62"/>
        <v>2014.8.19</v>
      </c>
      <c r="C2577" t="s">
        <v>35</v>
      </c>
      <c r="D2577">
        <f>VLOOKUP(C2577,[1]StateCodeMapping!$A$2:$B$52,2,FALSE)</f>
        <v>19</v>
      </c>
      <c r="E2577">
        <v>76905</v>
      </c>
      <c r="F2577">
        <v>8</v>
      </c>
      <c r="G2577">
        <f t="shared" si="63"/>
        <v>126124.20000000001</v>
      </c>
    </row>
    <row r="2578" spans="1:7" x14ac:dyDescent="0.3">
      <c r="A2578">
        <v>2014</v>
      </c>
      <c r="B2578" t="str">
        <f t="shared" si="62"/>
        <v>2014.1.20</v>
      </c>
      <c r="C2578" t="s">
        <v>36</v>
      </c>
      <c r="D2578">
        <f>VLOOKUP(C2578,[1]StateCodeMapping!$A$2:$B$52,2,FALSE)</f>
        <v>20</v>
      </c>
      <c r="E2578">
        <v>74073</v>
      </c>
      <c r="F2578">
        <v>1</v>
      </c>
      <c r="G2578">
        <f t="shared" si="63"/>
        <v>38517.96</v>
      </c>
    </row>
    <row r="2579" spans="1:7" x14ac:dyDescent="0.3">
      <c r="A2579">
        <v>2014</v>
      </c>
      <c r="B2579" t="str">
        <f t="shared" si="62"/>
        <v>2014.2.20</v>
      </c>
      <c r="C2579" t="s">
        <v>36</v>
      </c>
      <c r="D2579">
        <f>VLOOKUP(C2579,[1]StateCodeMapping!$A$2:$B$52,2,FALSE)</f>
        <v>20</v>
      </c>
      <c r="E2579">
        <v>74073</v>
      </c>
      <c r="F2579">
        <v>2</v>
      </c>
      <c r="G2579">
        <f t="shared" si="63"/>
        <v>50369.640000000007</v>
      </c>
    </row>
    <row r="2580" spans="1:7" x14ac:dyDescent="0.3">
      <c r="A2580">
        <v>2014</v>
      </c>
      <c r="B2580" t="str">
        <f t="shared" si="62"/>
        <v>2014.3.20</v>
      </c>
      <c r="C2580" t="s">
        <v>36</v>
      </c>
      <c r="D2580">
        <f>VLOOKUP(C2580,[1]StateCodeMapping!$A$2:$B$52,2,FALSE)</f>
        <v>20</v>
      </c>
      <c r="E2580">
        <v>74073</v>
      </c>
      <c r="F2580">
        <v>3</v>
      </c>
      <c r="G2580">
        <f t="shared" si="63"/>
        <v>62221.320000000007</v>
      </c>
    </row>
    <row r="2581" spans="1:7" x14ac:dyDescent="0.3">
      <c r="A2581">
        <v>2014</v>
      </c>
      <c r="B2581" t="str">
        <f t="shared" si="62"/>
        <v>2014.4.20</v>
      </c>
      <c r="C2581" t="s">
        <v>36</v>
      </c>
      <c r="D2581">
        <f>VLOOKUP(C2581,[1]StateCodeMapping!$A$2:$B$52,2,FALSE)</f>
        <v>20</v>
      </c>
      <c r="E2581">
        <v>74073</v>
      </c>
      <c r="F2581">
        <v>4</v>
      </c>
      <c r="G2581">
        <f t="shared" si="63"/>
        <v>74073</v>
      </c>
    </row>
    <row r="2582" spans="1:7" x14ac:dyDescent="0.3">
      <c r="A2582">
        <v>2014</v>
      </c>
      <c r="B2582" t="str">
        <f t="shared" si="62"/>
        <v>2014.5.20</v>
      </c>
      <c r="C2582" t="s">
        <v>36</v>
      </c>
      <c r="D2582">
        <f>VLOOKUP(C2582,[1]StateCodeMapping!$A$2:$B$52,2,FALSE)</f>
        <v>20</v>
      </c>
      <c r="E2582">
        <v>74073</v>
      </c>
      <c r="F2582">
        <v>5</v>
      </c>
      <c r="G2582">
        <f t="shared" si="63"/>
        <v>85924.680000000008</v>
      </c>
    </row>
    <row r="2583" spans="1:7" x14ac:dyDescent="0.3">
      <c r="A2583">
        <v>2014</v>
      </c>
      <c r="B2583" t="str">
        <f t="shared" si="62"/>
        <v>2014.6.20</v>
      </c>
      <c r="C2583" t="s">
        <v>36</v>
      </c>
      <c r="D2583">
        <f>VLOOKUP(C2583,[1]StateCodeMapping!$A$2:$B$52,2,FALSE)</f>
        <v>20</v>
      </c>
      <c r="E2583">
        <v>74073</v>
      </c>
      <c r="F2583">
        <v>6</v>
      </c>
      <c r="G2583">
        <f t="shared" si="63"/>
        <v>97776.36</v>
      </c>
    </row>
    <row r="2584" spans="1:7" x14ac:dyDescent="0.3">
      <c r="A2584">
        <v>2014</v>
      </c>
      <c r="B2584" t="str">
        <f t="shared" si="62"/>
        <v>2014.7.20</v>
      </c>
      <c r="C2584" t="s">
        <v>36</v>
      </c>
      <c r="D2584">
        <f>VLOOKUP(C2584,[1]StateCodeMapping!$A$2:$B$52,2,FALSE)</f>
        <v>20</v>
      </c>
      <c r="E2584">
        <v>74073</v>
      </c>
      <c r="F2584">
        <v>7</v>
      </c>
      <c r="G2584">
        <f t="shared" si="63"/>
        <v>109628.04</v>
      </c>
    </row>
    <row r="2585" spans="1:7" x14ac:dyDescent="0.3">
      <c r="A2585">
        <v>2014</v>
      </c>
      <c r="B2585" t="str">
        <f t="shared" si="62"/>
        <v>2014.8.20</v>
      </c>
      <c r="C2585" t="s">
        <v>36</v>
      </c>
      <c r="D2585">
        <f>VLOOKUP(C2585,[1]StateCodeMapping!$A$2:$B$52,2,FALSE)</f>
        <v>20</v>
      </c>
      <c r="E2585">
        <v>74073</v>
      </c>
      <c r="F2585">
        <v>8</v>
      </c>
      <c r="G2585">
        <f t="shared" si="63"/>
        <v>121479.72000000002</v>
      </c>
    </row>
    <row r="2586" spans="1:7" x14ac:dyDescent="0.3">
      <c r="A2586">
        <v>2014</v>
      </c>
      <c r="B2586" t="str">
        <f t="shared" si="62"/>
        <v>2014.1.21</v>
      </c>
      <c r="C2586" t="s">
        <v>37</v>
      </c>
      <c r="D2586">
        <f>VLOOKUP(C2586,[1]StateCodeMapping!$A$2:$B$52,2,FALSE)</f>
        <v>21</v>
      </c>
      <c r="E2586">
        <v>65968</v>
      </c>
      <c r="F2586">
        <v>1</v>
      </c>
      <c r="G2586">
        <f t="shared" si="63"/>
        <v>34303.360000000001</v>
      </c>
    </row>
    <row r="2587" spans="1:7" x14ac:dyDescent="0.3">
      <c r="A2587">
        <v>2014</v>
      </c>
      <c r="B2587" t="str">
        <f t="shared" si="62"/>
        <v>2014.2.21</v>
      </c>
      <c r="C2587" t="s">
        <v>37</v>
      </c>
      <c r="D2587">
        <f>VLOOKUP(C2587,[1]StateCodeMapping!$A$2:$B$52,2,FALSE)</f>
        <v>21</v>
      </c>
      <c r="E2587">
        <v>65968</v>
      </c>
      <c r="F2587">
        <v>2</v>
      </c>
      <c r="G2587">
        <f t="shared" si="63"/>
        <v>44858.240000000005</v>
      </c>
    </row>
    <row r="2588" spans="1:7" x14ac:dyDescent="0.3">
      <c r="A2588">
        <v>2014</v>
      </c>
      <c r="B2588" t="str">
        <f t="shared" si="62"/>
        <v>2014.3.21</v>
      </c>
      <c r="C2588" t="s">
        <v>37</v>
      </c>
      <c r="D2588">
        <f>VLOOKUP(C2588,[1]StateCodeMapping!$A$2:$B$52,2,FALSE)</f>
        <v>21</v>
      </c>
      <c r="E2588">
        <v>65968</v>
      </c>
      <c r="F2588">
        <v>3</v>
      </c>
      <c r="G2588">
        <f t="shared" si="63"/>
        <v>55413.120000000003</v>
      </c>
    </row>
    <row r="2589" spans="1:7" x14ac:dyDescent="0.3">
      <c r="A2589">
        <v>2014</v>
      </c>
      <c r="B2589" t="str">
        <f t="shared" si="62"/>
        <v>2014.4.21</v>
      </c>
      <c r="C2589" t="s">
        <v>37</v>
      </c>
      <c r="D2589">
        <f>VLOOKUP(C2589,[1]StateCodeMapping!$A$2:$B$52,2,FALSE)</f>
        <v>21</v>
      </c>
      <c r="E2589">
        <v>65968</v>
      </c>
      <c r="F2589">
        <v>4</v>
      </c>
      <c r="G2589">
        <f t="shared" si="63"/>
        <v>65968</v>
      </c>
    </row>
    <row r="2590" spans="1:7" x14ac:dyDescent="0.3">
      <c r="A2590">
        <v>2014</v>
      </c>
      <c r="B2590" t="str">
        <f t="shared" si="62"/>
        <v>2014.5.21</v>
      </c>
      <c r="C2590" t="s">
        <v>37</v>
      </c>
      <c r="D2590">
        <f>VLOOKUP(C2590,[1]StateCodeMapping!$A$2:$B$52,2,FALSE)</f>
        <v>21</v>
      </c>
      <c r="E2590">
        <v>65968</v>
      </c>
      <c r="F2590">
        <v>5</v>
      </c>
      <c r="G2590">
        <f t="shared" si="63"/>
        <v>76522.880000000005</v>
      </c>
    </row>
    <row r="2591" spans="1:7" x14ac:dyDescent="0.3">
      <c r="A2591">
        <v>2014</v>
      </c>
      <c r="B2591" t="str">
        <f t="shared" si="62"/>
        <v>2014.6.21</v>
      </c>
      <c r="C2591" t="s">
        <v>37</v>
      </c>
      <c r="D2591">
        <f>VLOOKUP(C2591,[1]StateCodeMapping!$A$2:$B$52,2,FALSE)</f>
        <v>21</v>
      </c>
      <c r="E2591">
        <v>65968</v>
      </c>
      <c r="F2591">
        <v>6</v>
      </c>
      <c r="G2591">
        <f t="shared" si="63"/>
        <v>87077.760000000009</v>
      </c>
    </row>
    <row r="2592" spans="1:7" x14ac:dyDescent="0.3">
      <c r="A2592">
        <v>2014</v>
      </c>
      <c r="B2592" t="str">
        <f t="shared" si="62"/>
        <v>2014.7.21</v>
      </c>
      <c r="C2592" t="s">
        <v>37</v>
      </c>
      <c r="D2592">
        <f>VLOOKUP(C2592,[1]StateCodeMapping!$A$2:$B$52,2,FALSE)</f>
        <v>21</v>
      </c>
      <c r="E2592">
        <v>65968</v>
      </c>
      <c r="F2592">
        <v>7</v>
      </c>
      <c r="G2592">
        <f t="shared" si="63"/>
        <v>97632.639999999999</v>
      </c>
    </row>
    <row r="2593" spans="1:7" x14ac:dyDescent="0.3">
      <c r="A2593">
        <v>2014</v>
      </c>
      <c r="B2593" t="str">
        <f t="shared" si="62"/>
        <v>2014.8.21</v>
      </c>
      <c r="C2593" t="s">
        <v>37</v>
      </c>
      <c r="D2593">
        <f>VLOOKUP(C2593,[1]StateCodeMapping!$A$2:$B$52,2,FALSE)</f>
        <v>21</v>
      </c>
      <c r="E2593">
        <v>65968</v>
      </c>
      <c r="F2593">
        <v>8</v>
      </c>
      <c r="G2593">
        <f t="shared" si="63"/>
        <v>108187.52</v>
      </c>
    </row>
    <row r="2594" spans="1:7" x14ac:dyDescent="0.3">
      <c r="A2594">
        <v>2014</v>
      </c>
      <c r="B2594" t="str">
        <f t="shared" si="62"/>
        <v>2014.1.22</v>
      </c>
      <c r="C2594" t="s">
        <v>7</v>
      </c>
      <c r="D2594">
        <f>VLOOKUP(C2594,[1]StateCodeMapping!$A$2:$B$52,2,FALSE)</f>
        <v>22</v>
      </c>
      <c r="E2594">
        <v>68964</v>
      </c>
      <c r="F2594">
        <v>1</v>
      </c>
      <c r="G2594">
        <f t="shared" si="63"/>
        <v>35861.279999999999</v>
      </c>
    </row>
    <row r="2595" spans="1:7" x14ac:dyDescent="0.3">
      <c r="A2595">
        <v>2014</v>
      </c>
      <c r="B2595" t="str">
        <f t="shared" si="62"/>
        <v>2014.2.22</v>
      </c>
      <c r="C2595" t="s">
        <v>7</v>
      </c>
      <c r="D2595">
        <f>VLOOKUP(C2595,[1]StateCodeMapping!$A$2:$B$52,2,FALSE)</f>
        <v>22</v>
      </c>
      <c r="E2595">
        <v>68964</v>
      </c>
      <c r="F2595">
        <v>2</v>
      </c>
      <c r="G2595">
        <f t="shared" si="63"/>
        <v>46895.520000000004</v>
      </c>
    </row>
    <row r="2596" spans="1:7" x14ac:dyDescent="0.3">
      <c r="A2596">
        <v>2014</v>
      </c>
      <c r="B2596" t="str">
        <f t="shared" si="62"/>
        <v>2014.3.22</v>
      </c>
      <c r="C2596" t="s">
        <v>7</v>
      </c>
      <c r="D2596">
        <f>VLOOKUP(C2596,[1]StateCodeMapping!$A$2:$B$52,2,FALSE)</f>
        <v>22</v>
      </c>
      <c r="E2596">
        <v>68964</v>
      </c>
      <c r="F2596">
        <v>3</v>
      </c>
      <c r="G2596">
        <f t="shared" si="63"/>
        <v>57929.760000000002</v>
      </c>
    </row>
    <row r="2597" spans="1:7" x14ac:dyDescent="0.3">
      <c r="A2597">
        <v>2014</v>
      </c>
      <c r="B2597" t="str">
        <f t="shared" si="62"/>
        <v>2014.4.22</v>
      </c>
      <c r="C2597" t="s">
        <v>7</v>
      </c>
      <c r="D2597">
        <f>VLOOKUP(C2597,[1]StateCodeMapping!$A$2:$B$52,2,FALSE)</f>
        <v>22</v>
      </c>
      <c r="E2597">
        <v>68964</v>
      </c>
      <c r="F2597">
        <v>4</v>
      </c>
      <c r="G2597">
        <f t="shared" si="63"/>
        <v>68964</v>
      </c>
    </row>
    <row r="2598" spans="1:7" x14ac:dyDescent="0.3">
      <c r="A2598">
        <v>2014</v>
      </c>
      <c r="B2598" t="str">
        <f t="shared" si="62"/>
        <v>2014.5.22</v>
      </c>
      <c r="C2598" t="s">
        <v>7</v>
      </c>
      <c r="D2598">
        <f>VLOOKUP(C2598,[1]StateCodeMapping!$A$2:$B$52,2,FALSE)</f>
        <v>22</v>
      </c>
      <c r="E2598">
        <v>68964</v>
      </c>
      <c r="F2598">
        <v>5</v>
      </c>
      <c r="G2598">
        <f t="shared" si="63"/>
        <v>79998.240000000005</v>
      </c>
    </row>
    <row r="2599" spans="1:7" x14ac:dyDescent="0.3">
      <c r="A2599">
        <v>2014</v>
      </c>
      <c r="B2599" t="str">
        <f t="shared" si="62"/>
        <v>2014.6.22</v>
      </c>
      <c r="C2599" t="s">
        <v>7</v>
      </c>
      <c r="D2599">
        <f>VLOOKUP(C2599,[1]StateCodeMapping!$A$2:$B$52,2,FALSE)</f>
        <v>22</v>
      </c>
      <c r="E2599">
        <v>68964</v>
      </c>
      <c r="F2599">
        <v>6</v>
      </c>
      <c r="G2599">
        <f t="shared" si="63"/>
        <v>91032.48000000001</v>
      </c>
    </row>
    <row r="2600" spans="1:7" x14ac:dyDescent="0.3">
      <c r="A2600">
        <v>2014</v>
      </c>
      <c r="B2600" t="str">
        <f t="shared" si="62"/>
        <v>2014.7.22</v>
      </c>
      <c r="C2600" t="s">
        <v>7</v>
      </c>
      <c r="D2600">
        <f>VLOOKUP(C2600,[1]StateCodeMapping!$A$2:$B$52,2,FALSE)</f>
        <v>22</v>
      </c>
      <c r="E2600">
        <v>68964</v>
      </c>
      <c r="F2600">
        <v>7</v>
      </c>
      <c r="G2600">
        <f t="shared" si="63"/>
        <v>102066.72</v>
      </c>
    </row>
    <row r="2601" spans="1:7" x14ac:dyDescent="0.3">
      <c r="A2601">
        <v>2014</v>
      </c>
      <c r="B2601" t="str">
        <f t="shared" si="62"/>
        <v>2014.8.22</v>
      </c>
      <c r="C2601" t="s">
        <v>7</v>
      </c>
      <c r="D2601">
        <f>VLOOKUP(C2601,[1]StateCodeMapping!$A$2:$B$52,2,FALSE)</f>
        <v>22</v>
      </c>
      <c r="E2601">
        <v>68964</v>
      </c>
      <c r="F2601">
        <v>8</v>
      </c>
      <c r="G2601">
        <f t="shared" si="63"/>
        <v>113100.96</v>
      </c>
    </row>
    <row r="2602" spans="1:7" x14ac:dyDescent="0.3">
      <c r="A2602">
        <v>2014</v>
      </c>
      <c r="B2602" t="str">
        <f t="shared" si="62"/>
        <v>2014.1.23</v>
      </c>
      <c r="C2602" t="s">
        <v>38</v>
      </c>
      <c r="D2602">
        <f>VLOOKUP(C2602,[1]StateCodeMapping!$A$2:$B$52,2,FALSE)</f>
        <v>23</v>
      </c>
      <c r="E2602">
        <v>74481</v>
      </c>
      <c r="F2602">
        <v>1</v>
      </c>
      <c r="G2602">
        <f t="shared" si="63"/>
        <v>38730.120000000003</v>
      </c>
    </row>
    <row r="2603" spans="1:7" x14ac:dyDescent="0.3">
      <c r="A2603">
        <v>2014</v>
      </c>
      <c r="B2603" t="str">
        <f t="shared" si="62"/>
        <v>2014.2.23</v>
      </c>
      <c r="C2603" t="s">
        <v>38</v>
      </c>
      <c r="D2603">
        <f>VLOOKUP(C2603,[1]StateCodeMapping!$A$2:$B$52,2,FALSE)</f>
        <v>23</v>
      </c>
      <c r="E2603">
        <v>74481</v>
      </c>
      <c r="F2603">
        <v>2</v>
      </c>
      <c r="G2603">
        <f t="shared" si="63"/>
        <v>50647.08</v>
      </c>
    </row>
    <row r="2604" spans="1:7" x14ac:dyDescent="0.3">
      <c r="A2604">
        <v>2014</v>
      </c>
      <c r="B2604" t="str">
        <f t="shared" si="62"/>
        <v>2014.3.23</v>
      </c>
      <c r="C2604" t="s">
        <v>38</v>
      </c>
      <c r="D2604">
        <f>VLOOKUP(C2604,[1]StateCodeMapping!$A$2:$B$52,2,FALSE)</f>
        <v>23</v>
      </c>
      <c r="E2604">
        <v>74481</v>
      </c>
      <c r="F2604">
        <v>3</v>
      </c>
      <c r="G2604">
        <f t="shared" si="63"/>
        <v>62564.040000000008</v>
      </c>
    </row>
    <row r="2605" spans="1:7" x14ac:dyDescent="0.3">
      <c r="A2605">
        <v>2014</v>
      </c>
      <c r="B2605" t="str">
        <f t="shared" si="62"/>
        <v>2014.4.23</v>
      </c>
      <c r="C2605" t="s">
        <v>38</v>
      </c>
      <c r="D2605">
        <f>VLOOKUP(C2605,[1]StateCodeMapping!$A$2:$B$52,2,FALSE)</f>
        <v>23</v>
      </c>
      <c r="E2605">
        <v>74481</v>
      </c>
      <c r="F2605">
        <v>4</v>
      </c>
      <c r="G2605">
        <f t="shared" si="63"/>
        <v>74481</v>
      </c>
    </row>
    <row r="2606" spans="1:7" x14ac:dyDescent="0.3">
      <c r="A2606">
        <v>2014</v>
      </c>
      <c r="B2606" t="str">
        <f t="shared" si="62"/>
        <v>2014.5.23</v>
      </c>
      <c r="C2606" t="s">
        <v>38</v>
      </c>
      <c r="D2606">
        <f>VLOOKUP(C2606,[1]StateCodeMapping!$A$2:$B$52,2,FALSE)</f>
        <v>23</v>
      </c>
      <c r="E2606">
        <v>74481</v>
      </c>
      <c r="F2606">
        <v>5</v>
      </c>
      <c r="G2606">
        <f t="shared" si="63"/>
        <v>86397.96</v>
      </c>
    </row>
    <row r="2607" spans="1:7" x14ac:dyDescent="0.3">
      <c r="A2607">
        <v>2014</v>
      </c>
      <c r="B2607" t="str">
        <f t="shared" si="62"/>
        <v>2014.6.23</v>
      </c>
      <c r="C2607" t="s">
        <v>38</v>
      </c>
      <c r="D2607">
        <f>VLOOKUP(C2607,[1]StateCodeMapping!$A$2:$B$52,2,FALSE)</f>
        <v>23</v>
      </c>
      <c r="E2607">
        <v>74481</v>
      </c>
      <c r="F2607">
        <v>6</v>
      </c>
      <c r="G2607">
        <f t="shared" si="63"/>
        <v>98314.92</v>
      </c>
    </row>
    <row r="2608" spans="1:7" x14ac:dyDescent="0.3">
      <c r="A2608">
        <v>2014</v>
      </c>
      <c r="B2608" t="str">
        <f t="shared" si="62"/>
        <v>2014.7.23</v>
      </c>
      <c r="C2608" t="s">
        <v>38</v>
      </c>
      <c r="D2608">
        <f>VLOOKUP(C2608,[1]StateCodeMapping!$A$2:$B$52,2,FALSE)</f>
        <v>23</v>
      </c>
      <c r="E2608">
        <v>74481</v>
      </c>
      <c r="F2608">
        <v>7</v>
      </c>
      <c r="G2608">
        <f t="shared" si="63"/>
        <v>110231.88</v>
      </c>
    </row>
    <row r="2609" spans="1:7" x14ac:dyDescent="0.3">
      <c r="A2609">
        <v>2014</v>
      </c>
      <c r="B2609" t="str">
        <f t="shared" si="62"/>
        <v>2014.8.23</v>
      </c>
      <c r="C2609" t="s">
        <v>38</v>
      </c>
      <c r="D2609">
        <f>VLOOKUP(C2609,[1]StateCodeMapping!$A$2:$B$52,2,FALSE)</f>
        <v>23</v>
      </c>
      <c r="E2609">
        <v>74481</v>
      </c>
      <c r="F2609">
        <v>8</v>
      </c>
      <c r="G2609">
        <f t="shared" si="63"/>
        <v>122148.84000000001</v>
      </c>
    </row>
    <row r="2610" spans="1:7" x14ac:dyDescent="0.3">
      <c r="A2610">
        <v>2014</v>
      </c>
      <c r="B2610" t="str">
        <f t="shared" si="62"/>
        <v>2014.1.24</v>
      </c>
      <c r="C2610" t="s">
        <v>39</v>
      </c>
      <c r="D2610">
        <f>VLOOKUP(C2610,[1]StateCodeMapping!$A$2:$B$52,2,FALSE)</f>
        <v>24</v>
      </c>
      <c r="E2610">
        <v>105348</v>
      </c>
      <c r="F2610">
        <v>1</v>
      </c>
      <c r="G2610">
        <f t="shared" si="63"/>
        <v>54780.959999999999</v>
      </c>
    </row>
    <row r="2611" spans="1:7" x14ac:dyDescent="0.3">
      <c r="A2611">
        <v>2014</v>
      </c>
      <c r="B2611" t="str">
        <f t="shared" si="62"/>
        <v>2014.2.24</v>
      </c>
      <c r="C2611" t="s">
        <v>39</v>
      </c>
      <c r="D2611">
        <f>VLOOKUP(C2611,[1]StateCodeMapping!$A$2:$B$52,2,FALSE)</f>
        <v>24</v>
      </c>
      <c r="E2611">
        <v>105348</v>
      </c>
      <c r="F2611">
        <v>2</v>
      </c>
      <c r="G2611">
        <f t="shared" si="63"/>
        <v>71636.639999999999</v>
      </c>
    </row>
    <row r="2612" spans="1:7" x14ac:dyDescent="0.3">
      <c r="A2612">
        <v>2014</v>
      </c>
      <c r="B2612" t="str">
        <f t="shared" si="62"/>
        <v>2014.3.24</v>
      </c>
      <c r="C2612" t="s">
        <v>39</v>
      </c>
      <c r="D2612">
        <f>VLOOKUP(C2612,[1]StateCodeMapping!$A$2:$B$52,2,FALSE)</f>
        <v>24</v>
      </c>
      <c r="E2612">
        <v>105348</v>
      </c>
      <c r="F2612">
        <v>3</v>
      </c>
      <c r="G2612">
        <f t="shared" si="63"/>
        <v>88492.32</v>
      </c>
    </row>
    <row r="2613" spans="1:7" x14ac:dyDescent="0.3">
      <c r="A2613">
        <v>2014</v>
      </c>
      <c r="B2613" t="str">
        <f t="shared" si="62"/>
        <v>2014.4.24</v>
      </c>
      <c r="C2613" t="s">
        <v>39</v>
      </c>
      <c r="D2613">
        <f>VLOOKUP(C2613,[1]StateCodeMapping!$A$2:$B$52,2,FALSE)</f>
        <v>24</v>
      </c>
      <c r="E2613">
        <v>105348</v>
      </c>
      <c r="F2613">
        <v>4</v>
      </c>
      <c r="G2613">
        <f t="shared" si="63"/>
        <v>105348</v>
      </c>
    </row>
    <row r="2614" spans="1:7" x14ac:dyDescent="0.3">
      <c r="A2614">
        <v>2014</v>
      </c>
      <c r="B2614" t="str">
        <f t="shared" si="62"/>
        <v>2014.5.24</v>
      </c>
      <c r="C2614" t="s">
        <v>39</v>
      </c>
      <c r="D2614">
        <f>VLOOKUP(C2614,[1]StateCodeMapping!$A$2:$B$52,2,FALSE)</f>
        <v>24</v>
      </c>
      <c r="E2614">
        <v>105348</v>
      </c>
      <c r="F2614">
        <v>5</v>
      </c>
      <c r="G2614">
        <f t="shared" si="63"/>
        <v>122203.68000000002</v>
      </c>
    </row>
    <row r="2615" spans="1:7" x14ac:dyDescent="0.3">
      <c r="A2615">
        <v>2014</v>
      </c>
      <c r="B2615" t="str">
        <f t="shared" si="62"/>
        <v>2014.6.24</v>
      </c>
      <c r="C2615" t="s">
        <v>39</v>
      </c>
      <c r="D2615">
        <f>VLOOKUP(C2615,[1]StateCodeMapping!$A$2:$B$52,2,FALSE)</f>
        <v>24</v>
      </c>
      <c r="E2615">
        <v>105348</v>
      </c>
      <c r="F2615">
        <v>6</v>
      </c>
      <c r="G2615">
        <f t="shared" si="63"/>
        <v>139059.36000000002</v>
      </c>
    </row>
    <row r="2616" spans="1:7" x14ac:dyDescent="0.3">
      <c r="A2616">
        <v>2014</v>
      </c>
      <c r="B2616" t="str">
        <f t="shared" si="62"/>
        <v>2014.7.24</v>
      </c>
      <c r="C2616" t="s">
        <v>39</v>
      </c>
      <c r="D2616">
        <f>VLOOKUP(C2616,[1]StateCodeMapping!$A$2:$B$52,2,FALSE)</f>
        <v>24</v>
      </c>
      <c r="E2616">
        <v>105348</v>
      </c>
      <c r="F2616">
        <v>7</v>
      </c>
      <c r="G2616">
        <f t="shared" si="63"/>
        <v>155915.04</v>
      </c>
    </row>
    <row r="2617" spans="1:7" x14ac:dyDescent="0.3">
      <c r="A2617">
        <v>2014</v>
      </c>
      <c r="B2617" t="str">
        <f t="shared" si="62"/>
        <v>2014.8.24</v>
      </c>
      <c r="C2617" t="s">
        <v>39</v>
      </c>
      <c r="D2617">
        <f>VLOOKUP(C2617,[1]StateCodeMapping!$A$2:$B$52,2,FALSE)</f>
        <v>24</v>
      </c>
      <c r="E2617">
        <v>105348</v>
      </c>
      <c r="F2617">
        <v>8</v>
      </c>
      <c r="G2617">
        <f t="shared" si="63"/>
        <v>172770.72</v>
      </c>
    </row>
    <row r="2618" spans="1:7" x14ac:dyDescent="0.3">
      <c r="A2618">
        <v>2014</v>
      </c>
      <c r="B2618" t="str">
        <f t="shared" si="62"/>
        <v>2014.1.25</v>
      </c>
      <c r="C2618" t="s">
        <v>40</v>
      </c>
      <c r="D2618">
        <f>VLOOKUP(C2618,[1]StateCodeMapping!$A$2:$B$52,2,FALSE)</f>
        <v>25</v>
      </c>
      <c r="E2618">
        <v>102773</v>
      </c>
      <c r="F2618">
        <v>1</v>
      </c>
      <c r="G2618">
        <f t="shared" si="63"/>
        <v>53441.96</v>
      </c>
    </row>
    <row r="2619" spans="1:7" x14ac:dyDescent="0.3">
      <c r="A2619">
        <v>2014</v>
      </c>
      <c r="B2619" t="str">
        <f t="shared" si="62"/>
        <v>2014.2.25</v>
      </c>
      <c r="C2619" t="s">
        <v>40</v>
      </c>
      <c r="D2619">
        <f>VLOOKUP(C2619,[1]StateCodeMapping!$A$2:$B$52,2,FALSE)</f>
        <v>25</v>
      </c>
      <c r="E2619">
        <v>102773</v>
      </c>
      <c r="F2619">
        <v>2</v>
      </c>
      <c r="G2619">
        <f t="shared" si="63"/>
        <v>69885.64</v>
      </c>
    </row>
    <row r="2620" spans="1:7" x14ac:dyDescent="0.3">
      <c r="A2620">
        <v>2014</v>
      </c>
      <c r="B2620" t="str">
        <f t="shared" si="62"/>
        <v>2014.3.25</v>
      </c>
      <c r="C2620" t="s">
        <v>40</v>
      </c>
      <c r="D2620">
        <f>VLOOKUP(C2620,[1]StateCodeMapping!$A$2:$B$52,2,FALSE)</f>
        <v>25</v>
      </c>
      <c r="E2620">
        <v>102773</v>
      </c>
      <c r="F2620">
        <v>3</v>
      </c>
      <c r="G2620">
        <f t="shared" si="63"/>
        <v>86329.32</v>
      </c>
    </row>
    <row r="2621" spans="1:7" x14ac:dyDescent="0.3">
      <c r="A2621">
        <v>2014</v>
      </c>
      <c r="B2621" t="str">
        <f t="shared" si="62"/>
        <v>2014.4.25</v>
      </c>
      <c r="C2621" t="s">
        <v>40</v>
      </c>
      <c r="D2621">
        <f>VLOOKUP(C2621,[1]StateCodeMapping!$A$2:$B$52,2,FALSE)</f>
        <v>25</v>
      </c>
      <c r="E2621">
        <v>102773</v>
      </c>
      <c r="F2621">
        <v>4</v>
      </c>
      <c r="G2621">
        <f t="shared" si="63"/>
        <v>102773</v>
      </c>
    </row>
    <row r="2622" spans="1:7" x14ac:dyDescent="0.3">
      <c r="A2622">
        <v>2014</v>
      </c>
      <c r="B2622" t="str">
        <f t="shared" si="62"/>
        <v>2014.5.25</v>
      </c>
      <c r="C2622" t="s">
        <v>40</v>
      </c>
      <c r="D2622">
        <f>VLOOKUP(C2622,[1]StateCodeMapping!$A$2:$B$52,2,FALSE)</f>
        <v>25</v>
      </c>
      <c r="E2622">
        <v>102773</v>
      </c>
      <c r="F2622">
        <v>5</v>
      </c>
      <c r="G2622">
        <f t="shared" si="63"/>
        <v>119216.68000000001</v>
      </c>
    </row>
    <row r="2623" spans="1:7" x14ac:dyDescent="0.3">
      <c r="A2623">
        <v>2014</v>
      </c>
      <c r="B2623" t="str">
        <f t="shared" si="62"/>
        <v>2014.6.25</v>
      </c>
      <c r="C2623" t="s">
        <v>40</v>
      </c>
      <c r="D2623">
        <f>VLOOKUP(C2623,[1]StateCodeMapping!$A$2:$B$52,2,FALSE)</f>
        <v>25</v>
      </c>
      <c r="E2623">
        <v>102773</v>
      </c>
      <c r="F2623">
        <v>6</v>
      </c>
      <c r="G2623">
        <f t="shared" si="63"/>
        <v>135660.36000000002</v>
      </c>
    </row>
    <row r="2624" spans="1:7" x14ac:dyDescent="0.3">
      <c r="A2624">
        <v>2014</v>
      </c>
      <c r="B2624" t="str">
        <f t="shared" si="62"/>
        <v>2014.7.25</v>
      </c>
      <c r="C2624" t="s">
        <v>40</v>
      </c>
      <c r="D2624">
        <f>VLOOKUP(C2624,[1]StateCodeMapping!$A$2:$B$52,2,FALSE)</f>
        <v>25</v>
      </c>
      <c r="E2624">
        <v>102773</v>
      </c>
      <c r="F2624">
        <v>7</v>
      </c>
      <c r="G2624">
        <f t="shared" si="63"/>
        <v>152104.04</v>
      </c>
    </row>
    <row r="2625" spans="1:7" x14ac:dyDescent="0.3">
      <c r="A2625">
        <v>2014</v>
      </c>
      <c r="B2625" t="str">
        <f t="shared" si="62"/>
        <v>2014.8.25</v>
      </c>
      <c r="C2625" t="s">
        <v>40</v>
      </c>
      <c r="D2625">
        <f>VLOOKUP(C2625,[1]StateCodeMapping!$A$2:$B$52,2,FALSE)</f>
        <v>25</v>
      </c>
      <c r="E2625">
        <v>102773</v>
      </c>
      <c r="F2625">
        <v>8</v>
      </c>
      <c r="G2625">
        <f t="shared" si="63"/>
        <v>168547.72</v>
      </c>
    </row>
    <row r="2626" spans="1:7" x14ac:dyDescent="0.3">
      <c r="A2626">
        <v>2014</v>
      </c>
      <c r="B2626" t="str">
        <f t="shared" ref="B2626:B2689" si="64">A2626&amp;"."&amp;F2626&amp;"."&amp;D2626</f>
        <v>2014.1.26</v>
      </c>
      <c r="C2626" t="s">
        <v>41</v>
      </c>
      <c r="D2626">
        <f>VLOOKUP(C2626,[1]StateCodeMapping!$A$2:$B$52,2,FALSE)</f>
        <v>26</v>
      </c>
      <c r="E2626">
        <v>73354</v>
      </c>
      <c r="F2626">
        <v>1</v>
      </c>
      <c r="G2626">
        <f t="shared" ref="G2626:G2689" si="65">E2626*(0.52+(F2626-1)*0.16)</f>
        <v>38144.080000000002</v>
      </c>
    </row>
    <row r="2627" spans="1:7" x14ac:dyDescent="0.3">
      <c r="A2627">
        <v>2014</v>
      </c>
      <c r="B2627" t="str">
        <f t="shared" si="64"/>
        <v>2014.2.26</v>
      </c>
      <c r="C2627" t="s">
        <v>41</v>
      </c>
      <c r="D2627">
        <f>VLOOKUP(C2627,[1]StateCodeMapping!$A$2:$B$52,2,FALSE)</f>
        <v>26</v>
      </c>
      <c r="E2627">
        <v>73354</v>
      </c>
      <c r="F2627">
        <v>2</v>
      </c>
      <c r="G2627">
        <f t="shared" si="65"/>
        <v>49880.72</v>
      </c>
    </row>
    <row r="2628" spans="1:7" x14ac:dyDescent="0.3">
      <c r="A2628">
        <v>2014</v>
      </c>
      <c r="B2628" t="str">
        <f t="shared" si="64"/>
        <v>2014.3.26</v>
      </c>
      <c r="C2628" t="s">
        <v>41</v>
      </c>
      <c r="D2628">
        <f>VLOOKUP(C2628,[1]StateCodeMapping!$A$2:$B$52,2,FALSE)</f>
        <v>26</v>
      </c>
      <c r="E2628">
        <v>73354</v>
      </c>
      <c r="F2628">
        <v>3</v>
      </c>
      <c r="G2628">
        <f t="shared" si="65"/>
        <v>61617.360000000008</v>
      </c>
    </row>
    <row r="2629" spans="1:7" x14ac:dyDescent="0.3">
      <c r="A2629">
        <v>2014</v>
      </c>
      <c r="B2629" t="str">
        <f t="shared" si="64"/>
        <v>2014.4.26</v>
      </c>
      <c r="C2629" t="s">
        <v>41</v>
      </c>
      <c r="D2629">
        <f>VLOOKUP(C2629,[1]StateCodeMapping!$A$2:$B$52,2,FALSE)</f>
        <v>26</v>
      </c>
      <c r="E2629">
        <v>73354</v>
      </c>
      <c r="F2629">
        <v>4</v>
      </c>
      <c r="G2629">
        <f t="shared" si="65"/>
        <v>73354</v>
      </c>
    </row>
    <row r="2630" spans="1:7" x14ac:dyDescent="0.3">
      <c r="A2630">
        <v>2014</v>
      </c>
      <c r="B2630" t="str">
        <f t="shared" si="64"/>
        <v>2014.5.26</v>
      </c>
      <c r="C2630" t="s">
        <v>41</v>
      </c>
      <c r="D2630">
        <f>VLOOKUP(C2630,[1]StateCodeMapping!$A$2:$B$52,2,FALSE)</f>
        <v>26</v>
      </c>
      <c r="E2630">
        <v>73354</v>
      </c>
      <c r="F2630">
        <v>5</v>
      </c>
      <c r="G2630">
        <f t="shared" si="65"/>
        <v>85090.640000000014</v>
      </c>
    </row>
    <row r="2631" spans="1:7" x14ac:dyDescent="0.3">
      <c r="A2631">
        <v>2014</v>
      </c>
      <c r="B2631" t="str">
        <f t="shared" si="64"/>
        <v>2014.6.26</v>
      </c>
      <c r="C2631" t="s">
        <v>41</v>
      </c>
      <c r="D2631">
        <f>VLOOKUP(C2631,[1]StateCodeMapping!$A$2:$B$52,2,FALSE)</f>
        <v>26</v>
      </c>
      <c r="E2631">
        <v>73354</v>
      </c>
      <c r="F2631">
        <v>6</v>
      </c>
      <c r="G2631">
        <f t="shared" si="65"/>
        <v>96827.28</v>
      </c>
    </row>
    <row r="2632" spans="1:7" x14ac:dyDescent="0.3">
      <c r="A2632">
        <v>2014</v>
      </c>
      <c r="B2632" t="str">
        <f t="shared" si="64"/>
        <v>2014.7.26</v>
      </c>
      <c r="C2632" t="s">
        <v>41</v>
      </c>
      <c r="D2632">
        <f>VLOOKUP(C2632,[1]StateCodeMapping!$A$2:$B$52,2,FALSE)</f>
        <v>26</v>
      </c>
      <c r="E2632">
        <v>73354</v>
      </c>
      <c r="F2632">
        <v>7</v>
      </c>
      <c r="G2632">
        <f t="shared" si="65"/>
        <v>108563.92</v>
      </c>
    </row>
    <row r="2633" spans="1:7" x14ac:dyDescent="0.3">
      <c r="A2633">
        <v>2014</v>
      </c>
      <c r="B2633" t="str">
        <f t="shared" si="64"/>
        <v>2014.8.26</v>
      </c>
      <c r="C2633" t="s">
        <v>41</v>
      </c>
      <c r="D2633">
        <f>VLOOKUP(C2633,[1]StateCodeMapping!$A$2:$B$52,2,FALSE)</f>
        <v>26</v>
      </c>
      <c r="E2633">
        <v>73354</v>
      </c>
      <c r="F2633">
        <v>8</v>
      </c>
      <c r="G2633">
        <f t="shared" si="65"/>
        <v>120300.56000000001</v>
      </c>
    </row>
    <row r="2634" spans="1:7" x14ac:dyDescent="0.3">
      <c r="A2634">
        <v>2014</v>
      </c>
      <c r="B2634" t="str">
        <f t="shared" si="64"/>
        <v>2014.1.27</v>
      </c>
      <c r="C2634" t="s">
        <v>42</v>
      </c>
      <c r="D2634">
        <f>VLOOKUP(C2634,[1]StateCodeMapping!$A$2:$B$52,2,FALSE)</f>
        <v>27</v>
      </c>
      <c r="E2634">
        <v>87283</v>
      </c>
      <c r="F2634">
        <v>1</v>
      </c>
      <c r="G2634">
        <f t="shared" si="65"/>
        <v>45387.16</v>
      </c>
    </row>
    <row r="2635" spans="1:7" x14ac:dyDescent="0.3">
      <c r="A2635">
        <v>2014</v>
      </c>
      <c r="B2635" t="str">
        <f t="shared" si="64"/>
        <v>2014.2.27</v>
      </c>
      <c r="C2635" t="s">
        <v>42</v>
      </c>
      <c r="D2635">
        <f>VLOOKUP(C2635,[1]StateCodeMapping!$A$2:$B$52,2,FALSE)</f>
        <v>27</v>
      </c>
      <c r="E2635">
        <v>87283</v>
      </c>
      <c r="F2635">
        <v>2</v>
      </c>
      <c r="G2635">
        <f t="shared" si="65"/>
        <v>59352.44</v>
      </c>
    </row>
    <row r="2636" spans="1:7" x14ac:dyDescent="0.3">
      <c r="A2636">
        <v>2014</v>
      </c>
      <c r="B2636" t="str">
        <f t="shared" si="64"/>
        <v>2014.3.27</v>
      </c>
      <c r="C2636" t="s">
        <v>42</v>
      </c>
      <c r="D2636">
        <f>VLOOKUP(C2636,[1]StateCodeMapping!$A$2:$B$52,2,FALSE)</f>
        <v>27</v>
      </c>
      <c r="E2636">
        <v>87283</v>
      </c>
      <c r="F2636">
        <v>3</v>
      </c>
      <c r="G2636">
        <f t="shared" si="65"/>
        <v>73317.72</v>
      </c>
    </row>
    <row r="2637" spans="1:7" x14ac:dyDescent="0.3">
      <c r="A2637">
        <v>2014</v>
      </c>
      <c r="B2637" t="str">
        <f t="shared" si="64"/>
        <v>2014.4.27</v>
      </c>
      <c r="C2637" t="s">
        <v>42</v>
      </c>
      <c r="D2637">
        <f>VLOOKUP(C2637,[1]StateCodeMapping!$A$2:$B$52,2,FALSE)</f>
        <v>27</v>
      </c>
      <c r="E2637">
        <v>87283</v>
      </c>
      <c r="F2637">
        <v>4</v>
      </c>
      <c r="G2637">
        <f t="shared" si="65"/>
        <v>87283</v>
      </c>
    </row>
    <row r="2638" spans="1:7" x14ac:dyDescent="0.3">
      <c r="A2638">
        <v>2014</v>
      </c>
      <c r="B2638" t="str">
        <f t="shared" si="64"/>
        <v>2014.5.27</v>
      </c>
      <c r="C2638" t="s">
        <v>42</v>
      </c>
      <c r="D2638">
        <f>VLOOKUP(C2638,[1]StateCodeMapping!$A$2:$B$52,2,FALSE)</f>
        <v>27</v>
      </c>
      <c r="E2638">
        <v>87283</v>
      </c>
      <c r="F2638">
        <v>5</v>
      </c>
      <c r="G2638">
        <f t="shared" si="65"/>
        <v>101248.28000000001</v>
      </c>
    </row>
    <row r="2639" spans="1:7" x14ac:dyDescent="0.3">
      <c r="A2639">
        <v>2014</v>
      </c>
      <c r="B2639" t="str">
        <f t="shared" si="64"/>
        <v>2014.6.27</v>
      </c>
      <c r="C2639" t="s">
        <v>42</v>
      </c>
      <c r="D2639">
        <f>VLOOKUP(C2639,[1]StateCodeMapping!$A$2:$B$52,2,FALSE)</f>
        <v>27</v>
      </c>
      <c r="E2639">
        <v>87283</v>
      </c>
      <c r="F2639">
        <v>6</v>
      </c>
      <c r="G2639">
        <f t="shared" si="65"/>
        <v>115213.56000000001</v>
      </c>
    </row>
    <row r="2640" spans="1:7" x14ac:dyDescent="0.3">
      <c r="A2640">
        <v>2014</v>
      </c>
      <c r="B2640" t="str">
        <f t="shared" si="64"/>
        <v>2014.7.27</v>
      </c>
      <c r="C2640" t="s">
        <v>42</v>
      </c>
      <c r="D2640">
        <f>VLOOKUP(C2640,[1]StateCodeMapping!$A$2:$B$52,2,FALSE)</f>
        <v>27</v>
      </c>
      <c r="E2640">
        <v>87283</v>
      </c>
      <c r="F2640">
        <v>7</v>
      </c>
      <c r="G2640">
        <f t="shared" si="65"/>
        <v>129178.84</v>
      </c>
    </row>
    <row r="2641" spans="1:7" x14ac:dyDescent="0.3">
      <c r="A2641">
        <v>2014</v>
      </c>
      <c r="B2641" t="str">
        <f t="shared" si="64"/>
        <v>2014.8.27</v>
      </c>
      <c r="C2641" t="s">
        <v>42</v>
      </c>
      <c r="D2641">
        <f>VLOOKUP(C2641,[1]StateCodeMapping!$A$2:$B$52,2,FALSE)</f>
        <v>27</v>
      </c>
      <c r="E2641">
        <v>87283</v>
      </c>
      <c r="F2641">
        <v>8</v>
      </c>
      <c r="G2641">
        <f t="shared" si="65"/>
        <v>143144.12000000002</v>
      </c>
    </row>
    <row r="2642" spans="1:7" x14ac:dyDescent="0.3">
      <c r="A2642">
        <v>2014</v>
      </c>
      <c r="B2642" t="str">
        <f t="shared" si="64"/>
        <v>2014.1.28</v>
      </c>
      <c r="C2642" t="s">
        <v>43</v>
      </c>
      <c r="D2642">
        <f>VLOOKUP(C2642,[1]StateCodeMapping!$A$2:$B$52,2,FALSE)</f>
        <v>28</v>
      </c>
      <c r="E2642">
        <v>57662</v>
      </c>
      <c r="F2642">
        <v>1</v>
      </c>
      <c r="G2642">
        <f t="shared" si="65"/>
        <v>29984.240000000002</v>
      </c>
    </row>
    <row r="2643" spans="1:7" x14ac:dyDescent="0.3">
      <c r="A2643">
        <v>2014</v>
      </c>
      <c r="B2643" t="str">
        <f t="shared" si="64"/>
        <v>2014.2.28</v>
      </c>
      <c r="C2643" t="s">
        <v>43</v>
      </c>
      <c r="D2643">
        <f>VLOOKUP(C2643,[1]StateCodeMapping!$A$2:$B$52,2,FALSE)</f>
        <v>28</v>
      </c>
      <c r="E2643">
        <v>57662</v>
      </c>
      <c r="F2643">
        <v>2</v>
      </c>
      <c r="G2643">
        <f t="shared" si="65"/>
        <v>39210.160000000003</v>
      </c>
    </row>
    <row r="2644" spans="1:7" x14ac:dyDescent="0.3">
      <c r="A2644">
        <v>2014</v>
      </c>
      <c r="B2644" t="str">
        <f t="shared" si="64"/>
        <v>2014.3.28</v>
      </c>
      <c r="C2644" t="s">
        <v>43</v>
      </c>
      <c r="D2644">
        <f>VLOOKUP(C2644,[1]StateCodeMapping!$A$2:$B$52,2,FALSE)</f>
        <v>28</v>
      </c>
      <c r="E2644">
        <v>57662</v>
      </c>
      <c r="F2644">
        <v>3</v>
      </c>
      <c r="G2644">
        <f t="shared" si="65"/>
        <v>48436.08</v>
      </c>
    </row>
    <row r="2645" spans="1:7" x14ac:dyDescent="0.3">
      <c r="A2645">
        <v>2014</v>
      </c>
      <c r="B2645" t="str">
        <f t="shared" si="64"/>
        <v>2014.4.28</v>
      </c>
      <c r="C2645" t="s">
        <v>43</v>
      </c>
      <c r="D2645">
        <f>VLOOKUP(C2645,[1]StateCodeMapping!$A$2:$B$52,2,FALSE)</f>
        <v>28</v>
      </c>
      <c r="E2645">
        <v>57662</v>
      </c>
      <c r="F2645">
        <v>4</v>
      </c>
      <c r="G2645">
        <f t="shared" si="65"/>
        <v>57662</v>
      </c>
    </row>
    <row r="2646" spans="1:7" x14ac:dyDescent="0.3">
      <c r="A2646">
        <v>2014</v>
      </c>
      <c r="B2646" t="str">
        <f t="shared" si="64"/>
        <v>2014.5.28</v>
      </c>
      <c r="C2646" t="s">
        <v>43</v>
      </c>
      <c r="D2646">
        <f>VLOOKUP(C2646,[1]StateCodeMapping!$A$2:$B$52,2,FALSE)</f>
        <v>28</v>
      </c>
      <c r="E2646">
        <v>57662</v>
      </c>
      <c r="F2646">
        <v>5</v>
      </c>
      <c r="G2646">
        <f t="shared" si="65"/>
        <v>66887.920000000013</v>
      </c>
    </row>
    <row r="2647" spans="1:7" x14ac:dyDescent="0.3">
      <c r="A2647">
        <v>2014</v>
      </c>
      <c r="B2647" t="str">
        <f t="shared" si="64"/>
        <v>2014.6.28</v>
      </c>
      <c r="C2647" t="s">
        <v>43</v>
      </c>
      <c r="D2647">
        <f>VLOOKUP(C2647,[1]StateCodeMapping!$A$2:$B$52,2,FALSE)</f>
        <v>28</v>
      </c>
      <c r="E2647">
        <v>57662</v>
      </c>
      <c r="F2647">
        <v>6</v>
      </c>
      <c r="G2647">
        <f t="shared" si="65"/>
        <v>76113.84</v>
      </c>
    </row>
    <row r="2648" spans="1:7" x14ac:dyDescent="0.3">
      <c r="A2648">
        <v>2014</v>
      </c>
      <c r="B2648" t="str">
        <f t="shared" si="64"/>
        <v>2014.7.28</v>
      </c>
      <c r="C2648" t="s">
        <v>43</v>
      </c>
      <c r="D2648">
        <f>VLOOKUP(C2648,[1]StateCodeMapping!$A$2:$B$52,2,FALSE)</f>
        <v>28</v>
      </c>
      <c r="E2648">
        <v>57662</v>
      </c>
      <c r="F2648">
        <v>7</v>
      </c>
      <c r="G2648">
        <f t="shared" si="65"/>
        <v>85339.76</v>
      </c>
    </row>
    <row r="2649" spans="1:7" x14ac:dyDescent="0.3">
      <c r="A2649">
        <v>2014</v>
      </c>
      <c r="B2649" t="str">
        <f t="shared" si="64"/>
        <v>2014.8.28</v>
      </c>
      <c r="C2649" t="s">
        <v>43</v>
      </c>
      <c r="D2649">
        <f>VLOOKUP(C2649,[1]StateCodeMapping!$A$2:$B$52,2,FALSE)</f>
        <v>28</v>
      </c>
      <c r="E2649">
        <v>57662</v>
      </c>
      <c r="F2649">
        <v>8</v>
      </c>
      <c r="G2649">
        <f t="shared" si="65"/>
        <v>94565.680000000008</v>
      </c>
    </row>
    <row r="2650" spans="1:7" x14ac:dyDescent="0.3">
      <c r="A2650">
        <v>2014</v>
      </c>
      <c r="B2650" t="str">
        <f t="shared" si="64"/>
        <v>2014.1.29</v>
      </c>
      <c r="C2650" t="s">
        <v>44</v>
      </c>
      <c r="D2650">
        <f>VLOOKUP(C2650,[1]StateCodeMapping!$A$2:$B$52,2,FALSE)</f>
        <v>29</v>
      </c>
      <c r="E2650">
        <v>70896</v>
      </c>
      <c r="F2650">
        <v>1</v>
      </c>
      <c r="G2650">
        <f t="shared" si="65"/>
        <v>36865.919999999998</v>
      </c>
    </row>
    <row r="2651" spans="1:7" x14ac:dyDescent="0.3">
      <c r="A2651">
        <v>2014</v>
      </c>
      <c r="B2651" t="str">
        <f t="shared" si="64"/>
        <v>2014.2.29</v>
      </c>
      <c r="C2651" t="s">
        <v>44</v>
      </c>
      <c r="D2651">
        <f>VLOOKUP(C2651,[1]StateCodeMapping!$A$2:$B$52,2,FALSE)</f>
        <v>29</v>
      </c>
      <c r="E2651">
        <v>70896</v>
      </c>
      <c r="F2651">
        <v>2</v>
      </c>
      <c r="G2651">
        <f t="shared" si="65"/>
        <v>48209.280000000006</v>
      </c>
    </row>
    <row r="2652" spans="1:7" x14ac:dyDescent="0.3">
      <c r="A2652">
        <v>2014</v>
      </c>
      <c r="B2652" t="str">
        <f t="shared" si="64"/>
        <v>2014.3.29</v>
      </c>
      <c r="C2652" t="s">
        <v>44</v>
      </c>
      <c r="D2652">
        <f>VLOOKUP(C2652,[1]StateCodeMapping!$A$2:$B$52,2,FALSE)</f>
        <v>29</v>
      </c>
      <c r="E2652">
        <v>70896</v>
      </c>
      <c r="F2652">
        <v>3</v>
      </c>
      <c r="G2652">
        <f t="shared" si="65"/>
        <v>59552.640000000007</v>
      </c>
    </row>
    <row r="2653" spans="1:7" x14ac:dyDescent="0.3">
      <c r="A2653">
        <v>2014</v>
      </c>
      <c r="B2653" t="str">
        <f t="shared" si="64"/>
        <v>2014.4.29</v>
      </c>
      <c r="C2653" t="s">
        <v>44</v>
      </c>
      <c r="D2653">
        <f>VLOOKUP(C2653,[1]StateCodeMapping!$A$2:$B$52,2,FALSE)</f>
        <v>29</v>
      </c>
      <c r="E2653">
        <v>70896</v>
      </c>
      <c r="F2653">
        <v>4</v>
      </c>
      <c r="G2653">
        <f t="shared" si="65"/>
        <v>70896</v>
      </c>
    </row>
    <row r="2654" spans="1:7" x14ac:dyDescent="0.3">
      <c r="A2654">
        <v>2014</v>
      </c>
      <c r="B2654" t="str">
        <f t="shared" si="64"/>
        <v>2014.5.29</v>
      </c>
      <c r="C2654" t="s">
        <v>44</v>
      </c>
      <c r="D2654">
        <f>VLOOKUP(C2654,[1]StateCodeMapping!$A$2:$B$52,2,FALSE)</f>
        <v>29</v>
      </c>
      <c r="E2654">
        <v>70896</v>
      </c>
      <c r="F2654">
        <v>5</v>
      </c>
      <c r="G2654">
        <f t="shared" si="65"/>
        <v>82239.360000000015</v>
      </c>
    </row>
    <row r="2655" spans="1:7" x14ac:dyDescent="0.3">
      <c r="A2655">
        <v>2014</v>
      </c>
      <c r="B2655" t="str">
        <f t="shared" si="64"/>
        <v>2014.6.29</v>
      </c>
      <c r="C2655" t="s">
        <v>44</v>
      </c>
      <c r="D2655">
        <f>VLOOKUP(C2655,[1]StateCodeMapping!$A$2:$B$52,2,FALSE)</f>
        <v>29</v>
      </c>
      <c r="E2655">
        <v>70896</v>
      </c>
      <c r="F2655">
        <v>6</v>
      </c>
      <c r="G2655">
        <f t="shared" si="65"/>
        <v>93582.720000000001</v>
      </c>
    </row>
    <row r="2656" spans="1:7" x14ac:dyDescent="0.3">
      <c r="A2656">
        <v>2014</v>
      </c>
      <c r="B2656" t="str">
        <f t="shared" si="64"/>
        <v>2014.7.29</v>
      </c>
      <c r="C2656" t="s">
        <v>44</v>
      </c>
      <c r="D2656">
        <f>VLOOKUP(C2656,[1]StateCodeMapping!$A$2:$B$52,2,FALSE)</f>
        <v>29</v>
      </c>
      <c r="E2656">
        <v>70896</v>
      </c>
      <c r="F2656">
        <v>7</v>
      </c>
      <c r="G2656">
        <f t="shared" si="65"/>
        <v>104926.08</v>
      </c>
    </row>
    <row r="2657" spans="1:7" x14ac:dyDescent="0.3">
      <c r="A2657">
        <v>2014</v>
      </c>
      <c r="B2657" t="str">
        <f t="shared" si="64"/>
        <v>2014.8.29</v>
      </c>
      <c r="C2657" t="s">
        <v>44</v>
      </c>
      <c r="D2657">
        <f>VLOOKUP(C2657,[1]StateCodeMapping!$A$2:$B$52,2,FALSE)</f>
        <v>29</v>
      </c>
      <c r="E2657">
        <v>70896</v>
      </c>
      <c r="F2657">
        <v>8</v>
      </c>
      <c r="G2657">
        <f t="shared" si="65"/>
        <v>116269.44</v>
      </c>
    </row>
    <row r="2658" spans="1:7" x14ac:dyDescent="0.3">
      <c r="A2658">
        <v>2014</v>
      </c>
      <c r="B2658" t="str">
        <f t="shared" si="64"/>
        <v>2014.1.30</v>
      </c>
      <c r="C2658" t="s">
        <v>45</v>
      </c>
      <c r="D2658">
        <f>VLOOKUP(C2658,[1]StateCodeMapping!$A$2:$B$52,2,FALSE)</f>
        <v>30</v>
      </c>
      <c r="E2658">
        <v>68905</v>
      </c>
      <c r="F2658">
        <v>1</v>
      </c>
      <c r="G2658">
        <f t="shared" si="65"/>
        <v>35830.6</v>
      </c>
    </row>
    <row r="2659" spans="1:7" x14ac:dyDescent="0.3">
      <c r="A2659">
        <v>2014</v>
      </c>
      <c r="B2659" t="str">
        <f t="shared" si="64"/>
        <v>2014.2.30</v>
      </c>
      <c r="C2659" t="s">
        <v>45</v>
      </c>
      <c r="D2659">
        <f>VLOOKUP(C2659,[1]StateCodeMapping!$A$2:$B$52,2,FALSE)</f>
        <v>30</v>
      </c>
      <c r="E2659">
        <v>68905</v>
      </c>
      <c r="F2659">
        <v>2</v>
      </c>
      <c r="G2659">
        <f t="shared" si="65"/>
        <v>46855.4</v>
      </c>
    </row>
    <row r="2660" spans="1:7" x14ac:dyDescent="0.3">
      <c r="A2660">
        <v>2014</v>
      </c>
      <c r="B2660" t="str">
        <f t="shared" si="64"/>
        <v>2014.3.30</v>
      </c>
      <c r="C2660" t="s">
        <v>45</v>
      </c>
      <c r="D2660">
        <f>VLOOKUP(C2660,[1]StateCodeMapping!$A$2:$B$52,2,FALSE)</f>
        <v>30</v>
      </c>
      <c r="E2660">
        <v>68905</v>
      </c>
      <c r="F2660">
        <v>3</v>
      </c>
      <c r="G2660">
        <f t="shared" si="65"/>
        <v>57880.200000000004</v>
      </c>
    </row>
    <row r="2661" spans="1:7" x14ac:dyDescent="0.3">
      <c r="A2661">
        <v>2014</v>
      </c>
      <c r="B2661" t="str">
        <f t="shared" si="64"/>
        <v>2014.4.30</v>
      </c>
      <c r="C2661" t="s">
        <v>45</v>
      </c>
      <c r="D2661">
        <f>VLOOKUP(C2661,[1]StateCodeMapping!$A$2:$B$52,2,FALSE)</f>
        <v>30</v>
      </c>
      <c r="E2661">
        <v>68905</v>
      </c>
      <c r="F2661">
        <v>4</v>
      </c>
      <c r="G2661">
        <f t="shared" si="65"/>
        <v>68905</v>
      </c>
    </row>
    <row r="2662" spans="1:7" x14ac:dyDescent="0.3">
      <c r="A2662">
        <v>2014</v>
      </c>
      <c r="B2662" t="str">
        <f t="shared" si="64"/>
        <v>2014.5.30</v>
      </c>
      <c r="C2662" t="s">
        <v>45</v>
      </c>
      <c r="D2662">
        <f>VLOOKUP(C2662,[1]StateCodeMapping!$A$2:$B$52,2,FALSE)</f>
        <v>30</v>
      </c>
      <c r="E2662">
        <v>68905</v>
      </c>
      <c r="F2662">
        <v>5</v>
      </c>
      <c r="G2662">
        <f t="shared" si="65"/>
        <v>79929.8</v>
      </c>
    </row>
    <row r="2663" spans="1:7" x14ac:dyDescent="0.3">
      <c r="A2663">
        <v>2014</v>
      </c>
      <c r="B2663" t="str">
        <f t="shared" si="64"/>
        <v>2014.6.30</v>
      </c>
      <c r="C2663" t="s">
        <v>45</v>
      </c>
      <c r="D2663">
        <f>VLOOKUP(C2663,[1]StateCodeMapping!$A$2:$B$52,2,FALSE)</f>
        <v>30</v>
      </c>
      <c r="E2663">
        <v>68905</v>
      </c>
      <c r="F2663">
        <v>6</v>
      </c>
      <c r="G2663">
        <f t="shared" si="65"/>
        <v>90954.6</v>
      </c>
    </row>
    <row r="2664" spans="1:7" x14ac:dyDescent="0.3">
      <c r="A2664">
        <v>2014</v>
      </c>
      <c r="B2664" t="str">
        <f t="shared" si="64"/>
        <v>2014.7.30</v>
      </c>
      <c r="C2664" t="s">
        <v>45</v>
      </c>
      <c r="D2664">
        <f>VLOOKUP(C2664,[1]StateCodeMapping!$A$2:$B$52,2,FALSE)</f>
        <v>30</v>
      </c>
      <c r="E2664">
        <v>68905</v>
      </c>
      <c r="F2664">
        <v>7</v>
      </c>
      <c r="G2664">
        <f t="shared" si="65"/>
        <v>101979.4</v>
      </c>
    </row>
    <row r="2665" spans="1:7" x14ac:dyDescent="0.3">
      <c r="A2665">
        <v>2014</v>
      </c>
      <c r="B2665" t="str">
        <f t="shared" si="64"/>
        <v>2014.8.30</v>
      </c>
      <c r="C2665" t="s">
        <v>45</v>
      </c>
      <c r="D2665">
        <f>VLOOKUP(C2665,[1]StateCodeMapping!$A$2:$B$52,2,FALSE)</f>
        <v>30</v>
      </c>
      <c r="E2665">
        <v>68905</v>
      </c>
      <c r="F2665">
        <v>8</v>
      </c>
      <c r="G2665">
        <f t="shared" si="65"/>
        <v>113004.20000000001</v>
      </c>
    </row>
    <row r="2666" spans="1:7" x14ac:dyDescent="0.3">
      <c r="A2666">
        <v>2014</v>
      </c>
      <c r="B2666" t="str">
        <f t="shared" si="64"/>
        <v>2014.1.31</v>
      </c>
      <c r="C2666" t="s">
        <v>46</v>
      </c>
      <c r="D2666">
        <f>VLOOKUP(C2666,[1]StateCodeMapping!$A$2:$B$52,2,FALSE)</f>
        <v>31</v>
      </c>
      <c r="E2666">
        <v>74484</v>
      </c>
      <c r="F2666">
        <v>1</v>
      </c>
      <c r="G2666">
        <f t="shared" si="65"/>
        <v>38731.68</v>
      </c>
    </row>
    <row r="2667" spans="1:7" x14ac:dyDescent="0.3">
      <c r="A2667">
        <v>2014</v>
      </c>
      <c r="B2667" t="str">
        <f t="shared" si="64"/>
        <v>2014.2.31</v>
      </c>
      <c r="C2667" t="s">
        <v>46</v>
      </c>
      <c r="D2667">
        <f>VLOOKUP(C2667,[1]StateCodeMapping!$A$2:$B$52,2,FALSE)</f>
        <v>31</v>
      </c>
      <c r="E2667">
        <v>74484</v>
      </c>
      <c r="F2667">
        <v>2</v>
      </c>
      <c r="G2667">
        <f t="shared" si="65"/>
        <v>50649.120000000003</v>
      </c>
    </row>
    <row r="2668" spans="1:7" x14ac:dyDescent="0.3">
      <c r="A2668">
        <v>2014</v>
      </c>
      <c r="B2668" t="str">
        <f t="shared" si="64"/>
        <v>2014.3.31</v>
      </c>
      <c r="C2668" t="s">
        <v>46</v>
      </c>
      <c r="D2668">
        <f>VLOOKUP(C2668,[1]StateCodeMapping!$A$2:$B$52,2,FALSE)</f>
        <v>31</v>
      </c>
      <c r="E2668">
        <v>74484</v>
      </c>
      <c r="F2668">
        <v>3</v>
      </c>
      <c r="G2668">
        <f t="shared" si="65"/>
        <v>62566.560000000005</v>
      </c>
    </row>
    <row r="2669" spans="1:7" x14ac:dyDescent="0.3">
      <c r="A2669">
        <v>2014</v>
      </c>
      <c r="B2669" t="str">
        <f t="shared" si="64"/>
        <v>2014.4.31</v>
      </c>
      <c r="C2669" t="s">
        <v>46</v>
      </c>
      <c r="D2669">
        <f>VLOOKUP(C2669,[1]StateCodeMapping!$A$2:$B$52,2,FALSE)</f>
        <v>31</v>
      </c>
      <c r="E2669">
        <v>74484</v>
      </c>
      <c r="F2669">
        <v>4</v>
      </c>
      <c r="G2669">
        <f t="shared" si="65"/>
        <v>74484</v>
      </c>
    </row>
    <row r="2670" spans="1:7" x14ac:dyDescent="0.3">
      <c r="A2670">
        <v>2014</v>
      </c>
      <c r="B2670" t="str">
        <f t="shared" si="64"/>
        <v>2014.5.31</v>
      </c>
      <c r="C2670" t="s">
        <v>46</v>
      </c>
      <c r="D2670">
        <f>VLOOKUP(C2670,[1]StateCodeMapping!$A$2:$B$52,2,FALSE)</f>
        <v>31</v>
      </c>
      <c r="E2670">
        <v>74484</v>
      </c>
      <c r="F2670">
        <v>5</v>
      </c>
      <c r="G2670">
        <f t="shared" si="65"/>
        <v>86401.440000000017</v>
      </c>
    </row>
    <row r="2671" spans="1:7" x14ac:dyDescent="0.3">
      <c r="A2671">
        <v>2014</v>
      </c>
      <c r="B2671" t="str">
        <f t="shared" si="64"/>
        <v>2014.6.31</v>
      </c>
      <c r="C2671" t="s">
        <v>46</v>
      </c>
      <c r="D2671">
        <f>VLOOKUP(C2671,[1]StateCodeMapping!$A$2:$B$52,2,FALSE)</f>
        <v>31</v>
      </c>
      <c r="E2671">
        <v>74484</v>
      </c>
      <c r="F2671">
        <v>6</v>
      </c>
      <c r="G2671">
        <f t="shared" si="65"/>
        <v>98318.88</v>
      </c>
    </row>
    <row r="2672" spans="1:7" x14ac:dyDescent="0.3">
      <c r="A2672">
        <v>2014</v>
      </c>
      <c r="B2672" t="str">
        <f t="shared" si="64"/>
        <v>2014.7.31</v>
      </c>
      <c r="C2672" t="s">
        <v>46</v>
      </c>
      <c r="D2672">
        <f>VLOOKUP(C2672,[1]StateCodeMapping!$A$2:$B$52,2,FALSE)</f>
        <v>31</v>
      </c>
      <c r="E2672">
        <v>74484</v>
      </c>
      <c r="F2672">
        <v>7</v>
      </c>
      <c r="G2672">
        <f t="shared" si="65"/>
        <v>110236.31999999999</v>
      </c>
    </row>
    <row r="2673" spans="1:7" x14ac:dyDescent="0.3">
      <c r="A2673">
        <v>2014</v>
      </c>
      <c r="B2673" t="str">
        <f t="shared" si="64"/>
        <v>2014.8.31</v>
      </c>
      <c r="C2673" t="s">
        <v>46</v>
      </c>
      <c r="D2673">
        <f>VLOOKUP(C2673,[1]StateCodeMapping!$A$2:$B$52,2,FALSE)</f>
        <v>31</v>
      </c>
      <c r="E2673">
        <v>74484</v>
      </c>
      <c r="F2673">
        <v>8</v>
      </c>
      <c r="G2673">
        <f t="shared" si="65"/>
        <v>122153.76000000001</v>
      </c>
    </row>
    <row r="2674" spans="1:7" x14ac:dyDescent="0.3">
      <c r="A2674">
        <v>2014</v>
      </c>
      <c r="B2674" t="str">
        <f t="shared" si="64"/>
        <v>2014.1.32</v>
      </c>
      <c r="C2674" t="s">
        <v>47</v>
      </c>
      <c r="D2674">
        <f>VLOOKUP(C2674,[1]StateCodeMapping!$A$2:$B$52,2,FALSE)</f>
        <v>32</v>
      </c>
      <c r="E2674">
        <v>69475</v>
      </c>
      <c r="F2674">
        <v>1</v>
      </c>
      <c r="G2674">
        <f t="shared" si="65"/>
        <v>36127</v>
      </c>
    </row>
    <row r="2675" spans="1:7" x14ac:dyDescent="0.3">
      <c r="A2675">
        <v>2014</v>
      </c>
      <c r="B2675" t="str">
        <f t="shared" si="64"/>
        <v>2014.2.32</v>
      </c>
      <c r="C2675" t="s">
        <v>47</v>
      </c>
      <c r="D2675">
        <f>VLOOKUP(C2675,[1]StateCodeMapping!$A$2:$B$52,2,FALSE)</f>
        <v>32</v>
      </c>
      <c r="E2675">
        <v>69475</v>
      </c>
      <c r="F2675">
        <v>2</v>
      </c>
      <c r="G2675">
        <f t="shared" si="65"/>
        <v>47243</v>
      </c>
    </row>
    <row r="2676" spans="1:7" x14ac:dyDescent="0.3">
      <c r="A2676">
        <v>2014</v>
      </c>
      <c r="B2676" t="str">
        <f t="shared" si="64"/>
        <v>2014.3.32</v>
      </c>
      <c r="C2676" t="s">
        <v>47</v>
      </c>
      <c r="D2676">
        <f>VLOOKUP(C2676,[1]StateCodeMapping!$A$2:$B$52,2,FALSE)</f>
        <v>32</v>
      </c>
      <c r="E2676">
        <v>69475</v>
      </c>
      <c r="F2676">
        <v>3</v>
      </c>
      <c r="G2676">
        <f t="shared" si="65"/>
        <v>58359.000000000007</v>
      </c>
    </row>
    <row r="2677" spans="1:7" x14ac:dyDescent="0.3">
      <c r="A2677">
        <v>2014</v>
      </c>
      <c r="B2677" t="str">
        <f t="shared" si="64"/>
        <v>2014.4.32</v>
      </c>
      <c r="C2677" t="s">
        <v>47</v>
      </c>
      <c r="D2677">
        <f>VLOOKUP(C2677,[1]StateCodeMapping!$A$2:$B$52,2,FALSE)</f>
        <v>32</v>
      </c>
      <c r="E2677">
        <v>69475</v>
      </c>
      <c r="F2677">
        <v>4</v>
      </c>
      <c r="G2677">
        <f t="shared" si="65"/>
        <v>69475</v>
      </c>
    </row>
    <row r="2678" spans="1:7" x14ac:dyDescent="0.3">
      <c r="A2678">
        <v>2014</v>
      </c>
      <c r="B2678" t="str">
        <f t="shared" si="64"/>
        <v>2014.5.32</v>
      </c>
      <c r="C2678" t="s">
        <v>47</v>
      </c>
      <c r="D2678">
        <f>VLOOKUP(C2678,[1]StateCodeMapping!$A$2:$B$52,2,FALSE)</f>
        <v>32</v>
      </c>
      <c r="E2678">
        <v>69475</v>
      </c>
      <c r="F2678">
        <v>5</v>
      </c>
      <c r="G2678">
        <f t="shared" si="65"/>
        <v>80591.000000000015</v>
      </c>
    </row>
    <row r="2679" spans="1:7" x14ac:dyDescent="0.3">
      <c r="A2679">
        <v>2014</v>
      </c>
      <c r="B2679" t="str">
        <f t="shared" si="64"/>
        <v>2014.6.32</v>
      </c>
      <c r="C2679" t="s">
        <v>47</v>
      </c>
      <c r="D2679">
        <f>VLOOKUP(C2679,[1]StateCodeMapping!$A$2:$B$52,2,FALSE)</f>
        <v>32</v>
      </c>
      <c r="E2679">
        <v>69475</v>
      </c>
      <c r="F2679">
        <v>6</v>
      </c>
      <c r="G2679">
        <f t="shared" si="65"/>
        <v>91707</v>
      </c>
    </row>
    <row r="2680" spans="1:7" x14ac:dyDescent="0.3">
      <c r="A2680">
        <v>2014</v>
      </c>
      <c r="B2680" t="str">
        <f t="shared" si="64"/>
        <v>2014.7.32</v>
      </c>
      <c r="C2680" t="s">
        <v>47</v>
      </c>
      <c r="D2680">
        <f>VLOOKUP(C2680,[1]StateCodeMapping!$A$2:$B$52,2,FALSE)</f>
        <v>32</v>
      </c>
      <c r="E2680">
        <v>69475</v>
      </c>
      <c r="F2680">
        <v>7</v>
      </c>
      <c r="G2680">
        <f t="shared" si="65"/>
        <v>102823</v>
      </c>
    </row>
    <row r="2681" spans="1:7" x14ac:dyDescent="0.3">
      <c r="A2681">
        <v>2014</v>
      </c>
      <c r="B2681" t="str">
        <f t="shared" si="64"/>
        <v>2014.8.32</v>
      </c>
      <c r="C2681" t="s">
        <v>47</v>
      </c>
      <c r="D2681">
        <f>VLOOKUP(C2681,[1]StateCodeMapping!$A$2:$B$52,2,FALSE)</f>
        <v>32</v>
      </c>
      <c r="E2681">
        <v>69475</v>
      </c>
      <c r="F2681">
        <v>8</v>
      </c>
      <c r="G2681">
        <f t="shared" si="65"/>
        <v>113939.00000000001</v>
      </c>
    </row>
    <row r="2682" spans="1:7" x14ac:dyDescent="0.3">
      <c r="A2682">
        <v>2014</v>
      </c>
      <c r="B2682" t="str">
        <f t="shared" si="64"/>
        <v>2014.1.33</v>
      </c>
      <c r="C2682" t="s">
        <v>48</v>
      </c>
      <c r="D2682">
        <f>VLOOKUP(C2682,[1]StateCodeMapping!$A$2:$B$52,2,FALSE)</f>
        <v>33</v>
      </c>
      <c r="E2682">
        <v>94838</v>
      </c>
      <c r="F2682">
        <v>1</v>
      </c>
      <c r="G2682">
        <f t="shared" si="65"/>
        <v>49315.76</v>
      </c>
    </row>
    <row r="2683" spans="1:7" x14ac:dyDescent="0.3">
      <c r="A2683">
        <v>2014</v>
      </c>
      <c r="B2683" t="str">
        <f t="shared" si="64"/>
        <v>2014.2.33</v>
      </c>
      <c r="C2683" t="s">
        <v>48</v>
      </c>
      <c r="D2683">
        <f>VLOOKUP(C2683,[1]StateCodeMapping!$A$2:$B$52,2,FALSE)</f>
        <v>33</v>
      </c>
      <c r="E2683">
        <v>94838</v>
      </c>
      <c r="F2683">
        <v>2</v>
      </c>
      <c r="G2683">
        <f t="shared" si="65"/>
        <v>64489.840000000004</v>
      </c>
    </row>
    <row r="2684" spans="1:7" x14ac:dyDescent="0.3">
      <c r="A2684">
        <v>2014</v>
      </c>
      <c r="B2684" t="str">
        <f t="shared" si="64"/>
        <v>2014.3.33</v>
      </c>
      <c r="C2684" t="s">
        <v>48</v>
      </c>
      <c r="D2684">
        <f>VLOOKUP(C2684,[1]StateCodeMapping!$A$2:$B$52,2,FALSE)</f>
        <v>33</v>
      </c>
      <c r="E2684">
        <v>94838</v>
      </c>
      <c r="F2684">
        <v>3</v>
      </c>
      <c r="G2684">
        <f t="shared" si="65"/>
        <v>79663.920000000013</v>
      </c>
    </row>
    <row r="2685" spans="1:7" x14ac:dyDescent="0.3">
      <c r="A2685">
        <v>2014</v>
      </c>
      <c r="B2685" t="str">
        <f t="shared" si="64"/>
        <v>2014.4.33</v>
      </c>
      <c r="C2685" t="s">
        <v>48</v>
      </c>
      <c r="D2685">
        <f>VLOOKUP(C2685,[1]StateCodeMapping!$A$2:$B$52,2,FALSE)</f>
        <v>33</v>
      </c>
      <c r="E2685">
        <v>94838</v>
      </c>
      <c r="F2685">
        <v>4</v>
      </c>
      <c r="G2685">
        <f t="shared" si="65"/>
        <v>94838</v>
      </c>
    </row>
    <row r="2686" spans="1:7" x14ac:dyDescent="0.3">
      <c r="A2686">
        <v>2014</v>
      </c>
      <c r="B2686" t="str">
        <f t="shared" si="64"/>
        <v>2014.5.33</v>
      </c>
      <c r="C2686" t="s">
        <v>48</v>
      </c>
      <c r="D2686">
        <f>VLOOKUP(C2686,[1]StateCodeMapping!$A$2:$B$52,2,FALSE)</f>
        <v>33</v>
      </c>
      <c r="E2686">
        <v>94838</v>
      </c>
      <c r="F2686">
        <v>5</v>
      </c>
      <c r="G2686">
        <f t="shared" si="65"/>
        <v>110012.08000000002</v>
      </c>
    </row>
    <row r="2687" spans="1:7" x14ac:dyDescent="0.3">
      <c r="A2687">
        <v>2014</v>
      </c>
      <c r="B2687" t="str">
        <f t="shared" si="64"/>
        <v>2014.6.33</v>
      </c>
      <c r="C2687" t="s">
        <v>48</v>
      </c>
      <c r="D2687">
        <f>VLOOKUP(C2687,[1]StateCodeMapping!$A$2:$B$52,2,FALSE)</f>
        <v>33</v>
      </c>
      <c r="E2687">
        <v>94838</v>
      </c>
      <c r="F2687">
        <v>6</v>
      </c>
      <c r="G2687">
        <f t="shared" si="65"/>
        <v>125186.16</v>
      </c>
    </row>
    <row r="2688" spans="1:7" x14ac:dyDescent="0.3">
      <c r="A2688">
        <v>2014</v>
      </c>
      <c r="B2688" t="str">
        <f t="shared" si="64"/>
        <v>2014.7.33</v>
      </c>
      <c r="C2688" t="s">
        <v>48</v>
      </c>
      <c r="D2688">
        <f>VLOOKUP(C2688,[1]StateCodeMapping!$A$2:$B$52,2,FALSE)</f>
        <v>33</v>
      </c>
      <c r="E2688">
        <v>94838</v>
      </c>
      <c r="F2688">
        <v>7</v>
      </c>
      <c r="G2688">
        <f t="shared" si="65"/>
        <v>140360.24</v>
      </c>
    </row>
    <row r="2689" spans="1:7" x14ac:dyDescent="0.3">
      <c r="A2689">
        <v>2014</v>
      </c>
      <c r="B2689" t="str">
        <f t="shared" si="64"/>
        <v>2014.8.33</v>
      </c>
      <c r="C2689" t="s">
        <v>48</v>
      </c>
      <c r="D2689">
        <f>VLOOKUP(C2689,[1]StateCodeMapping!$A$2:$B$52,2,FALSE)</f>
        <v>33</v>
      </c>
      <c r="E2689">
        <v>94838</v>
      </c>
      <c r="F2689">
        <v>8</v>
      </c>
      <c r="G2689">
        <f t="shared" si="65"/>
        <v>155534.32</v>
      </c>
    </row>
    <row r="2690" spans="1:7" x14ac:dyDescent="0.3">
      <c r="A2690">
        <v>2014</v>
      </c>
      <c r="B2690" t="str">
        <f t="shared" ref="B2690:B2753" si="66">A2690&amp;"."&amp;F2690&amp;"."&amp;D2690</f>
        <v>2014.1.34</v>
      </c>
      <c r="C2690" t="s">
        <v>49</v>
      </c>
      <c r="D2690">
        <f>VLOOKUP(C2690,[1]StateCodeMapping!$A$2:$B$52,2,FALSE)</f>
        <v>34</v>
      </c>
      <c r="E2690">
        <v>103852</v>
      </c>
      <c r="F2690">
        <v>1</v>
      </c>
      <c r="G2690">
        <f t="shared" ref="G2690:G2753" si="67">E2690*(0.52+(F2690-1)*0.16)</f>
        <v>54003.040000000001</v>
      </c>
    </row>
    <row r="2691" spans="1:7" x14ac:dyDescent="0.3">
      <c r="A2691">
        <v>2014</v>
      </c>
      <c r="B2691" t="str">
        <f t="shared" si="66"/>
        <v>2014.2.34</v>
      </c>
      <c r="C2691" t="s">
        <v>49</v>
      </c>
      <c r="D2691">
        <f>VLOOKUP(C2691,[1]StateCodeMapping!$A$2:$B$52,2,FALSE)</f>
        <v>34</v>
      </c>
      <c r="E2691">
        <v>103852</v>
      </c>
      <c r="F2691">
        <v>2</v>
      </c>
      <c r="G2691">
        <f t="shared" si="67"/>
        <v>70619.360000000001</v>
      </c>
    </row>
    <row r="2692" spans="1:7" x14ac:dyDescent="0.3">
      <c r="A2692">
        <v>2014</v>
      </c>
      <c r="B2692" t="str">
        <f t="shared" si="66"/>
        <v>2014.3.34</v>
      </c>
      <c r="C2692" t="s">
        <v>49</v>
      </c>
      <c r="D2692">
        <f>VLOOKUP(C2692,[1]StateCodeMapping!$A$2:$B$52,2,FALSE)</f>
        <v>34</v>
      </c>
      <c r="E2692">
        <v>103852</v>
      </c>
      <c r="F2692">
        <v>3</v>
      </c>
      <c r="G2692">
        <f t="shared" si="67"/>
        <v>87235.680000000008</v>
      </c>
    </row>
    <row r="2693" spans="1:7" x14ac:dyDescent="0.3">
      <c r="A2693">
        <v>2014</v>
      </c>
      <c r="B2693" t="str">
        <f t="shared" si="66"/>
        <v>2014.4.34</v>
      </c>
      <c r="C2693" t="s">
        <v>49</v>
      </c>
      <c r="D2693">
        <f>VLOOKUP(C2693,[1]StateCodeMapping!$A$2:$B$52,2,FALSE)</f>
        <v>34</v>
      </c>
      <c r="E2693">
        <v>103852</v>
      </c>
      <c r="F2693">
        <v>4</v>
      </c>
      <c r="G2693">
        <f t="shared" si="67"/>
        <v>103852</v>
      </c>
    </row>
    <row r="2694" spans="1:7" x14ac:dyDescent="0.3">
      <c r="A2694">
        <v>2014</v>
      </c>
      <c r="B2694" t="str">
        <f t="shared" si="66"/>
        <v>2014.5.34</v>
      </c>
      <c r="C2694" t="s">
        <v>49</v>
      </c>
      <c r="D2694">
        <f>VLOOKUP(C2694,[1]StateCodeMapping!$A$2:$B$52,2,FALSE)</f>
        <v>34</v>
      </c>
      <c r="E2694">
        <v>103852</v>
      </c>
      <c r="F2694">
        <v>5</v>
      </c>
      <c r="G2694">
        <f t="shared" si="67"/>
        <v>120468.32000000002</v>
      </c>
    </row>
    <row r="2695" spans="1:7" x14ac:dyDescent="0.3">
      <c r="A2695">
        <v>2014</v>
      </c>
      <c r="B2695" t="str">
        <f t="shared" si="66"/>
        <v>2014.6.34</v>
      </c>
      <c r="C2695" t="s">
        <v>49</v>
      </c>
      <c r="D2695">
        <f>VLOOKUP(C2695,[1]StateCodeMapping!$A$2:$B$52,2,FALSE)</f>
        <v>34</v>
      </c>
      <c r="E2695">
        <v>103852</v>
      </c>
      <c r="F2695">
        <v>6</v>
      </c>
      <c r="G2695">
        <f t="shared" si="67"/>
        <v>137084.64000000001</v>
      </c>
    </row>
    <row r="2696" spans="1:7" x14ac:dyDescent="0.3">
      <c r="A2696">
        <v>2014</v>
      </c>
      <c r="B2696" t="str">
        <f t="shared" si="66"/>
        <v>2014.7.34</v>
      </c>
      <c r="C2696" t="s">
        <v>49</v>
      </c>
      <c r="D2696">
        <f>VLOOKUP(C2696,[1]StateCodeMapping!$A$2:$B$52,2,FALSE)</f>
        <v>34</v>
      </c>
      <c r="E2696">
        <v>103852</v>
      </c>
      <c r="F2696">
        <v>7</v>
      </c>
      <c r="G2696">
        <f t="shared" si="67"/>
        <v>153700.96</v>
      </c>
    </row>
    <row r="2697" spans="1:7" x14ac:dyDescent="0.3">
      <c r="A2697">
        <v>2014</v>
      </c>
      <c r="B2697" t="str">
        <f t="shared" si="66"/>
        <v>2014.8.34</v>
      </c>
      <c r="C2697" t="s">
        <v>49</v>
      </c>
      <c r="D2697">
        <f>VLOOKUP(C2697,[1]StateCodeMapping!$A$2:$B$52,2,FALSE)</f>
        <v>34</v>
      </c>
      <c r="E2697">
        <v>103852</v>
      </c>
      <c r="F2697">
        <v>8</v>
      </c>
      <c r="G2697">
        <f t="shared" si="67"/>
        <v>170317.28</v>
      </c>
    </row>
    <row r="2698" spans="1:7" x14ac:dyDescent="0.3">
      <c r="A2698">
        <v>2014</v>
      </c>
      <c r="B2698" t="str">
        <f t="shared" si="66"/>
        <v>2014.1.35</v>
      </c>
      <c r="C2698" t="s">
        <v>50</v>
      </c>
      <c r="D2698">
        <f>VLOOKUP(C2698,[1]StateCodeMapping!$A$2:$B$52,2,FALSE)</f>
        <v>35</v>
      </c>
      <c r="E2698">
        <v>57353</v>
      </c>
      <c r="F2698">
        <v>1</v>
      </c>
      <c r="G2698">
        <f t="shared" si="67"/>
        <v>29823.56</v>
      </c>
    </row>
    <row r="2699" spans="1:7" x14ac:dyDescent="0.3">
      <c r="A2699">
        <v>2014</v>
      </c>
      <c r="B2699" t="str">
        <f t="shared" si="66"/>
        <v>2014.2.35</v>
      </c>
      <c r="C2699" t="s">
        <v>50</v>
      </c>
      <c r="D2699">
        <f>VLOOKUP(C2699,[1]StateCodeMapping!$A$2:$B$52,2,FALSE)</f>
        <v>35</v>
      </c>
      <c r="E2699">
        <v>57353</v>
      </c>
      <c r="F2699">
        <v>2</v>
      </c>
      <c r="G2699">
        <f t="shared" si="67"/>
        <v>39000.04</v>
      </c>
    </row>
    <row r="2700" spans="1:7" x14ac:dyDescent="0.3">
      <c r="A2700">
        <v>2014</v>
      </c>
      <c r="B2700" t="str">
        <f t="shared" si="66"/>
        <v>2014.3.35</v>
      </c>
      <c r="C2700" t="s">
        <v>50</v>
      </c>
      <c r="D2700">
        <f>VLOOKUP(C2700,[1]StateCodeMapping!$A$2:$B$52,2,FALSE)</f>
        <v>35</v>
      </c>
      <c r="E2700">
        <v>57353</v>
      </c>
      <c r="F2700">
        <v>3</v>
      </c>
      <c r="G2700">
        <f t="shared" si="67"/>
        <v>48176.520000000004</v>
      </c>
    </row>
    <row r="2701" spans="1:7" x14ac:dyDescent="0.3">
      <c r="A2701">
        <v>2014</v>
      </c>
      <c r="B2701" t="str">
        <f t="shared" si="66"/>
        <v>2014.4.35</v>
      </c>
      <c r="C2701" t="s">
        <v>50</v>
      </c>
      <c r="D2701">
        <f>VLOOKUP(C2701,[1]StateCodeMapping!$A$2:$B$52,2,FALSE)</f>
        <v>35</v>
      </c>
      <c r="E2701">
        <v>57353</v>
      </c>
      <c r="F2701">
        <v>4</v>
      </c>
      <c r="G2701">
        <f t="shared" si="67"/>
        <v>57353</v>
      </c>
    </row>
    <row r="2702" spans="1:7" x14ac:dyDescent="0.3">
      <c r="A2702">
        <v>2014</v>
      </c>
      <c r="B2702" t="str">
        <f t="shared" si="66"/>
        <v>2014.5.35</v>
      </c>
      <c r="C2702" t="s">
        <v>50</v>
      </c>
      <c r="D2702">
        <f>VLOOKUP(C2702,[1]StateCodeMapping!$A$2:$B$52,2,FALSE)</f>
        <v>35</v>
      </c>
      <c r="E2702">
        <v>57353</v>
      </c>
      <c r="F2702">
        <v>5</v>
      </c>
      <c r="G2702">
        <f t="shared" si="67"/>
        <v>66529.48000000001</v>
      </c>
    </row>
    <row r="2703" spans="1:7" x14ac:dyDescent="0.3">
      <c r="A2703">
        <v>2014</v>
      </c>
      <c r="B2703" t="str">
        <f t="shared" si="66"/>
        <v>2014.6.35</v>
      </c>
      <c r="C2703" t="s">
        <v>50</v>
      </c>
      <c r="D2703">
        <f>VLOOKUP(C2703,[1]StateCodeMapping!$A$2:$B$52,2,FALSE)</f>
        <v>35</v>
      </c>
      <c r="E2703">
        <v>57353</v>
      </c>
      <c r="F2703">
        <v>6</v>
      </c>
      <c r="G2703">
        <f t="shared" si="67"/>
        <v>75705.960000000006</v>
      </c>
    </row>
    <row r="2704" spans="1:7" x14ac:dyDescent="0.3">
      <c r="A2704">
        <v>2014</v>
      </c>
      <c r="B2704" t="str">
        <f t="shared" si="66"/>
        <v>2014.7.35</v>
      </c>
      <c r="C2704" t="s">
        <v>50</v>
      </c>
      <c r="D2704">
        <f>VLOOKUP(C2704,[1]StateCodeMapping!$A$2:$B$52,2,FALSE)</f>
        <v>35</v>
      </c>
      <c r="E2704">
        <v>57353</v>
      </c>
      <c r="F2704">
        <v>7</v>
      </c>
      <c r="G2704">
        <f t="shared" si="67"/>
        <v>84882.44</v>
      </c>
    </row>
    <row r="2705" spans="1:7" x14ac:dyDescent="0.3">
      <c r="A2705">
        <v>2014</v>
      </c>
      <c r="B2705" t="str">
        <f t="shared" si="66"/>
        <v>2014.8.35</v>
      </c>
      <c r="C2705" t="s">
        <v>50</v>
      </c>
      <c r="D2705">
        <f>VLOOKUP(C2705,[1]StateCodeMapping!$A$2:$B$52,2,FALSE)</f>
        <v>35</v>
      </c>
      <c r="E2705">
        <v>57353</v>
      </c>
      <c r="F2705">
        <v>8</v>
      </c>
      <c r="G2705">
        <f t="shared" si="67"/>
        <v>94058.920000000013</v>
      </c>
    </row>
    <row r="2706" spans="1:7" x14ac:dyDescent="0.3">
      <c r="A2706">
        <v>2014</v>
      </c>
      <c r="B2706" t="str">
        <f t="shared" si="66"/>
        <v>2014.1.36</v>
      </c>
      <c r="C2706" t="s">
        <v>51</v>
      </c>
      <c r="D2706">
        <f>VLOOKUP(C2706,[1]StateCodeMapping!$A$2:$B$52,2,FALSE)</f>
        <v>36</v>
      </c>
      <c r="E2706">
        <v>83648</v>
      </c>
      <c r="F2706">
        <v>1</v>
      </c>
      <c r="G2706">
        <f t="shared" si="67"/>
        <v>43496.959999999999</v>
      </c>
    </row>
    <row r="2707" spans="1:7" x14ac:dyDescent="0.3">
      <c r="A2707">
        <v>2014</v>
      </c>
      <c r="B2707" t="str">
        <f t="shared" si="66"/>
        <v>2014.2.36</v>
      </c>
      <c r="C2707" t="s">
        <v>51</v>
      </c>
      <c r="D2707">
        <f>VLOOKUP(C2707,[1]StateCodeMapping!$A$2:$B$52,2,FALSE)</f>
        <v>36</v>
      </c>
      <c r="E2707">
        <v>83648</v>
      </c>
      <c r="F2707">
        <v>2</v>
      </c>
      <c r="G2707">
        <f t="shared" si="67"/>
        <v>56880.640000000007</v>
      </c>
    </row>
    <row r="2708" spans="1:7" x14ac:dyDescent="0.3">
      <c r="A2708">
        <v>2014</v>
      </c>
      <c r="B2708" t="str">
        <f t="shared" si="66"/>
        <v>2014.3.36</v>
      </c>
      <c r="C2708" t="s">
        <v>51</v>
      </c>
      <c r="D2708">
        <f>VLOOKUP(C2708,[1]StateCodeMapping!$A$2:$B$52,2,FALSE)</f>
        <v>36</v>
      </c>
      <c r="E2708">
        <v>83648</v>
      </c>
      <c r="F2708">
        <v>3</v>
      </c>
      <c r="G2708">
        <f t="shared" si="67"/>
        <v>70264.320000000007</v>
      </c>
    </row>
    <row r="2709" spans="1:7" x14ac:dyDescent="0.3">
      <c r="A2709">
        <v>2014</v>
      </c>
      <c r="B2709" t="str">
        <f t="shared" si="66"/>
        <v>2014.4.36</v>
      </c>
      <c r="C2709" t="s">
        <v>51</v>
      </c>
      <c r="D2709">
        <f>VLOOKUP(C2709,[1]StateCodeMapping!$A$2:$B$52,2,FALSE)</f>
        <v>36</v>
      </c>
      <c r="E2709">
        <v>83648</v>
      </c>
      <c r="F2709">
        <v>4</v>
      </c>
      <c r="G2709">
        <f t="shared" si="67"/>
        <v>83648</v>
      </c>
    </row>
    <row r="2710" spans="1:7" x14ac:dyDescent="0.3">
      <c r="A2710">
        <v>2014</v>
      </c>
      <c r="B2710" t="str">
        <f t="shared" si="66"/>
        <v>2014.5.36</v>
      </c>
      <c r="C2710" t="s">
        <v>51</v>
      </c>
      <c r="D2710">
        <f>VLOOKUP(C2710,[1]StateCodeMapping!$A$2:$B$52,2,FALSE)</f>
        <v>36</v>
      </c>
      <c r="E2710">
        <v>83648</v>
      </c>
      <c r="F2710">
        <v>5</v>
      </c>
      <c r="G2710">
        <f t="shared" si="67"/>
        <v>97031.680000000008</v>
      </c>
    </row>
    <row r="2711" spans="1:7" x14ac:dyDescent="0.3">
      <c r="A2711">
        <v>2014</v>
      </c>
      <c r="B2711" t="str">
        <f t="shared" si="66"/>
        <v>2014.6.36</v>
      </c>
      <c r="C2711" t="s">
        <v>51</v>
      </c>
      <c r="D2711">
        <f>VLOOKUP(C2711,[1]StateCodeMapping!$A$2:$B$52,2,FALSE)</f>
        <v>36</v>
      </c>
      <c r="E2711">
        <v>83648</v>
      </c>
      <c r="F2711">
        <v>6</v>
      </c>
      <c r="G2711">
        <f t="shared" si="67"/>
        <v>110415.36</v>
      </c>
    </row>
    <row r="2712" spans="1:7" x14ac:dyDescent="0.3">
      <c r="A2712">
        <v>2014</v>
      </c>
      <c r="B2712" t="str">
        <f t="shared" si="66"/>
        <v>2014.7.36</v>
      </c>
      <c r="C2712" t="s">
        <v>51</v>
      </c>
      <c r="D2712">
        <f>VLOOKUP(C2712,[1]StateCodeMapping!$A$2:$B$52,2,FALSE)</f>
        <v>36</v>
      </c>
      <c r="E2712">
        <v>83648</v>
      </c>
      <c r="F2712">
        <v>7</v>
      </c>
      <c r="G2712">
        <f t="shared" si="67"/>
        <v>123799.03999999999</v>
      </c>
    </row>
    <row r="2713" spans="1:7" x14ac:dyDescent="0.3">
      <c r="A2713">
        <v>2014</v>
      </c>
      <c r="B2713" t="str">
        <f t="shared" si="66"/>
        <v>2014.8.36</v>
      </c>
      <c r="C2713" t="s">
        <v>51</v>
      </c>
      <c r="D2713">
        <f>VLOOKUP(C2713,[1]StateCodeMapping!$A$2:$B$52,2,FALSE)</f>
        <v>36</v>
      </c>
      <c r="E2713">
        <v>83648</v>
      </c>
      <c r="F2713">
        <v>8</v>
      </c>
      <c r="G2713">
        <f t="shared" si="67"/>
        <v>137182.72</v>
      </c>
    </row>
    <row r="2714" spans="1:7" x14ac:dyDescent="0.3">
      <c r="A2714">
        <v>2014</v>
      </c>
      <c r="B2714" t="str">
        <f t="shared" si="66"/>
        <v>2014.1.37</v>
      </c>
      <c r="C2714" t="s">
        <v>52</v>
      </c>
      <c r="D2714">
        <f>VLOOKUP(C2714,[1]StateCodeMapping!$A$2:$B$52,2,FALSE)</f>
        <v>37</v>
      </c>
      <c r="E2714">
        <v>66985</v>
      </c>
      <c r="F2714">
        <v>1</v>
      </c>
      <c r="G2714">
        <f t="shared" si="67"/>
        <v>34832.200000000004</v>
      </c>
    </row>
    <row r="2715" spans="1:7" x14ac:dyDescent="0.3">
      <c r="A2715">
        <v>2014</v>
      </c>
      <c r="B2715" t="str">
        <f t="shared" si="66"/>
        <v>2014.2.37</v>
      </c>
      <c r="C2715" t="s">
        <v>52</v>
      </c>
      <c r="D2715">
        <f>VLOOKUP(C2715,[1]StateCodeMapping!$A$2:$B$52,2,FALSE)</f>
        <v>37</v>
      </c>
      <c r="E2715">
        <v>66985</v>
      </c>
      <c r="F2715">
        <v>2</v>
      </c>
      <c r="G2715">
        <f t="shared" si="67"/>
        <v>45549.8</v>
      </c>
    </row>
    <row r="2716" spans="1:7" x14ac:dyDescent="0.3">
      <c r="A2716">
        <v>2014</v>
      </c>
      <c r="B2716" t="str">
        <f t="shared" si="66"/>
        <v>2014.3.37</v>
      </c>
      <c r="C2716" t="s">
        <v>52</v>
      </c>
      <c r="D2716">
        <f>VLOOKUP(C2716,[1]StateCodeMapping!$A$2:$B$52,2,FALSE)</f>
        <v>37</v>
      </c>
      <c r="E2716">
        <v>66985</v>
      </c>
      <c r="F2716">
        <v>3</v>
      </c>
      <c r="G2716">
        <f t="shared" si="67"/>
        <v>56267.400000000009</v>
      </c>
    </row>
    <row r="2717" spans="1:7" x14ac:dyDescent="0.3">
      <c r="A2717">
        <v>2014</v>
      </c>
      <c r="B2717" t="str">
        <f t="shared" si="66"/>
        <v>2014.4.37</v>
      </c>
      <c r="C2717" t="s">
        <v>52</v>
      </c>
      <c r="D2717">
        <f>VLOOKUP(C2717,[1]StateCodeMapping!$A$2:$B$52,2,FALSE)</f>
        <v>37</v>
      </c>
      <c r="E2717">
        <v>66985</v>
      </c>
      <c r="F2717">
        <v>4</v>
      </c>
      <c r="G2717">
        <f t="shared" si="67"/>
        <v>66985</v>
      </c>
    </row>
    <row r="2718" spans="1:7" x14ac:dyDescent="0.3">
      <c r="A2718">
        <v>2014</v>
      </c>
      <c r="B2718" t="str">
        <f t="shared" si="66"/>
        <v>2014.5.37</v>
      </c>
      <c r="C2718" t="s">
        <v>52</v>
      </c>
      <c r="D2718">
        <f>VLOOKUP(C2718,[1]StateCodeMapping!$A$2:$B$52,2,FALSE)</f>
        <v>37</v>
      </c>
      <c r="E2718">
        <v>66985</v>
      </c>
      <c r="F2718">
        <v>5</v>
      </c>
      <c r="G2718">
        <f t="shared" si="67"/>
        <v>77702.600000000006</v>
      </c>
    </row>
    <row r="2719" spans="1:7" x14ac:dyDescent="0.3">
      <c r="A2719">
        <v>2014</v>
      </c>
      <c r="B2719" t="str">
        <f t="shared" si="66"/>
        <v>2014.6.37</v>
      </c>
      <c r="C2719" t="s">
        <v>52</v>
      </c>
      <c r="D2719">
        <f>VLOOKUP(C2719,[1]StateCodeMapping!$A$2:$B$52,2,FALSE)</f>
        <v>37</v>
      </c>
      <c r="E2719">
        <v>66985</v>
      </c>
      <c r="F2719">
        <v>6</v>
      </c>
      <c r="G2719">
        <f t="shared" si="67"/>
        <v>88420.2</v>
      </c>
    </row>
    <row r="2720" spans="1:7" x14ac:dyDescent="0.3">
      <c r="A2720">
        <v>2014</v>
      </c>
      <c r="B2720" t="str">
        <f t="shared" si="66"/>
        <v>2014.7.37</v>
      </c>
      <c r="C2720" t="s">
        <v>52</v>
      </c>
      <c r="D2720">
        <f>VLOOKUP(C2720,[1]StateCodeMapping!$A$2:$B$52,2,FALSE)</f>
        <v>37</v>
      </c>
      <c r="E2720">
        <v>66985</v>
      </c>
      <c r="F2720">
        <v>7</v>
      </c>
      <c r="G2720">
        <f t="shared" si="67"/>
        <v>99137.8</v>
      </c>
    </row>
    <row r="2721" spans="1:7" x14ac:dyDescent="0.3">
      <c r="A2721">
        <v>2014</v>
      </c>
      <c r="B2721" t="str">
        <f t="shared" si="66"/>
        <v>2014.8.37</v>
      </c>
      <c r="C2721" t="s">
        <v>52</v>
      </c>
      <c r="D2721">
        <f>VLOOKUP(C2721,[1]StateCodeMapping!$A$2:$B$52,2,FALSE)</f>
        <v>37</v>
      </c>
      <c r="E2721">
        <v>66985</v>
      </c>
      <c r="F2721">
        <v>8</v>
      </c>
      <c r="G2721">
        <f t="shared" si="67"/>
        <v>109855.40000000001</v>
      </c>
    </row>
    <row r="2722" spans="1:7" x14ac:dyDescent="0.3">
      <c r="A2722">
        <v>2014</v>
      </c>
      <c r="B2722" t="str">
        <f t="shared" si="66"/>
        <v>2014.1.38</v>
      </c>
      <c r="C2722" t="s">
        <v>53</v>
      </c>
      <c r="D2722">
        <f>VLOOKUP(C2722,[1]StateCodeMapping!$A$2:$B$52,2,FALSE)</f>
        <v>38</v>
      </c>
      <c r="E2722">
        <v>82605</v>
      </c>
      <c r="F2722">
        <v>1</v>
      </c>
      <c r="G2722">
        <f t="shared" si="67"/>
        <v>42954.6</v>
      </c>
    </row>
    <row r="2723" spans="1:7" x14ac:dyDescent="0.3">
      <c r="A2723">
        <v>2014</v>
      </c>
      <c r="B2723" t="str">
        <f t="shared" si="66"/>
        <v>2014.2.38</v>
      </c>
      <c r="C2723" t="s">
        <v>53</v>
      </c>
      <c r="D2723">
        <f>VLOOKUP(C2723,[1]StateCodeMapping!$A$2:$B$52,2,FALSE)</f>
        <v>38</v>
      </c>
      <c r="E2723">
        <v>82605</v>
      </c>
      <c r="F2723">
        <v>2</v>
      </c>
      <c r="G2723">
        <f t="shared" si="67"/>
        <v>56171.4</v>
      </c>
    </row>
    <row r="2724" spans="1:7" x14ac:dyDescent="0.3">
      <c r="A2724">
        <v>2014</v>
      </c>
      <c r="B2724" t="str">
        <f t="shared" si="66"/>
        <v>2014.3.38</v>
      </c>
      <c r="C2724" t="s">
        <v>53</v>
      </c>
      <c r="D2724">
        <f>VLOOKUP(C2724,[1]StateCodeMapping!$A$2:$B$52,2,FALSE)</f>
        <v>38</v>
      </c>
      <c r="E2724">
        <v>82605</v>
      </c>
      <c r="F2724">
        <v>3</v>
      </c>
      <c r="G2724">
        <f t="shared" si="67"/>
        <v>69388.200000000012</v>
      </c>
    </row>
    <row r="2725" spans="1:7" x14ac:dyDescent="0.3">
      <c r="A2725">
        <v>2014</v>
      </c>
      <c r="B2725" t="str">
        <f t="shared" si="66"/>
        <v>2014.4.38</v>
      </c>
      <c r="C2725" t="s">
        <v>53</v>
      </c>
      <c r="D2725">
        <f>VLOOKUP(C2725,[1]StateCodeMapping!$A$2:$B$52,2,FALSE)</f>
        <v>38</v>
      </c>
      <c r="E2725">
        <v>82605</v>
      </c>
      <c r="F2725">
        <v>4</v>
      </c>
      <c r="G2725">
        <f t="shared" si="67"/>
        <v>82605</v>
      </c>
    </row>
    <row r="2726" spans="1:7" x14ac:dyDescent="0.3">
      <c r="A2726">
        <v>2014</v>
      </c>
      <c r="B2726" t="str">
        <f t="shared" si="66"/>
        <v>2014.5.38</v>
      </c>
      <c r="C2726" t="s">
        <v>53</v>
      </c>
      <c r="D2726">
        <f>VLOOKUP(C2726,[1]StateCodeMapping!$A$2:$B$52,2,FALSE)</f>
        <v>38</v>
      </c>
      <c r="E2726">
        <v>82605</v>
      </c>
      <c r="F2726">
        <v>5</v>
      </c>
      <c r="G2726">
        <f t="shared" si="67"/>
        <v>95821.800000000017</v>
      </c>
    </row>
    <row r="2727" spans="1:7" x14ac:dyDescent="0.3">
      <c r="A2727">
        <v>2014</v>
      </c>
      <c r="B2727" t="str">
        <f t="shared" si="66"/>
        <v>2014.6.38</v>
      </c>
      <c r="C2727" t="s">
        <v>53</v>
      </c>
      <c r="D2727">
        <f>VLOOKUP(C2727,[1]StateCodeMapping!$A$2:$B$52,2,FALSE)</f>
        <v>38</v>
      </c>
      <c r="E2727">
        <v>82605</v>
      </c>
      <c r="F2727">
        <v>6</v>
      </c>
      <c r="G2727">
        <f t="shared" si="67"/>
        <v>109038.6</v>
      </c>
    </row>
    <row r="2728" spans="1:7" x14ac:dyDescent="0.3">
      <c r="A2728">
        <v>2014</v>
      </c>
      <c r="B2728" t="str">
        <f t="shared" si="66"/>
        <v>2014.7.38</v>
      </c>
      <c r="C2728" t="s">
        <v>53</v>
      </c>
      <c r="D2728">
        <f>VLOOKUP(C2728,[1]StateCodeMapping!$A$2:$B$52,2,FALSE)</f>
        <v>38</v>
      </c>
      <c r="E2728">
        <v>82605</v>
      </c>
      <c r="F2728">
        <v>7</v>
      </c>
      <c r="G2728">
        <f t="shared" si="67"/>
        <v>122255.4</v>
      </c>
    </row>
    <row r="2729" spans="1:7" x14ac:dyDescent="0.3">
      <c r="A2729">
        <v>2014</v>
      </c>
      <c r="B2729" t="str">
        <f t="shared" si="66"/>
        <v>2014.8.38</v>
      </c>
      <c r="C2729" t="s">
        <v>53</v>
      </c>
      <c r="D2729">
        <f>VLOOKUP(C2729,[1]StateCodeMapping!$A$2:$B$52,2,FALSE)</f>
        <v>38</v>
      </c>
      <c r="E2729">
        <v>82605</v>
      </c>
      <c r="F2729">
        <v>8</v>
      </c>
      <c r="G2729">
        <f t="shared" si="67"/>
        <v>135472.20000000001</v>
      </c>
    </row>
    <row r="2730" spans="1:7" x14ac:dyDescent="0.3">
      <c r="A2730">
        <v>2014</v>
      </c>
      <c r="B2730" t="str">
        <f t="shared" si="66"/>
        <v>2014.1.39</v>
      </c>
      <c r="C2730" t="s">
        <v>54</v>
      </c>
      <c r="D2730">
        <f>VLOOKUP(C2730,[1]StateCodeMapping!$A$2:$B$52,2,FALSE)</f>
        <v>39</v>
      </c>
      <c r="E2730">
        <v>73924</v>
      </c>
      <c r="F2730">
        <v>1</v>
      </c>
      <c r="G2730">
        <f t="shared" si="67"/>
        <v>38440.480000000003</v>
      </c>
    </row>
    <row r="2731" spans="1:7" x14ac:dyDescent="0.3">
      <c r="A2731">
        <v>2014</v>
      </c>
      <c r="B2731" t="str">
        <f t="shared" si="66"/>
        <v>2014.2.39</v>
      </c>
      <c r="C2731" t="s">
        <v>54</v>
      </c>
      <c r="D2731">
        <f>VLOOKUP(C2731,[1]StateCodeMapping!$A$2:$B$52,2,FALSE)</f>
        <v>39</v>
      </c>
      <c r="E2731">
        <v>73924</v>
      </c>
      <c r="F2731">
        <v>2</v>
      </c>
      <c r="G2731">
        <f t="shared" si="67"/>
        <v>50268.320000000007</v>
      </c>
    </row>
    <row r="2732" spans="1:7" x14ac:dyDescent="0.3">
      <c r="A2732">
        <v>2014</v>
      </c>
      <c r="B2732" t="str">
        <f t="shared" si="66"/>
        <v>2014.3.39</v>
      </c>
      <c r="C2732" t="s">
        <v>54</v>
      </c>
      <c r="D2732">
        <f>VLOOKUP(C2732,[1]StateCodeMapping!$A$2:$B$52,2,FALSE)</f>
        <v>39</v>
      </c>
      <c r="E2732">
        <v>73924</v>
      </c>
      <c r="F2732">
        <v>3</v>
      </c>
      <c r="G2732">
        <f t="shared" si="67"/>
        <v>62096.160000000003</v>
      </c>
    </row>
    <row r="2733" spans="1:7" x14ac:dyDescent="0.3">
      <c r="A2733">
        <v>2014</v>
      </c>
      <c r="B2733" t="str">
        <f t="shared" si="66"/>
        <v>2014.4.39</v>
      </c>
      <c r="C2733" t="s">
        <v>54</v>
      </c>
      <c r="D2733">
        <f>VLOOKUP(C2733,[1]StateCodeMapping!$A$2:$B$52,2,FALSE)</f>
        <v>39</v>
      </c>
      <c r="E2733">
        <v>73924</v>
      </c>
      <c r="F2733">
        <v>4</v>
      </c>
      <c r="G2733">
        <f t="shared" si="67"/>
        <v>73924</v>
      </c>
    </row>
    <row r="2734" spans="1:7" x14ac:dyDescent="0.3">
      <c r="A2734">
        <v>2014</v>
      </c>
      <c r="B2734" t="str">
        <f t="shared" si="66"/>
        <v>2014.5.39</v>
      </c>
      <c r="C2734" t="s">
        <v>54</v>
      </c>
      <c r="D2734">
        <f>VLOOKUP(C2734,[1]StateCodeMapping!$A$2:$B$52,2,FALSE)</f>
        <v>39</v>
      </c>
      <c r="E2734">
        <v>73924</v>
      </c>
      <c r="F2734">
        <v>5</v>
      </c>
      <c r="G2734">
        <f t="shared" si="67"/>
        <v>85751.840000000011</v>
      </c>
    </row>
    <row r="2735" spans="1:7" x14ac:dyDescent="0.3">
      <c r="A2735">
        <v>2014</v>
      </c>
      <c r="B2735" t="str">
        <f t="shared" si="66"/>
        <v>2014.6.39</v>
      </c>
      <c r="C2735" t="s">
        <v>54</v>
      </c>
      <c r="D2735">
        <f>VLOOKUP(C2735,[1]StateCodeMapping!$A$2:$B$52,2,FALSE)</f>
        <v>39</v>
      </c>
      <c r="E2735">
        <v>73924</v>
      </c>
      <c r="F2735">
        <v>6</v>
      </c>
      <c r="G2735">
        <f t="shared" si="67"/>
        <v>97579.680000000008</v>
      </c>
    </row>
    <row r="2736" spans="1:7" x14ac:dyDescent="0.3">
      <c r="A2736">
        <v>2014</v>
      </c>
      <c r="B2736" t="str">
        <f t="shared" si="66"/>
        <v>2014.7.39</v>
      </c>
      <c r="C2736" t="s">
        <v>54</v>
      </c>
      <c r="D2736">
        <f>VLOOKUP(C2736,[1]StateCodeMapping!$A$2:$B$52,2,FALSE)</f>
        <v>39</v>
      </c>
      <c r="E2736">
        <v>73924</v>
      </c>
      <c r="F2736">
        <v>7</v>
      </c>
      <c r="G2736">
        <f t="shared" si="67"/>
        <v>109407.52</v>
      </c>
    </row>
    <row r="2737" spans="1:7" x14ac:dyDescent="0.3">
      <c r="A2737">
        <v>2014</v>
      </c>
      <c r="B2737" t="str">
        <f t="shared" si="66"/>
        <v>2014.8.39</v>
      </c>
      <c r="C2737" t="s">
        <v>54</v>
      </c>
      <c r="D2737">
        <f>VLOOKUP(C2737,[1]StateCodeMapping!$A$2:$B$52,2,FALSE)</f>
        <v>39</v>
      </c>
      <c r="E2737">
        <v>73924</v>
      </c>
      <c r="F2737">
        <v>8</v>
      </c>
      <c r="G2737">
        <f t="shared" si="67"/>
        <v>121235.36000000002</v>
      </c>
    </row>
    <row r="2738" spans="1:7" x14ac:dyDescent="0.3">
      <c r="A2738">
        <v>2014</v>
      </c>
      <c r="B2738" t="str">
        <f t="shared" si="66"/>
        <v>2014.1.40</v>
      </c>
      <c r="C2738" t="s">
        <v>55</v>
      </c>
      <c r="D2738">
        <f>VLOOKUP(C2738,[1]StateCodeMapping!$A$2:$B$52,2,FALSE)</f>
        <v>40</v>
      </c>
      <c r="E2738">
        <v>63580</v>
      </c>
      <c r="F2738">
        <v>1</v>
      </c>
      <c r="G2738">
        <f t="shared" si="67"/>
        <v>33061.599999999999</v>
      </c>
    </row>
    <row r="2739" spans="1:7" x14ac:dyDescent="0.3">
      <c r="A2739">
        <v>2014</v>
      </c>
      <c r="B2739" t="str">
        <f t="shared" si="66"/>
        <v>2014.2.40</v>
      </c>
      <c r="C2739" t="s">
        <v>55</v>
      </c>
      <c r="D2739">
        <f>VLOOKUP(C2739,[1]StateCodeMapping!$A$2:$B$52,2,FALSE)</f>
        <v>40</v>
      </c>
      <c r="E2739">
        <v>63580</v>
      </c>
      <c r="F2739">
        <v>2</v>
      </c>
      <c r="G2739">
        <f t="shared" si="67"/>
        <v>43234.400000000001</v>
      </c>
    </row>
    <row r="2740" spans="1:7" x14ac:dyDescent="0.3">
      <c r="A2740">
        <v>2014</v>
      </c>
      <c r="B2740" t="str">
        <f t="shared" si="66"/>
        <v>2014.3.40</v>
      </c>
      <c r="C2740" t="s">
        <v>55</v>
      </c>
      <c r="D2740">
        <f>VLOOKUP(C2740,[1]StateCodeMapping!$A$2:$B$52,2,FALSE)</f>
        <v>40</v>
      </c>
      <c r="E2740">
        <v>63580</v>
      </c>
      <c r="F2740">
        <v>3</v>
      </c>
      <c r="G2740">
        <f t="shared" si="67"/>
        <v>53407.200000000004</v>
      </c>
    </row>
    <row r="2741" spans="1:7" x14ac:dyDescent="0.3">
      <c r="A2741">
        <v>2014</v>
      </c>
      <c r="B2741" t="str">
        <f t="shared" si="66"/>
        <v>2014.4.40</v>
      </c>
      <c r="C2741" t="s">
        <v>55</v>
      </c>
      <c r="D2741">
        <f>VLOOKUP(C2741,[1]StateCodeMapping!$A$2:$B$52,2,FALSE)</f>
        <v>40</v>
      </c>
      <c r="E2741">
        <v>63580</v>
      </c>
      <c r="F2741">
        <v>4</v>
      </c>
      <c r="G2741">
        <f t="shared" si="67"/>
        <v>63580</v>
      </c>
    </row>
    <row r="2742" spans="1:7" x14ac:dyDescent="0.3">
      <c r="A2742">
        <v>2014</v>
      </c>
      <c r="B2742" t="str">
        <f t="shared" si="66"/>
        <v>2014.5.40</v>
      </c>
      <c r="C2742" t="s">
        <v>55</v>
      </c>
      <c r="D2742">
        <f>VLOOKUP(C2742,[1]StateCodeMapping!$A$2:$B$52,2,FALSE)</f>
        <v>40</v>
      </c>
      <c r="E2742">
        <v>63580</v>
      </c>
      <c r="F2742">
        <v>5</v>
      </c>
      <c r="G2742">
        <f t="shared" si="67"/>
        <v>73752.800000000003</v>
      </c>
    </row>
    <row r="2743" spans="1:7" x14ac:dyDescent="0.3">
      <c r="A2743">
        <v>2014</v>
      </c>
      <c r="B2743" t="str">
        <f t="shared" si="66"/>
        <v>2014.6.40</v>
      </c>
      <c r="C2743" t="s">
        <v>55</v>
      </c>
      <c r="D2743">
        <f>VLOOKUP(C2743,[1]StateCodeMapping!$A$2:$B$52,2,FALSE)</f>
        <v>40</v>
      </c>
      <c r="E2743">
        <v>63580</v>
      </c>
      <c r="F2743">
        <v>6</v>
      </c>
      <c r="G2743">
        <f t="shared" si="67"/>
        <v>83925.6</v>
      </c>
    </row>
    <row r="2744" spans="1:7" x14ac:dyDescent="0.3">
      <c r="A2744">
        <v>2014</v>
      </c>
      <c r="B2744" t="str">
        <f t="shared" si="66"/>
        <v>2014.7.40</v>
      </c>
      <c r="C2744" t="s">
        <v>55</v>
      </c>
      <c r="D2744">
        <f>VLOOKUP(C2744,[1]StateCodeMapping!$A$2:$B$52,2,FALSE)</f>
        <v>40</v>
      </c>
      <c r="E2744">
        <v>63580</v>
      </c>
      <c r="F2744">
        <v>7</v>
      </c>
      <c r="G2744">
        <f t="shared" si="67"/>
        <v>94098.4</v>
      </c>
    </row>
    <row r="2745" spans="1:7" x14ac:dyDescent="0.3">
      <c r="A2745">
        <v>2014</v>
      </c>
      <c r="B2745" t="str">
        <f t="shared" si="66"/>
        <v>2014.8.40</v>
      </c>
      <c r="C2745" t="s">
        <v>55</v>
      </c>
      <c r="D2745">
        <f>VLOOKUP(C2745,[1]StateCodeMapping!$A$2:$B$52,2,FALSE)</f>
        <v>40</v>
      </c>
      <c r="E2745">
        <v>63580</v>
      </c>
      <c r="F2745">
        <v>8</v>
      </c>
      <c r="G2745">
        <f t="shared" si="67"/>
        <v>104271.20000000001</v>
      </c>
    </row>
    <row r="2746" spans="1:7" x14ac:dyDescent="0.3">
      <c r="A2746">
        <v>2014</v>
      </c>
      <c r="B2746" t="str">
        <f t="shared" si="66"/>
        <v>2014.1.41</v>
      </c>
      <c r="C2746" t="s">
        <v>56</v>
      </c>
      <c r="D2746">
        <f>VLOOKUP(C2746,[1]StateCodeMapping!$A$2:$B$52,2,FALSE)</f>
        <v>41</v>
      </c>
      <c r="E2746">
        <v>69573</v>
      </c>
      <c r="F2746">
        <v>1</v>
      </c>
      <c r="G2746">
        <f t="shared" si="67"/>
        <v>36177.96</v>
      </c>
    </row>
    <row r="2747" spans="1:7" x14ac:dyDescent="0.3">
      <c r="A2747">
        <v>2014</v>
      </c>
      <c r="B2747" t="str">
        <f t="shared" si="66"/>
        <v>2014.2.41</v>
      </c>
      <c r="C2747" t="s">
        <v>56</v>
      </c>
      <c r="D2747">
        <f>VLOOKUP(C2747,[1]StateCodeMapping!$A$2:$B$52,2,FALSE)</f>
        <v>41</v>
      </c>
      <c r="E2747">
        <v>69573</v>
      </c>
      <c r="F2747">
        <v>2</v>
      </c>
      <c r="G2747">
        <f t="shared" si="67"/>
        <v>47309.640000000007</v>
      </c>
    </row>
    <row r="2748" spans="1:7" x14ac:dyDescent="0.3">
      <c r="A2748">
        <v>2014</v>
      </c>
      <c r="B2748" t="str">
        <f t="shared" si="66"/>
        <v>2014.3.41</v>
      </c>
      <c r="C2748" t="s">
        <v>56</v>
      </c>
      <c r="D2748">
        <f>VLOOKUP(C2748,[1]StateCodeMapping!$A$2:$B$52,2,FALSE)</f>
        <v>41</v>
      </c>
      <c r="E2748">
        <v>69573</v>
      </c>
      <c r="F2748">
        <v>3</v>
      </c>
      <c r="G2748">
        <f t="shared" si="67"/>
        <v>58441.320000000007</v>
      </c>
    </row>
    <row r="2749" spans="1:7" x14ac:dyDescent="0.3">
      <c r="A2749">
        <v>2014</v>
      </c>
      <c r="B2749" t="str">
        <f t="shared" si="66"/>
        <v>2014.4.41</v>
      </c>
      <c r="C2749" t="s">
        <v>56</v>
      </c>
      <c r="D2749">
        <f>VLOOKUP(C2749,[1]StateCodeMapping!$A$2:$B$52,2,FALSE)</f>
        <v>41</v>
      </c>
      <c r="E2749">
        <v>69573</v>
      </c>
      <c r="F2749">
        <v>4</v>
      </c>
      <c r="G2749">
        <f t="shared" si="67"/>
        <v>69573</v>
      </c>
    </row>
    <row r="2750" spans="1:7" x14ac:dyDescent="0.3">
      <c r="A2750">
        <v>2014</v>
      </c>
      <c r="B2750" t="str">
        <f t="shared" si="66"/>
        <v>2014.5.41</v>
      </c>
      <c r="C2750" t="s">
        <v>56</v>
      </c>
      <c r="D2750">
        <f>VLOOKUP(C2750,[1]StateCodeMapping!$A$2:$B$52,2,FALSE)</f>
        <v>41</v>
      </c>
      <c r="E2750">
        <v>69573</v>
      </c>
      <c r="F2750">
        <v>5</v>
      </c>
      <c r="G2750">
        <f t="shared" si="67"/>
        <v>80704.680000000008</v>
      </c>
    </row>
    <row r="2751" spans="1:7" x14ac:dyDescent="0.3">
      <c r="A2751">
        <v>2014</v>
      </c>
      <c r="B2751" t="str">
        <f t="shared" si="66"/>
        <v>2014.6.41</v>
      </c>
      <c r="C2751" t="s">
        <v>56</v>
      </c>
      <c r="D2751">
        <f>VLOOKUP(C2751,[1]StateCodeMapping!$A$2:$B$52,2,FALSE)</f>
        <v>41</v>
      </c>
      <c r="E2751">
        <v>69573</v>
      </c>
      <c r="F2751">
        <v>6</v>
      </c>
      <c r="G2751">
        <f t="shared" si="67"/>
        <v>91836.36</v>
      </c>
    </row>
    <row r="2752" spans="1:7" x14ac:dyDescent="0.3">
      <c r="A2752">
        <v>2014</v>
      </c>
      <c r="B2752" t="str">
        <f t="shared" si="66"/>
        <v>2014.7.41</v>
      </c>
      <c r="C2752" t="s">
        <v>56</v>
      </c>
      <c r="D2752">
        <f>VLOOKUP(C2752,[1]StateCodeMapping!$A$2:$B$52,2,FALSE)</f>
        <v>41</v>
      </c>
      <c r="E2752">
        <v>69573</v>
      </c>
      <c r="F2752">
        <v>7</v>
      </c>
      <c r="G2752">
        <f t="shared" si="67"/>
        <v>102968.04</v>
      </c>
    </row>
    <row r="2753" spans="1:7" x14ac:dyDescent="0.3">
      <c r="A2753">
        <v>2014</v>
      </c>
      <c r="B2753" t="str">
        <f t="shared" si="66"/>
        <v>2014.8.41</v>
      </c>
      <c r="C2753" t="s">
        <v>56</v>
      </c>
      <c r="D2753">
        <f>VLOOKUP(C2753,[1]StateCodeMapping!$A$2:$B$52,2,FALSE)</f>
        <v>41</v>
      </c>
      <c r="E2753">
        <v>69573</v>
      </c>
      <c r="F2753">
        <v>8</v>
      </c>
      <c r="G2753">
        <f t="shared" si="67"/>
        <v>114099.72000000002</v>
      </c>
    </row>
    <row r="2754" spans="1:7" x14ac:dyDescent="0.3">
      <c r="A2754">
        <v>2014</v>
      </c>
      <c r="B2754" t="str">
        <f t="shared" ref="B2754:B2817" si="68">A2754&amp;"."&amp;F2754&amp;"."&amp;D2754</f>
        <v>2014.1.42</v>
      </c>
      <c r="C2754" t="s">
        <v>57</v>
      </c>
      <c r="D2754">
        <f>VLOOKUP(C2754,[1]StateCodeMapping!$A$2:$B$52,2,FALSE)</f>
        <v>42</v>
      </c>
      <c r="E2754">
        <v>80937</v>
      </c>
      <c r="F2754">
        <v>1</v>
      </c>
      <c r="G2754">
        <f t="shared" ref="G2754:G2817" si="69">E2754*(0.52+(F2754-1)*0.16)</f>
        <v>42087.24</v>
      </c>
    </row>
    <row r="2755" spans="1:7" x14ac:dyDescent="0.3">
      <c r="A2755">
        <v>2014</v>
      </c>
      <c r="B2755" t="str">
        <f t="shared" si="68"/>
        <v>2014.2.42</v>
      </c>
      <c r="C2755" t="s">
        <v>57</v>
      </c>
      <c r="D2755">
        <f>VLOOKUP(C2755,[1]StateCodeMapping!$A$2:$B$52,2,FALSE)</f>
        <v>42</v>
      </c>
      <c r="E2755">
        <v>80937</v>
      </c>
      <c r="F2755">
        <v>2</v>
      </c>
      <c r="G2755">
        <f t="shared" si="69"/>
        <v>55037.16</v>
      </c>
    </row>
    <row r="2756" spans="1:7" x14ac:dyDescent="0.3">
      <c r="A2756">
        <v>2014</v>
      </c>
      <c r="B2756" t="str">
        <f t="shared" si="68"/>
        <v>2014.3.42</v>
      </c>
      <c r="C2756" t="s">
        <v>57</v>
      </c>
      <c r="D2756">
        <f>VLOOKUP(C2756,[1]StateCodeMapping!$A$2:$B$52,2,FALSE)</f>
        <v>42</v>
      </c>
      <c r="E2756">
        <v>80937</v>
      </c>
      <c r="F2756">
        <v>3</v>
      </c>
      <c r="G2756">
        <f t="shared" si="69"/>
        <v>67987.08</v>
      </c>
    </row>
    <row r="2757" spans="1:7" x14ac:dyDescent="0.3">
      <c r="A2757">
        <v>2014</v>
      </c>
      <c r="B2757" t="str">
        <f t="shared" si="68"/>
        <v>2014.4.42</v>
      </c>
      <c r="C2757" t="s">
        <v>57</v>
      </c>
      <c r="D2757">
        <f>VLOOKUP(C2757,[1]StateCodeMapping!$A$2:$B$52,2,FALSE)</f>
        <v>42</v>
      </c>
      <c r="E2757">
        <v>80937</v>
      </c>
      <c r="F2757">
        <v>4</v>
      </c>
      <c r="G2757">
        <f t="shared" si="69"/>
        <v>80937</v>
      </c>
    </row>
    <row r="2758" spans="1:7" x14ac:dyDescent="0.3">
      <c r="A2758">
        <v>2014</v>
      </c>
      <c r="B2758" t="str">
        <f t="shared" si="68"/>
        <v>2014.5.42</v>
      </c>
      <c r="C2758" t="s">
        <v>57</v>
      </c>
      <c r="D2758">
        <f>VLOOKUP(C2758,[1]StateCodeMapping!$A$2:$B$52,2,FALSE)</f>
        <v>42</v>
      </c>
      <c r="E2758">
        <v>80937</v>
      </c>
      <c r="F2758">
        <v>5</v>
      </c>
      <c r="G2758">
        <f t="shared" si="69"/>
        <v>93886.920000000013</v>
      </c>
    </row>
    <row r="2759" spans="1:7" x14ac:dyDescent="0.3">
      <c r="A2759">
        <v>2014</v>
      </c>
      <c r="B2759" t="str">
        <f t="shared" si="68"/>
        <v>2014.6.42</v>
      </c>
      <c r="C2759" t="s">
        <v>57</v>
      </c>
      <c r="D2759">
        <f>VLOOKUP(C2759,[1]StateCodeMapping!$A$2:$B$52,2,FALSE)</f>
        <v>42</v>
      </c>
      <c r="E2759">
        <v>80937</v>
      </c>
      <c r="F2759">
        <v>6</v>
      </c>
      <c r="G2759">
        <f t="shared" si="69"/>
        <v>106836.84000000001</v>
      </c>
    </row>
    <row r="2760" spans="1:7" x14ac:dyDescent="0.3">
      <c r="A2760">
        <v>2014</v>
      </c>
      <c r="B2760" t="str">
        <f t="shared" si="68"/>
        <v>2014.7.42</v>
      </c>
      <c r="C2760" t="s">
        <v>57</v>
      </c>
      <c r="D2760">
        <f>VLOOKUP(C2760,[1]StateCodeMapping!$A$2:$B$52,2,FALSE)</f>
        <v>42</v>
      </c>
      <c r="E2760">
        <v>80937</v>
      </c>
      <c r="F2760">
        <v>7</v>
      </c>
      <c r="G2760">
        <f t="shared" si="69"/>
        <v>119786.76</v>
      </c>
    </row>
    <row r="2761" spans="1:7" x14ac:dyDescent="0.3">
      <c r="A2761">
        <v>2014</v>
      </c>
      <c r="B2761" t="str">
        <f t="shared" si="68"/>
        <v>2014.8.42</v>
      </c>
      <c r="C2761" t="s">
        <v>57</v>
      </c>
      <c r="D2761">
        <f>VLOOKUP(C2761,[1]StateCodeMapping!$A$2:$B$52,2,FALSE)</f>
        <v>42</v>
      </c>
      <c r="E2761">
        <v>80937</v>
      </c>
      <c r="F2761">
        <v>8</v>
      </c>
      <c r="G2761">
        <f t="shared" si="69"/>
        <v>132736.68000000002</v>
      </c>
    </row>
    <row r="2762" spans="1:7" x14ac:dyDescent="0.3">
      <c r="A2762">
        <v>2014</v>
      </c>
      <c r="B2762" t="str">
        <f t="shared" si="68"/>
        <v>2014.1.44</v>
      </c>
      <c r="C2762" t="s">
        <v>58</v>
      </c>
      <c r="D2762">
        <f>VLOOKUP(C2762,[1]StateCodeMapping!$A$2:$B$52,2,FALSE)</f>
        <v>44</v>
      </c>
      <c r="E2762">
        <v>87793</v>
      </c>
      <c r="F2762">
        <v>1</v>
      </c>
      <c r="G2762">
        <f t="shared" si="69"/>
        <v>45652.36</v>
      </c>
    </row>
    <row r="2763" spans="1:7" x14ac:dyDescent="0.3">
      <c r="A2763">
        <v>2014</v>
      </c>
      <c r="B2763" t="str">
        <f t="shared" si="68"/>
        <v>2014.2.44</v>
      </c>
      <c r="C2763" t="s">
        <v>58</v>
      </c>
      <c r="D2763">
        <f>VLOOKUP(C2763,[1]StateCodeMapping!$A$2:$B$52,2,FALSE)</f>
        <v>44</v>
      </c>
      <c r="E2763">
        <v>87793</v>
      </c>
      <c r="F2763">
        <v>2</v>
      </c>
      <c r="G2763">
        <f t="shared" si="69"/>
        <v>59699.240000000005</v>
      </c>
    </row>
    <row r="2764" spans="1:7" x14ac:dyDescent="0.3">
      <c r="A2764">
        <v>2014</v>
      </c>
      <c r="B2764" t="str">
        <f t="shared" si="68"/>
        <v>2014.3.44</v>
      </c>
      <c r="C2764" t="s">
        <v>58</v>
      </c>
      <c r="D2764">
        <f>VLOOKUP(C2764,[1]StateCodeMapping!$A$2:$B$52,2,FALSE)</f>
        <v>44</v>
      </c>
      <c r="E2764">
        <v>87793</v>
      </c>
      <c r="F2764">
        <v>3</v>
      </c>
      <c r="G2764">
        <f t="shared" si="69"/>
        <v>73746.12000000001</v>
      </c>
    </row>
    <row r="2765" spans="1:7" x14ac:dyDescent="0.3">
      <c r="A2765">
        <v>2014</v>
      </c>
      <c r="B2765" t="str">
        <f t="shared" si="68"/>
        <v>2014.4.44</v>
      </c>
      <c r="C2765" t="s">
        <v>58</v>
      </c>
      <c r="D2765">
        <f>VLOOKUP(C2765,[1]StateCodeMapping!$A$2:$B$52,2,FALSE)</f>
        <v>44</v>
      </c>
      <c r="E2765">
        <v>87793</v>
      </c>
      <c r="F2765">
        <v>4</v>
      </c>
      <c r="G2765">
        <f t="shared" si="69"/>
        <v>87793</v>
      </c>
    </row>
    <row r="2766" spans="1:7" x14ac:dyDescent="0.3">
      <c r="A2766">
        <v>2014</v>
      </c>
      <c r="B2766" t="str">
        <f t="shared" si="68"/>
        <v>2014.5.44</v>
      </c>
      <c r="C2766" t="s">
        <v>58</v>
      </c>
      <c r="D2766">
        <f>VLOOKUP(C2766,[1]StateCodeMapping!$A$2:$B$52,2,FALSE)</f>
        <v>44</v>
      </c>
      <c r="E2766">
        <v>87793</v>
      </c>
      <c r="F2766">
        <v>5</v>
      </c>
      <c r="G2766">
        <f t="shared" si="69"/>
        <v>101839.88000000002</v>
      </c>
    </row>
    <row r="2767" spans="1:7" x14ac:dyDescent="0.3">
      <c r="A2767">
        <v>2014</v>
      </c>
      <c r="B2767" t="str">
        <f t="shared" si="68"/>
        <v>2014.6.44</v>
      </c>
      <c r="C2767" t="s">
        <v>58</v>
      </c>
      <c r="D2767">
        <f>VLOOKUP(C2767,[1]StateCodeMapping!$A$2:$B$52,2,FALSE)</f>
        <v>44</v>
      </c>
      <c r="E2767">
        <v>87793</v>
      </c>
      <c r="F2767">
        <v>6</v>
      </c>
      <c r="G2767">
        <f t="shared" si="69"/>
        <v>115886.76000000001</v>
      </c>
    </row>
    <row r="2768" spans="1:7" x14ac:dyDescent="0.3">
      <c r="A2768">
        <v>2014</v>
      </c>
      <c r="B2768" t="str">
        <f t="shared" si="68"/>
        <v>2014.7.44</v>
      </c>
      <c r="C2768" t="s">
        <v>58</v>
      </c>
      <c r="D2768">
        <f>VLOOKUP(C2768,[1]StateCodeMapping!$A$2:$B$52,2,FALSE)</f>
        <v>44</v>
      </c>
      <c r="E2768">
        <v>87793</v>
      </c>
      <c r="F2768">
        <v>7</v>
      </c>
      <c r="G2768">
        <f t="shared" si="69"/>
        <v>129933.64</v>
      </c>
    </row>
    <row r="2769" spans="1:7" x14ac:dyDescent="0.3">
      <c r="A2769">
        <v>2014</v>
      </c>
      <c r="B2769" t="str">
        <f t="shared" si="68"/>
        <v>2014.8.44</v>
      </c>
      <c r="C2769" t="s">
        <v>58</v>
      </c>
      <c r="D2769">
        <f>VLOOKUP(C2769,[1]StateCodeMapping!$A$2:$B$52,2,FALSE)</f>
        <v>44</v>
      </c>
      <c r="E2769">
        <v>87793</v>
      </c>
      <c r="F2769">
        <v>8</v>
      </c>
      <c r="G2769">
        <f t="shared" si="69"/>
        <v>143980.52000000002</v>
      </c>
    </row>
    <row r="2770" spans="1:7" x14ac:dyDescent="0.3">
      <c r="A2770">
        <v>2014</v>
      </c>
      <c r="B2770" t="str">
        <f t="shared" si="68"/>
        <v>2014.1.45</v>
      </c>
      <c r="C2770" t="s">
        <v>59</v>
      </c>
      <c r="D2770">
        <f>VLOOKUP(C2770,[1]StateCodeMapping!$A$2:$B$52,2,FALSE)</f>
        <v>45</v>
      </c>
      <c r="E2770">
        <v>62965</v>
      </c>
      <c r="F2770">
        <v>1</v>
      </c>
      <c r="G2770">
        <f t="shared" si="69"/>
        <v>32741.800000000003</v>
      </c>
    </row>
    <row r="2771" spans="1:7" x14ac:dyDescent="0.3">
      <c r="A2771">
        <v>2014</v>
      </c>
      <c r="B2771" t="str">
        <f t="shared" si="68"/>
        <v>2014.2.45</v>
      </c>
      <c r="C2771" t="s">
        <v>59</v>
      </c>
      <c r="D2771">
        <f>VLOOKUP(C2771,[1]StateCodeMapping!$A$2:$B$52,2,FALSE)</f>
        <v>45</v>
      </c>
      <c r="E2771">
        <v>62965</v>
      </c>
      <c r="F2771">
        <v>2</v>
      </c>
      <c r="G2771">
        <f t="shared" si="69"/>
        <v>42816.200000000004</v>
      </c>
    </row>
    <row r="2772" spans="1:7" x14ac:dyDescent="0.3">
      <c r="A2772">
        <v>2014</v>
      </c>
      <c r="B2772" t="str">
        <f t="shared" si="68"/>
        <v>2014.3.45</v>
      </c>
      <c r="C2772" t="s">
        <v>59</v>
      </c>
      <c r="D2772">
        <f>VLOOKUP(C2772,[1]StateCodeMapping!$A$2:$B$52,2,FALSE)</f>
        <v>45</v>
      </c>
      <c r="E2772">
        <v>62965</v>
      </c>
      <c r="F2772">
        <v>3</v>
      </c>
      <c r="G2772">
        <f t="shared" si="69"/>
        <v>52890.600000000006</v>
      </c>
    </row>
    <row r="2773" spans="1:7" x14ac:dyDescent="0.3">
      <c r="A2773">
        <v>2014</v>
      </c>
      <c r="B2773" t="str">
        <f t="shared" si="68"/>
        <v>2014.4.45</v>
      </c>
      <c r="C2773" t="s">
        <v>59</v>
      </c>
      <c r="D2773">
        <f>VLOOKUP(C2773,[1]StateCodeMapping!$A$2:$B$52,2,FALSE)</f>
        <v>45</v>
      </c>
      <c r="E2773">
        <v>62965</v>
      </c>
      <c r="F2773">
        <v>4</v>
      </c>
      <c r="G2773">
        <f t="shared" si="69"/>
        <v>62965</v>
      </c>
    </row>
    <row r="2774" spans="1:7" x14ac:dyDescent="0.3">
      <c r="A2774">
        <v>2014</v>
      </c>
      <c r="B2774" t="str">
        <f t="shared" si="68"/>
        <v>2014.5.45</v>
      </c>
      <c r="C2774" t="s">
        <v>59</v>
      </c>
      <c r="D2774">
        <f>VLOOKUP(C2774,[1]StateCodeMapping!$A$2:$B$52,2,FALSE)</f>
        <v>45</v>
      </c>
      <c r="E2774">
        <v>62965</v>
      </c>
      <c r="F2774">
        <v>5</v>
      </c>
      <c r="G2774">
        <f t="shared" si="69"/>
        <v>73039.400000000009</v>
      </c>
    </row>
    <row r="2775" spans="1:7" x14ac:dyDescent="0.3">
      <c r="A2775">
        <v>2014</v>
      </c>
      <c r="B2775" t="str">
        <f t="shared" si="68"/>
        <v>2014.6.45</v>
      </c>
      <c r="C2775" t="s">
        <v>59</v>
      </c>
      <c r="D2775">
        <f>VLOOKUP(C2775,[1]StateCodeMapping!$A$2:$B$52,2,FALSE)</f>
        <v>45</v>
      </c>
      <c r="E2775">
        <v>62965</v>
      </c>
      <c r="F2775">
        <v>6</v>
      </c>
      <c r="G2775">
        <f t="shared" si="69"/>
        <v>83113.8</v>
      </c>
    </row>
    <row r="2776" spans="1:7" x14ac:dyDescent="0.3">
      <c r="A2776">
        <v>2014</v>
      </c>
      <c r="B2776" t="str">
        <f t="shared" si="68"/>
        <v>2014.7.45</v>
      </c>
      <c r="C2776" t="s">
        <v>59</v>
      </c>
      <c r="D2776">
        <f>VLOOKUP(C2776,[1]StateCodeMapping!$A$2:$B$52,2,FALSE)</f>
        <v>45</v>
      </c>
      <c r="E2776">
        <v>62965</v>
      </c>
      <c r="F2776">
        <v>7</v>
      </c>
      <c r="G2776">
        <f t="shared" si="69"/>
        <v>93188.2</v>
      </c>
    </row>
    <row r="2777" spans="1:7" x14ac:dyDescent="0.3">
      <c r="A2777">
        <v>2014</v>
      </c>
      <c r="B2777" t="str">
        <f t="shared" si="68"/>
        <v>2014.8.45</v>
      </c>
      <c r="C2777" t="s">
        <v>59</v>
      </c>
      <c r="D2777">
        <f>VLOOKUP(C2777,[1]StateCodeMapping!$A$2:$B$52,2,FALSE)</f>
        <v>45</v>
      </c>
      <c r="E2777">
        <v>62965</v>
      </c>
      <c r="F2777">
        <v>8</v>
      </c>
      <c r="G2777">
        <f t="shared" si="69"/>
        <v>103262.6</v>
      </c>
    </row>
    <row r="2778" spans="1:7" x14ac:dyDescent="0.3">
      <c r="A2778">
        <v>2014</v>
      </c>
      <c r="B2778" t="str">
        <f t="shared" si="68"/>
        <v>2014.1.46</v>
      </c>
      <c r="C2778" t="s">
        <v>60</v>
      </c>
      <c r="D2778">
        <f>VLOOKUP(C2778,[1]StateCodeMapping!$A$2:$B$52,2,FALSE)</f>
        <v>46</v>
      </c>
      <c r="E2778">
        <v>71207</v>
      </c>
      <c r="F2778">
        <v>1</v>
      </c>
      <c r="G2778">
        <f t="shared" si="69"/>
        <v>37027.64</v>
      </c>
    </row>
    <row r="2779" spans="1:7" x14ac:dyDescent="0.3">
      <c r="A2779">
        <v>2014</v>
      </c>
      <c r="B2779" t="str">
        <f t="shared" si="68"/>
        <v>2014.2.46</v>
      </c>
      <c r="C2779" t="s">
        <v>60</v>
      </c>
      <c r="D2779">
        <f>VLOOKUP(C2779,[1]StateCodeMapping!$A$2:$B$52,2,FALSE)</f>
        <v>46</v>
      </c>
      <c r="E2779">
        <v>71207</v>
      </c>
      <c r="F2779">
        <v>2</v>
      </c>
      <c r="G2779">
        <f t="shared" si="69"/>
        <v>48420.76</v>
      </c>
    </row>
    <row r="2780" spans="1:7" x14ac:dyDescent="0.3">
      <c r="A2780">
        <v>2014</v>
      </c>
      <c r="B2780" t="str">
        <f t="shared" si="68"/>
        <v>2014.3.46</v>
      </c>
      <c r="C2780" t="s">
        <v>60</v>
      </c>
      <c r="D2780">
        <f>VLOOKUP(C2780,[1]StateCodeMapping!$A$2:$B$52,2,FALSE)</f>
        <v>46</v>
      </c>
      <c r="E2780">
        <v>71207</v>
      </c>
      <c r="F2780">
        <v>3</v>
      </c>
      <c r="G2780">
        <f t="shared" si="69"/>
        <v>59813.880000000005</v>
      </c>
    </row>
    <row r="2781" spans="1:7" x14ac:dyDescent="0.3">
      <c r="A2781">
        <v>2014</v>
      </c>
      <c r="B2781" t="str">
        <f t="shared" si="68"/>
        <v>2014.4.46</v>
      </c>
      <c r="C2781" t="s">
        <v>60</v>
      </c>
      <c r="D2781">
        <f>VLOOKUP(C2781,[1]StateCodeMapping!$A$2:$B$52,2,FALSE)</f>
        <v>46</v>
      </c>
      <c r="E2781">
        <v>71207</v>
      </c>
      <c r="F2781">
        <v>4</v>
      </c>
      <c r="G2781">
        <f t="shared" si="69"/>
        <v>71207</v>
      </c>
    </row>
    <row r="2782" spans="1:7" x14ac:dyDescent="0.3">
      <c r="A2782">
        <v>2014</v>
      </c>
      <c r="B2782" t="str">
        <f t="shared" si="68"/>
        <v>2014.5.46</v>
      </c>
      <c r="C2782" t="s">
        <v>60</v>
      </c>
      <c r="D2782">
        <f>VLOOKUP(C2782,[1]StateCodeMapping!$A$2:$B$52,2,FALSE)</f>
        <v>46</v>
      </c>
      <c r="E2782">
        <v>71207</v>
      </c>
      <c r="F2782">
        <v>5</v>
      </c>
      <c r="G2782">
        <f t="shared" si="69"/>
        <v>82600.12000000001</v>
      </c>
    </row>
    <row r="2783" spans="1:7" x14ac:dyDescent="0.3">
      <c r="A2783">
        <v>2014</v>
      </c>
      <c r="B2783" t="str">
        <f t="shared" si="68"/>
        <v>2014.6.46</v>
      </c>
      <c r="C2783" t="s">
        <v>60</v>
      </c>
      <c r="D2783">
        <f>VLOOKUP(C2783,[1]StateCodeMapping!$A$2:$B$52,2,FALSE)</f>
        <v>46</v>
      </c>
      <c r="E2783">
        <v>71207</v>
      </c>
      <c r="F2783">
        <v>6</v>
      </c>
      <c r="G2783">
        <f t="shared" si="69"/>
        <v>93993.24</v>
      </c>
    </row>
    <row r="2784" spans="1:7" x14ac:dyDescent="0.3">
      <c r="A2784">
        <v>2014</v>
      </c>
      <c r="B2784" t="str">
        <f t="shared" si="68"/>
        <v>2014.7.46</v>
      </c>
      <c r="C2784" t="s">
        <v>60</v>
      </c>
      <c r="D2784">
        <f>VLOOKUP(C2784,[1]StateCodeMapping!$A$2:$B$52,2,FALSE)</f>
        <v>46</v>
      </c>
      <c r="E2784">
        <v>71207</v>
      </c>
      <c r="F2784">
        <v>7</v>
      </c>
      <c r="G2784">
        <f t="shared" si="69"/>
        <v>105386.36</v>
      </c>
    </row>
    <row r="2785" spans="1:7" x14ac:dyDescent="0.3">
      <c r="A2785">
        <v>2014</v>
      </c>
      <c r="B2785" t="str">
        <f t="shared" si="68"/>
        <v>2014.8.46</v>
      </c>
      <c r="C2785" t="s">
        <v>60</v>
      </c>
      <c r="D2785">
        <f>VLOOKUP(C2785,[1]StateCodeMapping!$A$2:$B$52,2,FALSE)</f>
        <v>46</v>
      </c>
      <c r="E2785">
        <v>71207</v>
      </c>
      <c r="F2785">
        <v>8</v>
      </c>
      <c r="G2785">
        <f t="shared" si="69"/>
        <v>116779.48000000001</v>
      </c>
    </row>
    <row r="2786" spans="1:7" x14ac:dyDescent="0.3">
      <c r="A2786">
        <v>2014</v>
      </c>
      <c r="B2786" t="str">
        <f t="shared" si="68"/>
        <v>2014.1.47</v>
      </c>
      <c r="C2786" t="s">
        <v>8</v>
      </c>
      <c r="D2786">
        <f>VLOOKUP(C2786,[1]StateCodeMapping!$A$2:$B$52,2,FALSE)</f>
        <v>47</v>
      </c>
      <c r="E2786">
        <v>64042</v>
      </c>
      <c r="F2786">
        <v>1</v>
      </c>
      <c r="G2786">
        <f t="shared" si="69"/>
        <v>33301.840000000004</v>
      </c>
    </row>
    <row r="2787" spans="1:7" x14ac:dyDescent="0.3">
      <c r="A2787">
        <v>2014</v>
      </c>
      <c r="B2787" t="str">
        <f t="shared" si="68"/>
        <v>2014.2.47</v>
      </c>
      <c r="C2787" t="s">
        <v>8</v>
      </c>
      <c r="D2787">
        <f>VLOOKUP(C2787,[1]StateCodeMapping!$A$2:$B$52,2,FALSE)</f>
        <v>47</v>
      </c>
      <c r="E2787">
        <v>64042</v>
      </c>
      <c r="F2787">
        <v>2</v>
      </c>
      <c r="G2787">
        <f t="shared" si="69"/>
        <v>43548.560000000005</v>
      </c>
    </row>
    <row r="2788" spans="1:7" x14ac:dyDescent="0.3">
      <c r="A2788">
        <v>2014</v>
      </c>
      <c r="B2788" t="str">
        <f t="shared" si="68"/>
        <v>2014.3.47</v>
      </c>
      <c r="C2788" t="s">
        <v>8</v>
      </c>
      <c r="D2788">
        <f>VLOOKUP(C2788,[1]StateCodeMapping!$A$2:$B$52,2,FALSE)</f>
        <v>47</v>
      </c>
      <c r="E2788">
        <v>64042</v>
      </c>
      <c r="F2788">
        <v>3</v>
      </c>
      <c r="G2788">
        <f t="shared" si="69"/>
        <v>53795.280000000006</v>
      </c>
    </row>
    <row r="2789" spans="1:7" x14ac:dyDescent="0.3">
      <c r="A2789">
        <v>2014</v>
      </c>
      <c r="B2789" t="str">
        <f t="shared" si="68"/>
        <v>2014.4.47</v>
      </c>
      <c r="C2789" t="s">
        <v>8</v>
      </c>
      <c r="D2789">
        <f>VLOOKUP(C2789,[1]StateCodeMapping!$A$2:$B$52,2,FALSE)</f>
        <v>47</v>
      </c>
      <c r="E2789">
        <v>64042</v>
      </c>
      <c r="F2789">
        <v>4</v>
      </c>
      <c r="G2789">
        <f t="shared" si="69"/>
        <v>64042</v>
      </c>
    </row>
    <row r="2790" spans="1:7" x14ac:dyDescent="0.3">
      <c r="A2790">
        <v>2014</v>
      </c>
      <c r="B2790" t="str">
        <f t="shared" si="68"/>
        <v>2014.5.47</v>
      </c>
      <c r="C2790" t="s">
        <v>8</v>
      </c>
      <c r="D2790">
        <f>VLOOKUP(C2790,[1]StateCodeMapping!$A$2:$B$52,2,FALSE)</f>
        <v>47</v>
      </c>
      <c r="E2790">
        <v>64042</v>
      </c>
      <c r="F2790">
        <v>5</v>
      </c>
      <c r="G2790">
        <f t="shared" si="69"/>
        <v>74288.720000000016</v>
      </c>
    </row>
    <row r="2791" spans="1:7" x14ac:dyDescent="0.3">
      <c r="A2791">
        <v>2014</v>
      </c>
      <c r="B2791" t="str">
        <f t="shared" si="68"/>
        <v>2014.6.47</v>
      </c>
      <c r="C2791" t="s">
        <v>8</v>
      </c>
      <c r="D2791">
        <f>VLOOKUP(C2791,[1]StateCodeMapping!$A$2:$B$52,2,FALSE)</f>
        <v>47</v>
      </c>
      <c r="E2791">
        <v>64042</v>
      </c>
      <c r="F2791">
        <v>6</v>
      </c>
      <c r="G2791">
        <f t="shared" si="69"/>
        <v>84535.44</v>
      </c>
    </row>
    <row r="2792" spans="1:7" x14ac:dyDescent="0.3">
      <c r="A2792">
        <v>2014</v>
      </c>
      <c r="B2792" t="str">
        <f t="shared" si="68"/>
        <v>2014.7.47</v>
      </c>
      <c r="C2792" t="s">
        <v>8</v>
      </c>
      <c r="D2792">
        <f>VLOOKUP(C2792,[1]StateCodeMapping!$A$2:$B$52,2,FALSE)</f>
        <v>47</v>
      </c>
      <c r="E2792">
        <v>64042</v>
      </c>
      <c r="F2792">
        <v>7</v>
      </c>
      <c r="G2792">
        <f t="shared" si="69"/>
        <v>94782.16</v>
      </c>
    </row>
    <row r="2793" spans="1:7" x14ac:dyDescent="0.3">
      <c r="A2793">
        <v>2014</v>
      </c>
      <c r="B2793" t="str">
        <f t="shared" si="68"/>
        <v>2014.8.47</v>
      </c>
      <c r="C2793" t="s">
        <v>8</v>
      </c>
      <c r="D2793">
        <f>VLOOKUP(C2793,[1]StateCodeMapping!$A$2:$B$52,2,FALSE)</f>
        <v>47</v>
      </c>
      <c r="E2793">
        <v>64042</v>
      </c>
      <c r="F2793">
        <v>8</v>
      </c>
      <c r="G2793">
        <f t="shared" si="69"/>
        <v>105028.88</v>
      </c>
    </row>
    <row r="2794" spans="1:7" x14ac:dyDescent="0.3">
      <c r="A2794">
        <v>2014</v>
      </c>
      <c r="B2794" t="str">
        <f t="shared" si="68"/>
        <v>2014.1.48</v>
      </c>
      <c r="C2794" t="s">
        <v>61</v>
      </c>
      <c r="D2794">
        <f>VLOOKUP(C2794,[1]StateCodeMapping!$A$2:$B$52,2,FALSE)</f>
        <v>48</v>
      </c>
      <c r="E2794">
        <v>66880</v>
      </c>
      <c r="F2794">
        <v>1</v>
      </c>
      <c r="G2794">
        <f t="shared" si="69"/>
        <v>34777.599999999999</v>
      </c>
    </row>
    <row r="2795" spans="1:7" x14ac:dyDescent="0.3">
      <c r="A2795">
        <v>2014</v>
      </c>
      <c r="B2795" t="str">
        <f t="shared" si="68"/>
        <v>2014.2.48</v>
      </c>
      <c r="C2795" t="s">
        <v>61</v>
      </c>
      <c r="D2795">
        <f>VLOOKUP(C2795,[1]StateCodeMapping!$A$2:$B$52,2,FALSE)</f>
        <v>48</v>
      </c>
      <c r="E2795">
        <v>66880</v>
      </c>
      <c r="F2795">
        <v>2</v>
      </c>
      <c r="G2795">
        <f t="shared" si="69"/>
        <v>45478.400000000001</v>
      </c>
    </row>
    <row r="2796" spans="1:7" x14ac:dyDescent="0.3">
      <c r="A2796">
        <v>2014</v>
      </c>
      <c r="B2796" t="str">
        <f t="shared" si="68"/>
        <v>2014.3.48</v>
      </c>
      <c r="C2796" t="s">
        <v>61</v>
      </c>
      <c r="D2796">
        <f>VLOOKUP(C2796,[1]StateCodeMapping!$A$2:$B$52,2,FALSE)</f>
        <v>48</v>
      </c>
      <c r="E2796">
        <v>66880</v>
      </c>
      <c r="F2796">
        <v>3</v>
      </c>
      <c r="G2796">
        <f t="shared" si="69"/>
        <v>56179.200000000004</v>
      </c>
    </row>
    <row r="2797" spans="1:7" x14ac:dyDescent="0.3">
      <c r="A2797">
        <v>2014</v>
      </c>
      <c r="B2797" t="str">
        <f t="shared" si="68"/>
        <v>2014.4.48</v>
      </c>
      <c r="C2797" t="s">
        <v>61</v>
      </c>
      <c r="D2797">
        <f>VLOOKUP(C2797,[1]StateCodeMapping!$A$2:$B$52,2,FALSE)</f>
        <v>48</v>
      </c>
      <c r="E2797">
        <v>66880</v>
      </c>
      <c r="F2797">
        <v>4</v>
      </c>
      <c r="G2797">
        <f t="shared" si="69"/>
        <v>66880</v>
      </c>
    </row>
    <row r="2798" spans="1:7" x14ac:dyDescent="0.3">
      <c r="A2798">
        <v>2014</v>
      </c>
      <c r="B2798" t="str">
        <f t="shared" si="68"/>
        <v>2014.5.48</v>
      </c>
      <c r="C2798" t="s">
        <v>61</v>
      </c>
      <c r="D2798">
        <f>VLOOKUP(C2798,[1]StateCodeMapping!$A$2:$B$52,2,FALSE)</f>
        <v>48</v>
      </c>
      <c r="E2798">
        <v>66880</v>
      </c>
      <c r="F2798">
        <v>5</v>
      </c>
      <c r="G2798">
        <f t="shared" si="69"/>
        <v>77580.800000000003</v>
      </c>
    </row>
    <row r="2799" spans="1:7" x14ac:dyDescent="0.3">
      <c r="A2799">
        <v>2014</v>
      </c>
      <c r="B2799" t="str">
        <f t="shared" si="68"/>
        <v>2014.6.48</v>
      </c>
      <c r="C2799" t="s">
        <v>61</v>
      </c>
      <c r="D2799">
        <f>VLOOKUP(C2799,[1]StateCodeMapping!$A$2:$B$52,2,FALSE)</f>
        <v>48</v>
      </c>
      <c r="E2799">
        <v>66880</v>
      </c>
      <c r="F2799">
        <v>6</v>
      </c>
      <c r="G2799">
        <f t="shared" si="69"/>
        <v>88281.600000000006</v>
      </c>
    </row>
    <row r="2800" spans="1:7" x14ac:dyDescent="0.3">
      <c r="A2800">
        <v>2014</v>
      </c>
      <c r="B2800" t="str">
        <f t="shared" si="68"/>
        <v>2014.7.48</v>
      </c>
      <c r="C2800" t="s">
        <v>61</v>
      </c>
      <c r="D2800">
        <f>VLOOKUP(C2800,[1]StateCodeMapping!$A$2:$B$52,2,FALSE)</f>
        <v>48</v>
      </c>
      <c r="E2800">
        <v>66880</v>
      </c>
      <c r="F2800">
        <v>7</v>
      </c>
      <c r="G2800">
        <f t="shared" si="69"/>
        <v>98982.399999999994</v>
      </c>
    </row>
    <row r="2801" spans="1:7" x14ac:dyDescent="0.3">
      <c r="A2801">
        <v>2014</v>
      </c>
      <c r="B2801" t="str">
        <f t="shared" si="68"/>
        <v>2014.8.48</v>
      </c>
      <c r="C2801" t="s">
        <v>61</v>
      </c>
      <c r="D2801">
        <f>VLOOKUP(C2801,[1]StateCodeMapping!$A$2:$B$52,2,FALSE)</f>
        <v>48</v>
      </c>
      <c r="E2801">
        <v>66880</v>
      </c>
      <c r="F2801">
        <v>8</v>
      </c>
      <c r="G2801">
        <f t="shared" si="69"/>
        <v>109683.20000000001</v>
      </c>
    </row>
    <row r="2802" spans="1:7" x14ac:dyDescent="0.3">
      <c r="A2802">
        <v>2014</v>
      </c>
      <c r="B2802" t="str">
        <f t="shared" si="68"/>
        <v>2014.1.49</v>
      </c>
      <c r="C2802" t="s">
        <v>62</v>
      </c>
      <c r="D2802">
        <f>VLOOKUP(C2802,[1]StateCodeMapping!$A$2:$B$52,2,FALSE)</f>
        <v>49</v>
      </c>
      <c r="E2802">
        <v>68017</v>
      </c>
      <c r="F2802">
        <v>1</v>
      </c>
      <c r="G2802">
        <f t="shared" si="69"/>
        <v>35368.840000000004</v>
      </c>
    </row>
    <row r="2803" spans="1:7" x14ac:dyDescent="0.3">
      <c r="A2803">
        <v>2014</v>
      </c>
      <c r="B2803" t="str">
        <f t="shared" si="68"/>
        <v>2014.2.49</v>
      </c>
      <c r="C2803" t="s">
        <v>62</v>
      </c>
      <c r="D2803">
        <f>VLOOKUP(C2803,[1]StateCodeMapping!$A$2:$B$52,2,FALSE)</f>
        <v>49</v>
      </c>
      <c r="E2803">
        <v>68017</v>
      </c>
      <c r="F2803">
        <v>2</v>
      </c>
      <c r="G2803">
        <f t="shared" si="69"/>
        <v>46251.560000000005</v>
      </c>
    </row>
    <row r="2804" spans="1:7" x14ac:dyDescent="0.3">
      <c r="A2804">
        <v>2014</v>
      </c>
      <c r="B2804" t="str">
        <f t="shared" si="68"/>
        <v>2014.3.49</v>
      </c>
      <c r="C2804" t="s">
        <v>62</v>
      </c>
      <c r="D2804">
        <f>VLOOKUP(C2804,[1]StateCodeMapping!$A$2:$B$52,2,FALSE)</f>
        <v>49</v>
      </c>
      <c r="E2804">
        <v>68017</v>
      </c>
      <c r="F2804">
        <v>3</v>
      </c>
      <c r="G2804">
        <f t="shared" si="69"/>
        <v>57134.280000000006</v>
      </c>
    </row>
    <row r="2805" spans="1:7" x14ac:dyDescent="0.3">
      <c r="A2805">
        <v>2014</v>
      </c>
      <c r="B2805" t="str">
        <f t="shared" si="68"/>
        <v>2014.4.49</v>
      </c>
      <c r="C2805" t="s">
        <v>62</v>
      </c>
      <c r="D2805">
        <f>VLOOKUP(C2805,[1]StateCodeMapping!$A$2:$B$52,2,FALSE)</f>
        <v>49</v>
      </c>
      <c r="E2805">
        <v>68017</v>
      </c>
      <c r="F2805">
        <v>4</v>
      </c>
      <c r="G2805">
        <f t="shared" si="69"/>
        <v>68017</v>
      </c>
    </row>
    <row r="2806" spans="1:7" x14ac:dyDescent="0.3">
      <c r="A2806">
        <v>2014</v>
      </c>
      <c r="B2806" t="str">
        <f t="shared" si="68"/>
        <v>2014.5.49</v>
      </c>
      <c r="C2806" t="s">
        <v>62</v>
      </c>
      <c r="D2806">
        <f>VLOOKUP(C2806,[1]StateCodeMapping!$A$2:$B$52,2,FALSE)</f>
        <v>49</v>
      </c>
      <c r="E2806">
        <v>68017</v>
      </c>
      <c r="F2806">
        <v>5</v>
      </c>
      <c r="G2806">
        <f t="shared" si="69"/>
        <v>78899.720000000016</v>
      </c>
    </row>
    <row r="2807" spans="1:7" x14ac:dyDescent="0.3">
      <c r="A2807">
        <v>2014</v>
      </c>
      <c r="B2807" t="str">
        <f t="shared" si="68"/>
        <v>2014.6.49</v>
      </c>
      <c r="C2807" t="s">
        <v>62</v>
      </c>
      <c r="D2807">
        <f>VLOOKUP(C2807,[1]StateCodeMapping!$A$2:$B$52,2,FALSE)</f>
        <v>49</v>
      </c>
      <c r="E2807">
        <v>68017</v>
      </c>
      <c r="F2807">
        <v>6</v>
      </c>
      <c r="G2807">
        <f t="shared" si="69"/>
        <v>89782.44</v>
      </c>
    </row>
    <row r="2808" spans="1:7" x14ac:dyDescent="0.3">
      <c r="A2808">
        <v>2014</v>
      </c>
      <c r="B2808" t="str">
        <f t="shared" si="68"/>
        <v>2014.7.49</v>
      </c>
      <c r="C2808" t="s">
        <v>62</v>
      </c>
      <c r="D2808">
        <f>VLOOKUP(C2808,[1]StateCodeMapping!$A$2:$B$52,2,FALSE)</f>
        <v>49</v>
      </c>
      <c r="E2808">
        <v>68017</v>
      </c>
      <c r="F2808">
        <v>7</v>
      </c>
      <c r="G2808">
        <f t="shared" si="69"/>
        <v>100665.16</v>
      </c>
    </row>
    <row r="2809" spans="1:7" x14ac:dyDescent="0.3">
      <c r="A2809">
        <v>2014</v>
      </c>
      <c r="B2809" t="str">
        <f t="shared" si="68"/>
        <v>2014.8.49</v>
      </c>
      <c r="C2809" t="s">
        <v>62</v>
      </c>
      <c r="D2809">
        <f>VLOOKUP(C2809,[1]StateCodeMapping!$A$2:$B$52,2,FALSE)</f>
        <v>49</v>
      </c>
      <c r="E2809">
        <v>68017</v>
      </c>
      <c r="F2809">
        <v>8</v>
      </c>
      <c r="G2809">
        <f t="shared" si="69"/>
        <v>111547.88</v>
      </c>
    </row>
    <row r="2810" spans="1:7" x14ac:dyDescent="0.3">
      <c r="A2810">
        <v>2014</v>
      </c>
      <c r="B2810" t="str">
        <f t="shared" si="68"/>
        <v>2014.1.50</v>
      </c>
      <c r="C2810" t="s">
        <v>63</v>
      </c>
      <c r="D2810">
        <f>VLOOKUP(C2810,[1]StateCodeMapping!$A$2:$B$52,2,FALSE)</f>
        <v>50</v>
      </c>
      <c r="E2810">
        <v>81408</v>
      </c>
      <c r="F2810">
        <v>1</v>
      </c>
      <c r="G2810">
        <f t="shared" si="69"/>
        <v>42332.160000000003</v>
      </c>
    </row>
    <row r="2811" spans="1:7" x14ac:dyDescent="0.3">
      <c r="A2811">
        <v>2014</v>
      </c>
      <c r="B2811" t="str">
        <f t="shared" si="68"/>
        <v>2014.2.50</v>
      </c>
      <c r="C2811" t="s">
        <v>63</v>
      </c>
      <c r="D2811">
        <f>VLOOKUP(C2811,[1]StateCodeMapping!$A$2:$B$52,2,FALSE)</f>
        <v>50</v>
      </c>
      <c r="E2811">
        <v>81408</v>
      </c>
      <c r="F2811">
        <v>2</v>
      </c>
      <c r="G2811">
        <f t="shared" si="69"/>
        <v>55357.440000000002</v>
      </c>
    </row>
    <row r="2812" spans="1:7" x14ac:dyDescent="0.3">
      <c r="A2812">
        <v>2014</v>
      </c>
      <c r="B2812" t="str">
        <f t="shared" si="68"/>
        <v>2014.3.50</v>
      </c>
      <c r="C2812" t="s">
        <v>63</v>
      </c>
      <c r="D2812">
        <f>VLOOKUP(C2812,[1]StateCodeMapping!$A$2:$B$52,2,FALSE)</f>
        <v>50</v>
      </c>
      <c r="E2812">
        <v>81408</v>
      </c>
      <c r="F2812">
        <v>3</v>
      </c>
      <c r="G2812">
        <f t="shared" si="69"/>
        <v>68382.720000000001</v>
      </c>
    </row>
    <row r="2813" spans="1:7" x14ac:dyDescent="0.3">
      <c r="A2813">
        <v>2014</v>
      </c>
      <c r="B2813" t="str">
        <f t="shared" si="68"/>
        <v>2014.4.50</v>
      </c>
      <c r="C2813" t="s">
        <v>63</v>
      </c>
      <c r="D2813">
        <f>VLOOKUP(C2813,[1]StateCodeMapping!$A$2:$B$52,2,FALSE)</f>
        <v>50</v>
      </c>
      <c r="E2813">
        <v>81408</v>
      </c>
      <c r="F2813">
        <v>4</v>
      </c>
      <c r="G2813">
        <f t="shared" si="69"/>
        <v>81408</v>
      </c>
    </row>
    <row r="2814" spans="1:7" x14ac:dyDescent="0.3">
      <c r="A2814">
        <v>2014</v>
      </c>
      <c r="B2814" t="str">
        <f t="shared" si="68"/>
        <v>2014.5.50</v>
      </c>
      <c r="C2814" t="s">
        <v>63</v>
      </c>
      <c r="D2814">
        <f>VLOOKUP(C2814,[1]StateCodeMapping!$A$2:$B$52,2,FALSE)</f>
        <v>50</v>
      </c>
      <c r="E2814">
        <v>81408</v>
      </c>
      <c r="F2814">
        <v>5</v>
      </c>
      <c r="G2814">
        <f t="shared" si="69"/>
        <v>94433.280000000013</v>
      </c>
    </row>
    <row r="2815" spans="1:7" x14ac:dyDescent="0.3">
      <c r="A2815">
        <v>2014</v>
      </c>
      <c r="B2815" t="str">
        <f t="shared" si="68"/>
        <v>2014.6.50</v>
      </c>
      <c r="C2815" t="s">
        <v>63</v>
      </c>
      <c r="D2815">
        <f>VLOOKUP(C2815,[1]StateCodeMapping!$A$2:$B$52,2,FALSE)</f>
        <v>50</v>
      </c>
      <c r="E2815">
        <v>81408</v>
      </c>
      <c r="F2815">
        <v>6</v>
      </c>
      <c r="G2815">
        <f t="shared" si="69"/>
        <v>107458.56000000001</v>
      </c>
    </row>
    <row r="2816" spans="1:7" x14ac:dyDescent="0.3">
      <c r="A2816">
        <v>2014</v>
      </c>
      <c r="B2816" t="str">
        <f t="shared" si="68"/>
        <v>2014.7.50</v>
      </c>
      <c r="C2816" t="s">
        <v>63</v>
      </c>
      <c r="D2816">
        <f>VLOOKUP(C2816,[1]StateCodeMapping!$A$2:$B$52,2,FALSE)</f>
        <v>50</v>
      </c>
      <c r="E2816">
        <v>81408</v>
      </c>
      <c r="F2816">
        <v>7</v>
      </c>
      <c r="G2816">
        <f t="shared" si="69"/>
        <v>120483.84</v>
      </c>
    </row>
    <row r="2817" spans="1:7" x14ac:dyDescent="0.3">
      <c r="A2817">
        <v>2014</v>
      </c>
      <c r="B2817" t="str">
        <f t="shared" si="68"/>
        <v>2014.8.50</v>
      </c>
      <c r="C2817" t="s">
        <v>63</v>
      </c>
      <c r="D2817">
        <f>VLOOKUP(C2817,[1]StateCodeMapping!$A$2:$B$52,2,FALSE)</f>
        <v>50</v>
      </c>
      <c r="E2817">
        <v>81408</v>
      </c>
      <c r="F2817">
        <v>8</v>
      </c>
      <c r="G2817">
        <f t="shared" si="69"/>
        <v>133509.12000000002</v>
      </c>
    </row>
    <row r="2818" spans="1:7" x14ac:dyDescent="0.3">
      <c r="A2818">
        <v>2014</v>
      </c>
      <c r="B2818" t="str">
        <f t="shared" ref="B2818:B2881" si="70">A2818&amp;"."&amp;F2818&amp;"."&amp;D2818</f>
        <v>2014.1.51</v>
      </c>
      <c r="C2818" t="s">
        <v>64</v>
      </c>
      <c r="D2818">
        <f>VLOOKUP(C2818,[1]StateCodeMapping!$A$2:$B$52,2,FALSE)</f>
        <v>51</v>
      </c>
      <c r="E2818">
        <v>90109</v>
      </c>
      <c r="F2818">
        <v>1</v>
      </c>
      <c r="G2818">
        <f t="shared" ref="G2818:G2881" si="71">E2818*(0.52+(F2818-1)*0.16)</f>
        <v>46856.68</v>
      </c>
    </row>
    <row r="2819" spans="1:7" x14ac:dyDescent="0.3">
      <c r="A2819">
        <v>2014</v>
      </c>
      <c r="B2819" t="str">
        <f t="shared" si="70"/>
        <v>2014.2.51</v>
      </c>
      <c r="C2819" t="s">
        <v>64</v>
      </c>
      <c r="D2819">
        <f>VLOOKUP(C2819,[1]StateCodeMapping!$A$2:$B$52,2,FALSE)</f>
        <v>51</v>
      </c>
      <c r="E2819">
        <v>90109</v>
      </c>
      <c r="F2819">
        <v>2</v>
      </c>
      <c r="G2819">
        <f t="shared" si="71"/>
        <v>61274.12</v>
      </c>
    </row>
    <row r="2820" spans="1:7" x14ac:dyDescent="0.3">
      <c r="A2820">
        <v>2014</v>
      </c>
      <c r="B2820" t="str">
        <f t="shared" si="70"/>
        <v>2014.3.51</v>
      </c>
      <c r="C2820" t="s">
        <v>64</v>
      </c>
      <c r="D2820">
        <f>VLOOKUP(C2820,[1]StateCodeMapping!$A$2:$B$52,2,FALSE)</f>
        <v>51</v>
      </c>
      <c r="E2820">
        <v>90109</v>
      </c>
      <c r="F2820">
        <v>3</v>
      </c>
      <c r="G2820">
        <f t="shared" si="71"/>
        <v>75691.560000000012</v>
      </c>
    </row>
    <row r="2821" spans="1:7" x14ac:dyDescent="0.3">
      <c r="A2821">
        <v>2014</v>
      </c>
      <c r="B2821" t="str">
        <f t="shared" si="70"/>
        <v>2014.4.51</v>
      </c>
      <c r="C2821" t="s">
        <v>64</v>
      </c>
      <c r="D2821">
        <f>VLOOKUP(C2821,[1]StateCodeMapping!$A$2:$B$52,2,FALSE)</f>
        <v>51</v>
      </c>
      <c r="E2821">
        <v>90109</v>
      </c>
      <c r="F2821">
        <v>4</v>
      </c>
      <c r="G2821">
        <f t="shared" si="71"/>
        <v>90109</v>
      </c>
    </row>
    <row r="2822" spans="1:7" x14ac:dyDescent="0.3">
      <c r="A2822">
        <v>2014</v>
      </c>
      <c r="B2822" t="str">
        <f t="shared" si="70"/>
        <v>2014.5.51</v>
      </c>
      <c r="C2822" t="s">
        <v>64</v>
      </c>
      <c r="D2822">
        <f>VLOOKUP(C2822,[1]StateCodeMapping!$A$2:$B$52,2,FALSE)</f>
        <v>51</v>
      </c>
      <c r="E2822">
        <v>90109</v>
      </c>
      <c r="F2822">
        <v>5</v>
      </c>
      <c r="G2822">
        <f t="shared" si="71"/>
        <v>104526.44000000002</v>
      </c>
    </row>
    <row r="2823" spans="1:7" x14ac:dyDescent="0.3">
      <c r="A2823">
        <v>2014</v>
      </c>
      <c r="B2823" t="str">
        <f t="shared" si="70"/>
        <v>2014.6.51</v>
      </c>
      <c r="C2823" t="s">
        <v>64</v>
      </c>
      <c r="D2823">
        <f>VLOOKUP(C2823,[1]StateCodeMapping!$A$2:$B$52,2,FALSE)</f>
        <v>51</v>
      </c>
      <c r="E2823">
        <v>90109</v>
      </c>
      <c r="F2823">
        <v>6</v>
      </c>
      <c r="G2823">
        <f t="shared" si="71"/>
        <v>118943.88</v>
      </c>
    </row>
    <row r="2824" spans="1:7" x14ac:dyDescent="0.3">
      <c r="A2824">
        <v>2014</v>
      </c>
      <c r="B2824" t="str">
        <f t="shared" si="70"/>
        <v>2014.7.51</v>
      </c>
      <c r="C2824" t="s">
        <v>64</v>
      </c>
      <c r="D2824">
        <f>VLOOKUP(C2824,[1]StateCodeMapping!$A$2:$B$52,2,FALSE)</f>
        <v>51</v>
      </c>
      <c r="E2824">
        <v>90109</v>
      </c>
      <c r="F2824">
        <v>7</v>
      </c>
      <c r="G2824">
        <f t="shared" si="71"/>
        <v>133361.32</v>
      </c>
    </row>
    <row r="2825" spans="1:7" x14ac:dyDescent="0.3">
      <c r="A2825">
        <v>2014</v>
      </c>
      <c r="B2825" t="str">
        <f t="shared" si="70"/>
        <v>2014.8.51</v>
      </c>
      <c r="C2825" t="s">
        <v>64</v>
      </c>
      <c r="D2825">
        <f>VLOOKUP(C2825,[1]StateCodeMapping!$A$2:$B$52,2,FALSE)</f>
        <v>51</v>
      </c>
      <c r="E2825">
        <v>90109</v>
      </c>
      <c r="F2825">
        <v>8</v>
      </c>
      <c r="G2825">
        <f t="shared" si="71"/>
        <v>147778.76</v>
      </c>
    </row>
    <row r="2826" spans="1:7" x14ac:dyDescent="0.3">
      <c r="A2826">
        <v>2014</v>
      </c>
      <c r="B2826" t="str">
        <f t="shared" si="70"/>
        <v>2014.1.53</v>
      </c>
      <c r="C2826" t="s">
        <v>65</v>
      </c>
      <c r="D2826">
        <f>VLOOKUP(C2826,[1]StateCodeMapping!$A$2:$B$52,2,FALSE)</f>
        <v>53</v>
      </c>
      <c r="E2826">
        <v>83238</v>
      </c>
      <c r="F2826">
        <v>1</v>
      </c>
      <c r="G2826">
        <f t="shared" si="71"/>
        <v>43283.76</v>
      </c>
    </row>
    <row r="2827" spans="1:7" x14ac:dyDescent="0.3">
      <c r="A2827">
        <v>2014</v>
      </c>
      <c r="B2827" t="str">
        <f t="shared" si="70"/>
        <v>2014.2.53</v>
      </c>
      <c r="C2827" t="s">
        <v>65</v>
      </c>
      <c r="D2827">
        <f>VLOOKUP(C2827,[1]StateCodeMapping!$A$2:$B$52,2,FALSE)</f>
        <v>53</v>
      </c>
      <c r="E2827">
        <v>83238</v>
      </c>
      <c r="F2827">
        <v>2</v>
      </c>
      <c r="G2827">
        <f t="shared" si="71"/>
        <v>56601.840000000004</v>
      </c>
    </row>
    <row r="2828" spans="1:7" x14ac:dyDescent="0.3">
      <c r="A2828">
        <v>2014</v>
      </c>
      <c r="B2828" t="str">
        <f t="shared" si="70"/>
        <v>2014.3.53</v>
      </c>
      <c r="C2828" t="s">
        <v>65</v>
      </c>
      <c r="D2828">
        <f>VLOOKUP(C2828,[1]StateCodeMapping!$A$2:$B$52,2,FALSE)</f>
        <v>53</v>
      </c>
      <c r="E2828">
        <v>83238</v>
      </c>
      <c r="F2828">
        <v>3</v>
      </c>
      <c r="G2828">
        <f t="shared" si="71"/>
        <v>69919.920000000013</v>
      </c>
    </row>
    <row r="2829" spans="1:7" x14ac:dyDescent="0.3">
      <c r="A2829">
        <v>2014</v>
      </c>
      <c r="B2829" t="str">
        <f t="shared" si="70"/>
        <v>2014.4.53</v>
      </c>
      <c r="C2829" t="s">
        <v>65</v>
      </c>
      <c r="D2829">
        <f>VLOOKUP(C2829,[1]StateCodeMapping!$A$2:$B$52,2,FALSE)</f>
        <v>53</v>
      </c>
      <c r="E2829">
        <v>83238</v>
      </c>
      <c r="F2829">
        <v>4</v>
      </c>
      <c r="G2829">
        <f t="shared" si="71"/>
        <v>83238</v>
      </c>
    </row>
    <row r="2830" spans="1:7" x14ac:dyDescent="0.3">
      <c r="A2830">
        <v>2014</v>
      </c>
      <c r="B2830" t="str">
        <f t="shared" si="70"/>
        <v>2014.5.53</v>
      </c>
      <c r="C2830" t="s">
        <v>65</v>
      </c>
      <c r="D2830">
        <f>VLOOKUP(C2830,[1]StateCodeMapping!$A$2:$B$52,2,FALSE)</f>
        <v>53</v>
      </c>
      <c r="E2830">
        <v>83238</v>
      </c>
      <c r="F2830">
        <v>5</v>
      </c>
      <c r="G2830">
        <f t="shared" si="71"/>
        <v>96556.080000000016</v>
      </c>
    </row>
    <row r="2831" spans="1:7" x14ac:dyDescent="0.3">
      <c r="A2831">
        <v>2014</v>
      </c>
      <c r="B2831" t="str">
        <f t="shared" si="70"/>
        <v>2014.6.53</v>
      </c>
      <c r="C2831" t="s">
        <v>65</v>
      </c>
      <c r="D2831">
        <f>VLOOKUP(C2831,[1]StateCodeMapping!$A$2:$B$52,2,FALSE)</f>
        <v>53</v>
      </c>
      <c r="E2831">
        <v>83238</v>
      </c>
      <c r="F2831">
        <v>6</v>
      </c>
      <c r="G2831">
        <f t="shared" si="71"/>
        <v>109874.16</v>
      </c>
    </row>
    <row r="2832" spans="1:7" x14ac:dyDescent="0.3">
      <c r="A2832">
        <v>2014</v>
      </c>
      <c r="B2832" t="str">
        <f t="shared" si="70"/>
        <v>2014.7.53</v>
      </c>
      <c r="C2832" t="s">
        <v>65</v>
      </c>
      <c r="D2832">
        <f>VLOOKUP(C2832,[1]StateCodeMapping!$A$2:$B$52,2,FALSE)</f>
        <v>53</v>
      </c>
      <c r="E2832">
        <v>83238</v>
      </c>
      <c r="F2832">
        <v>7</v>
      </c>
      <c r="G2832">
        <f t="shared" si="71"/>
        <v>123192.24</v>
      </c>
    </row>
    <row r="2833" spans="1:7" x14ac:dyDescent="0.3">
      <c r="A2833">
        <v>2014</v>
      </c>
      <c r="B2833" t="str">
        <f t="shared" si="70"/>
        <v>2014.8.53</v>
      </c>
      <c r="C2833" t="s">
        <v>65</v>
      </c>
      <c r="D2833">
        <f>VLOOKUP(C2833,[1]StateCodeMapping!$A$2:$B$52,2,FALSE)</f>
        <v>53</v>
      </c>
      <c r="E2833">
        <v>83238</v>
      </c>
      <c r="F2833">
        <v>8</v>
      </c>
      <c r="G2833">
        <f t="shared" si="71"/>
        <v>136510.32</v>
      </c>
    </row>
    <row r="2834" spans="1:7" x14ac:dyDescent="0.3">
      <c r="A2834">
        <v>2014</v>
      </c>
      <c r="B2834" t="str">
        <f t="shared" si="70"/>
        <v>2014.1.54</v>
      </c>
      <c r="C2834" t="s">
        <v>66</v>
      </c>
      <c r="D2834">
        <f>VLOOKUP(C2834,[1]StateCodeMapping!$A$2:$B$52,2,FALSE)</f>
        <v>54</v>
      </c>
      <c r="E2834">
        <v>63863</v>
      </c>
      <c r="F2834">
        <v>1</v>
      </c>
      <c r="G2834">
        <f t="shared" si="71"/>
        <v>33208.76</v>
      </c>
    </row>
    <row r="2835" spans="1:7" x14ac:dyDescent="0.3">
      <c r="A2835">
        <v>2014</v>
      </c>
      <c r="B2835" t="str">
        <f t="shared" si="70"/>
        <v>2014.2.54</v>
      </c>
      <c r="C2835" t="s">
        <v>66</v>
      </c>
      <c r="D2835">
        <f>VLOOKUP(C2835,[1]StateCodeMapping!$A$2:$B$52,2,FALSE)</f>
        <v>54</v>
      </c>
      <c r="E2835">
        <v>63863</v>
      </c>
      <c r="F2835">
        <v>2</v>
      </c>
      <c r="G2835">
        <f t="shared" si="71"/>
        <v>43426.840000000004</v>
      </c>
    </row>
    <row r="2836" spans="1:7" x14ac:dyDescent="0.3">
      <c r="A2836">
        <v>2014</v>
      </c>
      <c r="B2836" t="str">
        <f t="shared" si="70"/>
        <v>2014.3.54</v>
      </c>
      <c r="C2836" t="s">
        <v>66</v>
      </c>
      <c r="D2836">
        <f>VLOOKUP(C2836,[1]StateCodeMapping!$A$2:$B$52,2,FALSE)</f>
        <v>54</v>
      </c>
      <c r="E2836">
        <v>63863</v>
      </c>
      <c r="F2836">
        <v>3</v>
      </c>
      <c r="G2836">
        <f t="shared" si="71"/>
        <v>53644.920000000006</v>
      </c>
    </row>
    <row r="2837" spans="1:7" x14ac:dyDescent="0.3">
      <c r="A2837">
        <v>2014</v>
      </c>
      <c r="B2837" t="str">
        <f t="shared" si="70"/>
        <v>2014.4.54</v>
      </c>
      <c r="C2837" t="s">
        <v>66</v>
      </c>
      <c r="D2837">
        <f>VLOOKUP(C2837,[1]StateCodeMapping!$A$2:$B$52,2,FALSE)</f>
        <v>54</v>
      </c>
      <c r="E2837">
        <v>63863</v>
      </c>
      <c r="F2837">
        <v>4</v>
      </c>
      <c r="G2837">
        <f t="shared" si="71"/>
        <v>63863</v>
      </c>
    </row>
    <row r="2838" spans="1:7" x14ac:dyDescent="0.3">
      <c r="A2838">
        <v>2014</v>
      </c>
      <c r="B2838" t="str">
        <f t="shared" si="70"/>
        <v>2014.5.54</v>
      </c>
      <c r="C2838" t="s">
        <v>66</v>
      </c>
      <c r="D2838">
        <f>VLOOKUP(C2838,[1]StateCodeMapping!$A$2:$B$52,2,FALSE)</f>
        <v>54</v>
      </c>
      <c r="E2838">
        <v>63863</v>
      </c>
      <c r="F2838">
        <v>5</v>
      </c>
      <c r="G2838">
        <f t="shared" si="71"/>
        <v>74081.080000000016</v>
      </c>
    </row>
    <row r="2839" spans="1:7" x14ac:dyDescent="0.3">
      <c r="A2839">
        <v>2014</v>
      </c>
      <c r="B2839" t="str">
        <f t="shared" si="70"/>
        <v>2014.6.54</v>
      </c>
      <c r="C2839" t="s">
        <v>66</v>
      </c>
      <c r="D2839">
        <f>VLOOKUP(C2839,[1]StateCodeMapping!$A$2:$B$52,2,FALSE)</f>
        <v>54</v>
      </c>
      <c r="E2839">
        <v>63863</v>
      </c>
      <c r="F2839">
        <v>6</v>
      </c>
      <c r="G2839">
        <f t="shared" si="71"/>
        <v>84299.16</v>
      </c>
    </row>
    <row r="2840" spans="1:7" x14ac:dyDescent="0.3">
      <c r="A2840">
        <v>2014</v>
      </c>
      <c r="B2840" t="str">
        <f t="shared" si="70"/>
        <v>2014.7.54</v>
      </c>
      <c r="C2840" t="s">
        <v>66</v>
      </c>
      <c r="D2840">
        <f>VLOOKUP(C2840,[1]StateCodeMapping!$A$2:$B$52,2,FALSE)</f>
        <v>54</v>
      </c>
      <c r="E2840">
        <v>63863</v>
      </c>
      <c r="F2840">
        <v>7</v>
      </c>
      <c r="G2840">
        <f t="shared" si="71"/>
        <v>94517.24</v>
      </c>
    </row>
    <row r="2841" spans="1:7" x14ac:dyDescent="0.3">
      <c r="A2841">
        <v>2014</v>
      </c>
      <c r="B2841" t="str">
        <f t="shared" si="70"/>
        <v>2014.8.54</v>
      </c>
      <c r="C2841" t="s">
        <v>66</v>
      </c>
      <c r="D2841">
        <f>VLOOKUP(C2841,[1]StateCodeMapping!$A$2:$B$52,2,FALSE)</f>
        <v>54</v>
      </c>
      <c r="E2841">
        <v>63863</v>
      </c>
      <c r="F2841">
        <v>8</v>
      </c>
      <c r="G2841">
        <f t="shared" si="71"/>
        <v>104735.32</v>
      </c>
    </row>
    <row r="2842" spans="1:7" x14ac:dyDescent="0.3">
      <c r="A2842">
        <v>2014</v>
      </c>
      <c r="B2842" t="str">
        <f t="shared" si="70"/>
        <v>2014.1.55</v>
      </c>
      <c r="C2842" t="s">
        <v>67</v>
      </c>
      <c r="D2842">
        <f>VLOOKUP(C2842,[1]StateCodeMapping!$A$2:$B$52,2,FALSE)</f>
        <v>55</v>
      </c>
      <c r="E2842">
        <v>79141</v>
      </c>
      <c r="F2842">
        <v>1</v>
      </c>
      <c r="G2842">
        <f t="shared" si="71"/>
        <v>41153.32</v>
      </c>
    </row>
    <row r="2843" spans="1:7" x14ac:dyDescent="0.3">
      <c r="A2843">
        <v>2014</v>
      </c>
      <c r="B2843" t="str">
        <f t="shared" si="70"/>
        <v>2014.2.55</v>
      </c>
      <c r="C2843" t="s">
        <v>67</v>
      </c>
      <c r="D2843">
        <f>VLOOKUP(C2843,[1]StateCodeMapping!$A$2:$B$52,2,FALSE)</f>
        <v>55</v>
      </c>
      <c r="E2843">
        <v>79141</v>
      </c>
      <c r="F2843">
        <v>2</v>
      </c>
      <c r="G2843">
        <f t="shared" si="71"/>
        <v>53815.880000000005</v>
      </c>
    </row>
    <row r="2844" spans="1:7" x14ac:dyDescent="0.3">
      <c r="A2844">
        <v>2014</v>
      </c>
      <c r="B2844" t="str">
        <f t="shared" si="70"/>
        <v>2014.3.55</v>
      </c>
      <c r="C2844" t="s">
        <v>67</v>
      </c>
      <c r="D2844">
        <f>VLOOKUP(C2844,[1]StateCodeMapping!$A$2:$B$52,2,FALSE)</f>
        <v>55</v>
      </c>
      <c r="E2844">
        <v>79141</v>
      </c>
      <c r="F2844">
        <v>3</v>
      </c>
      <c r="G2844">
        <f t="shared" si="71"/>
        <v>66478.44</v>
      </c>
    </row>
    <row r="2845" spans="1:7" x14ac:dyDescent="0.3">
      <c r="A2845">
        <v>2014</v>
      </c>
      <c r="B2845" t="str">
        <f t="shared" si="70"/>
        <v>2014.4.55</v>
      </c>
      <c r="C2845" t="s">
        <v>67</v>
      </c>
      <c r="D2845">
        <f>VLOOKUP(C2845,[1]StateCodeMapping!$A$2:$B$52,2,FALSE)</f>
        <v>55</v>
      </c>
      <c r="E2845">
        <v>79141</v>
      </c>
      <c r="F2845">
        <v>4</v>
      </c>
      <c r="G2845">
        <f t="shared" si="71"/>
        <v>79141</v>
      </c>
    </row>
    <row r="2846" spans="1:7" x14ac:dyDescent="0.3">
      <c r="A2846">
        <v>2014</v>
      </c>
      <c r="B2846" t="str">
        <f t="shared" si="70"/>
        <v>2014.5.55</v>
      </c>
      <c r="C2846" t="s">
        <v>67</v>
      </c>
      <c r="D2846">
        <f>VLOOKUP(C2846,[1]StateCodeMapping!$A$2:$B$52,2,FALSE)</f>
        <v>55</v>
      </c>
      <c r="E2846">
        <v>79141</v>
      </c>
      <c r="F2846">
        <v>5</v>
      </c>
      <c r="G2846">
        <f t="shared" si="71"/>
        <v>91803.560000000012</v>
      </c>
    </row>
    <row r="2847" spans="1:7" x14ac:dyDescent="0.3">
      <c r="A2847">
        <v>2014</v>
      </c>
      <c r="B2847" t="str">
        <f t="shared" si="70"/>
        <v>2014.6.55</v>
      </c>
      <c r="C2847" t="s">
        <v>67</v>
      </c>
      <c r="D2847">
        <f>VLOOKUP(C2847,[1]StateCodeMapping!$A$2:$B$52,2,FALSE)</f>
        <v>55</v>
      </c>
      <c r="E2847">
        <v>79141</v>
      </c>
      <c r="F2847">
        <v>6</v>
      </c>
      <c r="G2847">
        <f t="shared" si="71"/>
        <v>104466.12000000001</v>
      </c>
    </row>
    <row r="2848" spans="1:7" x14ac:dyDescent="0.3">
      <c r="A2848">
        <v>2014</v>
      </c>
      <c r="B2848" t="str">
        <f t="shared" si="70"/>
        <v>2014.7.55</v>
      </c>
      <c r="C2848" t="s">
        <v>67</v>
      </c>
      <c r="D2848">
        <f>VLOOKUP(C2848,[1]StateCodeMapping!$A$2:$B$52,2,FALSE)</f>
        <v>55</v>
      </c>
      <c r="E2848">
        <v>79141</v>
      </c>
      <c r="F2848">
        <v>7</v>
      </c>
      <c r="G2848">
        <f t="shared" si="71"/>
        <v>117128.68</v>
      </c>
    </row>
    <row r="2849" spans="1:7" x14ac:dyDescent="0.3">
      <c r="A2849">
        <v>2014</v>
      </c>
      <c r="B2849" t="str">
        <f t="shared" si="70"/>
        <v>2014.8.55</v>
      </c>
      <c r="C2849" t="s">
        <v>67</v>
      </c>
      <c r="D2849">
        <f>VLOOKUP(C2849,[1]StateCodeMapping!$A$2:$B$52,2,FALSE)</f>
        <v>55</v>
      </c>
      <c r="E2849">
        <v>79141</v>
      </c>
      <c r="F2849">
        <v>8</v>
      </c>
      <c r="G2849">
        <f t="shared" si="71"/>
        <v>129791.24</v>
      </c>
    </row>
    <row r="2850" spans="1:7" x14ac:dyDescent="0.3">
      <c r="A2850">
        <v>2014</v>
      </c>
      <c r="B2850" t="str">
        <f t="shared" si="70"/>
        <v>2014.1.56</v>
      </c>
      <c r="C2850" t="s">
        <v>68</v>
      </c>
      <c r="D2850">
        <f>VLOOKUP(C2850,[1]StateCodeMapping!$A$2:$B$52,2,FALSE)</f>
        <v>56</v>
      </c>
      <c r="E2850">
        <v>76868</v>
      </c>
      <c r="F2850">
        <v>1</v>
      </c>
      <c r="G2850">
        <f t="shared" si="71"/>
        <v>39971.360000000001</v>
      </c>
    </row>
    <row r="2851" spans="1:7" x14ac:dyDescent="0.3">
      <c r="A2851">
        <v>2014</v>
      </c>
      <c r="B2851" t="str">
        <f t="shared" si="70"/>
        <v>2014.2.56</v>
      </c>
      <c r="C2851" t="s">
        <v>68</v>
      </c>
      <c r="D2851">
        <f>VLOOKUP(C2851,[1]StateCodeMapping!$A$2:$B$52,2,FALSE)</f>
        <v>56</v>
      </c>
      <c r="E2851">
        <v>76868</v>
      </c>
      <c r="F2851">
        <v>2</v>
      </c>
      <c r="G2851">
        <f t="shared" si="71"/>
        <v>52270.240000000005</v>
      </c>
    </row>
    <row r="2852" spans="1:7" x14ac:dyDescent="0.3">
      <c r="A2852">
        <v>2014</v>
      </c>
      <c r="B2852" t="str">
        <f t="shared" si="70"/>
        <v>2014.3.56</v>
      </c>
      <c r="C2852" t="s">
        <v>68</v>
      </c>
      <c r="D2852">
        <f>VLOOKUP(C2852,[1]StateCodeMapping!$A$2:$B$52,2,FALSE)</f>
        <v>56</v>
      </c>
      <c r="E2852">
        <v>76868</v>
      </c>
      <c r="F2852">
        <v>3</v>
      </c>
      <c r="G2852">
        <f t="shared" si="71"/>
        <v>64569.120000000003</v>
      </c>
    </row>
    <row r="2853" spans="1:7" x14ac:dyDescent="0.3">
      <c r="A2853">
        <v>2014</v>
      </c>
      <c r="B2853" t="str">
        <f t="shared" si="70"/>
        <v>2014.4.56</v>
      </c>
      <c r="C2853" t="s">
        <v>68</v>
      </c>
      <c r="D2853">
        <f>VLOOKUP(C2853,[1]StateCodeMapping!$A$2:$B$52,2,FALSE)</f>
        <v>56</v>
      </c>
      <c r="E2853">
        <v>76868</v>
      </c>
      <c r="F2853">
        <v>4</v>
      </c>
      <c r="G2853">
        <f t="shared" si="71"/>
        <v>76868</v>
      </c>
    </row>
    <row r="2854" spans="1:7" x14ac:dyDescent="0.3">
      <c r="A2854">
        <v>2014</v>
      </c>
      <c r="B2854" t="str">
        <f t="shared" si="70"/>
        <v>2014.5.56</v>
      </c>
      <c r="C2854" t="s">
        <v>68</v>
      </c>
      <c r="D2854">
        <f>VLOOKUP(C2854,[1]StateCodeMapping!$A$2:$B$52,2,FALSE)</f>
        <v>56</v>
      </c>
      <c r="E2854">
        <v>76868</v>
      </c>
      <c r="F2854">
        <v>5</v>
      </c>
      <c r="G2854">
        <f t="shared" si="71"/>
        <v>89166.88</v>
      </c>
    </row>
    <row r="2855" spans="1:7" x14ac:dyDescent="0.3">
      <c r="A2855">
        <v>2014</v>
      </c>
      <c r="B2855" t="str">
        <f t="shared" si="70"/>
        <v>2014.6.56</v>
      </c>
      <c r="C2855" t="s">
        <v>68</v>
      </c>
      <c r="D2855">
        <f>VLOOKUP(C2855,[1]StateCodeMapping!$A$2:$B$52,2,FALSE)</f>
        <v>56</v>
      </c>
      <c r="E2855">
        <v>76868</v>
      </c>
      <c r="F2855">
        <v>6</v>
      </c>
      <c r="G2855">
        <f t="shared" si="71"/>
        <v>101465.76000000001</v>
      </c>
    </row>
    <row r="2856" spans="1:7" x14ac:dyDescent="0.3">
      <c r="A2856">
        <v>2014</v>
      </c>
      <c r="B2856" t="str">
        <f t="shared" si="70"/>
        <v>2014.7.56</v>
      </c>
      <c r="C2856" t="s">
        <v>68</v>
      </c>
      <c r="D2856">
        <f>VLOOKUP(C2856,[1]StateCodeMapping!$A$2:$B$52,2,FALSE)</f>
        <v>56</v>
      </c>
      <c r="E2856">
        <v>76868</v>
      </c>
      <c r="F2856">
        <v>7</v>
      </c>
      <c r="G2856">
        <f t="shared" si="71"/>
        <v>113764.64</v>
      </c>
    </row>
    <row r="2857" spans="1:7" x14ac:dyDescent="0.3">
      <c r="A2857">
        <v>2014</v>
      </c>
      <c r="B2857" t="str">
        <f t="shared" si="70"/>
        <v>2014.8.56</v>
      </c>
      <c r="C2857" t="s">
        <v>68</v>
      </c>
      <c r="D2857">
        <f>VLOOKUP(C2857,[1]StateCodeMapping!$A$2:$B$52,2,FALSE)</f>
        <v>56</v>
      </c>
      <c r="E2857">
        <v>76868</v>
      </c>
      <c r="F2857">
        <v>8</v>
      </c>
      <c r="G2857">
        <f t="shared" si="71"/>
        <v>126063.52</v>
      </c>
    </row>
    <row r="2858" spans="1:7" x14ac:dyDescent="0.3">
      <c r="A2858">
        <v>2013</v>
      </c>
      <c r="B2858" t="str">
        <f t="shared" si="70"/>
        <v>2013.1.1</v>
      </c>
      <c r="C2858" t="s">
        <v>3</v>
      </c>
      <c r="D2858">
        <f>VLOOKUP(C2858,[1]StateCodeMapping!$A$2:$B$52,2,FALSE)</f>
        <v>1</v>
      </c>
      <c r="E2858">
        <v>64079</v>
      </c>
      <c r="F2858">
        <v>1</v>
      </c>
      <c r="G2858">
        <f t="shared" si="71"/>
        <v>33321.08</v>
      </c>
    </row>
    <row r="2859" spans="1:7" x14ac:dyDescent="0.3">
      <c r="A2859">
        <v>2013</v>
      </c>
      <c r="B2859" t="str">
        <f t="shared" si="70"/>
        <v>2013.2.1</v>
      </c>
      <c r="C2859" t="s">
        <v>3</v>
      </c>
      <c r="D2859">
        <f>VLOOKUP(C2859,[1]StateCodeMapping!$A$2:$B$52,2,FALSE)</f>
        <v>1</v>
      </c>
      <c r="E2859">
        <v>64079</v>
      </c>
      <c r="F2859">
        <v>2</v>
      </c>
      <c r="G2859">
        <f t="shared" si="71"/>
        <v>43573.72</v>
      </c>
    </row>
    <row r="2860" spans="1:7" x14ac:dyDescent="0.3">
      <c r="A2860">
        <v>2013</v>
      </c>
      <c r="B2860" t="str">
        <f t="shared" si="70"/>
        <v>2013.3.1</v>
      </c>
      <c r="C2860" t="s">
        <v>3</v>
      </c>
      <c r="D2860">
        <f>VLOOKUP(C2860,[1]StateCodeMapping!$A$2:$B$52,2,FALSE)</f>
        <v>1</v>
      </c>
      <c r="E2860">
        <v>64079</v>
      </c>
      <c r="F2860">
        <v>3</v>
      </c>
      <c r="G2860">
        <f t="shared" si="71"/>
        <v>53826.360000000008</v>
      </c>
    </row>
    <row r="2861" spans="1:7" x14ac:dyDescent="0.3">
      <c r="A2861">
        <v>2013</v>
      </c>
      <c r="B2861" t="str">
        <f t="shared" si="70"/>
        <v>2013.4.1</v>
      </c>
      <c r="C2861" t="s">
        <v>3</v>
      </c>
      <c r="D2861">
        <f>VLOOKUP(C2861,[1]StateCodeMapping!$A$2:$B$52,2,FALSE)</f>
        <v>1</v>
      </c>
      <c r="E2861">
        <v>64079</v>
      </c>
      <c r="F2861">
        <v>4</v>
      </c>
      <c r="G2861">
        <f t="shared" si="71"/>
        <v>64079</v>
      </c>
    </row>
    <row r="2862" spans="1:7" x14ac:dyDescent="0.3">
      <c r="A2862">
        <v>2013</v>
      </c>
      <c r="B2862" t="str">
        <f t="shared" si="70"/>
        <v>2013.5.1</v>
      </c>
      <c r="C2862" t="s">
        <v>3</v>
      </c>
      <c r="D2862">
        <f>VLOOKUP(C2862,[1]StateCodeMapping!$A$2:$B$52,2,FALSE)</f>
        <v>1</v>
      </c>
      <c r="E2862">
        <v>64079</v>
      </c>
      <c r="F2862">
        <v>5</v>
      </c>
      <c r="G2862">
        <f t="shared" si="71"/>
        <v>74331.640000000014</v>
      </c>
    </row>
    <row r="2863" spans="1:7" x14ac:dyDescent="0.3">
      <c r="A2863">
        <v>2013</v>
      </c>
      <c r="B2863" t="str">
        <f t="shared" si="70"/>
        <v>2013.6.1</v>
      </c>
      <c r="C2863" t="s">
        <v>3</v>
      </c>
      <c r="D2863">
        <f>VLOOKUP(C2863,[1]StateCodeMapping!$A$2:$B$52,2,FALSE)</f>
        <v>1</v>
      </c>
      <c r="E2863">
        <v>64079</v>
      </c>
      <c r="F2863">
        <v>6</v>
      </c>
      <c r="G2863">
        <f t="shared" si="71"/>
        <v>84584.28</v>
      </c>
    </row>
    <row r="2864" spans="1:7" x14ac:dyDescent="0.3">
      <c r="A2864">
        <v>2013</v>
      </c>
      <c r="B2864" t="str">
        <f t="shared" si="70"/>
        <v>2013.7.1</v>
      </c>
      <c r="C2864" t="s">
        <v>3</v>
      </c>
      <c r="D2864">
        <f>VLOOKUP(C2864,[1]StateCodeMapping!$A$2:$B$52,2,FALSE)</f>
        <v>1</v>
      </c>
      <c r="E2864">
        <v>64079</v>
      </c>
      <c r="F2864">
        <v>7</v>
      </c>
      <c r="G2864">
        <f t="shared" si="71"/>
        <v>94836.92</v>
      </c>
    </row>
    <row r="2865" spans="1:7" x14ac:dyDescent="0.3">
      <c r="A2865">
        <v>2013</v>
      </c>
      <c r="B2865" t="str">
        <f t="shared" si="70"/>
        <v>2013.8.1</v>
      </c>
      <c r="C2865" t="s">
        <v>3</v>
      </c>
      <c r="D2865">
        <f>VLOOKUP(C2865,[1]StateCodeMapping!$A$2:$B$52,2,FALSE)</f>
        <v>1</v>
      </c>
      <c r="E2865">
        <v>64079</v>
      </c>
      <c r="F2865">
        <v>8</v>
      </c>
      <c r="G2865">
        <f t="shared" si="71"/>
        <v>105089.56000000001</v>
      </c>
    </row>
    <row r="2866" spans="1:7" x14ac:dyDescent="0.3">
      <c r="A2866">
        <v>2013</v>
      </c>
      <c r="B2866" t="str">
        <f t="shared" si="70"/>
        <v>2013.1.2</v>
      </c>
      <c r="C2866" t="s">
        <v>21</v>
      </c>
      <c r="D2866">
        <f>VLOOKUP(C2866,[1]StateCodeMapping!$A$2:$B$52,2,FALSE)</f>
        <v>2</v>
      </c>
      <c r="E2866">
        <v>86658</v>
      </c>
      <c r="F2866">
        <v>1</v>
      </c>
      <c r="G2866">
        <f t="shared" si="71"/>
        <v>45062.16</v>
      </c>
    </row>
    <row r="2867" spans="1:7" x14ac:dyDescent="0.3">
      <c r="A2867">
        <v>2013</v>
      </c>
      <c r="B2867" t="str">
        <f t="shared" si="70"/>
        <v>2013.2.2</v>
      </c>
      <c r="C2867" t="s">
        <v>21</v>
      </c>
      <c r="D2867">
        <f>VLOOKUP(C2867,[1]StateCodeMapping!$A$2:$B$52,2,FALSE)</f>
        <v>2</v>
      </c>
      <c r="E2867">
        <v>86658</v>
      </c>
      <c r="F2867">
        <v>2</v>
      </c>
      <c r="G2867">
        <f t="shared" si="71"/>
        <v>58927.44</v>
      </c>
    </row>
    <row r="2868" spans="1:7" x14ac:dyDescent="0.3">
      <c r="A2868">
        <v>2013</v>
      </c>
      <c r="B2868" t="str">
        <f t="shared" si="70"/>
        <v>2013.3.2</v>
      </c>
      <c r="C2868" t="s">
        <v>21</v>
      </c>
      <c r="D2868">
        <f>VLOOKUP(C2868,[1]StateCodeMapping!$A$2:$B$52,2,FALSE)</f>
        <v>2</v>
      </c>
      <c r="E2868">
        <v>86658</v>
      </c>
      <c r="F2868">
        <v>3</v>
      </c>
      <c r="G2868">
        <f t="shared" si="71"/>
        <v>72792.72</v>
      </c>
    </row>
    <row r="2869" spans="1:7" x14ac:dyDescent="0.3">
      <c r="A2869">
        <v>2013</v>
      </c>
      <c r="B2869" t="str">
        <f t="shared" si="70"/>
        <v>2013.4.2</v>
      </c>
      <c r="C2869" t="s">
        <v>21</v>
      </c>
      <c r="D2869">
        <f>VLOOKUP(C2869,[1]StateCodeMapping!$A$2:$B$52,2,FALSE)</f>
        <v>2</v>
      </c>
      <c r="E2869">
        <v>86658</v>
      </c>
      <c r="F2869">
        <v>4</v>
      </c>
      <c r="G2869">
        <f t="shared" si="71"/>
        <v>86658</v>
      </c>
    </row>
    <row r="2870" spans="1:7" x14ac:dyDescent="0.3">
      <c r="A2870">
        <v>2013</v>
      </c>
      <c r="B2870" t="str">
        <f t="shared" si="70"/>
        <v>2013.5.2</v>
      </c>
      <c r="C2870" t="s">
        <v>21</v>
      </c>
      <c r="D2870">
        <f>VLOOKUP(C2870,[1]StateCodeMapping!$A$2:$B$52,2,FALSE)</f>
        <v>2</v>
      </c>
      <c r="E2870">
        <v>86658</v>
      </c>
      <c r="F2870">
        <v>5</v>
      </c>
      <c r="G2870">
        <f t="shared" si="71"/>
        <v>100523.28000000001</v>
      </c>
    </row>
    <row r="2871" spans="1:7" x14ac:dyDescent="0.3">
      <c r="A2871">
        <v>2013</v>
      </c>
      <c r="B2871" t="str">
        <f t="shared" si="70"/>
        <v>2013.6.2</v>
      </c>
      <c r="C2871" t="s">
        <v>21</v>
      </c>
      <c r="D2871">
        <f>VLOOKUP(C2871,[1]StateCodeMapping!$A$2:$B$52,2,FALSE)</f>
        <v>2</v>
      </c>
      <c r="E2871">
        <v>86658</v>
      </c>
      <c r="F2871">
        <v>6</v>
      </c>
      <c r="G2871">
        <f t="shared" si="71"/>
        <v>114388.56000000001</v>
      </c>
    </row>
    <row r="2872" spans="1:7" x14ac:dyDescent="0.3">
      <c r="A2872">
        <v>2013</v>
      </c>
      <c r="B2872" t="str">
        <f t="shared" si="70"/>
        <v>2013.7.2</v>
      </c>
      <c r="C2872" t="s">
        <v>21</v>
      </c>
      <c r="D2872">
        <f>VLOOKUP(C2872,[1]StateCodeMapping!$A$2:$B$52,2,FALSE)</f>
        <v>2</v>
      </c>
      <c r="E2872">
        <v>86658</v>
      </c>
      <c r="F2872">
        <v>7</v>
      </c>
      <c r="G2872">
        <f t="shared" si="71"/>
        <v>128253.84</v>
      </c>
    </row>
    <row r="2873" spans="1:7" x14ac:dyDescent="0.3">
      <c r="A2873">
        <v>2013</v>
      </c>
      <c r="B2873" t="str">
        <f t="shared" si="70"/>
        <v>2013.8.2</v>
      </c>
      <c r="C2873" t="s">
        <v>21</v>
      </c>
      <c r="D2873">
        <f>VLOOKUP(C2873,[1]StateCodeMapping!$A$2:$B$52,2,FALSE)</f>
        <v>2</v>
      </c>
      <c r="E2873">
        <v>86658</v>
      </c>
      <c r="F2873">
        <v>8</v>
      </c>
      <c r="G2873">
        <f t="shared" si="71"/>
        <v>142119.12000000002</v>
      </c>
    </row>
    <row r="2874" spans="1:7" x14ac:dyDescent="0.3">
      <c r="A2874">
        <v>2013</v>
      </c>
      <c r="B2874" t="str">
        <f t="shared" si="70"/>
        <v>2013.1.4</v>
      </c>
      <c r="C2874" t="s">
        <v>25</v>
      </c>
      <c r="D2874">
        <f>VLOOKUP(C2874,[1]StateCodeMapping!$A$2:$B$52,2,FALSE)</f>
        <v>4</v>
      </c>
      <c r="E2874">
        <v>66350</v>
      </c>
      <c r="F2874">
        <v>1</v>
      </c>
      <c r="G2874">
        <f t="shared" si="71"/>
        <v>34502</v>
      </c>
    </row>
    <row r="2875" spans="1:7" x14ac:dyDescent="0.3">
      <c r="A2875">
        <v>2013</v>
      </c>
      <c r="B2875" t="str">
        <f t="shared" si="70"/>
        <v>2013.2.4</v>
      </c>
      <c r="C2875" t="s">
        <v>25</v>
      </c>
      <c r="D2875">
        <f>VLOOKUP(C2875,[1]StateCodeMapping!$A$2:$B$52,2,FALSE)</f>
        <v>4</v>
      </c>
      <c r="E2875">
        <v>66350</v>
      </c>
      <c r="F2875">
        <v>2</v>
      </c>
      <c r="G2875">
        <f t="shared" si="71"/>
        <v>45118</v>
      </c>
    </row>
    <row r="2876" spans="1:7" x14ac:dyDescent="0.3">
      <c r="A2876">
        <v>2013</v>
      </c>
      <c r="B2876" t="str">
        <f t="shared" si="70"/>
        <v>2013.3.4</v>
      </c>
      <c r="C2876" t="s">
        <v>25</v>
      </c>
      <c r="D2876">
        <f>VLOOKUP(C2876,[1]StateCodeMapping!$A$2:$B$52,2,FALSE)</f>
        <v>4</v>
      </c>
      <c r="E2876">
        <v>66350</v>
      </c>
      <c r="F2876">
        <v>3</v>
      </c>
      <c r="G2876">
        <f t="shared" si="71"/>
        <v>55734.000000000007</v>
      </c>
    </row>
    <row r="2877" spans="1:7" x14ac:dyDescent="0.3">
      <c r="A2877">
        <v>2013</v>
      </c>
      <c r="B2877" t="str">
        <f t="shared" si="70"/>
        <v>2013.4.4</v>
      </c>
      <c r="C2877" t="s">
        <v>25</v>
      </c>
      <c r="D2877">
        <f>VLOOKUP(C2877,[1]StateCodeMapping!$A$2:$B$52,2,FALSE)</f>
        <v>4</v>
      </c>
      <c r="E2877">
        <v>66350</v>
      </c>
      <c r="F2877">
        <v>4</v>
      </c>
      <c r="G2877">
        <f t="shared" si="71"/>
        <v>66350</v>
      </c>
    </row>
    <row r="2878" spans="1:7" x14ac:dyDescent="0.3">
      <c r="A2878">
        <v>2013</v>
      </c>
      <c r="B2878" t="str">
        <f t="shared" si="70"/>
        <v>2013.5.4</v>
      </c>
      <c r="C2878" t="s">
        <v>25</v>
      </c>
      <c r="D2878">
        <f>VLOOKUP(C2878,[1]StateCodeMapping!$A$2:$B$52,2,FALSE)</f>
        <v>4</v>
      </c>
      <c r="E2878">
        <v>66350</v>
      </c>
      <c r="F2878">
        <v>5</v>
      </c>
      <c r="G2878">
        <f t="shared" si="71"/>
        <v>76966.000000000015</v>
      </c>
    </row>
    <row r="2879" spans="1:7" x14ac:dyDescent="0.3">
      <c r="A2879">
        <v>2013</v>
      </c>
      <c r="B2879" t="str">
        <f t="shared" si="70"/>
        <v>2013.6.4</v>
      </c>
      <c r="C2879" t="s">
        <v>25</v>
      </c>
      <c r="D2879">
        <f>VLOOKUP(C2879,[1]StateCodeMapping!$A$2:$B$52,2,FALSE)</f>
        <v>4</v>
      </c>
      <c r="E2879">
        <v>66350</v>
      </c>
      <c r="F2879">
        <v>6</v>
      </c>
      <c r="G2879">
        <f t="shared" si="71"/>
        <v>87582</v>
      </c>
    </row>
    <row r="2880" spans="1:7" x14ac:dyDescent="0.3">
      <c r="A2880">
        <v>2013</v>
      </c>
      <c r="B2880" t="str">
        <f t="shared" si="70"/>
        <v>2013.7.4</v>
      </c>
      <c r="C2880" t="s">
        <v>25</v>
      </c>
      <c r="D2880">
        <f>VLOOKUP(C2880,[1]StateCodeMapping!$A$2:$B$52,2,FALSE)</f>
        <v>4</v>
      </c>
      <c r="E2880">
        <v>66350</v>
      </c>
      <c r="F2880">
        <v>7</v>
      </c>
      <c r="G2880">
        <f t="shared" si="71"/>
        <v>98198</v>
      </c>
    </row>
    <row r="2881" spans="1:7" x14ac:dyDescent="0.3">
      <c r="A2881">
        <v>2013</v>
      </c>
      <c r="B2881" t="str">
        <f t="shared" si="70"/>
        <v>2013.8.4</v>
      </c>
      <c r="C2881" t="s">
        <v>25</v>
      </c>
      <c r="D2881">
        <f>VLOOKUP(C2881,[1]StateCodeMapping!$A$2:$B$52,2,FALSE)</f>
        <v>4</v>
      </c>
      <c r="E2881">
        <v>66350</v>
      </c>
      <c r="F2881">
        <v>8</v>
      </c>
      <c r="G2881">
        <f t="shared" si="71"/>
        <v>108814.00000000001</v>
      </c>
    </row>
    <row r="2882" spans="1:7" x14ac:dyDescent="0.3">
      <c r="A2882">
        <v>2013</v>
      </c>
      <c r="B2882" t="str">
        <f t="shared" ref="B2882:B2945" si="72">A2882&amp;"."&amp;F2882&amp;"."&amp;D2882</f>
        <v>2013.1.5</v>
      </c>
      <c r="C2882" t="s">
        <v>26</v>
      </c>
      <c r="D2882">
        <f>VLOOKUP(C2882,[1]StateCodeMapping!$A$2:$B$52,2,FALSE)</f>
        <v>5</v>
      </c>
      <c r="E2882">
        <v>56975</v>
      </c>
      <c r="F2882">
        <v>1</v>
      </c>
      <c r="G2882">
        <f t="shared" ref="G2882:G2945" si="73">E2882*(0.52+(F2882-1)*0.16)</f>
        <v>29627</v>
      </c>
    </row>
    <row r="2883" spans="1:7" x14ac:dyDescent="0.3">
      <c r="A2883">
        <v>2013</v>
      </c>
      <c r="B2883" t="str">
        <f t="shared" si="72"/>
        <v>2013.2.5</v>
      </c>
      <c r="C2883" t="s">
        <v>26</v>
      </c>
      <c r="D2883">
        <f>VLOOKUP(C2883,[1]StateCodeMapping!$A$2:$B$52,2,FALSE)</f>
        <v>5</v>
      </c>
      <c r="E2883">
        <v>56975</v>
      </c>
      <c r="F2883">
        <v>2</v>
      </c>
      <c r="G2883">
        <f t="shared" si="73"/>
        <v>38743</v>
      </c>
    </row>
    <row r="2884" spans="1:7" x14ac:dyDescent="0.3">
      <c r="A2884">
        <v>2013</v>
      </c>
      <c r="B2884" t="str">
        <f t="shared" si="72"/>
        <v>2013.3.5</v>
      </c>
      <c r="C2884" t="s">
        <v>26</v>
      </c>
      <c r="D2884">
        <f>VLOOKUP(C2884,[1]StateCodeMapping!$A$2:$B$52,2,FALSE)</f>
        <v>5</v>
      </c>
      <c r="E2884">
        <v>56975</v>
      </c>
      <c r="F2884">
        <v>3</v>
      </c>
      <c r="G2884">
        <f t="shared" si="73"/>
        <v>47859.000000000007</v>
      </c>
    </row>
    <row r="2885" spans="1:7" x14ac:dyDescent="0.3">
      <c r="A2885">
        <v>2013</v>
      </c>
      <c r="B2885" t="str">
        <f t="shared" si="72"/>
        <v>2013.4.5</v>
      </c>
      <c r="C2885" t="s">
        <v>26</v>
      </c>
      <c r="D2885">
        <f>VLOOKUP(C2885,[1]StateCodeMapping!$A$2:$B$52,2,FALSE)</f>
        <v>5</v>
      </c>
      <c r="E2885">
        <v>56975</v>
      </c>
      <c r="F2885">
        <v>4</v>
      </c>
      <c r="G2885">
        <f t="shared" si="73"/>
        <v>56975</v>
      </c>
    </row>
    <row r="2886" spans="1:7" x14ac:dyDescent="0.3">
      <c r="A2886">
        <v>2013</v>
      </c>
      <c r="B2886" t="str">
        <f t="shared" si="72"/>
        <v>2013.5.5</v>
      </c>
      <c r="C2886" t="s">
        <v>26</v>
      </c>
      <c r="D2886">
        <f>VLOOKUP(C2886,[1]StateCodeMapping!$A$2:$B$52,2,FALSE)</f>
        <v>5</v>
      </c>
      <c r="E2886">
        <v>56975</v>
      </c>
      <c r="F2886">
        <v>5</v>
      </c>
      <c r="G2886">
        <f t="shared" si="73"/>
        <v>66091.000000000015</v>
      </c>
    </row>
    <row r="2887" spans="1:7" x14ac:dyDescent="0.3">
      <c r="A2887">
        <v>2013</v>
      </c>
      <c r="B2887" t="str">
        <f t="shared" si="72"/>
        <v>2013.6.5</v>
      </c>
      <c r="C2887" t="s">
        <v>26</v>
      </c>
      <c r="D2887">
        <f>VLOOKUP(C2887,[1]StateCodeMapping!$A$2:$B$52,2,FALSE)</f>
        <v>5</v>
      </c>
      <c r="E2887">
        <v>56975</v>
      </c>
      <c r="F2887">
        <v>6</v>
      </c>
      <c r="G2887">
        <f t="shared" si="73"/>
        <v>75207</v>
      </c>
    </row>
    <row r="2888" spans="1:7" x14ac:dyDescent="0.3">
      <c r="A2888">
        <v>2013</v>
      </c>
      <c r="B2888" t="str">
        <f t="shared" si="72"/>
        <v>2013.7.5</v>
      </c>
      <c r="C2888" t="s">
        <v>26</v>
      </c>
      <c r="D2888">
        <f>VLOOKUP(C2888,[1]StateCodeMapping!$A$2:$B$52,2,FALSE)</f>
        <v>5</v>
      </c>
      <c r="E2888">
        <v>56975</v>
      </c>
      <c r="F2888">
        <v>7</v>
      </c>
      <c r="G2888">
        <f t="shared" si="73"/>
        <v>84323</v>
      </c>
    </row>
    <row r="2889" spans="1:7" x14ac:dyDescent="0.3">
      <c r="A2889">
        <v>2013</v>
      </c>
      <c r="B2889" t="str">
        <f t="shared" si="72"/>
        <v>2013.8.5</v>
      </c>
      <c r="C2889" t="s">
        <v>26</v>
      </c>
      <c r="D2889">
        <f>VLOOKUP(C2889,[1]StateCodeMapping!$A$2:$B$52,2,FALSE)</f>
        <v>5</v>
      </c>
      <c r="E2889">
        <v>56975</v>
      </c>
      <c r="F2889">
        <v>8</v>
      </c>
      <c r="G2889">
        <f t="shared" si="73"/>
        <v>93439</v>
      </c>
    </row>
    <row r="2890" spans="1:7" x14ac:dyDescent="0.3">
      <c r="A2890">
        <v>2013</v>
      </c>
      <c r="B2890" t="str">
        <f t="shared" si="72"/>
        <v>2013.1.6</v>
      </c>
      <c r="C2890" t="s">
        <v>27</v>
      </c>
      <c r="D2890">
        <f>VLOOKUP(C2890,[1]StateCodeMapping!$A$2:$B$52,2,FALSE)</f>
        <v>6</v>
      </c>
      <c r="E2890">
        <v>77896</v>
      </c>
      <c r="F2890">
        <v>1</v>
      </c>
      <c r="G2890">
        <f t="shared" si="73"/>
        <v>40505.919999999998</v>
      </c>
    </row>
    <row r="2891" spans="1:7" x14ac:dyDescent="0.3">
      <c r="A2891">
        <v>2013</v>
      </c>
      <c r="B2891" t="str">
        <f t="shared" si="72"/>
        <v>2013.2.6</v>
      </c>
      <c r="C2891" t="s">
        <v>27</v>
      </c>
      <c r="D2891">
        <f>VLOOKUP(C2891,[1]StateCodeMapping!$A$2:$B$52,2,FALSE)</f>
        <v>6</v>
      </c>
      <c r="E2891">
        <v>77896</v>
      </c>
      <c r="F2891">
        <v>2</v>
      </c>
      <c r="G2891">
        <f t="shared" si="73"/>
        <v>52969.280000000006</v>
      </c>
    </row>
    <row r="2892" spans="1:7" x14ac:dyDescent="0.3">
      <c r="A2892">
        <v>2013</v>
      </c>
      <c r="B2892" t="str">
        <f t="shared" si="72"/>
        <v>2013.3.6</v>
      </c>
      <c r="C2892" t="s">
        <v>27</v>
      </c>
      <c r="D2892">
        <f>VLOOKUP(C2892,[1]StateCodeMapping!$A$2:$B$52,2,FALSE)</f>
        <v>6</v>
      </c>
      <c r="E2892">
        <v>77896</v>
      </c>
      <c r="F2892">
        <v>3</v>
      </c>
      <c r="G2892">
        <f t="shared" si="73"/>
        <v>65432.640000000007</v>
      </c>
    </row>
    <row r="2893" spans="1:7" x14ac:dyDescent="0.3">
      <c r="A2893">
        <v>2013</v>
      </c>
      <c r="B2893" t="str">
        <f t="shared" si="72"/>
        <v>2013.4.6</v>
      </c>
      <c r="C2893" t="s">
        <v>27</v>
      </c>
      <c r="D2893">
        <f>VLOOKUP(C2893,[1]StateCodeMapping!$A$2:$B$52,2,FALSE)</f>
        <v>6</v>
      </c>
      <c r="E2893">
        <v>77896</v>
      </c>
      <c r="F2893">
        <v>4</v>
      </c>
      <c r="G2893">
        <f t="shared" si="73"/>
        <v>77896</v>
      </c>
    </row>
    <row r="2894" spans="1:7" x14ac:dyDescent="0.3">
      <c r="A2894">
        <v>2013</v>
      </c>
      <c r="B2894" t="str">
        <f t="shared" si="72"/>
        <v>2013.5.6</v>
      </c>
      <c r="C2894" t="s">
        <v>27</v>
      </c>
      <c r="D2894">
        <f>VLOOKUP(C2894,[1]StateCodeMapping!$A$2:$B$52,2,FALSE)</f>
        <v>6</v>
      </c>
      <c r="E2894">
        <v>77896</v>
      </c>
      <c r="F2894">
        <v>5</v>
      </c>
      <c r="G2894">
        <f t="shared" si="73"/>
        <v>90359.360000000015</v>
      </c>
    </row>
    <row r="2895" spans="1:7" x14ac:dyDescent="0.3">
      <c r="A2895">
        <v>2013</v>
      </c>
      <c r="B2895" t="str">
        <f t="shared" si="72"/>
        <v>2013.6.6</v>
      </c>
      <c r="C2895" t="s">
        <v>27</v>
      </c>
      <c r="D2895">
        <f>VLOOKUP(C2895,[1]StateCodeMapping!$A$2:$B$52,2,FALSE)</f>
        <v>6</v>
      </c>
      <c r="E2895">
        <v>77896</v>
      </c>
      <c r="F2895">
        <v>6</v>
      </c>
      <c r="G2895">
        <f t="shared" si="73"/>
        <v>102822.72</v>
      </c>
    </row>
    <row r="2896" spans="1:7" x14ac:dyDescent="0.3">
      <c r="A2896">
        <v>2013</v>
      </c>
      <c r="B2896" t="str">
        <f t="shared" si="72"/>
        <v>2013.7.6</v>
      </c>
      <c r="C2896" t="s">
        <v>27</v>
      </c>
      <c r="D2896">
        <f>VLOOKUP(C2896,[1]StateCodeMapping!$A$2:$B$52,2,FALSE)</f>
        <v>6</v>
      </c>
      <c r="E2896">
        <v>77896</v>
      </c>
      <c r="F2896">
        <v>7</v>
      </c>
      <c r="G2896">
        <f t="shared" si="73"/>
        <v>115286.08</v>
      </c>
    </row>
    <row r="2897" spans="1:7" x14ac:dyDescent="0.3">
      <c r="A2897">
        <v>2013</v>
      </c>
      <c r="B2897" t="str">
        <f t="shared" si="72"/>
        <v>2013.8.6</v>
      </c>
      <c r="C2897" t="s">
        <v>27</v>
      </c>
      <c r="D2897">
        <f>VLOOKUP(C2897,[1]StateCodeMapping!$A$2:$B$52,2,FALSE)</f>
        <v>6</v>
      </c>
      <c r="E2897">
        <v>77896</v>
      </c>
      <c r="F2897">
        <v>8</v>
      </c>
      <c r="G2897">
        <f t="shared" si="73"/>
        <v>127749.44000000002</v>
      </c>
    </row>
    <row r="2898" spans="1:7" x14ac:dyDescent="0.3">
      <c r="A2898">
        <v>2013</v>
      </c>
      <c r="B2898" t="str">
        <f t="shared" si="72"/>
        <v>2013.1.8</v>
      </c>
      <c r="C2898" t="s">
        <v>28</v>
      </c>
      <c r="D2898">
        <f>VLOOKUP(C2898,[1]StateCodeMapping!$A$2:$B$52,2,FALSE)</f>
        <v>8</v>
      </c>
      <c r="E2898">
        <v>81477</v>
      </c>
      <c r="F2898">
        <v>1</v>
      </c>
      <c r="G2898">
        <f t="shared" si="73"/>
        <v>42368.04</v>
      </c>
    </row>
    <row r="2899" spans="1:7" x14ac:dyDescent="0.3">
      <c r="A2899">
        <v>2013</v>
      </c>
      <c r="B2899" t="str">
        <f t="shared" si="72"/>
        <v>2013.2.8</v>
      </c>
      <c r="C2899" t="s">
        <v>28</v>
      </c>
      <c r="D2899">
        <f>VLOOKUP(C2899,[1]StateCodeMapping!$A$2:$B$52,2,FALSE)</f>
        <v>8</v>
      </c>
      <c r="E2899">
        <v>81477</v>
      </c>
      <c r="F2899">
        <v>2</v>
      </c>
      <c r="G2899">
        <f t="shared" si="73"/>
        <v>55404.36</v>
      </c>
    </row>
    <row r="2900" spans="1:7" x14ac:dyDescent="0.3">
      <c r="A2900">
        <v>2013</v>
      </c>
      <c r="B2900" t="str">
        <f t="shared" si="72"/>
        <v>2013.3.8</v>
      </c>
      <c r="C2900" t="s">
        <v>28</v>
      </c>
      <c r="D2900">
        <f>VLOOKUP(C2900,[1]StateCodeMapping!$A$2:$B$52,2,FALSE)</f>
        <v>8</v>
      </c>
      <c r="E2900">
        <v>81477</v>
      </c>
      <c r="F2900">
        <v>3</v>
      </c>
      <c r="G2900">
        <f t="shared" si="73"/>
        <v>68440.680000000008</v>
      </c>
    </row>
    <row r="2901" spans="1:7" x14ac:dyDescent="0.3">
      <c r="A2901">
        <v>2013</v>
      </c>
      <c r="B2901" t="str">
        <f t="shared" si="72"/>
        <v>2013.4.8</v>
      </c>
      <c r="C2901" t="s">
        <v>28</v>
      </c>
      <c r="D2901">
        <f>VLOOKUP(C2901,[1]StateCodeMapping!$A$2:$B$52,2,FALSE)</f>
        <v>8</v>
      </c>
      <c r="E2901">
        <v>81477</v>
      </c>
      <c r="F2901">
        <v>4</v>
      </c>
      <c r="G2901">
        <f t="shared" si="73"/>
        <v>81477</v>
      </c>
    </row>
    <row r="2902" spans="1:7" x14ac:dyDescent="0.3">
      <c r="A2902">
        <v>2013</v>
      </c>
      <c r="B2902" t="str">
        <f t="shared" si="72"/>
        <v>2013.5.8</v>
      </c>
      <c r="C2902" t="s">
        <v>28</v>
      </c>
      <c r="D2902">
        <f>VLOOKUP(C2902,[1]StateCodeMapping!$A$2:$B$52,2,FALSE)</f>
        <v>8</v>
      </c>
      <c r="E2902">
        <v>81477</v>
      </c>
      <c r="F2902">
        <v>5</v>
      </c>
      <c r="G2902">
        <f t="shared" si="73"/>
        <v>94513.32</v>
      </c>
    </row>
    <row r="2903" spans="1:7" x14ac:dyDescent="0.3">
      <c r="A2903">
        <v>2013</v>
      </c>
      <c r="B2903" t="str">
        <f t="shared" si="72"/>
        <v>2013.6.8</v>
      </c>
      <c r="C2903" t="s">
        <v>28</v>
      </c>
      <c r="D2903">
        <f>VLOOKUP(C2903,[1]StateCodeMapping!$A$2:$B$52,2,FALSE)</f>
        <v>8</v>
      </c>
      <c r="E2903">
        <v>81477</v>
      </c>
      <c r="F2903">
        <v>6</v>
      </c>
      <c r="G2903">
        <f t="shared" si="73"/>
        <v>107549.64</v>
      </c>
    </row>
    <row r="2904" spans="1:7" x14ac:dyDescent="0.3">
      <c r="A2904">
        <v>2013</v>
      </c>
      <c r="B2904" t="str">
        <f t="shared" si="72"/>
        <v>2013.7.8</v>
      </c>
      <c r="C2904" t="s">
        <v>28</v>
      </c>
      <c r="D2904">
        <f>VLOOKUP(C2904,[1]StateCodeMapping!$A$2:$B$52,2,FALSE)</f>
        <v>8</v>
      </c>
      <c r="E2904">
        <v>81477</v>
      </c>
      <c r="F2904">
        <v>7</v>
      </c>
      <c r="G2904">
        <f t="shared" si="73"/>
        <v>120585.95999999999</v>
      </c>
    </row>
    <row r="2905" spans="1:7" x14ac:dyDescent="0.3">
      <c r="A2905">
        <v>2013</v>
      </c>
      <c r="B2905" t="str">
        <f t="shared" si="72"/>
        <v>2013.8.8</v>
      </c>
      <c r="C2905" t="s">
        <v>28</v>
      </c>
      <c r="D2905">
        <f>VLOOKUP(C2905,[1]StateCodeMapping!$A$2:$B$52,2,FALSE)</f>
        <v>8</v>
      </c>
      <c r="E2905">
        <v>81477</v>
      </c>
      <c r="F2905">
        <v>8</v>
      </c>
      <c r="G2905">
        <f t="shared" si="73"/>
        <v>133622.28</v>
      </c>
    </row>
    <row r="2906" spans="1:7" x14ac:dyDescent="0.3">
      <c r="A2906">
        <v>2013</v>
      </c>
      <c r="B2906" t="str">
        <f t="shared" si="72"/>
        <v>2013.1.9</v>
      </c>
      <c r="C2906" t="s">
        <v>4</v>
      </c>
      <c r="D2906">
        <f>VLOOKUP(C2906,[1]StateCodeMapping!$A$2:$B$52,2,FALSE)</f>
        <v>9</v>
      </c>
      <c r="E2906">
        <v>101973</v>
      </c>
      <c r="F2906">
        <v>1</v>
      </c>
      <c r="G2906">
        <f t="shared" si="73"/>
        <v>53025.96</v>
      </c>
    </row>
    <row r="2907" spans="1:7" x14ac:dyDescent="0.3">
      <c r="A2907">
        <v>2013</v>
      </c>
      <c r="B2907" t="str">
        <f t="shared" si="72"/>
        <v>2013.2.9</v>
      </c>
      <c r="C2907" t="s">
        <v>4</v>
      </c>
      <c r="D2907">
        <f>VLOOKUP(C2907,[1]StateCodeMapping!$A$2:$B$52,2,FALSE)</f>
        <v>9</v>
      </c>
      <c r="E2907">
        <v>101973</v>
      </c>
      <c r="F2907">
        <v>2</v>
      </c>
      <c r="G2907">
        <f t="shared" si="73"/>
        <v>69341.64</v>
      </c>
    </row>
    <row r="2908" spans="1:7" x14ac:dyDescent="0.3">
      <c r="A2908">
        <v>2013</v>
      </c>
      <c r="B2908" t="str">
        <f t="shared" si="72"/>
        <v>2013.3.9</v>
      </c>
      <c r="C2908" t="s">
        <v>4</v>
      </c>
      <c r="D2908">
        <f>VLOOKUP(C2908,[1]StateCodeMapping!$A$2:$B$52,2,FALSE)</f>
        <v>9</v>
      </c>
      <c r="E2908">
        <v>101973</v>
      </c>
      <c r="F2908">
        <v>3</v>
      </c>
      <c r="G2908">
        <f t="shared" si="73"/>
        <v>85657.32</v>
      </c>
    </row>
    <row r="2909" spans="1:7" x14ac:dyDescent="0.3">
      <c r="A2909">
        <v>2013</v>
      </c>
      <c r="B2909" t="str">
        <f t="shared" si="72"/>
        <v>2013.4.9</v>
      </c>
      <c r="C2909" t="s">
        <v>4</v>
      </c>
      <c r="D2909">
        <f>VLOOKUP(C2909,[1]StateCodeMapping!$A$2:$B$52,2,FALSE)</f>
        <v>9</v>
      </c>
      <c r="E2909">
        <v>101973</v>
      </c>
      <c r="F2909">
        <v>4</v>
      </c>
      <c r="G2909">
        <f t="shared" si="73"/>
        <v>101973</v>
      </c>
    </row>
    <row r="2910" spans="1:7" x14ac:dyDescent="0.3">
      <c r="A2910">
        <v>2013</v>
      </c>
      <c r="B2910" t="str">
        <f t="shared" si="72"/>
        <v>2013.5.9</v>
      </c>
      <c r="C2910" t="s">
        <v>4</v>
      </c>
      <c r="D2910">
        <f>VLOOKUP(C2910,[1]StateCodeMapping!$A$2:$B$52,2,FALSE)</f>
        <v>9</v>
      </c>
      <c r="E2910">
        <v>101973</v>
      </c>
      <c r="F2910">
        <v>5</v>
      </c>
      <c r="G2910">
        <f t="shared" si="73"/>
        <v>118288.68000000001</v>
      </c>
    </row>
    <row r="2911" spans="1:7" x14ac:dyDescent="0.3">
      <c r="A2911">
        <v>2013</v>
      </c>
      <c r="B2911" t="str">
        <f t="shared" si="72"/>
        <v>2013.6.9</v>
      </c>
      <c r="C2911" t="s">
        <v>4</v>
      </c>
      <c r="D2911">
        <f>VLOOKUP(C2911,[1]StateCodeMapping!$A$2:$B$52,2,FALSE)</f>
        <v>9</v>
      </c>
      <c r="E2911">
        <v>101973</v>
      </c>
      <c r="F2911">
        <v>6</v>
      </c>
      <c r="G2911">
        <f t="shared" si="73"/>
        <v>134604.36000000002</v>
      </c>
    </row>
    <row r="2912" spans="1:7" x14ac:dyDescent="0.3">
      <c r="A2912">
        <v>2013</v>
      </c>
      <c r="B2912" t="str">
        <f t="shared" si="72"/>
        <v>2013.7.9</v>
      </c>
      <c r="C2912" t="s">
        <v>4</v>
      </c>
      <c r="D2912">
        <f>VLOOKUP(C2912,[1]StateCodeMapping!$A$2:$B$52,2,FALSE)</f>
        <v>9</v>
      </c>
      <c r="E2912">
        <v>101973</v>
      </c>
      <c r="F2912">
        <v>7</v>
      </c>
      <c r="G2912">
        <f t="shared" si="73"/>
        <v>150920.04</v>
      </c>
    </row>
    <row r="2913" spans="1:7" x14ac:dyDescent="0.3">
      <c r="A2913">
        <v>2013</v>
      </c>
      <c r="B2913" t="str">
        <f t="shared" si="72"/>
        <v>2013.8.9</v>
      </c>
      <c r="C2913" t="s">
        <v>4</v>
      </c>
      <c r="D2913">
        <f>VLOOKUP(C2913,[1]StateCodeMapping!$A$2:$B$52,2,FALSE)</f>
        <v>9</v>
      </c>
      <c r="E2913">
        <v>101973</v>
      </c>
      <c r="F2913">
        <v>8</v>
      </c>
      <c r="G2913">
        <f t="shared" si="73"/>
        <v>167235.72</v>
      </c>
    </row>
    <row r="2914" spans="1:7" x14ac:dyDescent="0.3">
      <c r="A2914">
        <v>2013</v>
      </c>
      <c r="B2914" t="str">
        <f t="shared" si="72"/>
        <v>2013.1.10</v>
      </c>
      <c r="C2914" t="s">
        <v>29</v>
      </c>
      <c r="D2914">
        <f>VLOOKUP(C2914,[1]StateCodeMapping!$A$2:$B$52,2,FALSE)</f>
        <v>10</v>
      </c>
      <c r="E2914">
        <v>85490</v>
      </c>
      <c r="F2914">
        <v>1</v>
      </c>
      <c r="G2914">
        <f t="shared" si="73"/>
        <v>44454.8</v>
      </c>
    </row>
    <row r="2915" spans="1:7" x14ac:dyDescent="0.3">
      <c r="A2915">
        <v>2013</v>
      </c>
      <c r="B2915" t="str">
        <f t="shared" si="72"/>
        <v>2013.2.10</v>
      </c>
      <c r="C2915" t="s">
        <v>29</v>
      </c>
      <c r="D2915">
        <f>VLOOKUP(C2915,[1]StateCodeMapping!$A$2:$B$52,2,FALSE)</f>
        <v>10</v>
      </c>
      <c r="E2915">
        <v>85490</v>
      </c>
      <c r="F2915">
        <v>2</v>
      </c>
      <c r="G2915">
        <f t="shared" si="73"/>
        <v>58133.200000000004</v>
      </c>
    </row>
    <row r="2916" spans="1:7" x14ac:dyDescent="0.3">
      <c r="A2916">
        <v>2013</v>
      </c>
      <c r="B2916" t="str">
        <f t="shared" si="72"/>
        <v>2013.3.10</v>
      </c>
      <c r="C2916" t="s">
        <v>29</v>
      </c>
      <c r="D2916">
        <f>VLOOKUP(C2916,[1]StateCodeMapping!$A$2:$B$52,2,FALSE)</f>
        <v>10</v>
      </c>
      <c r="E2916">
        <v>85490</v>
      </c>
      <c r="F2916">
        <v>3</v>
      </c>
      <c r="G2916">
        <f t="shared" si="73"/>
        <v>71811.600000000006</v>
      </c>
    </row>
    <row r="2917" spans="1:7" x14ac:dyDescent="0.3">
      <c r="A2917">
        <v>2013</v>
      </c>
      <c r="B2917" t="str">
        <f t="shared" si="72"/>
        <v>2013.4.10</v>
      </c>
      <c r="C2917" t="s">
        <v>29</v>
      </c>
      <c r="D2917">
        <f>VLOOKUP(C2917,[1]StateCodeMapping!$A$2:$B$52,2,FALSE)</f>
        <v>10</v>
      </c>
      <c r="E2917">
        <v>85490</v>
      </c>
      <c r="F2917">
        <v>4</v>
      </c>
      <c r="G2917">
        <f t="shared" si="73"/>
        <v>85490</v>
      </c>
    </row>
    <row r="2918" spans="1:7" x14ac:dyDescent="0.3">
      <c r="A2918">
        <v>2013</v>
      </c>
      <c r="B2918" t="str">
        <f t="shared" si="72"/>
        <v>2013.5.10</v>
      </c>
      <c r="C2918" t="s">
        <v>29</v>
      </c>
      <c r="D2918">
        <f>VLOOKUP(C2918,[1]StateCodeMapping!$A$2:$B$52,2,FALSE)</f>
        <v>10</v>
      </c>
      <c r="E2918">
        <v>85490</v>
      </c>
      <c r="F2918">
        <v>5</v>
      </c>
      <c r="G2918">
        <f t="shared" si="73"/>
        <v>99168.400000000009</v>
      </c>
    </row>
    <row r="2919" spans="1:7" x14ac:dyDescent="0.3">
      <c r="A2919">
        <v>2013</v>
      </c>
      <c r="B2919" t="str">
        <f t="shared" si="72"/>
        <v>2013.6.10</v>
      </c>
      <c r="C2919" t="s">
        <v>29</v>
      </c>
      <c r="D2919">
        <f>VLOOKUP(C2919,[1]StateCodeMapping!$A$2:$B$52,2,FALSE)</f>
        <v>10</v>
      </c>
      <c r="E2919">
        <v>85490</v>
      </c>
      <c r="F2919">
        <v>6</v>
      </c>
      <c r="G2919">
        <f t="shared" si="73"/>
        <v>112846.8</v>
      </c>
    </row>
    <row r="2920" spans="1:7" x14ac:dyDescent="0.3">
      <c r="A2920">
        <v>2013</v>
      </c>
      <c r="B2920" t="str">
        <f t="shared" si="72"/>
        <v>2013.7.10</v>
      </c>
      <c r="C2920" t="s">
        <v>29</v>
      </c>
      <c r="D2920">
        <f>VLOOKUP(C2920,[1]StateCodeMapping!$A$2:$B$52,2,FALSE)</f>
        <v>10</v>
      </c>
      <c r="E2920">
        <v>85490</v>
      </c>
      <c r="F2920">
        <v>7</v>
      </c>
      <c r="G2920">
        <f t="shared" si="73"/>
        <v>126525.2</v>
      </c>
    </row>
    <row r="2921" spans="1:7" x14ac:dyDescent="0.3">
      <c r="A2921">
        <v>2013</v>
      </c>
      <c r="B2921" t="str">
        <f t="shared" si="72"/>
        <v>2013.8.10</v>
      </c>
      <c r="C2921" t="s">
        <v>29</v>
      </c>
      <c r="D2921">
        <f>VLOOKUP(C2921,[1]StateCodeMapping!$A$2:$B$52,2,FALSE)</f>
        <v>10</v>
      </c>
      <c r="E2921">
        <v>85490</v>
      </c>
      <c r="F2921">
        <v>8</v>
      </c>
      <c r="G2921">
        <f t="shared" si="73"/>
        <v>140203.6</v>
      </c>
    </row>
    <row r="2922" spans="1:7" x14ac:dyDescent="0.3">
      <c r="A2922">
        <v>2013</v>
      </c>
      <c r="B2922" t="str">
        <f t="shared" si="72"/>
        <v>2013.1.11</v>
      </c>
      <c r="C2922" t="s">
        <v>30</v>
      </c>
      <c r="D2922">
        <f>VLOOKUP(C2922,[1]StateCodeMapping!$A$2:$B$52,2,FALSE)</f>
        <v>11</v>
      </c>
      <c r="E2922">
        <v>76652</v>
      </c>
      <c r="F2922">
        <v>1</v>
      </c>
      <c r="G2922">
        <f t="shared" si="73"/>
        <v>39859.040000000001</v>
      </c>
    </row>
    <row r="2923" spans="1:7" x14ac:dyDescent="0.3">
      <c r="A2923">
        <v>2013</v>
      </c>
      <c r="B2923" t="str">
        <f t="shared" si="72"/>
        <v>2013.2.11</v>
      </c>
      <c r="C2923" t="s">
        <v>30</v>
      </c>
      <c r="D2923">
        <f>VLOOKUP(C2923,[1]StateCodeMapping!$A$2:$B$52,2,FALSE)</f>
        <v>11</v>
      </c>
      <c r="E2923">
        <v>76652</v>
      </c>
      <c r="F2923">
        <v>2</v>
      </c>
      <c r="G2923">
        <f t="shared" si="73"/>
        <v>52123.360000000001</v>
      </c>
    </row>
    <row r="2924" spans="1:7" x14ac:dyDescent="0.3">
      <c r="A2924">
        <v>2013</v>
      </c>
      <c r="B2924" t="str">
        <f t="shared" si="72"/>
        <v>2013.3.11</v>
      </c>
      <c r="C2924" t="s">
        <v>30</v>
      </c>
      <c r="D2924">
        <f>VLOOKUP(C2924,[1]StateCodeMapping!$A$2:$B$52,2,FALSE)</f>
        <v>11</v>
      </c>
      <c r="E2924">
        <v>76652</v>
      </c>
      <c r="F2924">
        <v>3</v>
      </c>
      <c r="G2924">
        <f t="shared" si="73"/>
        <v>64387.680000000008</v>
      </c>
    </row>
    <row r="2925" spans="1:7" x14ac:dyDescent="0.3">
      <c r="A2925">
        <v>2013</v>
      </c>
      <c r="B2925" t="str">
        <f t="shared" si="72"/>
        <v>2013.4.11</v>
      </c>
      <c r="C2925" t="s">
        <v>30</v>
      </c>
      <c r="D2925">
        <f>VLOOKUP(C2925,[1]StateCodeMapping!$A$2:$B$52,2,FALSE)</f>
        <v>11</v>
      </c>
      <c r="E2925">
        <v>76652</v>
      </c>
      <c r="F2925">
        <v>4</v>
      </c>
      <c r="G2925">
        <f t="shared" si="73"/>
        <v>76652</v>
      </c>
    </row>
    <row r="2926" spans="1:7" x14ac:dyDescent="0.3">
      <c r="A2926">
        <v>2013</v>
      </c>
      <c r="B2926" t="str">
        <f t="shared" si="72"/>
        <v>2013.5.11</v>
      </c>
      <c r="C2926" t="s">
        <v>30</v>
      </c>
      <c r="D2926">
        <f>VLOOKUP(C2926,[1]StateCodeMapping!$A$2:$B$52,2,FALSE)</f>
        <v>11</v>
      </c>
      <c r="E2926">
        <v>76652</v>
      </c>
      <c r="F2926">
        <v>5</v>
      </c>
      <c r="G2926">
        <f t="shared" si="73"/>
        <v>88916.32</v>
      </c>
    </row>
    <row r="2927" spans="1:7" x14ac:dyDescent="0.3">
      <c r="A2927">
        <v>2013</v>
      </c>
      <c r="B2927" t="str">
        <f t="shared" si="72"/>
        <v>2013.6.11</v>
      </c>
      <c r="C2927" t="s">
        <v>30</v>
      </c>
      <c r="D2927">
        <f>VLOOKUP(C2927,[1]StateCodeMapping!$A$2:$B$52,2,FALSE)</f>
        <v>11</v>
      </c>
      <c r="E2927">
        <v>76652</v>
      </c>
      <c r="F2927">
        <v>6</v>
      </c>
      <c r="G2927">
        <f t="shared" si="73"/>
        <v>101180.64</v>
      </c>
    </row>
    <row r="2928" spans="1:7" x14ac:dyDescent="0.3">
      <c r="A2928">
        <v>2013</v>
      </c>
      <c r="B2928" t="str">
        <f t="shared" si="72"/>
        <v>2013.7.11</v>
      </c>
      <c r="C2928" t="s">
        <v>30</v>
      </c>
      <c r="D2928">
        <f>VLOOKUP(C2928,[1]StateCodeMapping!$A$2:$B$52,2,FALSE)</f>
        <v>11</v>
      </c>
      <c r="E2928">
        <v>76652</v>
      </c>
      <c r="F2928">
        <v>7</v>
      </c>
      <c r="G2928">
        <f t="shared" si="73"/>
        <v>113444.95999999999</v>
      </c>
    </row>
    <row r="2929" spans="1:7" x14ac:dyDescent="0.3">
      <c r="A2929">
        <v>2013</v>
      </c>
      <c r="B2929" t="str">
        <f t="shared" si="72"/>
        <v>2013.8.11</v>
      </c>
      <c r="C2929" t="s">
        <v>30</v>
      </c>
      <c r="D2929">
        <f>VLOOKUP(C2929,[1]StateCodeMapping!$A$2:$B$52,2,FALSE)</f>
        <v>11</v>
      </c>
      <c r="E2929">
        <v>76652</v>
      </c>
      <c r="F2929">
        <v>8</v>
      </c>
      <c r="G2929">
        <f t="shared" si="73"/>
        <v>125709.28000000001</v>
      </c>
    </row>
    <row r="2930" spans="1:7" x14ac:dyDescent="0.3">
      <c r="A2930">
        <v>2013</v>
      </c>
      <c r="B2930" t="str">
        <f t="shared" si="72"/>
        <v>2013.1.12</v>
      </c>
      <c r="C2930" t="s">
        <v>5</v>
      </c>
      <c r="D2930">
        <f>VLOOKUP(C2930,[1]StateCodeMapping!$A$2:$B$52,2,FALSE)</f>
        <v>12</v>
      </c>
      <c r="E2930">
        <v>65728</v>
      </c>
      <c r="F2930">
        <v>1</v>
      </c>
      <c r="G2930">
        <f t="shared" si="73"/>
        <v>34178.559999999998</v>
      </c>
    </row>
    <row r="2931" spans="1:7" x14ac:dyDescent="0.3">
      <c r="A2931">
        <v>2013</v>
      </c>
      <c r="B2931" t="str">
        <f t="shared" si="72"/>
        <v>2013.2.12</v>
      </c>
      <c r="C2931" t="s">
        <v>5</v>
      </c>
      <c r="D2931">
        <f>VLOOKUP(C2931,[1]StateCodeMapping!$A$2:$B$52,2,FALSE)</f>
        <v>12</v>
      </c>
      <c r="E2931">
        <v>65728</v>
      </c>
      <c r="F2931">
        <v>2</v>
      </c>
      <c r="G2931">
        <f t="shared" si="73"/>
        <v>44695.040000000001</v>
      </c>
    </row>
    <row r="2932" spans="1:7" x14ac:dyDescent="0.3">
      <c r="A2932">
        <v>2013</v>
      </c>
      <c r="B2932" t="str">
        <f t="shared" si="72"/>
        <v>2013.3.12</v>
      </c>
      <c r="C2932" t="s">
        <v>5</v>
      </c>
      <c r="D2932">
        <f>VLOOKUP(C2932,[1]StateCodeMapping!$A$2:$B$52,2,FALSE)</f>
        <v>12</v>
      </c>
      <c r="E2932">
        <v>65728</v>
      </c>
      <c r="F2932">
        <v>3</v>
      </c>
      <c r="G2932">
        <f t="shared" si="73"/>
        <v>55211.520000000004</v>
      </c>
    </row>
    <row r="2933" spans="1:7" x14ac:dyDescent="0.3">
      <c r="A2933">
        <v>2013</v>
      </c>
      <c r="B2933" t="str">
        <f t="shared" si="72"/>
        <v>2013.4.12</v>
      </c>
      <c r="C2933" t="s">
        <v>5</v>
      </c>
      <c r="D2933">
        <f>VLOOKUP(C2933,[1]StateCodeMapping!$A$2:$B$52,2,FALSE)</f>
        <v>12</v>
      </c>
      <c r="E2933">
        <v>65728</v>
      </c>
      <c r="F2933">
        <v>4</v>
      </c>
      <c r="G2933">
        <f t="shared" si="73"/>
        <v>65728</v>
      </c>
    </row>
    <row r="2934" spans="1:7" x14ac:dyDescent="0.3">
      <c r="A2934">
        <v>2013</v>
      </c>
      <c r="B2934" t="str">
        <f t="shared" si="72"/>
        <v>2013.5.12</v>
      </c>
      <c r="C2934" t="s">
        <v>5</v>
      </c>
      <c r="D2934">
        <f>VLOOKUP(C2934,[1]StateCodeMapping!$A$2:$B$52,2,FALSE)</f>
        <v>12</v>
      </c>
      <c r="E2934">
        <v>65728</v>
      </c>
      <c r="F2934">
        <v>5</v>
      </c>
      <c r="G2934">
        <f t="shared" si="73"/>
        <v>76244.48000000001</v>
      </c>
    </row>
    <row r="2935" spans="1:7" x14ac:dyDescent="0.3">
      <c r="A2935">
        <v>2013</v>
      </c>
      <c r="B2935" t="str">
        <f t="shared" si="72"/>
        <v>2013.6.12</v>
      </c>
      <c r="C2935" t="s">
        <v>5</v>
      </c>
      <c r="D2935">
        <f>VLOOKUP(C2935,[1]StateCodeMapping!$A$2:$B$52,2,FALSE)</f>
        <v>12</v>
      </c>
      <c r="E2935">
        <v>65728</v>
      </c>
      <c r="F2935">
        <v>6</v>
      </c>
      <c r="G2935">
        <f t="shared" si="73"/>
        <v>86760.960000000006</v>
      </c>
    </row>
    <row r="2936" spans="1:7" x14ac:dyDescent="0.3">
      <c r="A2936">
        <v>2013</v>
      </c>
      <c r="B2936" t="str">
        <f t="shared" si="72"/>
        <v>2013.7.12</v>
      </c>
      <c r="C2936" t="s">
        <v>5</v>
      </c>
      <c r="D2936">
        <f>VLOOKUP(C2936,[1]StateCodeMapping!$A$2:$B$52,2,FALSE)</f>
        <v>12</v>
      </c>
      <c r="E2936">
        <v>65728</v>
      </c>
      <c r="F2936">
        <v>7</v>
      </c>
      <c r="G2936">
        <f t="shared" si="73"/>
        <v>97277.440000000002</v>
      </c>
    </row>
    <row r="2937" spans="1:7" x14ac:dyDescent="0.3">
      <c r="A2937">
        <v>2013</v>
      </c>
      <c r="B2937" t="str">
        <f t="shared" si="72"/>
        <v>2013.8.12</v>
      </c>
      <c r="C2937" t="s">
        <v>5</v>
      </c>
      <c r="D2937">
        <f>VLOOKUP(C2937,[1]StateCodeMapping!$A$2:$B$52,2,FALSE)</f>
        <v>12</v>
      </c>
      <c r="E2937">
        <v>65728</v>
      </c>
      <c r="F2937">
        <v>8</v>
      </c>
      <c r="G2937">
        <f t="shared" si="73"/>
        <v>107793.92000000001</v>
      </c>
    </row>
    <row r="2938" spans="1:7" x14ac:dyDescent="0.3">
      <c r="A2938">
        <v>2013</v>
      </c>
      <c r="B2938" t="str">
        <f t="shared" si="72"/>
        <v>2013.1.13</v>
      </c>
      <c r="C2938" t="s">
        <v>6</v>
      </c>
      <c r="D2938">
        <f>VLOOKUP(C2938,[1]StateCodeMapping!$A$2:$B$52,2,FALSE)</f>
        <v>13</v>
      </c>
      <c r="E2938">
        <v>67276</v>
      </c>
      <c r="F2938">
        <v>1</v>
      </c>
      <c r="G2938">
        <f t="shared" si="73"/>
        <v>34983.520000000004</v>
      </c>
    </row>
    <row r="2939" spans="1:7" x14ac:dyDescent="0.3">
      <c r="A2939">
        <v>2013</v>
      </c>
      <c r="B2939" t="str">
        <f t="shared" si="72"/>
        <v>2013.2.13</v>
      </c>
      <c r="C2939" t="s">
        <v>6</v>
      </c>
      <c r="D2939">
        <f>VLOOKUP(C2939,[1]StateCodeMapping!$A$2:$B$52,2,FALSE)</f>
        <v>13</v>
      </c>
      <c r="E2939">
        <v>67276</v>
      </c>
      <c r="F2939">
        <v>2</v>
      </c>
      <c r="G2939">
        <f t="shared" si="73"/>
        <v>45747.68</v>
      </c>
    </row>
    <row r="2940" spans="1:7" x14ac:dyDescent="0.3">
      <c r="A2940">
        <v>2013</v>
      </c>
      <c r="B2940" t="str">
        <f t="shared" si="72"/>
        <v>2013.3.13</v>
      </c>
      <c r="C2940" t="s">
        <v>6</v>
      </c>
      <c r="D2940">
        <f>VLOOKUP(C2940,[1]StateCodeMapping!$A$2:$B$52,2,FALSE)</f>
        <v>13</v>
      </c>
      <c r="E2940">
        <v>67276</v>
      </c>
      <c r="F2940">
        <v>3</v>
      </c>
      <c r="G2940">
        <f t="shared" si="73"/>
        <v>56511.840000000004</v>
      </c>
    </row>
    <row r="2941" spans="1:7" x14ac:dyDescent="0.3">
      <c r="A2941">
        <v>2013</v>
      </c>
      <c r="B2941" t="str">
        <f t="shared" si="72"/>
        <v>2013.4.13</v>
      </c>
      <c r="C2941" t="s">
        <v>6</v>
      </c>
      <c r="D2941">
        <f>VLOOKUP(C2941,[1]StateCodeMapping!$A$2:$B$52,2,FALSE)</f>
        <v>13</v>
      </c>
      <c r="E2941">
        <v>67276</v>
      </c>
      <c r="F2941">
        <v>4</v>
      </c>
      <c r="G2941">
        <f t="shared" si="73"/>
        <v>67276</v>
      </c>
    </row>
    <row r="2942" spans="1:7" x14ac:dyDescent="0.3">
      <c r="A2942">
        <v>2013</v>
      </c>
      <c r="B2942" t="str">
        <f t="shared" si="72"/>
        <v>2013.5.13</v>
      </c>
      <c r="C2942" t="s">
        <v>6</v>
      </c>
      <c r="D2942">
        <f>VLOOKUP(C2942,[1]StateCodeMapping!$A$2:$B$52,2,FALSE)</f>
        <v>13</v>
      </c>
      <c r="E2942">
        <v>67276</v>
      </c>
      <c r="F2942">
        <v>5</v>
      </c>
      <c r="G2942">
        <f t="shared" si="73"/>
        <v>78040.160000000003</v>
      </c>
    </row>
    <row r="2943" spans="1:7" x14ac:dyDescent="0.3">
      <c r="A2943">
        <v>2013</v>
      </c>
      <c r="B2943" t="str">
        <f t="shared" si="72"/>
        <v>2013.6.13</v>
      </c>
      <c r="C2943" t="s">
        <v>6</v>
      </c>
      <c r="D2943">
        <f>VLOOKUP(C2943,[1]StateCodeMapping!$A$2:$B$52,2,FALSE)</f>
        <v>13</v>
      </c>
      <c r="E2943">
        <v>67276</v>
      </c>
      <c r="F2943">
        <v>6</v>
      </c>
      <c r="G2943">
        <f t="shared" si="73"/>
        <v>88804.32</v>
      </c>
    </row>
    <row r="2944" spans="1:7" x14ac:dyDescent="0.3">
      <c r="A2944">
        <v>2013</v>
      </c>
      <c r="B2944" t="str">
        <f t="shared" si="72"/>
        <v>2013.7.13</v>
      </c>
      <c r="C2944" t="s">
        <v>6</v>
      </c>
      <c r="D2944">
        <f>VLOOKUP(C2944,[1]StateCodeMapping!$A$2:$B$52,2,FALSE)</f>
        <v>13</v>
      </c>
      <c r="E2944">
        <v>67276</v>
      </c>
      <c r="F2944">
        <v>7</v>
      </c>
      <c r="G2944">
        <f t="shared" si="73"/>
        <v>99568.48</v>
      </c>
    </row>
    <row r="2945" spans="1:7" x14ac:dyDescent="0.3">
      <c r="A2945">
        <v>2013</v>
      </c>
      <c r="B2945" t="str">
        <f t="shared" si="72"/>
        <v>2013.8.13</v>
      </c>
      <c r="C2945" t="s">
        <v>6</v>
      </c>
      <c r="D2945">
        <f>VLOOKUP(C2945,[1]StateCodeMapping!$A$2:$B$52,2,FALSE)</f>
        <v>13</v>
      </c>
      <c r="E2945">
        <v>67276</v>
      </c>
      <c r="F2945">
        <v>8</v>
      </c>
      <c r="G2945">
        <f t="shared" si="73"/>
        <v>110332.64000000001</v>
      </c>
    </row>
    <row r="2946" spans="1:7" x14ac:dyDescent="0.3">
      <c r="A2946">
        <v>2013</v>
      </c>
      <c r="B2946" t="str">
        <f t="shared" ref="B2946:B3009" si="74">A2946&amp;"."&amp;F2946&amp;"."&amp;D2946</f>
        <v>2013.1.15</v>
      </c>
      <c r="C2946" t="s">
        <v>31</v>
      </c>
      <c r="D2946">
        <f>VLOOKUP(C2946,[1]StateCodeMapping!$A$2:$B$52,2,FALSE)</f>
        <v>15</v>
      </c>
      <c r="E2946">
        <v>87456</v>
      </c>
      <c r="F2946">
        <v>1</v>
      </c>
      <c r="G2946">
        <f t="shared" ref="G2946:G3009" si="75">E2946*(0.52+(F2946-1)*0.16)</f>
        <v>45477.120000000003</v>
      </c>
    </row>
    <row r="2947" spans="1:7" x14ac:dyDescent="0.3">
      <c r="A2947">
        <v>2013</v>
      </c>
      <c r="B2947" t="str">
        <f t="shared" si="74"/>
        <v>2013.2.15</v>
      </c>
      <c r="C2947" t="s">
        <v>31</v>
      </c>
      <c r="D2947">
        <f>VLOOKUP(C2947,[1]StateCodeMapping!$A$2:$B$52,2,FALSE)</f>
        <v>15</v>
      </c>
      <c r="E2947">
        <v>87456</v>
      </c>
      <c r="F2947">
        <v>2</v>
      </c>
      <c r="G2947">
        <f t="shared" si="75"/>
        <v>59470.080000000002</v>
      </c>
    </row>
    <row r="2948" spans="1:7" x14ac:dyDescent="0.3">
      <c r="A2948">
        <v>2013</v>
      </c>
      <c r="B2948" t="str">
        <f t="shared" si="74"/>
        <v>2013.3.15</v>
      </c>
      <c r="C2948" t="s">
        <v>31</v>
      </c>
      <c r="D2948">
        <f>VLOOKUP(C2948,[1]StateCodeMapping!$A$2:$B$52,2,FALSE)</f>
        <v>15</v>
      </c>
      <c r="E2948">
        <v>87456</v>
      </c>
      <c r="F2948">
        <v>3</v>
      </c>
      <c r="G2948">
        <f t="shared" si="75"/>
        <v>73463.040000000008</v>
      </c>
    </row>
    <row r="2949" spans="1:7" x14ac:dyDescent="0.3">
      <c r="A2949">
        <v>2013</v>
      </c>
      <c r="B2949" t="str">
        <f t="shared" si="74"/>
        <v>2013.4.15</v>
      </c>
      <c r="C2949" t="s">
        <v>31</v>
      </c>
      <c r="D2949">
        <f>VLOOKUP(C2949,[1]StateCodeMapping!$A$2:$B$52,2,FALSE)</f>
        <v>15</v>
      </c>
      <c r="E2949">
        <v>87456</v>
      </c>
      <c r="F2949">
        <v>4</v>
      </c>
      <c r="G2949">
        <f t="shared" si="75"/>
        <v>87456</v>
      </c>
    </row>
    <row r="2950" spans="1:7" x14ac:dyDescent="0.3">
      <c r="A2950">
        <v>2013</v>
      </c>
      <c r="B2950" t="str">
        <f t="shared" si="74"/>
        <v>2013.5.15</v>
      </c>
      <c r="C2950" t="s">
        <v>31</v>
      </c>
      <c r="D2950">
        <f>VLOOKUP(C2950,[1]StateCodeMapping!$A$2:$B$52,2,FALSE)</f>
        <v>15</v>
      </c>
      <c r="E2950">
        <v>87456</v>
      </c>
      <c r="F2950">
        <v>5</v>
      </c>
      <c r="G2950">
        <f t="shared" si="75"/>
        <v>101448.96000000001</v>
      </c>
    </row>
    <row r="2951" spans="1:7" x14ac:dyDescent="0.3">
      <c r="A2951">
        <v>2013</v>
      </c>
      <c r="B2951" t="str">
        <f t="shared" si="74"/>
        <v>2013.6.15</v>
      </c>
      <c r="C2951" t="s">
        <v>31</v>
      </c>
      <c r="D2951">
        <f>VLOOKUP(C2951,[1]StateCodeMapping!$A$2:$B$52,2,FALSE)</f>
        <v>15</v>
      </c>
      <c r="E2951">
        <v>87456</v>
      </c>
      <c r="F2951">
        <v>6</v>
      </c>
      <c r="G2951">
        <f t="shared" si="75"/>
        <v>115441.92</v>
      </c>
    </row>
    <row r="2952" spans="1:7" x14ac:dyDescent="0.3">
      <c r="A2952">
        <v>2013</v>
      </c>
      <c r="B2952" t="str">
        <f t="shared" si="74"/>
        <v>2013.7.15</v>
      </c>
      <c r="C2952" t="s">
        <v>31</v>
      </c>
      <c r="D2952">
        <f>VLOOKUP(C2952,[1]StateCodeMapping!$A$2:$B$52,2,FALSE)</f>
        <v>15</v>
      </c>
      <c r="E2952">
        <v>87456</v>
      </c>
      <c r="F2952">
        <v>7</v>
      </c>
      <c r="G2952">
        <f t="shared" si="75"/>
        <v>129434.88</v>
      </c>
    </row>
    <row r="2953" spans="1:7" x14ac:dyDescent="0.3">
      <c r="A2953">
        <v>2013</v>
      </c>
      <c r="B2953" t="str">
        <f t="shared" si="74"/>
        <v>2013.8.15</v>
      </c>
      <c r="C2953" t="s">
        <v>31</v>
      </c>
      <c r="D2953">
        <f>VLOOKUP(C2953,[1]StateCodeMapping!$A$2:$B$52,2,FALSE)</f>
        <v>15</v>
      </c>
      <c r="E2953">
        <v>87456</v>
      </c>
      <c r="F2953">
        <v>8</v>
      </c>
      <c r="G2953">
        <f t="shared" si="75"/>
        <v>143427.84</v>
      </c>
    </row>
    <row r="2954" spans="1:7" x14ac:dyDescent="0.3">
      <c r="A2954">
        <v>2013</v>
      </c>
      <c r="B2954" t="str">
        <f t="shared" si="74"/>
        <v>2013.1.16</v>
      </c>
      <c r="C2954" t="s">
        <v>32</v>
      </c>
      <c r="D2954">
        <f>VLOOKUP(C2954,[1]StateCodeMapping!$A$2:$B$52,2,FALSE)</f>
        <v>16</v>
      </c>
      <c r="E2954">
        <v>61631</v>
      </c>
      <c r="F2954">
        <v>1</v>
      </c>
      <c r="G2954">
        <f t="shared" si="75"/>
        <v>32048.120000000003</v>
      </c>
    </row>
    <row r="2955" spans="1:7" x14ac:dyDescent="0.3">
      <c r="A2955">
        <v>2013</v>
      </c>
      <c r="B2955" t="str">
        <f t="shared" si="74"/>
        <v>2013.2.16</v>
      </c>
      <c r="C2955" t="s">
        <v>32</v>
      </c>
      <c r="D2955">
        <f>VLOOKUP(C2955,[1]StateCodeMapping!$A$2:$B$52,2,FALSE)</f>
        <v>16</v>
      </c>
      <c r="E2955">
        <v>61631</v>
      </c>
      <c r="F2955">
        <v>2</v>
      </c>
      <c r="G2955">
        <f t="shared" si="75"/>
        <v>41909.08</v>
      </c>
    </row>
    <row r="2956" spans="1:7" x14ac:dyDescent="0.3">
      <c r="A2956">
        <v>2013</v>
      </c>
      <c r="B2956" t="str">
        <f t="shared" si="74"/>
        <v>2013.3.16</v>
      </c>
      <c r="C2956" t="s">
        <v>32</v>
      </c>
      <c r="D2956">
        <f>VLOOKUP(C2956,[1]StateCodeMapping!$A$2:$B$52,2,FALSE)</f>
        <v>16</v>
      </c>
      <c r="E2956">
        <v>61631</v>
      </c>
      <c r="F2956">
        <v>3</v>
      </c>
      <c r="G2956">
        <f t="shared" si="75"/>
        <v>51770.040000000008</v>
      </c>
    </row>
    <row r="2957" spans="1:7" x14ac:dyDescent="0.3">
      <c r="A2957">
        <v>2013</v>
      </c>
      <c r="B2957" t="str">
        <f t="shared" si="74"/>
        <v>2013.4.16</v>
      </c>
      <c r="C2957" t="s">
        <v>32</v>
      </c>
      <c r="D2957">
        <f>VLOOKUP(C2957,[1]StateCodeMapping!$A$2:$B$52,2,FALSE)</f>
        <v>16</v>
      </c>
      <c r="E2957">
        <v>61631</v>
      </c>
      <c r="F2957">
        <v>4</v>
      </c>
      <c r="G2957">
        <f t="shared" si="75"/>
        <v>61631</v>
      </c>
    </row>
    <row r="2958" spans="1:7" x14ac:dyDescent="0.3">
      <c r="A2958">
        <v>2013</v>
      </c>
      <c r="B2958" t="str">
        <f t="shared" si="74"/>
        <v>2013.5.16</v>
      </c>
      <c r="C2958" t="s">
        <v>32</v>
      </c>
      <c r="D2958">
        <f>VLOOKUP(C2958,[1]StateCodeMapping!$A$2:$B$52,2,FALSE)</f>
        <v>16</v>
      </c>
      <c r="E2958">
        <v>61631</v>
      </c>
      <c r="F2958">
        <v>5</v>
      </c>
      <c r="G2958">
        <f t="shared" si="75"/>
        <v>71491.960000000006</v>
      </c>
    </row>
    <row r="2959" spans="1:7" x14ac:dyDescent="0.3">
      <c r="A2959">
        <v>2013</v>
      </c>
      <c r="B2959" t="str">
        <f t="shared" si="74"/>
        <v>2013.6.16</v>
      </c>
      <c r="C2959" t="s">
        <v>32</v>
      </c>
      <c r="D2959">
        <f>VLOOKUP(C2959,[1]StateCodeMapping!$A$2:$B$52,2,FALSE)</f>
        <v>16</v>
      </c>
      <c r="E2959">
        <v>61631</v>
      </c>
      <c r="F2959">
        <v>6</v>
      </c>
      <c r="G2959">
        <f t="shared" si="75"/>
        <v>81352.92</v>
      </c>
    </row>
    <row r="2960" spans="1:7" x14ac:dyDescent="0.3">
      <c r="A2960">
        <v>2013</v>
      </c>
      <c r="B2960" t="str">
        <f t="shared" si="74"/>
        <v>2013.7.16</v>
      </c>
      <c r="C2960" t="s">
        <v>32</v>
      </c>
      <c r="D2960">
        <f>VLOOKUP(C2960,[1]StateCodeMapping!$A$2:$B$52,2,FALSE)</f>
        <v>16</v>
      </c>
      <c r="E2960">
        <v>61631</v>
      </c>
      <c r="F2960">
        <v>7</v>
      </c>
      <c r="G2960">
        <f t="shared" si="75"/>
        <v>91213.88</v>
      </c>
    </row>
    <row r="2961" spans="1:7" x14ac:dyDescent="0.3">
      <c r="A2961">
        <v>2013</v>
      </c>
      <c r="B2961" t="str">
        <f t="shared" si="74"/>
        <v>2013.8.16</v>
      </c>
      <c r="C2961" t="s">
        <v>32</v>
      </c>
      <c r="D2961">
        <f>VLOOKUP(C2961,[1]StateCodeMapping!$A$2:$B$52,2,FALSE)</f>
        <v>16</v>
      </c>
      <c r="E2961">
        <v>61631</v>
      </c>
      <c r="F2961">
        <v>8</v>
      </c>
      <c r="G2961">
        <f t="shared" si="75"/>
        <v>101074.84000000001</v>
      </c>
    </row>
    <row r="2962" spans="1:7" x14ac:dyDescent="0.3">
      <c r="A2962">
        <v>2013</v>
      </c>
      <c r="B2962" t="str">
        <f t="shared" si="74"/>
        <v>2013.1.17</v>
      </c>
      <c r="C2962" t="s">
        <v>33</v>
      </c>
      <c r="D2962">
        <f>VLOOKUP(C2962,[1]StateCodeMapping!$A$2:$B$52,2,FALSE)</f>
        <v>17</v>
      </c>
      <c r="E2962">
        <v>80858</v>
      </c>
      <c r="F2962">
        <v>1</v>
      </c>
      <c r="G2962">
        <f t="shared" si="75"/>
        <v>42046.16</v>
      </c>
    </row>
    <row r="2963" spans="1:7" x14ac:dyDescent="0.3">
      <c r="A2963">
        <v>2013</v>
      </c>
      <c r="B2963" t="str">
        <f t="shared" si="74"/>
        <v>2013.2.17</v>
      </c>
      <c r="C2963" t="s">
        <v>33</v>
      </c>
      <c r="D2963">
        <f>VLOOKUP(C2963,[1]StateCodeMapping!$A$2:$B$52,2,FALSE)</f>
        <v>17</v>
      </c>
      <c r="E2963">
        <v>80858</v>
      </c>
      <c r="F2963">
        <v>2</v>
      </c>
      <c r="G2963">
        <f t="shared" si="75"/>
        <v>54983.44</v>
      </c>
    </row>
    <row r="2964" spans="1:7" x14ac:dyDescent="0.3">
      <c r="A2964">
        <v>2013</v>
      </c>
      <c r="B2964" t="str">
        <f t="shared" si="74"/>
        <v>2013.3.17</v>
      </c>
      <c r="C2964" t="s">
        <v>33</v>
      </c>
      <c r="D2964">
        <f>VLOOKUP(C2964,[1]StateCodeMapping!$A$2:$B$52,2,FALSE)</f>
        <v>17</v>
      </c>
      <c r="E2964">
        <v>80858</v>
      </c>
      <c r="F2964">
        <v>3</v>
      </c>
      <c r="G2964">
        <f t="shared" si="75"/>
        <v>67920.72</v>
      </c>
    </row>
    <row r="2965" spans="1:7" x14ac:dyDescent="0.3">
      <c r="A2965">
        <v>2013</v>
      </c>
      <c r="B2965" t="str">
        <f t="shared" si="74"/>
        <v>2013.4.17</v>
      </c>
      <c r="C2965" t="s">
        <v>33</v>
      </c>
      <c r="D2965">
        <f>VLOOKUP(C2965,[1]StateCodeMapping!$A$2:$B$52,2,FALSE)</f>
        <v>17</v>
      </c>
      <c r="E2965">
        <v>80858</v>
      </c>
      <c r="F2965">
        <v>4</v>
      </c>
      <c r="G2965">
        <f t="shared" si="75"/>
        <v>80858</v>
      </c>
    </row>
    <row r="2966" spans="1:7" x14ac:dyDescent="0.3">
      <c r="A2966">
        <v>2013</v>
      </c>
      <c r="B2966" t="str">
        <f t="shared" si="74"/>
        <v>2013.5.17</v>
      </c>
      <c r="C2966" t="s">
        <v>33</v>
      </c>
      <c r="D2966">
        <f>VLOOKUP(C2966,[1]StateCodeMapping!$A$2:$B$52,2,FALSE)</f>
        <v>17</v>
      </c>
      <c r="E2966">
        <v>80858</v>
      </c>
      <c r="F2966">
        <v>5</v>
      </c>
      <c r="G2966">
        <f t="shared" si="75"/>
        <v>93795.280000000013</v>
      </c>
    </row>
    <row r="2967" spans="1:7" x14ac:dyDescent="0.3">
      <c r="A2967">
        <v>2013</v>
      </c>
      <c r="B2967" t="str">
        <f t="shared" si="74"/>
        <v>2013.6.17</v>
      </c>
      <c r="C2967" t="s">
        <v>33</v>
      </c>
      <c r="D2967">
        <f>VLOOKUP(C2967,[1]StateCodeMapping!$A$2:$B$52,2,FALSE)</f>
        <v>17</v>
      </c>
      <c r="E2967">
        <v>80858</v>
      </c>
      <c r="F2967">
        <v>6</v>
      </c>
      <c r="G2967">
        <f t="shared" si="75"/>
        <v>106732.56000000001</v>
      </c>
    </row>
    <row r="2968" spans="1:7" x14ac:dyDescent="0.3">
      <c r="A2968">
        <v>2013</v>
      </c>
      <c r="B2968" t="str">
        <f t="shared" si="74"/>
        <v>2013.7.17</v>
      </c>
      <c r="C2968" t="s">
        <v>33</v>
      </c>
      <c r="D2968">
        <f>VLOOKUP(C2968,[1]StateCodeMapping!$A$2:$B$52,2,FALSE)</f>
        <v>17</v>
      </c>
      <c r="E2968">
        <v>80858</v>
      </c>
      <c r="F2968">
        <v>7</v>
      </c>
      <c r="G2968">
        <f t="shared" si="75"/>
        <v>119669.84</v>
      </c>
    </row>
    <row r="2969" spans="1:7" x14ac:dyDescent="0.3">
      <c r="A2969">
        <v>2013</v>
      </c>
      <c r="B2969" t="str">
        <f t="shared" si="74"/>
        <v>2013.8.17</v>
      </c>
      <c r="C2969" t="s">
        <v>33</v>
      </c>
      <c r="D2969">
        <f>VLOOKUP(C2969,[1]StateCodeMapping!$A$2:$B$52,2,FALSE)</f>
        <v>17</v>
      </c>
      <c r="E2969">
        <v>80858</v>
      </c>
      <c r="F2969">
        <v>8</v>
      </c>
      <c r="G2969">
        <f t="shared" si="75"/>
        <v>132607.12000000002</v>
      </c>
    </row>
    <row r="2970" spans="1:7" x14ac:dyDescent="0.3">
      <c r="A2970">
        <v>2013</v>
      </c>
      <c r="B2970" t="str">
        <f t="shared" si="74"/>
        <v>2013.1.18</v>
      </c>
      <c r="C2970" t="s">
        <v>34</v>
      </c>
      <c r="D2970">
        <f>VLOOKUP(C2970,[1]StateCodeMapping!$A$2:$B$52,2,FALSE)</f>
        <v>18</v>
      </c>
      <c r="E2970">
        <v>69929</v>
      </c>
      <c r="F2970">
        <v>1</v>
      </c>
      <c r="G2970">
        <f t="shared" si="75"/>
        <v>36363.08</v>
      </c>
    </row>
    <row r="2971" spans="1:7" x14ac:dyDescent="0.3">
      <c r="A2971">
        <v>2013</v>
      </c>
      <c r="B2971" t="str">
        <f t="shared" si="74"/>
        <v>2013.2.18</v>
      </c>
      <c r="C2971" t="s">
        <v>34</v>
      </c>
      <c r="D2971">
        <f>VLOOKUP(C2971,[1]StateCodeMapping!$A$2:$B$52,2,FALSE)</f>
        <v>18</v>
      </c>
      <c r="E2971">
        <v>69929</v>
      </c>
      <c r="F2971">
        <v>2</v>
      </c>
      <c r="G2971">
        <f t="shared" si="75"/>
        <v>47551.72</v>
      </c>
    </row>
    <row r="2972" spans="1:7" x14ac:dyDescent="0.3">
      <c r="A2972">
        <v>2013</v>
      </c>
      <c r="B2972" t="str">
        <f t="shared" si="74"/>
        <v>2013.3.18</v>
      </c>
      <c r="C2972" t="s">
        <v>34</v>
      </c>
      <c r="D2972">
        <f>VLOOKUP(C2972,[1]StateCodeMapping!$A$2:$B$52,2,FALSE)</f>
        <v>18</v>
      </c>
      <c r="E2972">
        <v>69929</v>
      </c>
      <c r="F2972">
        <v>3</v>
      </c>
      <c r="G2972">
        <f t="shared" si="75"/>
        <v>58740.360000000008</v>
      </c>
    </row>
    <row r="2973" spans="1:7" x14ac:dyDescent="0.3">
      <c r="A2973">
        <v>2013</v>
      </c>
      <c r="B2973" t="str">
        <f t="shared" si="74"/>
        <v>2013.4.18</v>
      </c>
      <c r="C2973" t="s">
        <v>34</v>
      </c>
      <c r="D2973">
        <f>VLOOKUP(C2973,[1]StateCodeMapping!$A$2:$B$52,2,FALSE)</f>
        <v>18</v>
      </c>
      <c r="E2973">
        <v>69929</v>
      </c>
      <c r="F2973">
        <v>4</v>
      </c>
      <c r="G2973">
        <f t="shared" si="75"/>
        <v>69929</v>
      </c>
    </row>
    <row r="2974" spans="1:7" x14ac:dyDescent="0.3">
      <c r="A2974">
        <v>2013</v>
      </c>
      <c r="B2974" t="str">
        <f t="shared" si="74"/>
        <v>2013.5.18</v>
      </c>
      <c r="C2974" t="s">
        <v>34</v>
      </c>
      <c r="D2974">
        <f>VLOOKUP(C2974,[1]StateCodeMapping!$A$2:$B$52,2,FALSE)</f>
        <v>18</v>
      </c>
      <c r="E2974">
        <v>69929</v>
      </c>
      <c r="F2974">
        <v>5</v>
      </c>
      <c r="G2974">
        <f t="shared" si="75"/>
        <v>81117.640000000014</v>
      </c>
    </row>
    <row r="2975" spans="1:7" x14ac:dyDescent="0.3">
      <c r="A2975">
        <v>2013</v>
      </c>
      <c r="B2975" t="str">
        <f t="shared" si="74"/>
        <v>2013.6.18</v>
      </c>
      <c r="C2975" t="s">
        <v>34</v>
      </c>
      <c r="D2975">
        <f>VLOOKUP(C2975,[1]StateCodeMapping!$A$2:$B$52,2,FALSE)</f>
        <v>18</v>
      </c>
      <c r="E2975">
        <v>69929</v>
      </c>
      <c r="F2975">
        <v>6</v>
      </c>
      <c r="G2975">
        <f t="shared" si="75"/>
        <v>92306.28</v>
      </c>
    </row>
    <row r="2976" spans="1:7" x14ac:dyDescent="0.3">
      <c r="A2976">
        <v>2013</v>
      </c>
      <c r="B2976" t="str">
        <f t="shared" si="74"/>
        <v>2013.7.18</v>
      </c>
      <c r="C2976" t="s">
        <v>34</v>
      </c>
      <c r="D2976">
        <f>VLOOKUP(C2976,[1]StateCodeMapping!$A$2:$B$52,2,FALSE)</f>
        <v>18</v>
      </c>
      <c r="E2976">
        <v>69929</v>
      </c>
      <c r="F2976">
        <v>7</v>
      </c>
      <c r="G2976">
        <f t="shared" si="75"/>
        <v>103494.92</v>
      </c>
    </row>
    <row r="2977" spans="1:7" x14ac:dyDescent="0.3">
      <c r="A2977">
        <v>2013</v>
      </c>
      <c r="B2977" t="str">
        <f t="shared" si="74"/>
        <v>2013.8.18</v>
      </c>
      <c r="C2977" t="s">
        <v>34</v>
      </c>
      <c r="D2977">
        <f>VLOOKUP(C2977,[1]StateCodeMapping!$A$2:$B$52,2,FALSE)</f>
        <v>18</v>
      </c>
      <c r="E2977">
        <v>69929</v>
      </c>
      <c r="F2977">
        <v>8</v>
      </c>
      <c r="G2977">
        <f t="shared" si="75"/>
        <v>114683.56000000001</v>
      </c>
    </row>
    <row r="2978" spans="1:7" x14ac:dyDescent="0.3">
      <c r="A2978">
        <v>2013</v>
      </c>
      <c r="B2978" t="str">
        <f t="shared" si="74"/>
        <v>2013.1.19</v>
      </c>
      <c r="C2978" t="s">
        <v>35</v>
      </c>
      <c r="D2978">
        <f>VLOOKUP(C2978,[1]StateCodeMapping!$A$2:$B$52,2,FALSE)</f>
        <v>19</v>
      </c>
      <c r="E2978">
        <v>73972</v>
      </c>
      <c r="F2978">
        <v>1</v>
      </c>
      <c r="G2978">
        <f t="shared" si="75"/>
        <v>38465.440000000002</v>
      </c>
    </row>
    <row r="2979" spans="1:7" x14ac:dyDescent="0.3">
      <c r="A2979">
        <v>2013</v>
      </c>
      <c r="B2979" t="str">
        <f t="shared" si="74"/>
        <v>2013.2.19</v>
      </c>
      <c r="C2979" t="s">
        <v>35</v>
      </c>
      <c r="D2979">
        <f>VLOOKUP(C2979,[1]StateCodeMapping!$A$2:$B$52,2,FALSE)</f>
        <v>19</v>
      </c>
      <c r="E2979">
        <v>73972</v>
      </c>
      <c r="F2979">
        <v>2</v>
      </c>
      <c r="G2979">
        <f t="shared" si="75"/>
        <v>50300.960000000006</v>
      </c>
    </row>
    <row r="2980" spans="1:7" x14ac:dyDescent="0.3">
      <c r="A2980">
        <v>2013</v>
      </c>
      <c r="B2980" t="str">
        <f t="shared" si="74"/>
        <v>2013.3.19</v>
      </c>
      <c r="C2980" t="s">
        <v>35</v>
      </c>
      <c r="D2980">
        <f>VLOOKUP(C2980,[1]StateCodeMapping!$A$2:$B$52,2,FALSE)</f>
        <v>19</v>
      </c>
      <c r="E2980">
        <v>73972</v>
      </c>
      <c r="F2980">
        <v>3</v>
      </c>
      <c r="G2980">
        <f t="shared" si="75"/>
        <v>62136.480000000003</v>
      </c>
    </row>
    <row r="2981" spans="1:7" x14ac:dyDescent="0.3">
      <c r="A2981">
        <v>2013</v>
      </c>
      <c r="B2981" t="str">
        <f t="shared" si="74"/>
        <v>2013.4.19</v>
      </c>
      <c r="C2981" t="s">
        <v>35</v>
      </c>
      <c r="D2981">
        <f>VLOOKUP(C2981,[1]StateCodeMapping!$A$2:$B$52,2,FALSE)</f>
        <v>19</v>
      </c>
      <c r="E2981">
        <v>73972</v>
      </c>
      <c r="F2981">
        <v>4</v>
      </c>
      <c r="G2981">
        <f t="shared" si="75"/>
        <v>73972</v>
      </c>
    </row>
    <row r="2982" spans="1:7" x14ac:dyDescent="0.3">
      <c r="A2982">
        <v>2013</v>
      </c>
      <c r="B2982" t="str">
        <f t="shared" si="74"/>
        <v>2013.5.19</v>
      </c>
      <c r="C2982" t="s">
        <v>35</v>
      </c>
      <c r="D2982">
        <f>VLOOKUP(C2982,[1]StateCodeMapping!$A$2:$B$52,2,FALSE)</f>
        <v>19</v>
      </c>
      <c r="E2982">
        <v>73972</v>
      </c>
      <c r="F2982">
        <v>5</v>
      </c>
      <c r="G2982">
        <f t="shared" si="75"/>
        <v>85807.52</v>
      </c>
    </row>
    <row r="2983" spans="1:7" x14ac:dyDescent="0.3">
      <c r="A2983">
        <v>2013</v>
      </c>
      <c r="B2983" t="str">
        <f t="shared" si="74"/>
        <v>2013.6.19</v>
      </c>
      <c r="C2983" t="s">
        <v>35</v>
      </c>
      <c r="D2983">
        <f>VLOOKUP(C2983,[1]StateCodeMapping!$A$2:$B$52,2,FALSE)</f>
        <v>19</v>
      </c>
      <c r="E2983">
        <v>73972</v>
      </c>
      <c r="F2983">
        <v>6</v>
      </c>
      <c r="G2983">
        <f t="shared" si="75"/>
        <v>97643.040000000008</v>
      </c>
    </row>
    <row r="2984" spans="1:7" x14ac:dyDescent="0.3">
      <c r="A2984">
        <v>2013</v>
      </c>
      <c r="B2984" t="str">
        <f t="shared" si="74"/>
        <v>2013.7.19</v>
      </c>
      <c r="C2984" t="s">
        <v>35</v>
      </c>
      <c r="D2984">
        <f>VLOOKUP(C2984,[1]StateCodeMapping!$A$2:$B$52,2,FALSE)</f>
        <v>19</v>
      </c>
      <c r="E2984">
        <v>73972</v>
      </c>
      <c r="F2984">
        <v>7</v>
      </c>
      <c r="G2984">
        <f t="shared" si="75"/>
        <v>109478.56</v>
      </c>
    </row>
    <row r="2985" spans="1:7" x14ac:dyDescent="0.3">
      <c r="A2985">
        <v>2013</v>
      </c>
      <c r="B2985" t="str">
        <f t="shared" si="74"/>
        <v>2013.8.19</v>
      </c>
      <c r="C2985" t="s">
        <v>35</v>
      </c>
      <c r="D2985">
        <f>VLOOKUP(C2985,[1]StateCodeMapping!$A$2:$B$52,2,FALSE)</f>
        <v>19</v>
      </c>
      <c r="E2985">
        <v>73972</v>
      </c>
      <c r="F2985">
        <v>8</v>
      </c>
      <c r="G2985">
        <f t="shared" si="75"/>
        <v>121314.08000000002</v>
      </c>
    </row>
    <row r="2986" spans="1:7" x14ac:dyDescent="0.3">
      <c r="A2986">
        <v>2013</v>
      </c>
      <c r="B2986" t="str">
        <f t="shared" si="74"/>
        <v>2013.1.20</v>
      </c>
      <c r="C2986" t="s">
        <v>36</v>
      </c>
      <c r="D2986">
        <f>VLOOKUP(C2986,[1]StateCodeMapping!$A$2:$B$52,2,FALSE)</f>
        <v>20</v>
      </c>
      <c r="E2986">
        <v>71899</v>
      </c>
      <c r="F2986">
        <v>1</v>
      </c>
      <c r="G2986">
        <f t="shared" si="75"/>
        <v>37387.480000000003</v>
      </c>
    </row>
    <row r="2987" spans="1:7" x14ac:dyDescent="0.3">
      <c r="A2987">
        <v>2013</v>
      </c>
      <c r="B2987" t="str">
        <f t="shared" si="74"/>
        <v>2013.2.20</v>
      </c>
      <c r="C2987" t="s">
        <v>36</v>
      </c>
      <c r="D2987">
        <f>VLOOKUP(C2987,[1]StateCodeMapping!$A$2:$B$52,2,FALSE)</f>
        <v>20</v>
      </c>
      <c r="E2987">
        <v>71899</v>
      </c>
      <c r="F2987">
        <v>2</v>
      </c>
      <c r="G2987">
        <f t="shared" si="75"/>
        <v>48891.320000000007</v>
      </c>
    </row>
    <row r="2988" spans="1:7" x14ac:dyDescent="0.3">
      <c r="A2988">
        <v>2013</v>
      </c>
      <c r="B2988" t="str">
        <f t="shared" si="74"/>
        <v>2013.3.20</v>
      </c>
      <c r="C2988" t="s">
        <v>36</v>
      </c>
      <c r="D2988">
        <f>VLOOKUP(C2988,[1]StateCodeMapping!$A$2:$B$52,2,FALSE)</f>
        <v>20</v>
      </c>
      <c r="E2988">
        <v>71899</v>
      </c>
      <c r="F2988">
        <v>3</v>
      </c>
      <c r="G2988">
        <f t="shared" si="75"/>
        <v>60395.16</v>
      </c>
    </row>
    <row r="2989" spans="1:7" x14ac:dyDescent="0.3">
      <c r="A2989">
        <v>2013</v>
      </c>
      <c r="B2989" t="str">
        <f t="shared" si="74"/>
        <v>2013.4.20</v>
      </c>
      <c r="C2989" t="s">
        <v>36</v>
      </c>
      <c r="D2989">
        <f>VLOOKUP(C2989,[1]StateCodeMapping!$A$2:$B$52,2,FALSE)</f>
        <v>20</v>
      </c>
      <c r="E2989">
        <v>71899</v>
      </c>
      <c r="F2989">
        <v>4</v>
      </c>
      <c r="G2989">
        <f t="shared" si="75"/>
        <v>71899</v>
      </c>
    </row>
    <row r="2990" spans="1:7" x14ac:dyDescent="0.3">
      <c r="A2990">
        <v>2013</v>
      </c>
      <c r="B2990" t="str">
        <f t="shared" si="74"/>
        <v>2013.5.20</v>
      </c>
      <c r="C2990" t="s">
        <v>36</v>
      </c>
      <c r="D2990">
        <f>VLOOKUP(C2990,[1]StateCodeMapping!$A$2:$B$52,2,FALSE)</f>
        <v>20</v>
      </c>
      <c r="E2990">
        <v>71899</v>
      </c>
      <c r="F2990">
        <v>5</v>
      </c>
      <c r="G2990">
        <f t="shared" si="75"/>
        <v>83402.840000000011</v>
      </c>
    </row>
    <row r="2991" spans="1:7" x14ac:dyDescent="0.3">
      <c r="A2991">
        <v>2013</v>
      </c>
      <c r="B2991" t="str">
        <f t="shared" si="74"/>
        <v>2013.6.20</v>
      </c>
      <c r="C2991" t="s">
        <v>36</v>
      </c>
      <c r="D2991">
        <f>VLOOKUP(C2991,[1]StateCodeMapping!$A$2:$B$52,2,FALSE)</f>
        <v>20</v>
      </c>
      <c r="E2991">
        <v>71899</v>
      </c>
      <c r="F2991">
        <v>6</v>
      </c>
      <c r="G2991">
        <f t="shared" si="75"/>
        <v>94906.680000000008</v>
      </c>
    </row>
    <row r="2992" spans="1:7" x14ac:dyDescent="0.3">
      <c r="A2992">
        <v>2013</v>
      </c>
      <c r="B2992" t="str">
        <f t="shared" si="74"/>
        <v>2013.7.20</v>
      </c>
      <c r="C2992" t="s">
        <v>36</v>
      </c>
      <c r="D2992">
        <f>VLOOKUP(C2992,[1]StateCodeMapping!$A$2:$B$52,2,FALSE)</f>
        <v>20</v>
      </c>
      <c r="E2992">
        <v>71899</v>
      </c>
      <c r="F2992">
        <v>7</v>
      </c>
      <c r="G2992">
        <f t="shared" si="75"/>
        <v>106410.52</v>
      </c>
    </row>
    <row r="2993" spans="1:7" x14ac:dyDescent="0.3">
      <c r="A2993">
        <v>2013</v>
      </c>
      <c r="B2993" t="str">
        <f t="shared" si="74"/>
        <v>2013.8.20</v>
      </c>
      <c r="C2993" t="s">
        <v>36</v>
      </c>
      <c r="D2993">
        <f>VLOOKUP(C2993,[1]StateCodeMapping!$A$2:$B$52,2,FALSE)</f>
        <v>20</v>
      </c>
      <c r="E2993">
        <v>71899</v>
      </c>
      <c r="F2993">
        <v>8</v>
      </c>
      <c r="G2993">
        <f t="shared" si="75"/>
        <v>117914.36000000002</v>
      </c>
    </row>
    <row r="2994" spans="1:7" x14ac:dyDescent="0.3">
      <c r="A2994">
        <v>2013</v>
      </c>
      <c r="B2994" t="str">
        <f t="shared" si="74"/>
        <v>2013.1.21</v>
      </c>
      <c r="C2994" t="s">
        <v>37</v>
      </c>
      <c r="D2994">
        <f>VLOOKUP(C2994,[1]StateCodeMapping!$A$2:$B$52,2,FALSE)</f>
        <v>21</v>
      </c>
      <c r="E2994">
        <v>64119</v>
      </c>
      <c r="F2994">
        <v>1</v>
      </c>
      <c r="G2994">
        <f t="shared" si="75"/>
        <v>33341.880000000005</v>
      </c>
    </row>
    <row r="2995" spans="1:7" x14ac:dyDescent="0.3">
      <c r="A2995">
        <v>2013</v>
      </c>
      <c r="B2995" t="str">
        <f t="shared" si="74"/>
        <v>2013.2.21</v>
      </c>
      <c r="C2995" t="s">
        <v>37</v>
      </c>
      <c r="D2995">
        <f>VLOOKUP(C2995,[1]StateCodeMapping!$A$2:$B$52,2,FALSE)</f>
        <v>21</v>
      </c>
      <c r="E2995">
        <v>64119</v>
      </c>
      <c r="F2995">
        <v>2</v>
      </c>
      <c r="G2995">
        <f t="shared" si="75"/>
        <v>43600.920000000006</v>
      </c>
    </row>
    <row r="2996" spans="1:7" x14ac:dyDescent="0.3">
      <c r="A2996">
        <v>2013</v>
      </c>
      <c r="B2996" t="str">
        <f t="shared" si="74"/>
        <v>2013.3.21</v>
      </c>
      <c r="C2996" t="s">
        <v>37</v>
      </c>
      <c r="D2996">
        <f>VLOOKUP(C2996,[1]StateCodeMapping!$A$2:$B$52,2,FALSE)</f>
        <v>21</v>
      </c>
      <c r="E2996">
        <v>64119</v>
      </c>
      <c r="F2996">
        <v>3</v>
      </c>
      <c r="G2996">
        <f t="shared" si="75"/>
        <v>53859.960000000006</v>
      </c>
    </row>
    <row r="2997" spans="1:7" x14ac:dyDescent="0.3">
      <c r="A2997">
        <v>2013</v>
      </c>
      <c r="B2997" t="str">
        <f t="shared" si="74"/>
        <v>2013.4.21</v>
      </c>
      <c r="C2997" t="s">
        <v>37</v>
      </c>
      <c r="D2997">
        <f>VLOOKUP(C2997,[1]StateCodeMapping!$A$2:$B$52,2,FALSE)</f>
        <v>21</v>
      </c>
      <c r="E2997">
        <v>64119</v>
      </c>
      <c r="F2997">
        <v>4</v>
      </c>
      <c r="G2997">
        <f t="shared" si="75"/>
        <v>64119</v>
      </c>
    </row>
    <row r="2998" spans="1:7" x14ac:dyDescent="0.3">
      <c r="A2998">
        <v>2013</v>
      </c>
      <c r="B2998" t="str">
        <f t="shared" si="74"/>
        <v>2013.5.21</v>
      </c>
      <c r="C2998" t="s">
        <v>37</v>
      </c>
      <c r="D2998">
        <f>VLOOKUP(C2998,[1]StateCodeMapping!$A$2:$B$52,2,FALSE)</f>
        <v>21</v>
      </c>
      <c r="E2998">
        <v>64119</v>
      </c>
      <c r="F2998">
        <v>5</v>
      </c>
      <c r="G2998">
        <f t="shared" si="75"/>
        <v>74378.040000000008</v>
      </c>
    </row>
    <row r="2999" spans="1:7" x14ac:dyDescent="0.3">
      <c r="A2999">
        <v>2013</v>
      </c>
      <c r="B2999" t="str">
        <f t="shared" si="74"/>
        <v>2013.6.21</v>
      </c>
      <c r="C2999" t="s">
        <v>37</v>
      </c>
      <c r="D2999">
        <f>VLOOKUP(C2999,[1]StateCodeMapping!$A$2:$B$52,2,FALSE)</f>
        <v>21</v>
      </c>
      <c r="E2999">
        <v>64119</v>
      </c>
      <c r="F2999">
        <v>6</v>
      </c>
      <c r="G2999">
        <f t="shared" si="75"/>
        <v>84637.08</v>
      </c>
    </row>
    <row r="3000" spans="1:7" x14ac:dyDescent="0.3">
      <c r="A3000">
        <v>2013</v>
      </c>
      <c r="B3000" t="str">
        <f t="shared" si="74"/>
        <v>2013.7.21</v>
      </c>
      <c r="C3000" t="s">
        <v>37</v>
      </c>
      <c r="D3000">
        <f>VLOOKUP(C3000,[1]StateCodeMapping!$A$2:$B$52,2,FALSE)</f>
        <v>21</v>
      </c>
      <c r="E3000">
        <v>64119</v>
      </c>
      <c r="F3000">
        <v>7</v>
      </c>
      <c r="G3000">
        <f t="shared" si="75"/>
        <v>94896.12</v>
      </c>
    </row>
    <row r="3001" spans="1:7" x14ac:dyDescent="0.3">
      <c r="A3001">
        <v>2013</v>
      </c>
      <c r="B3001" t="str">
        <f t="shared" si="74"/>
        <v>2013.8.21</v>
      </c>
      <c r="C3001" t="s">
        <v>37</v>
      </c>
      <c r="D3001">
        <f>VLOOKUP(C3001,[1]StateCodeMapping!$A$2:$B$52,2,FALSE)</f>
        <v>21</v>
      </c>
      <c r="E3001">
        <v>64119</v>
      </c>
      <c r="F3001">
        <v>8</v>
      </c>
      <c r="G3001">
        <f t="shared" si="75"/>
        <v>105155.16</v>
      </c>
    </row>
    <row r="3002" spans="1:7" x14ac:dyDescent="0.3">
      <c r="A3002">
        <v>2013</v>
      </c>
      <c r="B3002" t="str">
        <f t="shared" si="74"/>
        <v>2013.1.22</v>
      </c>
      <c r="C3002" t="s">
        <v>7</v>
      </c>
      <c r="D3002">
        <f>VLOOKUP(C3002,[1]StateCodeMapping!$A$2:$B$52,2,FALSE)</f>
        <v>22</v>
      </c>
      <c r="E3002">
        <v>66896</v>
      </c>
      <c r="F3002">
        <v>1</v>
      </c>
      <c r="G3002">
        <f t="shared" si="75"/>
        <v>34785.919999999998</v>
      </c>
    </row>
    <row r="3003" spans="1:7" x14ac:dyDescent="0.3">
      <c r="A3003">
        <v>2013</v>
      </c>
      <c r="B3003" t="str">
        <f t="shared" si="74"/>
        <v>2013.2.22</v>
      </c>
      <c r="C3003" t="s">
        <v>7</v>
      </c>
      <c r="D3003">
        <f>VLOOKUP(C3003,[1]StateCodeMapping!$A$2:$B$52,2,FALSE)</f>
        <v>22</v>
      </c>
      <c r="E3003">
        <v>66896</v>
      </c>
      <c r="F3003">
        <v>2</v>
      </c>
      <c r="G3003">
        <f t="shared" si="75"/>
        <v>45489.280000000006</v>
      </c>
    </row>
    <row r="3004" spans="1:7" x14ac:dyDescent="0.3">
      <c r="A3004">
        <v>2013</v>
      </c>
      <c r="B3004" t="str">
        <f t="shared" si="74"/>
        <v>2013.3.22</v>
      </c>
      <c r="C3004" t="s">
        <v>7</v>
      </c>
      <c r="D3004">
        <f>VLOOKUP(C3004,[1]StateCodeMapping!$A$2:$B$52,2,FALSE)</f>
        <v>22</v>
      </c>
      <c r="E3004">
        <v>66896</v>
      </c>
      <c r="F3004">
        <v>3</v>
      </c>
      <c r="G3004">
        <f t="shared" si="75"/>
        <v>56192.640000000007</v>
      </c>
    </row>
    <row r="3005" spans="1:7" x14ac:dyDescent="0.3">
      <c r="A3005">
        <v>2013</v>
      </c>
      <c r="B3005" t="str">
        <f t="shared" si="74"/>
        <v>2013.4.22</v>
      </c>
      <c r="C3005" t="s">
        <v>7</v>
      </c>
      <c r="D3005">
        <f>VLOOKUP(C3005,[1]StateCodeMapping!$A$2:$B$52,2,FALSE)</f>
        <v>22</v>
      </c>
      <c r="E3005">
        <v>66896</v>
      </c>
      <c r="F3005">
        <v>4</v>
      </c>
      <c r="G3005">
        <f t="shared" si="75"/>
        <v>66896</v>
      </c>
    </row>
    <row r="3006" spans="1:7" x14ac:dyDescent="0.3">
      <c r="A3006">
        <v>2013</v>
      </c>
      <c r="B3006" t="str">
        <f t="shared" si="74"/>
        <v>2013.5.22</v>
      </c>
      <c r="C3006" t="s">
        <v>7</v>
      </c>
      <c r="D3006">
        <f>VLOOKUP(C3006,[1]StateCodeMapping!$A$2:$B$52,2,FALSE)</f>
        <v>22</v>
      </c>
      <c r="E3006">
        <v>66896</v>
      </c>
      <c r="F3006">
        <v>5</v>
      </c>
      <c r="G3006">
        <f t="shared" si="75"/>
        <v>77599.360000000015</v>
      </c>
    </row>
    <row r="3007" spans="1:7" x14ac:dyDescent="0.3">
      <c r="A3007">
        <v>2013</v>
      </c>
      <c r="B3007" t="str">
        <f t="shared" si="74"/>
        <v>2013.6.22</v>
      </c>
      <c r="C3007" t="s">
        <v>7</v>
      </c>
      <c r="D3007">
        <f>VLOOKUP(C3007,[1]StateCodeMapping!$A$2:$B$52,2,FALSE)</f>
        <v>22</v>
      </c>
      <c r="E3007">
        <v>66896</v>
      </c>
      <c r="F3007">
        <v>6</v>
      </c>
      <c r="G3007">
        <f t="shared" si="75"/>
        <v>88302.720000000001</v>
      </c>
    </row>
    <row r="3008" spans="1:7" x14ac:dyDescent="0.3">
      <c r="A3008">
        <v>2013</v>
      </c>
      <c r="B3008" t="str">
        <f t="shared" si="74"/>
        <v>2013.7.22</v>
      </c>
      <c r="C3008" t="s">
        <v>7</v>
      </c>
      <c r="D3008">
        <f>VLOOKUP(C3008,[1]StateCodeMapping!$A$2:$B$52,2,FALSE)</f>
        <v>22</v>
      </c>
      <c r="E3008">
        <v>66896</v>
      </c>
      <c r="F3008">
        <v>7</v>
      </c>
      <c r="G3008">
        <f t="shared" si="75"/>
        <v>99006.080000000002</v>
      </c>
    </row>
    <row r="3009" spans="1:7" x14ac:dyDescent="0.3">
      <c r="A3009">
        <v>2013</v>
      </c>
      <c r="B3009" t="str">
        <f t="shared" si="74"/>
        <v>2013.8.22</v>
      </c>
      <c r="C3009" t="s">
        <v>7</v>
      </c>
      <c r="D3009">
        <f>VLOOKUP(C3009,[1]StateCodeMapping!$A$2:$B$52,2,FALSE)</f>
        <v>22</v>
      </c>
      <c r="E3009">
        <v>66896</v>
      </c>
      <c r="F3009">
        <v>8</v>
      </c>
      <c r="G3009">
        <f t="shared" si="75"/>
        <v>109709.44</v>
      </c>
    </row>
    <row r="3010" spans="1:7" x14ac:dyDescent="0.3">
      <c r="A3010">
        <v>2013</v>
      </c>
      <c r="B3010" t="str">
        <f t="shared" ref="B3010:B3073" si="76">A3010&amp;"."&amp;F3010&amp;"."&amp;D3010</f>
        <v>2013.1.23</v>
      </c>
      <c r="C3010" t="s">
        <v>38</v>
      </c>
      <c r="D3010">
        <f>VLOOKUP(C3010,[1]StateCodeMapping!$A$2:$B$52,2,FALSE)</f>
        <v>23</v>
      </c>
      <c r="E3010">
        <v>71237</v>
      </c>
      <c r="F3010">
        <v>1</v>
      </c>
      <c r="G3010">
        <f t="shared" ref="G3010:G3073" si="77">E3010*(0.52+(F3010-1)*0.16)</f>
        <v>37043.24</v>
      </c>
    </row>
    <row r="3011" spans="1:7" x14ac:dyDescent="0.3">
      <c r="A3011">
        <v>2013</v>
      </c>
      <c r="B3011" t="str">
        <f t="shared" si="76"/>
        <v>2013.2.23</v>
      </c>
      <c r="C3011" t="s">
        <v>38</v>
      </c>
      <c r="D3011">
        <f>VLOOKUP(C3011,[1]StateCodeMapping!$A$2:$B$52,2,FALSE)</f>
        <v>23</v>
      </c>
      <c r="E3011">
        <v>71237</v>
      </c>
      <c r="F3011">
        <v>2</v>
      </c>
      <c r="G3011">
        <f t="shared" si="77"/>
        <v>48441.16</v>
      </c>
    </row>
    <row r="3012" spans="1:7" x14ac:dyDescent="0.3">
      <c r="A3012">
        <v>2013</v>
      </c>
      <c r="B3012" t="str">
        <f t="shared" si="76"/>
        <v>2013.3.23</v>
      </c>
      <c r="C3012" t="s">
        <v>38</v>
      </c>
      <c r="D3012">
        <f>VLOOKUP(C3012,[1]StateCodeMapping!$A$2:$B$52,2,FALSE)</f>
        <v>23</v>
      </c>
      <c r="E3012">
        <v>71237</v>
      </c>
      <c r="F3012">
        <v>3</v>
      </c>
      <c r="G3012">
        <f t="shared" si="77"/>
        <v>59839.080000000009</v>
      </c>
    </row>
    <row r="3013" spans="1:7" x14ac:dyDescent="0.3">
      <c r="A3013">
        <v>2013</v>
      </c>
      <c r="B3013" t="str">
        <f t="shared" si="76"/>
        <v>2013.4.23</v>
      </c>
      <c r="C3013" t="s">
        <v>38</v>
      </c>
      <c r="D3013">
        <f>VLOOKUP(C3013,[1]StateCodeMapping!$A$2:$B$52,2,FALSE)</f>
        <v>23</v>
      </c>
      <c r="E3013">
        <v>71237</v>
      </c>
      <c r="F3013">
        <v>4</v>
      </c>
      <c r="G3013">
        <f t="shared" si="77"/>
        <v>71237</v>
      </c>
    </row>
    <row r="3014" spans="1:7" x14ac:dyDescent="0.3">
      <c r="A3014">
        <v>2013</v>
      </c>
      <c r="B3014" t="str">
        <f t="shared" si="76"/>
        <v>2013.5.23</v>
      </c>
      <c r="C3014" t="s">
        <v>38</v>
      </c>
      <c r="D3014">
        <f>VLOOKUP(C3014,[1]StateCodeMapping!$A$2:$B$52,2,FALSE)</f>
        <v>23</v>
      </c>
      <c r="E3014">
        <v>71237</v>
      </c>
      <c r="F3014">
        <v>5</v>
      </c>
      <c r="G3014">
        <f t="shared" si="77"/>
        <v>82634.920000000013</v>
      </c>
    </row>
    <row r="3015" spans="1:7" x14ac:dyDescent="0.3">
      <c r="A3015">
        <v>2013</v>
      </c>
      <c r="B3015" t="str">
        <f t="shared" si="76"/>
        <v>2013.6.23</v>
      </c>
      <c r="C3015" t="s">
        <v>38</v>
      </c>
      <c r="D3015">
        <f>VLOOKUP(C3015,[1]StateCodeMapping!$A$2:$B$52,2,FALSE)</f>
        <v>23</v>
      </c>
      <c r="E3015">
        <v>71237</v>
      </c>
      <c r="F3015">
        <v>6</v>
      </c>
      <c r="G3015">
        <f t="shared" si="77"/>
        <v>94032.840000000011</v>
      </c>
    </row>
    <row r="3016" spans="1:7" x14ac:dyDescent="0.3">
      <c r="A3016">
        <v>2013</v>
      </c>
      <c r="B3016" t="str">
        <f t="shared" si="76"/>
        <v>2013.7.23</v>
      </c>
      <c r="C3016" t="s">
        <v>38</v>
      </c>
      <c r="D3016">
        <f>VLOOKUP(C3016,[1]StateCodeMapping!$A$2:$B$52,2,FALSE)</f>
        <v>23</v>
      </c>
      <c r="E3016">
        <v>71237</v>
      </c>
      <c r="F3016">
        <v>7</v>
      </c>
      <c r="G3016">
        <f t="shared" si="77"/>
        <v>105430.76</v>
      </c>
    </row>
    <row r="3017" spans="1:7" x14ac:dyDescent="0.3">
      <c r="A3017">
        <v>2013</v>
      </c>
      <c r="B3017" t="str">
        <f t="shared" si="76"/>
        <v>2013.8.23</v>
      </c>
      <c r="C3017" t="s">
        <v>38</v>
      </c>
      <c r="D3017">
        <f>VLOOKUP(C3017,[1]StateCodeMapping!$A$2:$B$52,2,FALSE)</f>
        <v>23</v>
      </c>
      <c r="E3017">
        <v>71237</v>
      </c>
      <c r="F3017">
        <v>8</v>
      </c>
      <c r="G3017">
        <f t="shared" si="77"/>
        <v>116828.68000000001</v>
      </c>
    </row>
    <row r="3018" spans="1:7" x14ac:dyDescent="0.3">
      <c r="A3018">
        <v>2013</v>
      </c>
      <c r="B3018" t="str">
        <f t="shared" si="76"/>
        <v>2013.1.24</v>
      </c>
      <c r="C3018" t="s">
        <v>39</v>
      </c>
      <c r="D3018">
        <f>VLOOKUP(C3018,[1]StateCodeMapping!$A$2:$B$52,2,FALSE)</f>
        <v>24</v>
      </c>
      <c r="E3018">
        <v>102002</v>
      </c>
      <c r="F3018">
        <v>1</v>
      </c>
      <c r="G3018">
        <f t="shared" si="77"/>
        <v>53041.04</v>
      </c>
    </row>
    <row r="3019" spans="1:7" x14ac:dyDescent="0.3">
      <c r="A3019">
        <v>2013</v>
      </c>
      <c r="B3019" t="str">
        <f t="shared" si="76"/>
        <v>2013.2.24</v>
      </c>
      <c r="C3019" t="s">
        <v>39</v>
      </c>
      <c r="D3019">
        <f>VLOOKUP(C3019,[1]StateCodeMapping!$A$2:$B$52,2,FALSE)</f>
        <v>24</v>
      </c>
      <c r="E3019">
        <v>102002</v>
      </c>
      <c r="F3019">
        <v>2</v>
      </c>
      <c r="G3019">
        <f t="shared" si="77"/>
        <v>69361.36</v>
      </c>
    </row>
    <row r="3020" spans="1:7" x14ac:dyDescent="0.3">
      <c r="A3020">
        <v>2013</v>
      </c>
      <c r="B3020" t="str">
        <f t="shared" si="76"/>
        <v>2013.3.24</v>
      </c>
      <c r="C3020" t="s">
        <v>39</v>
      </c>
      <c r="D3020">
        <f>VLOOKUP(C3020,[1]StateCodeMapping!$A$2:$B$52,2,FALSE)</f>
        <v>24</v>
      </c>
      <c r="E3020">
        <v>102002</v>
      </c>
      <c r="F3020">
        <v>3</v>
      </c>
      <c r="G3020">
        <f t="shared" si="77"/>
        <v>85681.680000000008</v>
      </c>
    </row>
    <row r="3021" spans="1:7" x14ac:dyDescent="0.3">
      <c r="A3021">
        <v>2013</v>
      </c>
      <c r="B3021" t="str">
        <f t="shared" si="76"/>
        <v>2013.4.24</v>
      </c>
      <c r="C3021" t="s">
        <v>39</v>
      </c>
      <c r="D3021">
        <f>VLOOKUP(C3021,[1]StateCodeMapping!$A$2:$B$52,2,FALSE)</f>
        <v>24</v>
      </c>
      <c r="E3021">
        <v>102002</v>
      </c>
      <c r="F3021">
        <v>4</v>
      </c>
      <c r="G3021">
        <f t="shared" si="77"/>
        <v>102002</v>
      </c>
    </row>
    <row r="3022" spans="1:7" x14ac:dyDescent="0.3">
      <c r="A3022">
        <v>2013</v>
      </c>
      <c r="B3022" t="str">
        <f t="shared" si="76"/>
        <v>2013.5.24</v>
      </c>
      <c r="C3022" t="s">
        <v>39</v>
      </c>
      <c r="D3022">
        <f>VLOOKUP(C3022,[1]StateCodeMapping!$A$2:$B$52,2,FALSE)</f>
        <v>24</v>
      </c>
      <c r="E3022">
        <v>102002</v>
      </c>
      <c r="F3022">
        <v>5</v>
      </c>
      <c r="G3022">
        <f t="shared" si="77"/>
        <v>118322.32000000002</v>
      </c>
    </row>
    <row r="3023" spans="1:7" x14ac:dyDescent="0.3">
      <c r="A3023">
        <v>2013</v>
      </c>
      <c r="B3023" t="str">
        <f t="shared" si="76"/>
        <v>2013.6.24</v>
      </c>
      <c r="C3023" t="s">
        <v>39</v>
      </c>
      <c r="D3023">
        <f>VLOOKUP(C3023,[1]StateCodeMapping!$A$2:$B$52,2,FALSE)</f>
        <v>24</v>
      </c>
      <c r="E3023">
        <v>102002</v>
      </c>
      <c r="F3023">
        <v>6</v>
      </c>
      <c r="G3023">
        <f t="shared" si="77"/>
        <v>134642.64000000001</v>
      </c>
    </row>
    <row r="3024" spans="1:7" x14ac:dyDescent="0.3">
      <c r="A3024">
        <v>2013</v>
      </c>
      <c r="B3024" t="str">
        <f t="shared" si="76"/>
        <v>2013.7.24</v>
      </c>
      <c r="C3024" t="s">
        <v>39</v>
      </c>
      <c r="D3024">
        <f>VLOOKUP(C3024,[1]StateCodeMapping!$A$2:$B$52,2,FALSE)</f>
        <v>24</v>
      </c>
      <c r="E3024">
        <v>102002</v>
      </c>
      <c r="F3024">
        <v>7</v>
      </c>
      <c r="G3024">
        <f t="shared" si="77"/>
        <v>150962.96</v>
      </c>
    </row>
    <row r="3025" spans="1:7" x14ac:dyDescent="0.3">
      <c r="A3025">
        <v>2013</v>
      </c>
      <c r="B3025" t="str">
        <f t="shared" si="76"/>
        <v>2013.8.24</v>
      </c>
      <c r="C3025" t="s">
        <v>39</v>
      </c>
      <c r="D3025">
        <f>VLOOKUP(C3025,[1]StateCodeMapping!$A$2:$B$52,2,FALSE)</f>
        <v>24</v>
      </c>
      <c r="E3025">
        <v>102002</v>
      </c>
      <c r="F3025">
        <v>8</v>
      </c>
      <c r="G3025">
        <f t="shared" si="77"/>
        <v>167283.28</v>
      </c>
    </row>
    <row r="3026" spans="1:7" x14ac:dyDescent="0.3">
      <c r="A3026">
        <v>2013</v>
      </c>
      <c r="B3026" t="str">
        <f t="shared" si="76"/>
        <v>2013.1.25</v>
      </c>
      <c r="C3026" t="s">
        <v>40</v>
      </c>
      <c r="D3026">
        <f>VLOOKUP(C3026,[1]StateCodeMapping!$A$2:$B$52,2,FALSE)</f>
        <v>25</v>
      </c>
      <c r="E3026">
        <v>100228</v>
      </c>
      <c r="F3026">
        <v>1</v>
      </c>
      <c r="G3026">
        <f t="shared" si="77"/>
        <v>52118.560000000005</v>
      </c>
    </row>
    <row r="3027" spans="1:7" x14ac:dyDescent="0.3">
      <c r="A3027">
        <v>2013</v>
      </c>
      <c r="B3027" t="str">
        <f t="shared" si="76"/>
        <v>2013.2.25</v>
      </c>
      <c r="C3027" t="s">
        <v>40</v>
      </c>
      <c r="D3027">
        <f>VLOOKUP(C3027,[1]StateCodeMapping!$A$2:$B$52,2,FALSE)</f>
        <v>25</v>
      </c>
      <c r="E3027">
        <v>100228</v>
      </c>
      <c r="F3027">
        <v>2</v>
      </c>
      <c r="G3027">
        <f t="shared" si="77"/>
        <v>68155.040000000008</v>
      </c>
    </row>
    <row r="3028" spans="1:7" x14ac:dyDescent="0.3">
      <c r="A3028">
        <v>2013</v>
      </c>
      <c r="B3028" t="str">
        <f t="shared" si="76"/>
        <v>2013.3.25</v>
      </c>
      <c r="C3028" t="s">
        <v>40</v>
      </c>
      <c r="D3028">
        <f>VLOOKUP(C3028,[1]StateCodeMapping!$A$2:$B$52,2,FALSE)</f>
        <v>25</v>
      </c>
      <c r="E3028">
        <v>100228</v>
      </c>
      <c r="F3028">
        <v>3</v>
      </c>
      <c r="G3028">
        <f t="shared" si="77"/>
        <v>84191.52</v>
      </c>
    </row>
    <row r="3029" spans="1:7" x14ac:dyDescent="0.3">
      <c r="A3029">
        <v>2013</v>
      </c>
      <c r="B3029" t="str">
        <f t="shared" si="76"/>
        <v>2013.4.25</v>
      </c>
      <c r="C3029" t="s">
        <v>40</v>
      </c>
      <c r="D3029">
        <f>VLOOKUP(C3029,[1]StateCodeMapping!$A$2:$B$52,2,FALSE)</f>
        <v>25</v>
      </c>
      <c r="E3029">
        <v>100228</v>
      </c>
      <c r="F3029">
        <v>4</v>
      </c>
      <c r="G3029">
        <f t="shared" si="77"/>
        <v>100228</v>
      </c>
    </row>
    <row r="3030" spans="1:7" x14ac:dyDescent="0.3">
      <c r="A3030">
        <v>2013</v>
      </c>
      <c r="B3030" t="str">
        <f t="shared" si="76"/>
        <v>2013.5.25</v>
      </c>
      <c r="C3030" t="s">
        <v>40</v>
      </c>
      <c r="D3030">
        <f>VLOOKUP(C3030,[1]StateCodeMapping!$A$2:$B$52,2,FALSE)</f>
        <v>25</v>
      </c>
      <c r="E3030">
        <v>100228</v>
      </c>
      <c r="F3030">
        <v>5</v>
      </c>
      <c r="G3030">
        <f t="shared" si="77"/>
        <v>116264.48000000001</v>
      </c>
    </row>
    <row r="3031" spans="1:7" x14ac:dyDescent="0.3">
      <c r="A3031">
        <v>2013</v>
      </c>
      <c r="B3031" t="str">
        <f t="shared" si="76"/>
        <v>2013.6.25</v>
      </c>
      <c r="C3031" t="s">
        <v>40</v>
      </c>
      <c r="D3031">
        <f>VLOOKUP(C3031,[1]StateCodeMapping!$A$2:$B$52,2,FALSE)</f>
        <v>25</v>
      </c>
      <c r="E3031">
        <v>100228</v>
      </c>
      <c r="F3031">
        <v>6</v>
      </c>
      <c r="G3031">
        <f t="shared" si="77"/>
        <v>132300.96</v>
      </c>
    </row>
    <row r="3032" spans="1:7" x14ac:dyDescent="0.3">
      <c r="A3032">
        <v>2013</v>
      </c>
      <c r="B3032" t="str">
        <f t="shared" si="76"/>
        <v>2013.7.25</v>
      </c>
      <c r="C3032" t="s">
        <v>40</v>
      </c>
      <c r="D3032">
        <f>VLOOKUP(C3032,[1]StateCodeMapping!$A$2:$B$52,2,FALSE)</f>
        <v>25</v>
      </c>
      <c r="E3032">
        <v>100228</v>
      </c>
      <c r="F3032">
        <v>7</v>
      </c>
      <c r="G3032">
        <f t="shared" si="77"/>
        <v>148337.44</v>
      </c>
    </row>
    <row r="3033" spans="1:7" x14ac:dyDescent="0.3">
      <c r="A3033">
        <v>2013</v>
      </c>
      <c r="B3033" t="str">
        <f t="shared" si="76"/>
        <v>2013.8.25</v>
      </c>
      <c r="C3033" t="s">
        <v>40</v>
      </c>
      <c r="D3033">
        <f>VLOOKUP(C3033,[1]StateCodeMapping!$A$2:$B$52,2,FALSE)</f>
        <v>25</v>
      </c>
      <c r="E3033">
        <v>100228</v>
      </c>
      <c r="F3033">
        <v>8</v>
      </c>
      <c r="G3033">
        <f t="shared" si="77"/>
        <v>164373.92000000001</v>
      </c>
    </row>
    <row r="3034" spans="1:7" x14ac:dyDescent="0.3">
      <c r="A3034">
        <v>2013</v>
      </c>
      <c r="B3034" t="str">
        <f t="shared" si="76"/>
        <v>2013.1.26</v>
      </c>
      <c r="C3034" t="s">
        <v>41</v>
      </c>
      <c r="D3034">
        <f>VLOOKUP(C3034,[1]StateCodeMapping!$A$2:$B$52,2,FALSE)</f>
        <v>26</v>
      </c>
      <c r="E3034">
        <v>72937</v>
      </c>
      <c r="F3034">
        <v>1</v>
      </c>
      <c r="G3034">
        <f t="shared" si="77"/>
        <v>37927.24</v>
      </c>
    </row>
    <row r="3035" spans="1:7" x14ac:dyDescent="0.3">
      <c r="A3035">
        <v>2013</v>
      </c>
      <c r="B3035" t="str">
        <f t="shared" si="76"/>
        <v>2013.2.26</v>
      </c>
      <c r="C3035" t="s">
        <v>41</v>
      </c>
      <c r="D3035">
        <f>VLOOKUP(C3035,[1]StateCodeMapping!$A$2:$B$52,2,FALSE)</f>
        <v>26</v>
      </c>
      <c r="E3035">
        <v>72937</v>
      </c>
      <c r="F3035">
        <v>2</v>
      </c>
      <c r="G3035">
        <f t="shared" si="77"/>
        <v>49597.16</v>
      </c>
    </row>
    <row r="3036" spans="1:7" x14ac:dyDescent="0.3">
      <c r="A3036">
        <v>2013</v>
      </c>
      <c r="B3036" t="str">
        <f t="shared" si="76"/>
        <v>2013.3.26</v>
      </c>
      <c r="C3036" t="s">
        <v>41</v>
      </c>
      <c r="D3036">
        <f>VLOOKUP(C3036,[1]StateCodeMapping!$A$2:$B$52,2,FALSE)</f>
        <v>26</v>
      </c>
      <c r="E3036">
        <v>72937</v>
      </c>
      <c r="F3036">
        <v>3</v>
      </c>
      <c r="G3036">
        <f t="shared" si="77"/>
        <v>61267.080000000009</v>
      </c>
    </row>
    <row r="3037" spans="1:7" x14ac:dyDescent="0.3">
      <c r="A3037">
        <v>2013</v>
      </c>
      <c r="B3037" t="str">
        <f t="shared" si="76"/>
        <v>2013.4.26</v>
      </c>
      <c r="C3037" t="s">
        <v>41</v>
      </c>
      <c r="D3037">
        <f>VLOOKUP(C3037,[1]StateCodeMapping!$A$2:$B$52,2,FALSE)</f>
        <v>26</v>
      </c>
      <c r="E3037">
        <v>72937</v>
      </c>
      <c r="F3037">
        <v>4</v>
      </c>
      <c r="G3037">
        <f t="shared" si="77"/>
        <v>72937</v>
      </c>
    </row>
    <row r="3038" spans="1:7" x14ac:dyDescent="0.3">
      <c r="A3038">
        <v>2013</v>
      </c>
      <c r="B3038" t="str">
        <f t="shared" si="76"/>
        <v>2013.5.26</v>
      </c>
      <c r="C3038" t="s">
        <v>41</v>
      </c>
      <c r="D3038">
        <f>VLOOKUP(C3038,[1]StateCodeMapping!$A$2:$B$52,2,FALSE)</f>
        <v>26</v>
      </c>
      <c r="E3038">
        <v>72937</v>
      </c>
      <c r="F3038">
        <v>5</v>
      </c>
      <c r="G3038">
        <f t="shared" si="77"/>
        <v>84606.920000000013</v>
      </c>
    </row>
    <row r="3039" spans="1:7" x14ac:dyDescent="0.3">
      <c r="A3039">
        <v>2013</v>
      </c>
      <c r="B3039" t="str">
        <f t="shared" si="76"/>
        <v>2013.6.26</v>
      </c>
      <c r="C3039" t="s">
        <v>41</v>
      </c>
      <c r="D3039">
        <f>VLOOKUP(C3039,[1]StateCodeMapping!$A$2:$B$52,2,FALSE)</f>
        <v>26</v>
      </c>
      <c r="E3039">
        <v>72937</v>
      </c>
      <c r="F3039">
        <v>6</v>
      </c>
      <c r="G3039">
        <f t="shared" si="77"/>
        <v>96276.840000000011</v>
      </c>
    </row>
    <row r="3040" spans="1:7" x14ac:dyDescent="0.3">
      <c r="A3040">
        <v>2013</v>
      </c>
      <c r="B3040" t="str">
        <f t="shared" si="76"/>
        <v>2013.7.26</v>
      </c>
      <c r="C3040" t="s">
        <v>41</v>
      </c>
      <c r="D3040">
        <f>VLOOKUP(C3040,[1]StateCodeMapping!$A$2:$B$52,2,FALSE)</f>
        <v>26</v>
      </c>
      <c r="E3040">
        <v>72937</v>
      </c>
      <c r="F3040">
        <v>7</v>
      </c>
      <c r="G3040">
        <f t="shared" si="77"/>
        <v>107946.76</v>
      </c>
    </row>
    <row r="3041" spans="1:7" x14ac:dyDescent="0.3">
      <c r="A3041">
        <v>2013</v>
      </c>
      <c r="B3041" t="str">
        <f t="shared" si="76"/>
        <v>2013.8.26</v>
      </c>
      <c r="C3041" t="s">
        <v>41</v>
      </c>
      <c r="D3041">
        <f>VLOOKUP(C3041,[1]StateCodeMapping!$A$2:$B$52,2,FALSE)</f>
        <v>26</v>
      </c>
      <c r="E3041">
        <v>72937</v>
      </c>
      <c r="F3041">
        <v>8</v>
      </c>
      <c r="G3041">
        <f t="shared" si="77"/>
        <v>119616.68000000001</v>
      </c>
    </row>
    <row r="3042" spans="1:7" x14ac:dyDescent="0.3">
      <c r="A3042">
        <v>2013</v>
      </c>
      <c r="B3042" t="str">
        <f t="shared" si="76"/>
        <v>2013.1.27</v>
      </c>
      <c r="C3042" t="s">
        <v>42</v>
      </c>
      <c r="D3042">
        <f>VLOOKUP(C3042,[1]StateCodeMapping!$A$2:$B$52,2,FALSE)</f>
        <v>27</v>
      </c>
      <c r="E3042">
        <v>85577</v>
      </c>
      <c r="F3042">
        <v>1</v>
      </c>
      <c r="G3042">
        <f t="shared" si="77"/>
        <v>44500.04</v>
      </c>
    </row>
    <row r="3043" spans="1:7" x14ac:dyDescent="0.3">
      <c r="A3043">
        <v>2013</v>
      </c>
      <c r="B3043" t="str">
        <f t="shared" si="76"/>
        <v>2013.2.27</v>
      </c>
      <c r="C3043" t="s">
        <v>42</v>
      </c>
      <c r="D3043">
        <f>VLOOKUP(C3043,[1]StateCodeMapping!$A$2:$B$52,2,FALSE)</f>
        <v>27</v>
      </c>
      <c r="E3043">
        <v>85577</v>
      </c>
      <c r="F3043">
        <v>2</v>
      </c>
      <c r="G3043">
        <f t="shared" si="77"/>
        <v>58192.36</v>
      </c>
    </row>
    <row r="3044" spans="1:7" x14ac:dyDescent="0.3">
      <c r="A3044">
        <v>2013</v>
      </c>
      <c r="B3044" t="str">
        <f t="shared" si="76"/>
        <v>2013.3.27</v>
      </c>
      <c r="C3044" t="s">
        <v>42</v>
      </c>
      <c r="D3044">
        <f>VLOOKUP(C3044,[1]StateCodeMapping!$A$2:$B$52,2,FALSE)</f>
        <v>27</v>
      </c>
      <c r="E3044">
        <v>85577</v>
      </c>
      <c r="F3044">
        <v>3</v>
      </c>
      <c r="G3044">
        <f t="shared" si="77"/>
        <v>71884.680000000008</v>
      </c>
    </row>
    <row r="3045" spans="1:7" x14ac:dyDescent="0.3">
      <c r="A3045">
        <v>2013</v>
      </c>
      <c r="B3045" t="str">
        <f t="shared" si="76"/>
        <v>2013.4.27</v>
      </c>
      <c r="C3045" t="s">
        <v>42</v>
      </c>
      <c r="D3045">
        <f>VLOOKUP(C3045,[1]StateCodeMapping!$A$2:$B$52,2,FALSE)</f>
        <v>27</v>
      </c>
      <c r="E3045">
        <v>85577</v>
      </c>
      <c r="F3045">
        <v>4</v>
      </c>
      <c r="G3045">
        <f t="shared" si="77"/>
        <v>85577</v>
      </c>
    </row>
    <row r="3046" spans="1:7" x14ac:dyDescent="0.3">
      <c r="A3046">
        <v>2013</v>
      </c>
      <c r="B3046" t="str">
        <f t="shared" si="76"/>
        <v>2013.5.27</v>
      </c>
      <c r="C3046" t="s">
        <v>42</v>
      </c>
      <c r="D3046">
        <f>VLOOKUP(C3046,[1]StateCodeMapping!$A$2:$B$52,2,FALSE)</f>
        <v>27</v>
      </c>
      <c r="E3046">
        <v>85577</v>
      </c>
      <c r="F3046">
        <v>5</v>
      </c>
      <c r="G3046">
        <f t="shared" si="77"/>
        <v>99269.32</v>
      </c>
    </row>
    <row r="3047" spans="1:7" x14ac:dyDescent="0.3">
      <c r="A3047">
        <v>2013</v>
      </c>
      <c r="B3047" t="str">
        <f t="shared" si="76"/>
        <v>2013.6.27</v>
      </c>
      <c r="C3047" t="s">
        <v>42</v>
      </c>
      <c r="D3047">
        <f>VLOOKUP(C3047,[1]StateCodeMapping!$A$2:$B$52,2,FALSE)</f>
        <v>27</v>
      </c>
      <c r="E3047">
        <v>85577</v>
      </c>
      <c r="F3047">
        <v>6</v>
      </c>
      <c r="G3047">
        <f t="shared" si="77"/>
        <v>112961.64</v>
      </c>
    </row>
    <row r="3048" spans="1:7" x14ac:dyDescent="0.3">
      <c r="A3048">
        <v>2013</v>
      </c>
      <c r="B3048" t="str">
        <f t="shared" si="76"/>
        <v>2013.7.27</v>
      </c>
      <c r="C3048" t="s">
        <v>42</v>
      </c>
      <c r="D3048">
        <f>VLOOKUP(C3048,[1]StateCodeMapping!$A$2:$B$52,2,FALSE)</f>
        <v>27</v>
      </c>
      <c r="E3048">
        <v>85577</v>
      </c>
      <c r="F3048">
        <v>7</v>
      </c>
      <c r="G3048">
        <f t="shared" si="77"/>
        <v>126653.95999999999</v>
      </c>
    </row>
    <row r="3049" spans="1:7" x14ac:dyDescent="0.3">
      <c r="A3049">
        <v>2013</v>
      </c>
      <c r="B3049" t="str">
        <f t="shared" si="76"/>
        <v>2013.8.27</v>
      </c>
      <c r="C3049" t="s">
        <v>42</v>
      </c>
      <c r="D3049">
        <f>VLOOKUP(C3049,[1]StateCodeMapping!$A$2:$B$52,2,FALSE)</f>
        <v>27</v>
      </c>
      <c r="E3049">
        <v>85577</v>
      </c>
      <c r="F3049">
        <v>8</v>
      </c>
      <c r="G3049">
        <f t="shared" si="77"/>
        <v>140346.28</v>
      </c>
    </row>
    <row r="3050" spans="1:7" x14ac:dyDescent="0.3">
      <c r="A3050">
        <v>2013</v>
      </c>
      <c r="B3050" t="str">
        <f t="shared" si="76"/>
        <v>2013.1.28</v>
      </c>
      <c r="C3050" t="s">
        <v>43</v>
      </c>
      <c r="D3050">
        <f>VLOOKUP(C3050,[1]StateCodeMapping!$A$2:$B$52,2,FALSE)</f>
        <v>28</v>
      </c>
      <c r="E3050">
        <v>57132</v>
      </c>
      <c r="F3050">
        <v>1</v>
      </c>
      <c r="G3050">
        <f t="shared" si="77"/>
        <v>29708.639999999999</v>
      </c>
    </row>
    <row r="3051" spans="1:7" x14ac:dyDescent="0.3">
      <c r="A3051">
        <v>2013</v>
      </c>
      <c r="B3051" t="str">
        <f t="shared" si="76"/>
        <v>2013.2.28</v>
      </c>
      <c r="C3051" t="s">
        <v>43</v>
      </c>
      <c r="D3051">
        <f>VLOOKUP(C3051,[1]StateCodeMapping!$A$2:$B$52,2,FALSE)</f>
        <v>28</v>
      </c>
      <c r="E3051">
        <v>57132</v>
      </c>
      <c r="F3051">
        <v>2</v>
      </c>
      <c r="G3051">
        <f t="shared" si="77"/>
        <v>38849.760000000002</v>
      </c>
    </row>
    <row r="3052" spans="1:7" x14ac:dyDescent="0.3">
      <c r="A3052">
        <v>2013</v>
      </c>
      <c r="B3052" t="str">
        <f t="shared" si="76"/>
        <v>2013.3.28</v>
      </c>
      <c r="C3052" t="s">
        <v>43</v>
      </c>
      <c r="D3052">
        <f>VLOOKUP(C3052,[1]StateCodeMapping!$A$2:$B$52,2,FALSE)</f>
        <v>28</v>
      </c>
      <c r="E3052">
        <v>57132</v>
      </c>
      <c r="F3052">
        <v>3</v>
      </c>
      <c r="G3052">
        <f t="shared" si="77"/>
        <v>47990.880000000005</v>
      </c>
    </row>
    <row r="3053" spans="1:7" x14ac:dyDescent="0.3">
      <c r="A3053">
        <v>2013</v>
      </c>
      <c r="B3053" t="str">
        <f t="shared" si="76"/>
        <v>2013.4.28</v>
      </c>
      <c r="C3053" t="s">
        <v>43</v>
      </c>
      <c r="D3053">
        <f>VLOOKUP(C3053,[1]StateCodeMapping!$A$2:$B$52,2,FALSE)</f>
        <v>28</v>
      </c>
      <c r="E3053">
        <v>57132</v>
      </c>
      <c r="F3053">
        <v>4</v>
      </c>
      <c r="G3053">
        <f t="shared" si="77"/>
        <v>57132</v>
      </c>
    </row>
    <row r="3054" spans="1:7" x14ac:dyDescent="0.3">
      <c r="A3054">
        <v>2013</v>
      </c>
      <c r="B3054" t="str">
        <f t="shared" si="76"/>
        <v>2013.5.28</v>
      </c>
      <c r="C3054" t="s">
        <v>43</v>
      </c>
      <c r="D3054">
        <f>VLOOKUP(C3054,[1]StateCodeMapping!$A$2:$B$52,2,FALSE)</f>
        <v>28</v>
      </c>
      <c r="E3054">
        <v>57132</v>
      </c>
      <c r="F3054">
        <v>5</v>
      </c>
      <c r="G3054">
        <f t="shared" si="77"/>
        <v>66273.12000000001</v>
      </c>
    </row>
    <row r="3055" spans="1:7" x14ac:dyDescent="0.3">
      <c r="A3055">
        <v>2013</v>
      </c>
      <c r="B3055" t="str">
        <f t="shared" si="76"/>
        <v>2013.6.28</v>
      </c>
      <c r="C3055" t="s">
        <v>43</v>
      </c>
      <c r="D3055">
        <f>VLOOKUP(C3055,[1]StateCodeMapping!$A$2:$B$52,2,FALSE)</f>
        <v>28</v>
      </c>
      <c r="E3055">
        <v>57132</v>
      </c>
      <c r="F3055">
        <v>6</v>
      </c>
      <c r="G3055">
        <f t="shared" si="77"/>
        <v>75414.240000000005</v>
      </c>
    </row>
    <row r="3056" spans="1:7" x14ac:dyDescent="0.3">
      <c r="A3056">
        <v>2013</v>
      </c>
      <c r="B3056" t="str">
        <f t="shared" si="76"/>
        <v>2013.7.28</v>
      </c>
      <c r="C3056" t="s">
        <v>43</v>
      </c>
      <c r="D3056">
        <f>VLOOKUP(C3056,[1]StateCodeMapping!$A$2:$B$52,2,FALSE)</f>
        <v>28</v>
      </c>
      <c r="E3056">
        <v>57132</v>
      </c>
      <c r="F3056">
        <v>7</v>
      </c>
      <c r="G3056">
        <f t="shared" si="77"/>
        <v>84555.36</v>
      </c>
    </row>
    <row r="3057" spans="1:7" x14ac:dyDescent="0.3">
      <c r="A3057">
        <v>2013</v>
      </c>
      <c r="B3057" t="str">
        <f t="shared" si="76"/>
        <v>2013.8.28</v>
      </c>
      <c r="C3057" t="s">
        <v>43</v>
      </c>
      <c r="D3057">
        <f>VLOOKUP(C3057,[1]StateCodeMapping!$A$2:$B$52,2,FALSE)</f>
        <v>28</v>
      </c>
      <c r="E3057">
        <v>57132</v>
      </c>
      <c r="F3057">
        <v>8</v>
      </c>
      <c r="G3057">
        <f t="shared" si="77"/>
        <v>93696.48000000001</v>
      </c>
    </row>
    <row r="3058" spans="1:7" x14ac:dyDescent="0.3">
      <c r="A3058">
        <v>2013</v>
      </c>
      <c r="B3058" t="str">
        <f t="shared" si="76"/>
        <v>2013.1.29</v>
      </c>
      <c r="C3058" t="s">
        <v>44</v>
      </c>
      <c r="D3058">
        <f>VLOOKUP(C3058,[1]StateCodeMapping!$A$2:$B$52,2,FALSE)</f>
        <v>29</v>
      </c>
      <c r="E3058">
        <v>69727</v>
      </c>
      <c r="F3058">
        <v>1</v>
      </c>
      <c r="G3058">
        <f t="shared" si="77"/>
        <v>36258.04</v>
      </c>
    </row>
    <row r="3059" spans="1:7" x14ac:dyDescent="0.3">
      <c r="A3059">
        <v>2013</v>
      </c>
      <c r="B3059" t="str">
        <f t="shared" si="76"/>
        <v>2013.2.29</v>
      </c>
      <c r="C3059" t="s">
        <v>44</v>
      </c>
      <c r="D3059">
        <f>VLOOKUP(C3059,[1]StateCodeMapping!$A$2:$B$52,2,FALSE)</f>
        <v>29</v>
      </c>
      <c r="E3059">
        <v>69727</v>
      </c>
      <c r="F3059">
        <v>2</v>
      </c>
      <c r="G3059">
        <f t="shared" si="77"/>
        <v>47414.36</v>
      </c>
    </row>
    <row r="3060" spans="1:7" x14ac:dyDescent="0.3">
      <c r="A3060">
        <v>2013</v>
      </c>
      <c r="B3060" t="str">
        <f t="shared" si="76"/>
        <v>2013.3.29</v>
      </c>
      <c r="C3060" t="s">
        <v>44</v>
      </c>
      <c r="D3060">
        <f>VLOOKUP(C3060,[1]StateCodeMapping!$A$2:$B$52,2,FALSE)</f>
        <v>29</v>
      </c>
      <c r="E3060">
        <v>69727</v>
      </c>
      <c r="F3060">
        <v>3</v>
      </c>
      <c r="G3060">
        <f t="shared" si="77"/>
        <v>58570.680000000008</v>
      </c>
    </row>
    <row r="3061" spans="1:7" x14ac:dyDescent="0.3">
      <c r="A3061">
        <v>2013</v>
      </c>
      <c r="B3061" t="str">
        <f t="shared" si="76"/>
        <v>2013.4.29</v>
      </c>
      <c r="C3061" t="s">
        <v>44</v>
      </c>
      <c r="D3061">
        <f>VLOOKUP(C3061,[1]StateCodeMapping!$A$2:$B$52,2,FALSE)</f>
        <v>29</v>
      </c>
      <c r="E3061">
        <v>69727</v>
      </c>
      <c r="F3061">
        <v>4</v>
      </c>
      <c r="G3061">
        <f t="shared" si="77"/>
        <v>69727</v>
      </c>
    </row>
    <row r="3062" spans="1:7" x14ac:dyDescent="0.3">
      <c r="A3062">
        <v>2013</v>
      </c>
      <c r="B3062" t="str">
        <f t="shared" si="76"/>
        <v>2013.5.29</v>
      </c>
      <c r="C3062" t="s">
        <v>44</v>
      </c>
      <c r="D3062">
        <f>VLOOKUP(C3062,[1]StateCodeMapping!$A$2:$B$52,2,FALSE)</f>
        <v>29</v>
      </c>
      <c r="E3062">
        <v>69727</v>
      </c>
      <c r="F3062">
        <v>5</v>
      </c>
      <c r="G3062">
        <f t="shared" si="77"/>
        <v>80883.320000000007</v>
      </c>
    </row>
    <row r="3063" spans="1:7" x14ac:dyDescent="0.3">
      <c r="A3063">
        <v>2013</v>
      </c>
      <c r="B3063" t="str">
        <f t="shared" si="76"/>
        <v>2013.6.29</v>
      </c>
      <c r="C3063" t="s">
        <v>44</v>
      </c>
      <c r="D3063">
        <f>VLOOKUP(C3063,[1]StateCodeMapping!$A$2:$B$52,2,FALSE)</f>
        <v>29</v>
      </c>
      <c r="E3063">
        <v>69727</v>
      </c>
      <c r="F3063">
        <v>6</v>
      </c>
      <c r="G3063">
        <f t="shared" si="77"/>
        <v>92039.64</v>
      </c>
    </row>
    <row r="3064" spans="1:7" x14ac:dyDescent="0.3">
      <c r="A3064">
        <v>2013</v>
      </c>
      <c r="B3064" t="str">
        <f t="shared" si="76"/>
        <v>2013.7.29</v>
      </c>
      <c r="C3064" t="s">
        <v>44</v>
      </c>
      <c r="D3064">
        <f>VLOOKUP(C3064,[1]StateCodeMapping!$A$2:$B$52,2,FALSE)</f>
        <v>29</v>
      </c>
      <c r="E3064">
        <v>69727</v>
      </c>
      <c r="F3064">
        <v>7</v>
      </c>
      <c r="G3064">
        <f t="shared" si="77"/>
        <v>103195.95999999999</v>
      </c>
    </row>
    <row r="3065" spans="1:7" x14ac:dyDescent="0.3">
      <c r="A3065">
        <v>2013</v>
      </c>
      <c r="B3065" t="str">
        <f t="shared" si="76"/>
        <v>2013.8.29</v>
      </c>
      <c r="C3065" t="s">
        <v>44</v>
      </c>
      <c r="D3065">
        <f>VLOOKUP(C3065,[1]StateCodeMapping!$A$2:$B$52,2,FALSE)</f>
        <v>29</v>
      </c>
      <c r="E3065">
        <v>69727</v>
      </c>
      <c r="F3065">
        <v>8</v>
      </c>
      <c r="G3065">
        <f t="shared" si="77"/>
        <v>114352.28000000001</v>
      </c>
    </row>
    <row r="3066" spans="1:7" x14ac:dyDescent="0.3">
      <c r="A3066">
        <v>2013</v>
      </c>
      <c r="B3066" t="str">
        <f t="shared" si="76"/>
        <v>2013.1.30</v>
      </c>
      <c r="C3066" t="s">
        <v>45</v>
      </c>
      <c r="D3066">
        <f>VLOOKUP(C3066,[1]StateCodeMapping!$A$2:$B$52,2,FALSE)</f>
        <v>30</v>
      </c>
      <c r="E3066">
        <v>67097</v>
      </c>
      <c r="F3066">
        <v>1</v>
      </c>
      <c r="G3066">
        <f t="shared" si="77"/>
        <v>34890.44</v>
      </c>
    </row>
    <row r="3067" spans="1:7" x14ac:dyDescent="0.3">
      <c r="A3067">
        <v>2013</v>
      </c>
      <c r="B3067" t="str">
        <f t="shared" si="76"/>
        <v>2013.2.30</v>
      </c>
      <c r="C3067" t="s">
        <v>45</v>
      </c>
      <c r="D3067">
        <f>VLOOKUP(C3067,[1]StateCodeMapping!$A$2:$B$52,2,FALSE)</f>
        <v>30</v>
      </c>
      <c r="E3067">
        <v>67097</v>
      </c>
      <c r="F3067">
        <v>2</v>
      </c>
      <c r="G3067">
        <f t="shared" si="77"/>
        <v>45625.960000000006</v>
      </c>
    </row>
    <row r="3068" spans="1:7" x14ac:dyDescent="0.3">
      <c r="A3068">
        <v>2013</v>
      </c>
      <c r="B3068" t="str">
        <f t="shared" si="76"/>
        <v>2013.3.30</v>
      </c>
      <c r="C3068" t="s">
        <v>45</v>
      </c>
      <c r="D3068">
        <f>VLOOKUP(C3068,[1]StateCodeMapping!$A$2:$B$52,2,FALSE)</f>
        <v>30</v>
      </c>
      <c r="E3068">
        <v>67097</v>
      </c>
      <c r="F3068">
        <v>3</v>
      </c>
      <c r="G3068">
        <f t="shared" si="77"/>
        <v>56361.48</v>
      </c>
    </row>
    <row r="3069" spans="1:7" x14ac:dyDescent="0.3">
      <c r="A3069">
        <v>2013</v>
      </c>
      <c r="B3069" t="str">
        <f t="shared" si="76"/>
        <v>2013.4.30</v>
      </c>
      <c r="C3069" t="s">
        <v>45</v>
      </c>
      <c r="D3069">
        <f>VLOOKUP(C3069,[1]StateCodeMapping!$A$2:$B$52,2,FALSE)</f>
        <v>30</v>
      </c>
      <c r="E3069">
        <v>67097</v>
      </c>
      <c r="F3069">
        <v>4</v>
      </c>
      <c r="G3069">
        <f t="shared" si="77"/>
        <v>67097</v>
      </c>
    </row>
    <row r="3070" spans="1:7" x14ac:dyDescent="0.3">
      <c r="A3070">
        <v>2013</v>
      </c>
      <c r="B3070" t="str">
        <f t="shared" si="76"/>
        <v>2013.5.30</v>
      </c>
      <c r="C3070" t="s">
        <v>45</v>
      </c>
      <c r="D3070">
        <f>VLOOKUP(C3070,[1]StateCodeMapping!$A$2:$B$52,2,FALSE)</f>
        <v>30</v>
      </c>
      <c r="E3070">
        <v>67097</v>
      </c>
      <c r="F3070">
        <v>5</v>
      </c>
      <c r="G3070">
        <f t="shared" si="77"/>
        <v>77832.52</v>
      </c>
    </row>
    <row r="3071" spans="1:7" x14ac:dyDescent="0.3">
      <c r="A3071">
        <v>2013</v>
      </c>
      <c r="B3071" t="str">
        <f t="shared" si="76"/>
        <v>2013.6.30</v>
      </c>
      <c r="C3071" t="s">
        <v>45</v>
      </c>
      <c r="D3071">
        <f>VLOOKUP(C3071,[1]StateCodeMapping!$A$2:$B$52,2,FALSE)</f>
        <v>30</v>
      </c>
      <c r="E3071">
        <v>67097</v>
      </c>
      <c r="F3071">
        <v>6</v>
      </c>
      <c r="G3071">
        <f t="shared" si="77"/>
        <v>88568.040000000008</v>
      </c>
    </row>
    <row r="3072" spans="1:7" x14ac:dyDescent="0.3">
      <c r="A3072">
        <v>2013</v>
      </c>
      <c r="B3072" t="str">
        <f t="shared" si="76"/>
        <v>2013.7.30</v>
      </c>
      <c r="C3072" t="s">
        <v>45</v>
      </c>
      <c r="D3072">
        <f>VLOOKUP(C3072,[1]StateCodeMapping!$A$2:$B$52,2,FALSE)</f>
        <v>30</v>
      </c>
      <c r="E3072">
        <v>67097</v>
      </c>
      <c r="F3072">
        <v>7</v>
      </c>
      <c r="G3072">
        <f t="shared" si="77"/>
        <v>99303.56</v>
      </c>
    </row>
    <row r="3073" spans="1:7" x14ac:dyDescent="0.3">
      <c r="A3073">
        <v>2013</v>
      </c>
      <c r="B3073" t="str">
        <f t="shared" si="76"/>
        <v>2013.8.30</v>
      </c>
      <c r="C3073" t="s">
        <v>45</v>
      </c>
      <c r="D3073">
        <f>VLOOKUP(C3073,[1]StateCodeMapping!$A$2:$B$52,2,FALSE)</f>
        <v>30</v>
      </c>
      <c r="E3073">
        <v>67097</v>
      </c>
      <c r="F3073">
        <v>8</v>
      </c>
      <c r="G3073">
        <f t="shared" si="77"/>
        <v>110039.08</v>
      </c>
    </row>
    <row r="3074" spans="1:7" x14ac:dyDescent="0.3">
      <c r="A3074">
        <v>2013</v>
      </c>
      <c r="B3074" t="str">
        <f t="shared" ref="B3074:B3137" si="78">A3074&amp;"."&amp;F3074&amp;"."&amp;D3074</f>
        <v>2013.1.31</v>
      </c>
      <c r="C3074" t="s">
        <v>46</v>
      </c>
      <c r="D3074">
        <f>VLOOKUP(C3074,[1]StateCodeMapping!$A$2:$B$52,2,FALSE)</f>
        <v>31</v>
      </c>
      <c r="E3074">
        <v>71864</v>
      </c>
      <c r="F3074">
        <v>1</v>
      </c>
      <c r="G3074">
        <f t="shared" ref="G3074:G3137" si="79">E3074*(0.52+(F3074-1)*0.16)</f>
        <v>37369.279999999999</v>
      </c>
    </row>
    <row r="3075" spans="1:7" x14ac:dyDescent="0.3">
      <c r="A3075">
        <v>2013</v>
      </c>
      <c r="B3075" t="str">
        <f t="shared" si="78"/>
        <v>2013.2.31</v>
      </c>
      <c r="C3075" t="s">
        <v>46</v>
      </c>
      <c r="D3075">
        <f>VLOOKUP(C3075,[1]StateCodeMapping!$A$2:$B$52,2,FALSE)</f>
        <v>31</v>
      </c>
      <c r="E3075">
        <v>71864</v>
      </c>
      <c r="F3075">
        <v>2</v>
      </c>
      <c r="G3075">
        <f t="shared" si="79"/>
        <v>48867.520000000004</v>
      </c>
    </row>
    <row r="3076" spans="1:7" x14ac:dyDescent="0.3">
      <c r="A3076">
        <v>2013</v>
      </c>
      <c r="B3076" t="str">
        <f t="shared" si="78"/>
        <v>2013.3.31</v>
      </c>
      <c r="C3076" t="s">
        <v>46</v>
      </c>
      <c r="D3076">
        <f>VLOOKUP(C3076,[1]StateCodeMapping!$A$2:$B$52,2,FALSE)</f>
        <v>31</v>
      </c>
      <c r="E3076">
        <v>71864</v>
      </c>
      <c r="F3076">
        <v>3</v>
      </c>
      <c r="G3076">
        <f t="shared" si="79"/>
        <v>60365.760000000009</v>
      </c>
    </row>
    <row r="3077" spans="1:7" x14ac:dyDescent="0.3">
      <c r="A3077">
        <v>2013</v>
      </c>
      <c r="B3077" t="str">
        <f t="shared" si="78"/>
        <v>2013.4.31</v>
      </c>
      <c r="C3077" t="s">
        <v>46</v>
      </c>
      <c r="D3077">
        <f>VLOOKUP(C3077,[1]StateCodeMapping!$A$2:$B$52,2,FALSE)</f>
        <v>31</v>
      </c>
      <c r="E3077">
        <v>71864</v>
      </c>
      <c r="F3077">
        <v>4</v>
      </c>
      <c r="G3077">
        <f t="shared" si="79"/>
        <v>71864</v>
      </c>
    </row>
    <row r="3078" spans="1:7" x14ac:dyDescent="0.3">
      <c r="A3078">
        <v>2013</v>
      </c>
      <c r="B3078" t="str">
        <f t="shared" si="78"/>
        <v>2013.5.31</v>
      </c>
      <c r="C3078" t="s">
        <v>46</v>
      </c>
      <c r="D3078">
        <f>VLOOKUP(C3078,[1]StateCodeMapping!$A$2:$B$52,2,FALSE)</f>
        <v>31</v>
      </c>
      <c r="E3078">
        <v>71864</v>
      </c>
      <c r="F3078">
        <v>5</v>
      </c>
      <c r="G3078">
        <f t="shared" si="79"/>
        <v>83362.240000000005</v>
      </c>
    </row>
    <row r="3079" spans="1:7" x14ac:dyDescent="0.3">
      <c r="A3079">
        <v>2013</v>
      </c>
      <c r="B3079" t="str">
        <f t="shared" si="78"/>
        <v>2013.6.31</v>
      </c>
      <c r="C3079" t="s">
        <v>46</v>
      </c>
      <c r="D3079">
        <f>VLOOKUP(C3079,[1]StateCodeMapping!$A$2:$B$52,2,FALSE)</f>
        <v>31</v>
      </c>
      <c r="E3079">
        <v>71864</v>
      </c>
      <c r="F3079">
        <v>6</v>
      </c>
      <c r="G3079">
        <f t="shared" si="79"/>
        <v>94860.48000000001</v>
      </c>
    </row>
    <row r="3080" spans="1:7" x14ac:dyDescent="0.3">
      <c r="A3080">
        <v>2013</v>
      </c>
      <c r="B3080" t="str">
        <f t="shared" si="78"/>
        <v>2013.7.31</v>
      </c>
      <c r="C3080" t="s">
        <v>46</v>
      </c>
      <c r="D3080">
        <f>VLOOKUP(C3080,[1]StateCodeMapping!$A$2:$B$52,2,FALSE)</f>
        <v>31</v>
      </c>
      <c r="E3080">
        <v>71864</v>
      </c>
      <c r="F3080">
        <v>7</v>
      </c>
      <c r="G3080">
        <f t="shared" si="79"/>
        <v>106358.72</v>
      </c>
    </row>
    <row r="3081" spans="1:7" x14ac:dyDescent="0.3">
      <c r="A3081">
        <v>2013</v>
      </c>
      <c r="B3081" t="str">
        <f t="shared" si="78"/>
        <v>2013.8.31</v>
      </c>
      <c r="C3081" t="s">
        <v>46</v>
      </c>
      <c r="D3081">
        <f>VLOOKUP(C3081,[1]StateCodeMapping!$A$2:$B$52,2,FALSE)</f>
        <v>31</v>
      </c>
      <c r="E3081">
        <v>71864</v>
      </c>
      <c r="F3081">
        <v>8</v>
      </c>
      <c r="G3081">
        <f t="shared" si="79"/>
        <v>117856.96000000001</v>
      </c>
    </row>
    <row r="3082" spans="1:7" x14ac:dyDescent="0.3">
      <c r="A3082">
        <v>2013</v>
      </c>
      <c r="B3082" t="str">
        <f t="shared" si="78"/>
        <v>2013.1.32</v>
      </c>
      <c r="C3082" t="s">
        <v>47</v>
      </c>
      <c r="D3082">
        <f>VLOOKUP(C3082,[1]StateCodeMapping!$A$2:$B$52,2,FALSE)</f>
        <v>32</v>
      </c>
      <c r="E3082">
        <v>69197</v>
      </c>
      <c r="F3082">
        <v>1</v>
      </c>
      <c r="G3082">
        <f t="shared" si="79"/>
        <v>35982.44</v>
      </c>
    </row>
    <row r="3083" spans="1:7" x14ac:dyDescent="0.3">
      <c r="A3083">
        <v>2013</v>
      </c>
      <c r="B3083" t="str">
        <f t="shared" si="78"/>
        <v>2013.2.32</v>
      </c>
      <c r="C3083" t="s">
        <v>47</v>
      </c>
      <c r="D3083">
        <f>VLOOKUP(C3083,[1]StateCodeMapping!$A$2:$B$52,2,FALSE)</f>
        <v>32</v>
      </c>
      <c r="E3083">
        <v>69197</v>
      </c>
      <c r="F3083">
        <v>2</v>
      </c>
      <c r="G3083">
        <f t="shared" si="79"/>
        <v>47053.960000000006</v>
      </c>
    </row>
    <row r="3084" spans="1:7" x14ac:dyDescent="0.3">
      <c r="A3084">
        <v>2013</v>
      </c>
      <c r="B3084" t="str">
        <f t="shared" si="78"/>
        <v>2013.3.32</v>
      </c>
      <c r="C3084" t="s">
        <v>47</v>
      </c>
      <c r="D3084">
        <f>VLOOKUP(C3084,[1]StateCodeMapping!$A$2:$B$52,2,FALSE)</f>
        <v>32</v>
      </c>
      <c r="E3084">
        <v>69197</v>
      </c>
      <c r="F3084">
        <v>3</v>
      </c>
      <c r="G3084">
        <f t="shared" si="79"/>
        <v>58125.48</v>
      </c>
    </row>
    <row r="3085" spans="1:7" x14ac:dyDescent="0.3">
      <c r="A3085">
        <v>2013</v>
      </c>
      <c r="B3085" t="str">
        <f t="shared" si="78"/>
        <v>2013.4.32</v>
      </c>
      <c r="C3085" t="s">
        <v>47</v>
      </c>
      <c r="D3085">
        <f>VLOOKUP(C3085,[1]StateCodeMapping!$A$2:$B$52,2,FALSE)</f>
        <v>32</v>
      </c>
      <c r="E3085">
        <v>69197</v>
      </c>
      <c r="F3085">
        <v>4</v>
      </c>
      <c r="G3085">
        <f t="shared" si="79"/>
        <v>69197</v>
      </c>
    </row>
    <row r="3086" spans="1:7" x14ac:dyDescent="0.3">
      <c r="A3086">
        <v>2013</v>
      </c>
      <c r="B3086" t="str">
        <f t="shared" si="78"/>
        <v>2013.5.32</v>
      </c>
      <c r="C3086" t="s">
        <v>47</v>
      </c>
      <c r="D3086">
        <f>VLOOKUP(C3086,[1]StateCodeMapping!$A$2:$B$52,2,FALSE)</f>
        <v>32</v>
      </c>
      <c r="E3086">
        <v>69197</v>
      </c>
      <c r="F3086">
        <v>5</v>
      </c>
      <c r="G3086">
        <f t="shared" si="79"/>
        <v>80268.52</v>
      </c>
    </row>
    <row r="3087" spans="1:7" x14ac:dyDescent="0.3">
      <c r="A3087">
        <v>2013</v>
      </c>
      <c r="B3087" t="str">
        <f t="shared" si="78"/>
        <v>2013.6.32</v>
      </c>
      <c r="C3087" t="s">
        <v>47</v>
      </c>
      <c r="D3087">
        <f>VLOOKUP(C3087,[1]StateCodeMapping!$A$2:$B$52,2,FALSE)</f>
        <v>32</v>
      </c>
      <c r="E3087">
        <v>69197</v>
      </c>
      <c r="F3087">
        <v>6</v>
      </c>
      <c r="G3087">
        <f t="shared" si="79"/>
        <v>91340.040000000008</v>
      </c>
    </row>
    <row r="3088" spans="1:7" x14ac:dyDescent="0.3">
      <c r="A3088">
        <v>2013</v>
      </c>
      <c r="B3088" t="str">
        <f t="shared" si="78"/>
        <v>2013.7.32</v>
      </c>
      <c r="C3088" t="s">
        <v>47</v>
      </c>
      <c r="D3088">
        <f>VLOOKUP(C3088,[1]StateCodeMapping!$A$2:$B$52,2,FALSE)</f>
        <v>32</v>
      </c>
      <c r="E3088">
        <v>69197</v>
      </c>
      <c r="F3088">
        <v>7</v>
      </c>
      <c r="G3088">
        <f t="shared" si="79"/>
        <v>102411.56</v>
      </c>
    </row>
    <row r="3089" spans="1:7" x14ac:dyDescent="0.3">
      <c r="A3089">
        <v>2013</v>
      </c>
      <c r="B3089" t="str">
        <f t="shared" si="78"/>
        <v>2013.8.32</v>
      </c>
      <c r="C3089" t="s">
        <v>47</v>
      </c>
      <c r="D3089">
        <f>VLOOKUP(C3089,[1]StateCodeMapping!$A$2:$B$52,2,FALSE)</f>
        <v>32</v>
      </c>
      <c r="E3089">
        <v>69197</v>
      </c>
      <c r="F3089">
        <v>8</v>
      </c>
      <c r="G3089">
        <f t="shared" si="79"/>
        <v>113483.08</v>
      </c>
    </row>
    <row r="3090" spans="1:7" x14ac:dyDescent="0.3">
      <c r="A3090">
        <v>2013</v>
      </c>
      <c r="B3090" t="str">
        <f t="shared" si="78"/>
        <v>2013.1.33</v>
      </c>
      <c r="C3090" t="s">
        <v>48</v>
      </c>
      <c r="D3090">
        <f>VLOOKUP(C3090,[1]StateCodeMapping!$A$2:$B$52,2,FALSE)</f>
        <v>33</v>
      </c>
      <c r="E3090">
        <v>92216</v>
      </c>
      <c r="F3090">
        <v>1</v>
      </c>
      <c r="G3090">
        <f t="shared" si="79"/>
        <v>47952.32</v>
      </c>
    </row>
    <row r="3091" spans="1:7" x14ac:dyDescent="0.3">
      <c r="A3091">
        <v>2013</v>
      </c>
      <c r="B3091" t="str">
        <f t="shared" si="78"/>
        <v>2013.2.33</v>
      </c>
      <c r="C3091" t="s">
        <v>48</v>
      </c>
      <c r="D3091">
        <f>VLOOKUP(C3091,[1]StateCodeMapping!$A$2:$B$52,2,FALSE)</f>
        <v>33</v>
      </c>
      <c r="E3091">
        <v>92216</v>
      </c>
      <c r="F3091">
        <v>2</v>
      </c>
      <c r="G3091">
        <f t="shared" si="79"/>
        <v>62706.880000000005</v>
      </c>
    </row>
    <row r="3092" spans="1:7" x14ac:dyDescent="0.3">
      <c r="A3092">
        <v>2013</v>
      </c>
      <c r="B3092" t="str">
        <f t="shared" si="78"/>
        <v>2013.3.33</v>
      </c>
      <c r="C3092" t="s">
        <v>48</v>
      </c>
      <c r="D3092">
        <f>VLOOKUP(C3092,[1]StateCodeMapping!$A$2:$B$52,2,FALSE)</f>
        <v>33</v>
      </c>
      <c r="E3092">
        <v>92216</v>
      </c>
      <c r="F3092">
        <v>3</v>
      </c>
      <c r="G3092">
        <f t="shared" si="79"/>
        <v>77461.440000000002</v>
      </c>
    </row>
    <row r="3093" spans="1:7" x14ac:dyDescent="0.3">
      <c r="A3093">
        <v>2013</v>
      </c>
      <c r="B3093" t="str">
        <f t="shared" si="78"/>
        <v>2013.4.33</v>
      </c>
      <c r="C3093" t="s">
        <v>48</v>
      </c>
      <c r="D3093">
        <f>VLOOKUP(C3093,[1]StateCodeMapping!$A$2:$B$52,2,FALSE)</f>
        <v>33</v>
      </c>
      <c r="E3093">
        <v>92216</v>
      </c>
      <c r="F3093">
        <v>4</v>
      </c>
      <c r="G3093">
        <f t="shared" si="79"/>
        <v>92216</v>
      </c>
    </row>
    <row r="3094" spans="1:7" x14ac:dyDescent="0.3">
      <c r="A3094">
        <v>2013</v>
      </c>
      <c r="B3094" t="str">
        <f t="shared" si="78"/>
        <v>2013.5.33</v>
      </c>
      <c r="C3094" t="s">
        <v>48</v>
      </c>
      <c r="D3094">
        <f>VLOOKUP(C3094,[1]StateCodeMapping!$A$2:$B$52,2,FALSE)</f>
        <v>33</v>
      </c>
      <c r="E3094">
        <v>92216</v>
      </c>
      <c r="F3094">
        <v>5</v>
      </c>
      <c r="G3094">
        <f t="shared" si="79"/>
        <v>106970.56000000001</v>
      </c>
    </row>
    <row r="3095" spans="1:7" x14ac:dyDescent="0.3">
      <c r="A3095">
        <v>2013</v>
      </c>
      <c r="B3095" t="str">
        <f t="shared" si="78"/>
        <v>2013.6.33</v>
      </c>
      <c r="C3095" t="s">
        <v>48</v>
      </c>
      <c r="D3095">
        <f>VLOOKUP(C3095,[1]StateCodeMapping!$A$2:$B$52,2,FALSE)</f>
        <v>33</v>
      </c>
      <c r="E3095">
        <v>92216</v>
      </c>
      <c r="F3095">
        <v>6</v>
      </c>
      <c r="G3095">
        <f t="shared" si="79"/>
        <v>121725.12000000001</v>
      </c>
    </row>
    <row r="3096" spans="1:7" x14ac:dyDescent="0.3">
      <c r="A3096">
        <v>2013</v>
      </c>
      <c r="B3096" t="str">
        <f t="shared" si="78"/>
        <v>2013.7.33</v>
      </c>
      <c r="C3096" t="s">
        <v>48</v>
      </c>
      <c r="D3096">
        <f>VLOOKUP(C3096,[1]StateCodeMapping!$A$2:$B$52,2,FALSE)</f>
        <v>33</v>
      </c>
      <c r="E3096">
        <v>92216</v>
      </c>
      <c r="F3096">
        <v>7</v>
      </c>
      <c r="G3096">
        <f t="shared" si="79"/>
        <v>136479.67999999999</v>
      </c>
    </row>
    <row r="3097" spans="1:7" x14ac:dyDescent="0.3">
      <c r="A3097">
        <v>2013</v>
      </c>
      <c r="B3097" t="str">
        <f t="shared" si="78"/>
        <v>2013.8.33</v>
      </c>
      <c r="C3097" t="s">
        <v>48</v>
      </c>
      <c r="D3097">
        <f>VLOOKUP(C3097,[1]StateCodeMapping!$A$2:$B$52,2,FALSE)</f>
        <v>33</v>
      </c>
      <c r="E3097">
        <v>92216</v>
      </c>
      <c r="F3097">
        <v>8</v>
      </c>
      <c r="G3097">
        <f t="shared" si="79"/>
        <v>151234.24000000002</v>
      </c>
    </row>
    <row r="3098" spans="1:7" x14ac:dyDescent="0.3">
      <c r="A3098">
        <v>2013</v>
      </c>
      <c r="B3098" t="str">
        <f t="shared" si="78"/>
        <v>2013.1.34</v>
      </c>
      <c r="C3098" t="s">
        <v>49</v>
      </c>
      <c r="D3098">
        <f>VLOOKUP(C3098,[1]StateCodeMapping!$A$2:$B$52,2,FALSE)</f>
        <v>34</v>
      </c>
      <c r="E3098">
        <v>102552</v>
      </c>
      <c r="F3098">
        <v>1</v>
      </c>
      <c r="G3098">
        <f t="shared" si="79"/>
        <v>53327.040000000001</v>
      </c>
    </row>
    <row r="3099" spans="1:7" x14ac:dyDescent="0.3">
      <c r="A3099">
        <v>2013</v>
      </c>
      <c r="B3099" t="str">
        <f t="shared" si="78"/>
        <v>2013.2.34</v>
      </c>
      <c r="C3099" t="s">
        <v>49</v>
      </c>
      <c r="D3099">
        <f>VLOOKUP(C3099,[1]StateCodeMapping!$A$2:$B$52,2,FALSE)</f>
        <v>34</v>
      </c>
      <c r="E3099">
        <v>102552</v>
      </c>
      <c r="F3099">
        <v>2</v>
      </c>
      <c r="G3099">
        <f t="shared" si="79"/>
        <v>69735.360000000001</v>
      </c>
    </row>
    <row r="3100" spans="1:7" x14ac:dyDescent="0.3">
      <c r="A3100">
        <v>2013</v>
      </c>
      <c r="B3100" t="str">
        <f t="shared" si="78"/>
        <v>2013.3.34</v>
      </c>
      <c r="C3100" t="s">
        <v>49</v>
      </c>
      <c r="D3100">
        <f>VLOOKUP(C3100,[1]StateCodeMapping!$A$2:$B$52,2,FALSE)</f>
        <v>34</v>
      </c>
      <c r="E3100">
        <v>102552</v>
      </c>
      <c r="F3100">
        <v>3</v>
      </c>
      <c r="G3100">
        <f t="shared" si="79"/>
        <v>86143.680000000008</v>
      </c>
    </row>
    <row r="3101" spans="1:7" x14ac:dyDescent="0.3">
      <c r="A3101">
        <v>2013</v>
      </c>
      <c r="B3101" t="str">
        <f t="shared" si="78"/>
        <v>2013.4.34</v>
      </c>
      <c r="C3101" t="s">
        <v>49</v>
      </c>
      <c r="D3101">
        <f>VLOOKUP(C3101,[1]StateCodeMapping!$A$2:$B$52,2,FALSE)</f>
        <v>34</v>
      </c>
      <c r="E3101">
        <v>102552</v>
      </c>
      <c r="F3101">
        <v>4</v>
      </c>
      <c r="G3101">
        <f t="shared" si="79"/>
        <v>102552</v>
      </c>
    </row>
    <row r="3102" spans="1:7" x14ac:dyDescent="0.3">
      <c r="A3102">
        <v>2013</v>
      </c>
      <c r="B3102" t="str">
        <f t="shared" si="78"/>
        <v>2013.5.34</v>
      </c>
      <c r="C3102" t="s">
        <v>49</v>
      </c>
      <c r="D3102">
        <f>VLOOKUP(C3102,[1]StateCodeMapping!$A$2:$B$52,2,FALSE)</f>
        <v>34</v>
      </c>
      <c r="E3102">
        <v>102552</v>
      </c>
      <c r="F3102">
        <v>5</v>
      </c>
      <c r="G3102">
        <f t="shared" si="79"/>
        <v>118960.32000000002</v>
      </c>
    </row>
    <row r="3103" spans="1:7" x14ac:dyDescent="0.3">
      <c r="A3103">
        <v>2013</v>
      </c>
      <c r="B3103" t="str">
        <f t="shared" si="78"/>
        <v>2013.6.34</v>
      </c>
      <c r="C3103" t="s">
        <v>49</v>
      </c>
      <c r="D3103">
        <f>VLOOKUP(C3103,[1]StateCodeMapping!$A$2:$B$52,2,FALSE)</f>
        <v>34</v>
      </c>
      <c r="E3103">
        <v>102552</v>
      </c>
      <c r="F3103">
        <v>6</v>
      </c>
      <c r="G3103">
        <f t="shared" si="79"/>
        <v>135368.64000000001</v>
      </c>
    </row>
    <row r="3104" spans="1:7" x14ac:dyDescent="0.3">
      <c r="A3104">
        <v>2013</v>
      </c>
      <c r="B3104" t="str">
        <f t="shared" si="78"/>
        <v>2013.7.34</v>
      </c>
      <c r="C3104" t="s">
        <v>49</v>
      </c>
      <c r="D3104">
        <f>VLOOKUP(C3104,[1]StateCodeMapping!$A$2:$B$52,2,FALSE)</f>
        <v>34</v>
      </c>
      <c r="E3104">
        <v>102552</v>
      </c>
      <c r="F3104">
        <v>7</v>
      </c>
      <c r="G3104">
        <f t="shared" si="79"/>
        <v>151776.95999999999</v>
      </c>
    </row>
    <row r="3105" spans="1:7" x14ac:dyDescent="0.3">
      <c r="A3105">
        <v>2013</v>
      </c>
      <c r="B3105" t="str">
        <f t="shared" si="78"/>
        <v>2013.8.34</v>
      </c>
      <c r="C3105" t="s">
        <v>49</v>
      </c>
      <c r="D3105">
        <f>VLOOKUP(C3105,[1]StateCodeMapping!$A$2:$B$52,2,FALSE)</f>
        <v>34</v>
      </c>
      <c r="E3105">
        <v>102552</v>
      </c>
      <c r="F3105">
        <v>8</v>
      </c>
      <c r="G3105">
        <f t="shared" si="79"/>
        <v>168185.28</v>
      </c>
    </row>
    <row r="3106" spans="1:7" x14ac:dyDescent="0.3">
      <c r="A3106">
        <v>2013</v>
      </c>
      <c r="B3106" t="str">
        <f t="shared" si="78"/>
        <v>2013.1.35</v>
      </c>
      <c r="C3106" t="s">
        <v>50</v>
      </c>
      <c r="D3106">
        <f>VLOOKUP(C3106,[1]StateCodeMapping!$A$2:$B$52,2,FALSE)</f>
        <v>35</v>
      </c>
      <c r="E3106">
        <v>55446</v>
      </c>
      <c r="F3106">
        <v>1</v>
      </c>
      <c r="G3106">
        <f t="shared" si="79"/>
        <v>28831.920000000002</v>
      </c>
    </row>
    <row r="3107" spans="1:7" x14ac:dyDescent="0.3">
      <c r="A3107">
        <v>2013</v>
      </c>
      <c r="B3107" t="str">
        <f t="shared" si="78"/>
        <v>2013.2.35</v>
      </c>
      <c r="C3107" t="s">
        <v>50</v>
      </c>
      <c r="D3107">
        <f>VLOOKUP(C3107,[1]StateCodeMapping!$A$2:$B$52,2,FALSE)</f>
        <v>35</v>
      </c>
      <c r="E3107">
        <v>55446</v>
      </c>
      <c r="F3107">
        <v>2</v>
      </c>
      <c r="G3107">
        <f t="shared" si="79"/>
        <v>37703.280000000006</v>
      </c>
    </row>
    <row r="3108" spans="1:7" x14ac:dyDescent="0.3">
      <c r="A3108">
        <v>2013</v>
      </c>
      <c r="B3108" t="str">
        <f t="shared" si="78"/>
        <v>2013.3.35</v>
      </c>
      <c r="C3108" t="s">
        <v>50</v>
      </c>
      <c r="D3108">
        <f>VLOOKUP(C3108,[1]StateCodeMapping!$A$2:$B$52,2,FALSE)</f>
        <v>35</v>
      </c>
      <c r="E3108">
        <v>55446</v>
      </c>
      <c r="F3108">
        <v>3</v>
      </c>
      <c r="G3108">
        <f t="shared" si="79"/>
        <v>46574.640000000007</v>
      </c>
    </row>
    <row r="3109" spans="1:7" x14ac:dyDescent="0.3">
      <c r="A3109">
        <v>2013</v>
      </c>
      <c r="B3109" t="str">
        <f t="shared" si="78"/>
        <v>2013.4.35</v>
      </c>
      <c r="C3109" t="s">
        <v>50</v>
      </c>
      <c r="D3109">
        <f>VLOOKUP(C3109,[1]StateCodeMapping!$A$2:$B$52,2,FALSE)</f>
        <v>35</v>
      </c>
      <c r="E3109">
        <v>55446</v>
      </c>
      <c r="F3109">
        <v>4</v>
      </c>
      <c r="G3109">
        <f t="shared" si="79"/>
        <v>55446</v>
      </c>
    </row>
    <row r="3110" spans="1:7" x14ac:dyDescent="0.3">
      <c r="A3110">
        <v>2013</v>
      </c>
      <c r="B3110" t="str">
        <f t="shared" si="78"/>
        <v>2013.5.35</v>
      </c>
      <c r="C3110" t="s">
        <v>50</v>
      </c>
      <c r="D3110">
        <f>VLOOKUP(C3110,[1]StateCodeMapping!$A$2:$B$52,2,FALSE)</f>
        <v>35</v>
      </c>
      <c r="E3110">
        <v>55446</v>
      </c>
      <c r="F3110">
        <v>5</v>
      </c>
      <c r="G3110">
        <f t="shared" si="79"/>
        <v>64317.360000000008</v>
      </c>
    </row>
    <row r="3111" spans="1:7" x14ac:dyDescent="0.3">
      <c r="A3111">
        <v>2013</v>
      </c>
      <c r="B3111" t="str">
        <f t="shared" si="78"/>
        <v>2013.6.35</v>
      </c>
      <c r="C3111" t="s">
        <v>50</v>
      </c>
      <c r="D3111">
        <f>VLOOKUP(C3111,[1]StateCodeMapping!$A$2:$B$52,2,FALSE)</f>
        <v>35</v>
      </c>
      <c r="E3111">
        <v>55446</v>
      </c>
      <c r="F3111">
        <v>6</v>
      </c>
      <c r="G3111">
        <f t="shared" si="79"/>
        <v>73188.72</v>
      </c>
    </row>
    <row r="3112" spans="1:7" x14ac:dyDescent="0.3">
      <c r="A3112">
        <v>2013</v>
      </c>
      <c r="B3112" t="str">
        <f t="shared" si="78"/>
        <v>2013.7.35</v>
      </c>
      <c r="C3112" t="s">
        <v>50</v>
      </c>
      <c r="D3112">
        <f>VLOOKUP(C3112,[1]StateCodeMapping!$A$2:$B$52,2,FALSE)</f>
        <v>35</v>
      </c>
      <c r="E3112">
        <v>55446</v>
      </c>
      <c r="F3112">
        <v>7</v>
      </c>
      <c r="G3112">
        <f t="shared" si="79"/>
        <v>82060.08</v>
      </c>
    </row>
    <row r="3113" spans="1:7" x14ac:dyDescent="0.3">
      <c r="A3113">
        <v>2013</v>
      </c>
      <c r="B3113" t="str">
        <f t="shared" si="78"/>
        <v>2013.8.35</v>
      </c>
      <c r="C3113" t="s">
        <v>50</v>
      </c>
      <c r="D3113">
        <f>VLOOKUP(C3113,[1]StateCodeMapping!$A$2:$B$52,2,FALSE)</f>
        <v>35</v>
      </c>
      <c r="E3113">
        <v>55446</v>
      </c>
      <c r="F3113">
        <v>8</v>
      </c>
      <c r="G3113">
        <f t="shared" si="79"/>
        <v>90931.44</v>
      </c>
    </row>
    <row r="3114" spans="1:7" x14ac:dyDescent="0.3">
      <c r="A3114">
        <v>2013</v>
      </c>
      <c r="B3114" t="str">
        <f t="shared" si="78"/>
        <v>2013.1.36</v>
      </c>
      <c r="C3114" t="s">
        <v>51</v>
      </c>
      <c r="D3114">
        <f>VLOOKUP(C3114,[1]StateCodeMapping!$A$2:$B$52,2,FALSE)</f>
        <v>36</v>
      </c>
      <c r="E3114">
        <v>82222</v>
      </c>
      <c r="F3114">
        <v>1</v>
      </c>
      <c r="G3114">
        <f t="shared" si="79"/>
        <v>42755.44</v>
      </c>
    </row>
    <row r="3115" spans="1:7" x14ac:dyDescent="0.3">
      <c r="A3115">
        <v>2013</v>
      </c>
      <c r="B3115" t="str">
        <f t="shared" si="78"/>
        <v>2013.2.36</v>
      </c>
      <c r="C3115" t="s">
        <v>51</v>
      </c>
      <c r="D3115">
        <f>VLOOKUP(C3115,[1]StateCodeMapping!$A$2:$B$52,2,FALSE)</f>
        <v>36</v>
      </c>
      <c r="E3115">
        <v>82222</v>
      </c>
      <c r="F3115">
        <v>2</v>
      </c>
      <c r="G3115">
        <f t="shared" si="79"/>
        <v>55910.960000000006</v>
      </c>
    </row>
    <row r="3116" spans="1:7" x14ac:dyDescent="0.3">
      <c r="A3116">
        <v>2013</v>
      </c>
      <c r="B3116" t="str">
        <f t="shared" si="78"/>
        <v>2013.3.36</v>
      </c>
      <c r="C3116" t="s">
        <v>51</v>
      </c>
      <c r="D3116">
        <f>VLOOKUP(C3116,[1]StateCodeMapping!$A$2:$B$52,2,FALSE)</f>
        <v>36</v>
      </c>
      <c r="E3116">
        <v>82222</v>
      </c>
      <c r="F3116">
        <v>3</v>
      </c>
      <c r="G3116">
        <f t="shared" si="79"/>
        <v>69066.48000000001</v>
      </c>
    </row>
    <row r="3117" spans="1:7" x14ac:dyDescent="0.3">
      <c r="A3117">
        <v>2013</v>
      </c>
      <c r="B3117" t="str">
        <f t="shared" si="78"/>
        <v>2013.4.36</v>
      </c>
      <c r="C3117" t="s">
        <v>51</v>
      </c>
      <c r="D3117">
        <f>VLOOKUP(C3117,[1]StateCodeMapping!$A$2:$B$52,2,FALSE)</f>
        <v>36</v>
      </c>
      <c r="E3117">
        <v>82222</v>
      </c>
      <c r="F3117">
        <v>4</v>
      </c>
      <c r="G3117">
        <f t="shared" si="79"/>
        <v>82222</v>
      </c>
    </row>
    <row r="3118" spans="1:7" x14ac:dyDescent="0.3">
      <c r="A3118">
        <v>2013</v>
      </c>
      <c r="B3118" t="str">
        <f t="shared" si="78"/>
        <v>2013.5.36</v>
      </c>
      <c r="C3118" t="s">
        <v>51</v>
      </c>
      <c r="D3118">
        <f>VLOOKUP(C3118,[1]StateCodeMapping!$A$2:$B$52,2,FALSE)</f>
        <v>36</v>
      </c>
      <c r="E3118">
        <v>82222</v>
      </c>
      <c r="F3118">
        <v>5</v>
      </c>
      <c r="G3118">
        <f t="shared" si="79"/>
        <v>95377.520000000019</v>
      </c>
    </row>
    <row r="3119" spans="1:7" x14ac:dyDescent="0.3">
      <c r="A3119">
        <v>2013</v>
      </c>
      <c r="B3119" t="str">
        <f t="shared" si="78"/>
        <v>2013.6.36</v>
      </c>
      <c r="C3119" t="s">
        <v>51</v>
      </c>
      <c r="D3119">
        <f>VLOOKUP(C3119,[1]StateCodeMapping!$A$2:$B$52,2,FALSE)</f>
        <v>36</v>
      </c>
      <c r="E3119">
        <v>82222</v>
      </c>
      <c r="F3119">
        <v>6</v>
      </c>
      <c r="G3119">
        <f t="shared" si="79"/>
        <v>108533.04000000001</v>
      </c>
    </row>
    <row r="3120" spans="1:7" x14ac:dyDescent="0.3">
      <c r="A3120">
        <v>2013</v>
      </c>
      <c r="B3120" t="str">
        <f t="shared" si="78"/>
        <v>2013.7.36</v>
      </c>
      <c r="C3120" t="s">
        <v>51</v>
      </c>
      <c r="D3120">
        <f>VLOOKUP(C3120,[1]StateCodeMapping!$A$2:$B$52,2,FALSE)</f>
        <v>36</v>
      </c>
      <c r="E3120">
        <v>82222</v>
      </c>
      <c r="F3120">
        <v>7</v>
      </c>
      <c r="G3120">
        <f t="shared" si="79"/>
        <v>121688.56</v>
      </c>
    </row>
    <row r="3121" spans="1:7" x14ac:dyDescent="0.3">
      <c r="A3121">
        <v>2013</v>
      </c>
      <c r="B3121" t="str">
        <f t="shared" si="78"/>
        <v>2013.8.36</v>
      </c>
      <c r="C3121" t="s">
        <v>51</v>
      </c>
      <c r="D3121">
        <f>VLOOKUP(C3121,[1]StateCodeMapping!$A$2:$B$52,2,FALSE)</f>
        <v>36</v>
      </c>
      <c r="E3121">
        <v>82222</v>
      </c>
      <c r="F3121">
        <v>8</v>
      </c>
      <c r="G3121">
        <f t="shared" si="79"/>
        <v>134844.08000000002</v>
      </c>
    </row>
    <row r="3122" spans="1:7" x14ac:dyDescent="0.3">
      <c r="A3122">
        <v>2013</v>
      </c>
      <c r="B3122" t="str">
        <f t="shared" si="78"/>
        <v>2013.1.37</v>
      </c>
      <c r="C3122" t="s">
        <v>52</v>
      </c>
      <c r="D3122">
        <f>VLOOKUP(C3122,[1]StateCodeMapping!$A$2:$B$52,2,FALSE)</f>
        <v>37</v>
      </c>
      <c r="E3122">
        <v>66978</v>
      </c>
      <c r="F3122">
        <v>1</v>
      </c>
      <c r="G3122">
        <f t="shared" si="79"/>
        <v>34828.559999999998</v>
      </c>
    </row>
    <row r="3123" spans="1:7" x14ac:dyDescent="0.3">
      <c r="A3123">
        <v>2013</v>
      </c>
      <c r="B3123" t="str">
        <f t="shared" si="78"/>
        <v>2013.2.37</v>
      </c>
      <c r="C3123" t="s">
        <v>52</v>
      </c>
      <c r="D3123">
        <f>VLOOKUP(C3123,[1]StateCodeMapping!$A$2:$B$52,2,FALSE)</f>
        <v>37</v>
      </c>
      <c r="E3123">
        <v>66978</v>
      </c>
      <c r="F3123">
        <v>2</v>
      </c>
      <c r="G3123">
        <f t="shared" si="79"/>
        <v>45545.04</v>
      </c>
    </row>
    <row r="3124" spans="1:7" x14ac:dyDescent="0.3">
      <c r="A3124">
        <v>2013</v>
      </c>
      <c r="B3124" t="str">
        <f t="shared" si="78"/>
        <v>2013.3.37</v>
      </c>
      <c r="C3124" t="s">
        <v>52</v>
      </c>
      <c r="D3124">
        <f>VLOOKUP(C3124,[1]StateCodeMapping!$A$2:$B$52,2,FALSE)</f>
        <v>37</v>
      </c>
      <c r="E3124">
        <v>66978</v>
      </c>
      <c r="F3124">
        <v>3</v>
      </c>
      <c r="G3124">
        <f t="shared" si="79"/>
        <v>56261.520000000004</v>
      </c>
    </row>
    <row r="3125" spans="1:7" x14ac:dyDescent="0.3">
      <c r="A3125">
        <v>2013</v>
      </c>
      <c r="B3125" t="str">
        <f t="shared" si="78"/>
        <v>2013.4.37</v>
      </c>
      <c r="C3125" t="s">
        <v>52</v>
      </c>
      <c r="D3125">
        <f>VLOOKUP(C3125,[1]StateCodeMapping!$A$2:$B$52,2,FALSE)</f>
        <v>37</v>
      </c>
      <c r="E3125">
        <v>66978</v>
      </c>
      <c r="F3125">
        <v>4</v>
      </c>
      <c r="G3125">
        <f t="shared" si="79"/>
        <v>66978</v>
      </c>
    </row>
    <row r="3126" spans="1:7" x14ac:dyDescent="0.3">
      <c r="A3126">
        <v>2013</v>
      </c>
      <c r="B3126" t="str">
        <f t="shared" si="78"/>
        <v>2013.5.37</v>
      </c>
      <c r="C3126" t="s">
        <v>52</v>
      </c>
      <c r="D3126">
        <f>VLOOKUP(C3126,[1]StateCodeMapping!$A$2:$B$52,2,FALSE)</f>
        <v>37</v>
      </c>
      <c r="E3126">
        <v>66978</v>
      </c>
      <c r="F3126">
        <v>5</v>
      </c>
      <c r="G3126">
        <f t="shared" si="79"/>
        <v>77694.48000000001</v>
      </c>
    </row>
    <row r="3127" spans="1:7" x14ac:dyDescent="0.3">
      <c r="A3127">
        <v>2013</v>
      </c>
      <c r="B3127" t="str">
        <f t="shared" si="78"/>
        <v>2013.6.37</v>
      </c>
      <c r="C3127" t="s">
        <v>52</v>
      </c>
      <c r="D3127">
        <f>VLOOKUP(C3127,[1]StateCodeMapping!$A$2:$B$52,2,FALSE)</f>
        <v>37</v>
      </c>
      <c r="E3127">
        <v>66978</v>
      </c>
      <c r="F3127">
        <v>6</v>
      </c>
      <c r="G3127">
        <f t="shared" si="79"/>
        <v>88410.96</v>
      </c>
    </row>
    <row r="3128" spans="1:7" x14ac:dyDescent="0.3">
      <c r="A3128">
        <v>2013</v>
      </c>
      <c r="B3128" t="str">
        <f t="shared" si="78"/>
        <v>2013.7.37</v>
      </c>
      <c r="C3128" t="s">
        <v>52</v>
      </c>
      <c r="D3128">
        <f>VLOOKUP(C3128,[1]StateCodeMapping!$A$2:$B$52,2,FALSE)</f>
        <v>37</v>
      </c>
      <c r="E3128">
        <v>66978</v>
      </c>
      <c r="F3128">
        <v>7</v>
      </c>
      <c r="G3128">
        <f t="shared" si="79"/>
        <v>99127.44</v>
      </c>
    </row>
    <row r="3129" spans="1:7" x14ac:dyDescent="0.3">
      <c r="A3129">
        <v>2013</v>
      </c>
      <c r="B3129" t="str">
        <f t="shared" si="78"/>
        <v>2013.8.37</v>
      </c>
      <c r="C3129" t="s">
        <v>52</v>
      </c>
      <c r="D3129">
        <f>VLOOKUP(C3129,[1]StateCodeMapping!$A$2:$B$52,2,FALSE)</f>
        <v>37</v>
      </c>
      <c r="E3129">
        <v>66978</v>
      </c>
      <c r="F3129">
        <v>8</v>
      </c>
      <c r="G3129">
        <f t="shared" si="79"/>
        <v>109843.92000000001</v>
      </c>
    </row>
    <row r="3130" spans="1:7" x14ac:dyDescent="0.3">
      <c r="A3130">
        <v>2013</v>
      </c>
      <c r="B3130" t="str">
        <f t="shared" si="78"/>
        <v>2013.1.38</v>
      </c>
      <c r="C3130" t="s">
        <v>53</v>
      </c>
      <c r="D3130">
        <f>VLOOKUP(C3130,[1]StateCodeMapping!$A$2:$B$52,2,FALSE)</f>
        <v>38</v>
      </c>
      <c r="E3130">
        <v>78295</v>
      </c>
      <c r="F3130">
        <v>1</v>
      </c>
      <c r="G3130">
        <f t="shared" si="79"/>
        <v>40713.4</v>
      </c>
    </row>
    <row r="3131" spans="1:7" x14ac:dyDescent="0.3">
      <c r="A3131">
        <v>2013</v>
      </c>
      <c r="B3131" t="str">
        <f t="shared" si="78"/>
        <v>2013.2.38</v>
      </c>
      <c r="C3131" t="s">
        <v>53</v>
      </c>
      <c r="D3131">
        <f>VLOOKUP(C3131,[1]StateCodeMapping!$A$2:$B$52,2,FALSE)</f>
        <v>38</v>
      </c>
      <c r="E3131">
        <v>78295</v>
      </c>
      <c r="F3131">
        <v>2</v>
      </c>
      <c r="G3131">
        <f t="shared" si="79"/>
        <v>53240.600000000006</v>
      </c>
    </row>
    <row r="3132" spans="1:7" x14ac:dyDescent="0.3">
      <c r="A3132">
        <v>2013</v>
      </c>
      <c r="B3132" t="str">
        <f t="shared" si="78"/>
        <v>2013.3.38</v>
      </c>
      <c r="C3132" t="s">
        <v>53</v>
      </c>
      <c r="D3132">
        <f>VLOOKUP(C3132,[1]StateCodeMapping!$A$2:$B$52,2,FALSE)</f>
        <v>38</v>
      </c>
      <c r="E3132">
        <v>78295</v>
      </c>
      <c r="F3132">
        <v>3</v>
      </c>
      <c r="G3132">
        <f t="shared" si="79"/>
        <v>65767.8</v>
      </c>
    </row>
    <row r="3133" spans="1:7" x14ac:dyDescent="0.3">
      <c r="A3133">
        <v>2013</v>
      </c>
      <c r="B3133" t="str">
        <f t="shared" si="78"/>
        <v>2013.4.38</v>
      </c>
      <c r="C3133" t="s">
        <v>53</v>
      </c>
      <c r="D3133">
        <f>VLOOKUP(C3133,[1]StateCodeMapping!$A$2:$B$52,2,FALSE)</f>
        <v>38</v>
      </c>
      <c r="E3133">
        <v>78295</v>
      </c>
      <c r="F3133">
        <v>4</v>
      </c>
      <c r="G3133">
        <f t="shared" si="79"/>
        <v>78295</v>
      </c>
    </row>
    <row r="3134" spans="1:7" x14ac:dyDescent="0.3">
      <c r="A3134">
        <v>2013</v>
      </c>
      <c r="B3134" t="str">
        <f t="shared" si="78"/>
        <v>2013.5.38</v>
      </c>
      <c r="C3134" t="s">
        <v>53</v>
      </c>
      <c r="D3134">
        <f>VLOOKUP(C3134,[1]StateCodeMapping!$A$2:$B$52,2,FALSE)</f>
        <v>38</v>
      </c>
      <c r="E3134">
        <v>78295</v>
      </c>
      <c r="F3134">
        <v>5</v>
      </c>
      <c r="G3134">
        <f t="shared" si="79"/>
        <v>90822.200000000012</v>
      </c>
    </row>
    <row r="3135" spans="1:7" x14ac:dyDescent="0.3">
      <c r="A3135">
        <v>2013</v>
      </c>
      <c r="B3135" t="str">
        <f t="shared" si="78"/>
        <v>2013.6.38</v>
      </c>
      <c r="C3135" t="s">
        <v>53</v>
      </c>
      <c r="D3135">
        <f>VLOOKUP(C3135,[1]StateCodeMapping!$A$2:$B$52,2,FALSE)</f>
        <v>38</v>
      </c>
      <c r="E3135">
        <v>78295</v>
      </c>
      <c r="F3135">
        <v>6</v>
      </c>
      <c r="G3135">
        <f t="shared" si="79"/>
        <v>103349.40000000001</v>
      </c>
    </row>
    <row r="3136" spans="1:7" x14ac:dyDescent="0.3">
      <c r="A3136">
        <v>2013</v>
      </c>
      <c r="B3136" t="str">
        <f t="shared" si="78"/>
        <v>2013.7.38</v>
      </c>
      <c r="C3136" t="s">
        <v>53</v>
      </c>
      <c r="D3136">
        <f>VLOOKUP(C3136,[1]StateCodeMapping!$A$2:$B$52,2,FALSE)</f>
        <v>38</v>
      </c>
      <c r="E3136">
        <v>78295</v>
      </c>
      <c r="F3136">
        <v>7</v>
      </c>
      <c r="G3136">
        <f t="shared" si="79"/>
        <v>115876.6</v>
      </c>
    </row>
    <row r="3137" spans="1:7" x14ac:dyDescent="0.3">
      <c r="A3137">
        <v>2013</v>
      </c>
      <c r="B3137" t="str">
        <f t="shared" si="78"/>
        <v>2013.8.38</v>
      </c>
      <c r="C3137" t="s">
        <v>53</v>
      </c>
      <c r="D3137">
        <f>VLOOKUP(C3137,[1]StateCodeMapping!$A$2:$B$52,2,FALSE)</f>
        <v>38</v>
      </c>
      <c r="E3137">
        <v>78295</v>
      </c>
      <c r="F3137">
        <v>8</v>
      </c>
      <c r="G3137">
        <f t="shared" si="79"/>
        <v>128403.8</v>
      </c>
    </row>
    <row r="3138" spans="1:7" x14ac:dyDescent="0.3">
      <c r="A3138">
        <v>2013</v>
      </c>
      <c r="B3138" t="str">
        <f t="shared" ref="B3138:B3201" si="80">A3138&amp;"."&amp;F3138&amp;"."&amp;D3138</f>
        <v>2013.1.39</v>
      </c>
      <c r="C3138" t="s">
        <v>54</v>
      </c>
      <c r="D3138">
        <f>VLOOKUP(C3138,[1]StateCodeMapping!$A$2:$B$52,2,FALSE)</f>
        <v>39</v>
      </c>
      <c r="E3138">
        <v>72732</v>
      </c>
      <c r="F3138">
        <v>1</v>
      </c>
      <c r="G3138">
        <f t="shared" ref="G3138:G3201" si="81">E3138*(0.52+(F3138-1)*0.16)</f>
        <v>37820.639999999999</v>
      </c>
    </row>
    <row r="3139" spans="1:7" x14ac:dyDescent="0.3">
      <c r="A3139">
        <v>2013</v>
      </c>
      <c r="B3139" t="str">
        <f t="shared" si="80"/>
        <v>2013.2.39</v>
      </c>
      <c r="C3139" t="s">
        <v>54</v>
      </c>
      <c r="D3139">
        <f>VLOOKUP(C3139,[1]StateCodeMapping!$A$2:$B$52,2,FALSE)</f>
        <v>39</v>
      </c>
      <c r="E3139">
        <v>72732</v>
      </c>
      <c r="F3139">
        <v>2</v>
      </c>
      <c r="G3139">
        <f t="shared" si="81"/>
        <v>49457.760000000002</v>
      </c>
    </row>
    <row r="3140" spans="1:7" x14ac:dyDescent="0.3">
      <c r="A3140">
        <v>2013</v>
      </c>
      <c r="B3140" t="str">
        <f t="shared" si="80"/>
        <v>2013.3.39</v>
      </c>
      <c r="C3140" t="s">
        <v>54</v>
      </c>
      <c r="D3140">
        <f>VLOOKUP(C3140,[1]StateCodeMapping!$A$2:$B$52,2,FALSE)</f>
        <v>39</v>
      </c>
      <c r="E3140">
        <v>72732</v>
      </c>
      <c r="F3140">
        <v>3</v>
      </c>
      <c r="G3140">
        <f t="shared" si="81"/>
        <v>61094.880000000005</v>
      </c>
    </row>
    <row r="3141" spans="1:7" x14ac:dyDescent="0.3">
      <c r="A3141">
        <v>2013</v>
      </c>
      <c r="B3141" t="str">
        <f t="shared" si="80"/>
        <v>2013.4.39</v>
      </c>
      <c r="C3141" t="s">
        <v>54</v>
      </c>
      <c r="D3141">
        <f>VLOOKUP(C3141,[1]StateCodeMapping!$A$2:$B$52,2,FALSE)</f>
        <v>39</v>
      </c>
      <c r="E3141">
        <v>72732</v>
      </c>
      <c r="F3141">
        <v>4</v>
      </c>
      <c r="G3141">
        <f t="shared" si="81"/>
        <v>72732</v>
      </c>
    </row>
    <row r="3142" spans="1:7" x14ac:dyDescent="0.3">
      <c r="A3142">
        <v>2013</v>
      </c>
      <c r="B3142" t="str">
        <f t="shared" si="80"/>
        <v>2013.5.39</v>
      </c>
      <c r="C3142" t="s">
        <v>54</v>
      </c>
      <c r="D3142">
        <f>VLOOKUP(C3142,[1]StateCodeMapping!$A$2:$B$52,2,FALSE)</f>
        <v>39</v>
      </c>
      <c r="E3142">
        <v>72732</v>
      </c>
      <c r="F3142">
        <v>5</v>
      </c>
      <c r="G3142">
        <f t="shared" si="81"/>
        <v>84369.12000000001</v>
      </c>
    </row>
    <row r="3143" spans="1:7" x14ac:dyDescent="0.3">
      <c r="A3143">
        <v>2013</v>
      </c>
      <c r="B3143" t="str">
        <f t="shared" si="80"/>
        <v>2013.6.39</v>
      </c>
      <c r="C3143" t="s">
        <v>54</v>
      </c>
      <c r="D3143">
        <f>VLOOKUP(C3143,[1]StateCodeMapping!$A$2:$B$52,2,FALSE)</f>
        <v>39</v>
      </c>
      <c r="E3143">
        <v>72732</v>
      </c>
      <c r="F3143">
        <v>6</v>
      </c>
      <c r="G3143">
        <f t="shared" si="81"/>
        <v>96006.24</v>
      </c>
    </row>
    <row r="3144" spans="1:7" x14ac:dyDescent="0.3">
      <c r="A3144">
        <v>2013</v>
      </c>
      <c r="B3144" t="str">
        <f t="shared" si="80"/>
        <v>2013.7.39</v>
      </c>
      <c r="C3144" t="s">
        <v>54</v>
      </c>
      <c r="D3144">
        <f>VLOOKUP(C3144,[1]StateCodeMapping!$A$2:$B$52,2,FALSE)</f>
        <v>39</v>
      </c>
      <c r="E3144">
        <v>72732</v>
      </c>
      <c r="F3144">
        <v>7</v>
      </c>
      <c r="G3144">
        <f t="shared" si="81"/>
        <v>107643.36</v>
      </c>
    </row>
    <row r="3145" spans="1:7" x14ac:dyDescent="0.3">
      <c r="A3145">
        <v>2013</v>
      </c>
      <c r="B3145" t="str">
        <f t="shared" si="80"/>
        <v>2013.8.39</v>
      </c>
      <c r="C3145" t="s">
        <v>54</v>
      </c>
      <c r="D3145">
        <f>VLOOKUP(C3145,[1]StateCodeMapping!$A$2:$B$52,2,FALSE)</f>
        <v>39</v>
      </c>
      <c r="E3145">
        <v>72732</v>
      </c>
      <c r="F3145">
        <v>8</v>
      </c>
      <c r="G3145">
        <f t="shared" si="81"/>
        <v>119280.48000000001</v>
      </c>
    </row>
    <row r="3146" spans="1:7" x14ac:dyDescent="0.3">
      <c r="A3146">
        <v>2013</v>
      </c>
      <c r="B3146" t="str">
        <f t="shared" si="80"/>
        <v>2013.1.40</v>
      </c>
      <c r="C3146" t="s">
        <v>55</v>
      </c>
      <c r="D3146">
        <f>VLOOKUP(C3146,[1]StateCodeMapping!$A$2:$B$52,2,FALSE)</f>
        <v>40</v>
      </c>
      <c r="E3146">
        <v>61941</v>
      </c>
      <c r="F3146">
        <v>1</v>
      </c>
      <c r="G3146">
        <f t="shared" si="81"/>
        <v>32209.32</v>
      </c>
    </row>
    <row r="3147" spans="1:7" x14ac:dyDescent="0.3">
      <c r="A3147">
        <v>2013</v>
      </c>
      <c r="B3147" t="str">
        <f t="shared" si="80"/>
        <v>2013.2.40</v>
      </c>
      <c r="C3147" t="s">
        <v>55</v>
      </c>
      <c r="D3147">
        <f>VLOOKUP(C3147,[1]StateCodeMapping!$A$2:$B$52,2,FALSE)</f>
        <v>40</v>
      </c>
      <c r="E3147">
        <v>61941</v>
      </c>
      <c r="F3147">
        <v>2</v>
      </c>
      <c r="G3147">
        <f t="shared" si="81"/>
        <v>42119.880000000005</v>
      </c>
    </row>
    <row r="3148" spans="1:7" x14ac:dyDescent="0.3">
      <c r="A3148">
        <v>2013</v>
      </c>
      <c r="B3148" t="str">
        <f t="shared" si="80"/>
        <v>2013.3.40</v>
      </c>
      <c r="C3148" t="s">
        <v>55</v>
      </c>
      <c r="D3148">
        <f>VLOOKUP(C3148,[1]StateCodeMapping!$A$2:$B$52,2,FALSE)</f>
        <v>40</v>
      </c>
      <c r="E3148">
        <v>61941</v>
      </c>
      <c r="F3148">
        <v>3</v>
      </c>
      <c r="G3148">
        <f t="shared" si="81"/>
        <v>52030.44</v>
      </c>
    </row>
    <row r="3149" spans="1:7" x14ac:dyDescent="0.3">
      <c r="A3149">
        <v>2013</v>
      </c>
      <c r="B3149" t="str">
        <f t="shared" si="80"/>
        <v>2013.4.40</v>
      </c>
      <c r="C3149" t="s">
        <v>55</v>
      </c>
      <c r="D3149">
        <f>VLOOKUP(C3149,[1]StateCodeMapping!$A$2:$B$52,2,FALSE)</f>
        <v>40</v>
      </c>
      <c r="E3149">
        <v>61941</v>
      </c>
      <c r="F3149">
        <v>4</v>
      </c>
      <c r="G3149">
        <f t="shared" si="81"/>
        <v>61941</v>
      </c>
    </row>
    <row r="3150" spans="1:7" x14ac:dyDescent="0.3">
      <c r="A3150">
        <v>2013</v>
      </c>
      <c r="B3150" t="str">
        <f t="shared" si="80"/>
        <v>2013.5.40</v>
      </c>
      <c r="C3150" t="s">
        <v>55</v>
      </c>
      <c r="D3150">
        <f>VLOOKUP(C3150,[1]StateCodeMapping!$A$2:$B$52,2,FALSE)</f>
        <v>40</v>
      </c>
      <c r="E3150">
        <v>61941</v>
      </c>
      <c r="F3150">
        <v>5</v>
      </c>
      <c r="G3150">
        <f t="shared" si="81"/>
        <v>71851.560000000012</v>
      </c>
    </row>
    <row r="3151" spans="1:7" x14ac:dyDescent="0.3">
      <c r="A3151">
        <v>2013</v>
      </c>
      <c r="B3151" t="str">
        <f t="shared" si="80"/>
        <v>2013.6.40</v>
      </c>
      <c r="C3151" t="s">
        <v>55</v>
      </c>
      <c r="D3151">
        <f>VLOOKUP(C3151,[1]StateCodeMapping!$A$2:$B$52,2,FALSE)</f>
        <v>40</v>
      </c>
      <c r="E3151">
        <v>61941</v>
      </c>
      <c r="F3151">
        <v>6</v>
      </c>
      <c r="G3151">
        <f t="shared" si="81"/>
        <v>81762.12000000001</v>
      </c>
    </row>
    <row r="3152" spans="1:7" x14ac:dyDescent="0.3">
      <c r="A3152">
        <v>2013</v>
      </c>
      <c r="B3152" t="str">
        <f t="shared" si="80"/>
        <v>2013.7.40</v>
      </c>
      <c r="C3152" t="s">
        <v>55</v>
      </c>
      <c r="D3152">
        <f>VLOOKUP(C3152,[1]StateCodeMapping!$A$2:$B$52,2,FALSE)</f>
        <v>40</v>
      </c>
      <c r="E3152">
        <v>61941</v>
      </c>
      <c r="F3152">
        <v>7</v>
      </c>
      <c r="G3152">
        <f t="shared" si="81"/>
        <v>91672.68</v>
      </c>
    </row>
    <row r="3153" spans="1:7" x14ac:dyDescent="0.3">
      <c r="A3153">
        <v>2013</v>
      </c>
      <c r="B3153" t="str">
        <f t="shared" si="80"/>
        <v>2013.8.40</v>
      </c>
      <c r="C3153" t="s">
        <v>55</v>
      </c>
      <c r="D3153">
        <f>VLOOKUP(C3153,[1]StateCodeMapping!$A$2:$B$52,2,FALSE)</f>
        <v>40</v>
      </c>
      <c r="E3153">
        <v>61941</v>
      </c>
      <c r="F3153">
        <v>8</v>
      </c>
      <c r="G3153">
        <f t="shared" si="81"/>
        <v>101583.24</v>
      </c>
    </row>
    <row r="3154" spans="1:7" x14ac:dyDescent="0.3">
      <c r="A3154">
        <v>2013</v>
      </c>
      <c r="B3154" t="str">
        <f t="shared" si="80"/>
        <v>2013.1.41</v>
      </c>
      <c r="C3154" t="s">
        <v>56</v>
      </c>
      <c r="D3154">
        <f>VLOOKUP(C3154,[1]StateCodeMapping!$A$2:$B$52,2,FALSE)</f>
        <v>41</v>
      </c>
      <c r="E3154">
        <v>70957</v>
      </c>
      <c r="F3154">
        <v>1</v>
      </c>
      <c r="G3154">
        <f t="shared" si="81"/>
        <v>36897.64</v>
      </c>
    </row>
    <row r="3155" spans="1:7" x14ac:dyDescent="0.3">
      <c r="A3155">
        <v>2013</v>
      </c>
      <c r="B3155" t="str">
        <f t="shared" si="80"/>
        <v>2013.2.41</v>
      </c>
      <c r="C3155" t="s">
        <v>56</v>
      </c>
      <c r="D3155">
        <f>VLOOKUP(C3155,[1]StateCodeMapping!$A$2:$B$52,2,FALSE)</f>
        <v>41</v>
      </c>
      <c r="E3155">
        <v>70957</v>
      </c>
      <c r="F3155">
        <v>2</v>
      </c>
      <c r="G3155">
        <f t="shared" si="81"/>
        <v>48250.76</v>
      </c>
    </row>
    <row r="3156" spans="1:7" x14ac:dyDescent="0.3">
      <c r="A3156">
        <v>2013</v>
      </c>
      <c r="B3156" t="str">
        <f t="shared" si="80"/>
        <v>2013.3.41</v>
      </c>
      <c r="C3156" t="s">
        <v>56</v>
      </c>
      <c r="D3156">
        <f>VLOOKUP(C3156,[1]StateCodeMapping!$A$2:$B$52,2,FALSE)</f>
        <v>41</v>
      </c>
      <c r="E3156">
        <v>70957</v>
      </c>
      <c r="F3156">
        <v>3</v>
      </c>
      <c r="G3156">
        <f t="shared" si="81"/>
        <v>59603.880000000005</v>
      </c>
    </row>
    <row r="3157" spans="1:7" x14ac:dyDescent="0.3">
      <c r="A3157">
        <v>2013</v>
      </c>
      <c r="B3157" t="str">
        <f t="shared" si="80"/>
        <v>2013.4.41</v>
      </c>
      <c r="C3157" t="s">
        <v>56</v>
      </c>
      <c r="D3157">
        <f>VLOOKUP(C3157,[1]StateCodeMapping!$A$2:$B$52,2,FALSE)</f>
        <v>41</v>
      </c>
      <c r="E3157">
        <v>70957</v>
      </c>
      <c r="F3157">
        <v>4</v>
      </c>
      <c r="G3157">
        <f t="shared" si="81"/>
        <v>70957</v>
      </c>
    </row>
    <row r="3158" spans="1:7" x14ac:dyDescent="0.3">
      <c r="A3158">
        <v>2013</v>
      </c>
      <c r="B3158" t="str">
        <f t="shared" si="80"/>
        <v>2013.5.41</v>
      </c>
      <c r="C3158" t="s">
        <v>56</v>
      </c>
      <c r="D3158">
        <f>VLOOKUP(C3158,[1]StateCodeMapping!$A$2:$B$52,2,FALSE)</f>
        <v>41</v>
      </c>
      <c r="E3158">
        <v>70957</v>
      </c>
      <c r="F3158">
        <v>5</v>
      </c>
      <c r="G3158">
        <f t="shared" si="81"/>
        <v>82310.12000000001</v>
      </c>
    </row>
    <row r="3159" spans="1:7" x14ac:dyDescent="0.3">
      <c r="A3159">
        <v>2013</v>
      </c>
      <c r="B3159" t="str">
        <f t="shared" si="80"/>
        <v>2013.6.41</v>
      </c>
      <c r="C3159" t="s">
        <v>56</v>
      </c>
      <c r="D3159">
        <f>VLOOKUP(C3159,[1]StateCodeMapping!$A$2:$B$52,2,FALSE)</f>
        <v>41</v>
      </c>
      <c r="E3159">
        <v>70957</v>
      </c>
      <c r="F3159">
        <v>6</v>
      </c>
      <c r="G3159">
        <f t="shared" si="81"/>
        <v>93663.24</v>
      </c>
    </row>
    <row r="3160" spans="1:7" x14ac:dyDescent="0.3">
      <c r="A3160">
        <v>2013</v>
      </c>
      <c r="B3160" t="str">
        <f t="shared" si="80"/>
        <v>2013.7.41</v>
      </c>
      <c r="C3160" t="s">
        <v>56</v>
      </c>
      <c r="D3160">
        <f>VLOOKUP(C3160,[1]StateCodeMapping!$A$2:$B$52,2,FALSE)</f>
        <v>41</v>
      </c>
      <c r="E3160">
        <v>70957</v>
      </c>
      <c r="F3160">
        <v>7</v>
      </c>
      <c r="G3160">
        <f t="shared" si="81"/>
        <v>105016.36</v>
      </c>
    </row>
    <row r="3161" spans="1:7" x14ac:dyDescent="0.3">
      <c r="A3161">
        <v>2013</v>
      </c>
      <c r="B3161" t="str">
        <f t="shared" si="80"/>
        <v>2013.8.41</v>
      </c>
      <c r="C3161" t="s">
        <v>56</v>
      </c>
      <c r="D3161">
        <f>VLOOKUP(C3161,[1]StateCodeMapping!$A$2:$B$52,2,FALSE)</f>
        <v>41</v>
      </c>
      <c r="E3161">
        <v>70957</v>
      </c>
      <c r="F3161">
        <v>8</v>
      </c>
      <c r="G3161">
        <f t="shared" si="81"/>
        <v>116369.48000000001</v>
      </c>
    </row>
    <row r="3162" spans="1:7" x14ac:dyDescent="0.3">
      <c r="A3162">
        <v>2013</v>
      </c>
      <c r="B3162" t="str">
        <f t="shared" si="80"/>
        <v>2013.1.42</v>
      </c>
      <c r="C3162" t="s">
        <v>57</v>
      </c>
      <c r="D3162">
        <f>VLOOKUP(C3162,[1]StateCodeMapping!$A$2:$B$52,2,FALSE)</f>
        <v>42</v>
      </c>
      <c r="E3162">
        <v>78576</v>
      </c>
      <c r="F3162">
        <v>1</v>
      </c>
      <c r="G3162">
        <f t="shared" si="81"/>
        <v>40859.520000000004</v>
      </c>
    </row>
    <row r="3163" spans="1:7" x14ac:dyDescent="0.3">
      <c r="A3163">
        <v>2013</v>
      </c>
      <c r="B3163" t="str">
        <f t="shared" si="80"/>
        <v>2013.2.42</v>
      </c>
      <c r="C3163" t="s">
        <v>57</v>
      </c>
      <c r="D3163">
        <f>VLOOKUP(C3163,[1]StateCodeMapping!$A$2:$B$52,2,FALSE)</f>
        <v>42</v>
      </c>
      <c r="E3163">
        <v>78576</v>
      </c>
      <c r="F3163">
        <v>2</v>
      </c>
      <c r="G3163">
        <f t="shared" si="81"/>
        <v>53431.68</v>
      </c>
    </row>
    <row r="3164" spans="1:7" x14ac:dyDescent="0.3">
      <c r="A3164">
        <v>2013</v>
      </c>
      <c r="B3164" t="str">
        <f t="shared" si="80"/>
        <v>2013.3.42</v>
      </c>
      <c r="C3164" t="s">
        <v>57</v>
      </c>
      <c r="D3164">
        <f>VLOOKUP(C3164,[1]StateCodeMapping!$A$2:$B$52,2,FALSE)</f>
        <v>42</v>
      </c>
      <c r="E3164">
        <v>78576</v>
      </c>
      <c r="F3164">
        <v>3</v>
      </c>
      <c r="G3164">
        <f t="shared" si="81"/>
        <v>66003.840000000011</v>
      </c>
    </row>
    <row r="3165" spans="1:7" x14ac:dyDescent="0.3">
      <c r="A3165">
        <v>2013</v>
      </c>
      <c r="B3165" t="str">
        <f t="shared" si="80"/>
        <v>2013.4.42</v>
      </c>
      <c r="C3165" t="s">
        <v>57</v>
      </c>
      <c r="D3165">
        <f>VLOOKUP(C3165,[1]StateCodeMapping!$A$2:$B$52,2,FALSE)</f>
        <v>42</v>
      </c>
      <c r="E3165">
        <v>78576</v>
      </c>
      <c r="F3165">
        <v>4</v>
      </c>
      <c r="G3165">
        <f t="shared" si="81"/>
        <v>78576</v>
      </c>
    </row>
    <row r="3166" spans="1:7" x14ac:dyDescent="0.3">
      <c r="A3166">
        <v>2013</v>
      </c>
      <c r="B3166" t="str">
        <f t="shared" si="80"/>
        <v>2013.5.42</v>
      </c>
      <c r="C3166" t="s">
        <v>57</v>
      </c>
      <c r="D3166">
        <f>VLOOKUP(C3166,[1]StateCodeMapping!$A$2:$B$52,2,FALSE)</f>
        <v>42</v>
      </c>
      <c r="E3166">
        <v>78576</v>
      </c>
      <c r="F3166">
        <v>5</v>
      </c>
      <c r="G3166">
        <f t="shared" si="81"/>
        <v>91148.160000000018</v>
      </c>
    </row>
    <row r="3167" spans="1:7" x14ac:dyDescent="0.3">
      <c r="A3167">
        <v>2013</v>
      </c>
      <c r="B3167" t="str">
        <f t="shared" si="80"/>
        <v>2013.6.42</v>
      </c>
      <c r="C3167" t="s">
        <v>57</v>
      </c>
      <c r="D3167">
        <f>VLOOKUP(C3167,[1]StateCodeMapping!$A$2:$B$52,2,FALSE)</f>
        <v>42</v>
      </c>
      <c r="E3167">
        <v>78576</v>
      </c>
      <c r="F3167">
        <v>6</v>
      </c>
      <c r="G3167">
        <f t="shared" si="81"/>
        <v>103720.32000000001</v>
      </c>
    </row>
    <row r="3168" spans="1:7" x14ac:dyDescent="0.3">
      <c r="A3168">
        <v>2013</v>
      </c>
      <c r="B3168" t="str">
        <f t="shared" si="80"/>
        <v>2013.7.42</v>
      </c>
      <c r="C3168" t="s">
        <v>57</v>
      </c>
      <c r="D3168">
        <f>VLOOKUP(C3168,[1]StateCodeMapping!$A$2:$B$52,2,FALSE)</f>
        <v>42</v>
      </c>
      <c r="E3168">
        <v>78576</v>
      </c>
      <c r="F3168">
        <v>7</v>
      </c>
      <c r="G3168">
        <f t="shared" si="81"/>
        <v>116292.48</v>
      </c>
    </row>
    <row r="3169" spans="1:7" x14ac:dyDescent="0.3">
      <c r="A3169">
        <v>2013</v>
      </c>
      <c r="B3169" t="str">
        <f t="shared" si="80"/>
        <v>2013.8.42</v>
      </c>
      <c r="C3169" t="s">
        <v>57</v>
      </c>
      <c r="D3169">
        <f>VLOOKUP(C3169,[1]StateCodeMapping!$A$2:$B$52,2,FALSE)</f>
        <v>42</v>
      </c>
      <c r="E3169">
        <v>78576</v>
      </c>
      <c r="F3169">
        <v>8</v>
      </c>
      <c r="G3169">
        <f t="shared" si="81"/>
        <v>128864.64000000001</v>
      </c>
    </row>
    <row r="3170" spans="1:7" x14ac:dyDescent="0.3">
      <c r="A3170">
        <v>2013</v>
      </c>
      <c r="B3170" t="str">
        <f t="shared" si="80"/>
        <v>2013.1.44</v>
      </c>
      <c r="C3170" t="s">
        <v>58</v>
      </c>
      <c r="D3170">
        <f>VLOOKUP(C3170,[1]StateCodeMapping!$A$2:$B$52,2,FALSE)</f>
        <v>44</v>
      </c>
      <c r="E3170">
        <v>88083</v>
      </c>
      <c r="F3170">
        <v>1</v>
      </c>
      <c r="G3170">
        <f t="shared" si="81"/>
        <v>45803.16</v>
      </c>
    </row>
    <row r="3171" spans="1:7" x14ac:dyDescent="0.3">
      <c r="A3171">
        <v>2013</v>
      </c>
      <c r="B3171" t="str">
        <f t="shared" si="80"/>
        <v>2013.2.44</v>
      </c>
      <c r="C3171" t="s">
        <v>58</v>
      </c>
      <c r="D3171">
        <f>VLOOKUP(C3171,[1]StateCodeMapping!$A$2:$B$52,2,FALSE)</f>
        <v>44</v>
      </c>
      <c r="E3171">
        <v>88083</v>
      </c>
      <c r="F3171">
        <v>2</v>
      </c>
      <c r="G3171">
        <f t="shared" si="81"/>
        <v>59896.44</v>
      </c>
    </row>
    <row r="3172" spans="1:7" x14ac:dyDescent="0.3">
      <c r="A3172">
        <v>2013</v>
      </c>
      <c r="B3172" t="str">
        <f t="shared" si="80"/>
        <v>2013.3.44</v>
      </c>
      <c r="C3172" t="s">
        <v>58</v>
      </c>
      <c r="D3172">
        <f>VLOOKUP(C3172,[1]StateCodeMapping!$A$2:$B$52,2,FALSE)</f>
        <v>44</v>
      </c>
      <c r="E3172">
        <v>88083</v>
      </c>
      <c r="F3172">
        <v>3</v>
      </c>
      <c r="G3172">
        <f t="shared" si="81"/>
        <v>73989.72</v>
      </c>
    </row>
    <row r="3173" spans="1:7" x14ac:dyDescent="0.3">
      <c r="A3173">
        <v>2013</v>
      </c>
      <c r="B3173" t="str">
        <f t="shared" si="80"/>
        <v>2013.4.44</v>
      </c>
      <c r="C3173" t="s">
        <v>58</v>
      </c>
      <c r="D3173">
        <f>VLOOKUP(C3173,[1]StateCodeMapping!$A$2:$B$52,2,FALSE)</f>
        <v>44</v>
      </c>
      <c r="E3173">
        <v>88083</v>
      </c>
      <c r="F3173">
        <v>4</v>
      </c>
      <c r="G3173">
        <f t="shared" si="81"/>
        <v>88083</v>
      </c>
    </row>
    <row r="3174" spans="1:7" x14ac:dyDescent="0.3">
      <c r="A3174">
        <v>2013</v>
      </c>
      <c r="B3174" t="str">
        <f t="shared" si="80"/>
        <v>2013.5.44</v>
      </c>
      <c r="C3174" t="s">
        <v>58</v>
      </c>
      <c r="D3174">
        <f>VLOOKUP(C3174,[1]StateCodeMapping!$A$2:$B$52,2,FALSE)</f>
        <v>44</v>
      </c>
      <c r="E3174">
        <v>88083</v>
      </c>
      <c r="F3174">
        <v>5</v>
      </c>
      <c r="G3174">
        <f t="shared" si="81"/>
        <v>102176.28000000001</v>
      </c>
    </row>
    <row r="3175" spans="1:7" x14ac:dyDescent="0.3">
      <c r="A3175">
        <v>2013</v>
      </c>
      <c r="B3175" t="str">
        <f t="shared" si="80"/>
        <v>2013.6.44</v>
      </c>
      <c r="C3175" t="s">
        <v>58</v>
      </c>
      <c r="D3175">
        <f>VLOOKUP(C3175,[1]StateCodeMapping!$A$2:$B$52,2,FALSE)</f>
        <v>44</v>
      </c>
      <c r="E3175">
        <v>88083</v>
      </c>
      <c r="F3175">
        <v>6</v>
      </c>
      <c r="G3175">
        <f t="shared" si="81"/>
        <v>116269.56000000001</v>
      </c>
    </row>
    <row r="3176" spans="1:7" x14ac:dyDescent="0.3">
      <c r="A3176">
        <v>2013</v>
      </c>
      <c r="B3176" t="str">
        <f t="shared" si="80"/>
        <v>2013.7.44</v>
      </c>
      <c r="C3176" t="s">
        <v>58</v>
      </c>
      <c r="D3176">
        <f>VLOOKUP(C3176,[1]StateCodeMapping!$A$2:$B$52,2,FALSE)</f>
        <v>44</v>
      </c>
      <c r="E3176">
        <v>88083</v>
      </c>
      <c r="F3176">
        <v>7</v>
      </c>
      <c r="G3176">
        <f t="shared" si="81"/>
        <v>130362.84</v>
      </c>
    </row>
    <row r="3177" spans="1:7" x14ac:dyDescent="0.3">
      <c r="A3177">
        <v>2013</v>
      </c>
      <c r="B3177" t="str">
        <f t="shared" si="80"/>
        <v>2013.8.44</v>
      </c>
      <c r="C3177" t="s">
        <v>58</v>
      </c>
      <c r="D3177">
        <f>VLOOKUP(C3177,[1]StateCodeMapping!$A$2:$B$52,2,FALSE)</f>
        <v>44</v>
      </c>
      <c r="E3177">
        <v>88083</v>
      </c>
      <c r="F3177">
        <v>8</v>
      </c>
      <c r="G3177">
        <f t="shared" si="81"/>
        <v>144456.12000000002</v>
      </c>
    </row>
    <row r="3178" spans="1:7" x14ac:dyDescent="0.3">
      <c r="A3178">
        <v>2013</v>
      </c>
      <c r="B3178" t="str">
        <f t="shared" si="80"/>
        <v>2013.1.45</v>
      </c>
      <c r="C3178" t="s">
        <v>59</v>
      </c>
      <c r="D3178">
        <f>VLOOKUP(C3178,[1]StateCodeMapping!$A$2:$B$52,2,FALSE)</f>
        <v>45</v>
      </c>
      <c r="E3178">
        <v>64303</v>
      </c>
      <c r="F3178">
        <v>1</v>
      </c>
      <c r="G3178">
        <f t="shared" si="81"/>
        <v>33437.56</v>
      </c>
    </row>
    <row r="3179" spans="1:7" x14ac:dyDescent="0.3">
      <c r="A3179">
        <v>2013</v>
      </c>
      <c r="B3179" t="str">
        <f t="shared" si="80"/>
        <v>2013.2.45</v>
      </c>
      <c r="C3179" t="s">
        <v>59</v>
      </c>
      <c r="D3179">
        <f>VLOOKUP(C3179,[1]StateCodeMapping!$A$2:$B$52,2,FALSE)</f>
        <v>45</v>
      </c>
      <c r="E3179">
        <v>64303</v>
      </c>
      <c r="F3179">
        <v>2</v>
      </c>
      <c r="G3179">
        <f t="shared" si="81"/>
        <v>43726.04</v>
      </c>
    </row>
    <row r="3180" spans="1:7" x14ac:dyDescent="0.3">
      <c r="A3180">
        <v>2013</v>
      </c>
      <c r="B3180" t="str">
        <f t="shared" si="80"/>
        <v>2013.3.45</v>
      </c>
      <c r="C3180" t="s">
        <v>59</v>
      </c>
      <c r="D3180">
        <f>VLOOKUP(C3180,[1]StateCodeMapping!$A$2:$B$52,2,FALSE)</f>
        <v>45</v>
      </c>
      <c r="E3180">
        <v>64303</v>
      </c>
      <c r="F3180">
        <v>3</v>
      </c>
      <c r="G3180">
        <f t="shared" si="81"/>
        <v>54014.520000000004</v>
      </c>
    </row>
    <row r="3181" spans="1:7" x14ac:dyDescent="0.3">
      <c r="A3181">
        <v>2013</v>
      </c>
      <c r="B3181" t="str">
        <f t="shared" si="80"/>
        <v>2013.4.45</v>
      </c>
      <c r="C3181" t="s">
        <v>59</v>
      </c>
      <c r="D3181">
        <f>VLOOKUP(C3181,[1]StateCodeMapping!$A$2:$B$52,2,FALSE)</f>
        <v>45</v>
      </c>
      <c r="E3181">
        <v>64303</v>
      </c>
      <c r="F3181">
        <v>4</v>
      </c>
      <c r="G3181">
        <f t="shared" si="81"/>
        <v>64303</v>
      </c>
    </row>
    <row r="3182" spans="1:7" x14ac:dyDescent="0.3">
      <c r="A3182">
        <v>2013</v>
      </c>
      <c r="B3182" t="str">
        <f t="shared" si="80"/>
        <v>2013.5.45</v>
      </c>
      <c r="C3182" t="s">
        <v>59</v>
      </c>
      <c r="D3182">
        <f>VLOOKUP(C3182,[1]StateCodeMapping!$A$2:$B$52,2,FALSE)</f>
        <v>45</v>
      </c>
      <c r="E3182">
        <v>64303</v>
      </c>
      <c r="F3182">
        <v>5</v>
      </c>
      <c r="G3182">
        <f t="shared" si="81"/>
        <v>74591.48000000001</v>
      </c>
    </row>
    <row r="3183" spans="1:7" x14ac:dyDescent="0.3">
      <c r="A3183">
        <v>2013</v>
      </c>
      <c r="B3183" t="str">
        <f t="shared" si="80"/>
        <v>2013.6.45</v>
      </c>
      <c r="C3183" t="s">
        <v>59</v>
      </c>
      <c r="D3183">
        <f>VLOOKUP(C3183,[1]StateCodeMapping!$A$2:$B$52,2,FALSE)</f>
        <v>45</v>
      </c>
      <c r="E3183">
        <v>64303</v>
      </c>
      <c r="F3183">
        <v>6</v>
      </c>
      <c r="G3183">
        <f t="shared" si="81"/>
        <v>84879.96</v>
      </c>
    </row>
    <row r="3184" spans="1:7" x14ac:dyDescent="0.3">
      <c r="A3184">
        <v>2013</v>
      </c>
      <c r="B3184" t="str">
        <f t="shared" si="80"/>
        <v>2013.7.45</v>
      </c>
      <c r="C3184" t="s">
        <v>59</v>
      </c>
      <c r="D3184">
        <f>VLOOKUP(C3184,[1]StateCodeMapping!$A$2:$B$52,2,FALSE)</f>
        <v>45</v>
      </c>
      <c r="E3184">
        <v>64303</v>
      </c>
      <c r="F3184">
        <v>7</v>
      </c>
      <c r="G3184">
        <f t="shared" si="81"/>
        <v>95168.44</v>
      </c>
    </row>
    <row r="3185" spans="1:7" x14ac:dyDescent="0.3">
      <c r="A3185">
        <v>2013</v>
      </c>
      <c r="B3185" t="str">
        <f t="shared" si="80"/>
        <v>2013.8.45</v>
      </c>
      <c r="C3185" t="s">
        <v>59</v>
      </c>
      <c r="D3185">
        <f>VLOOKUP(C3185,[1]StateCodeMapping!$A$2:$B$52,2,FALSE)</f>
        <v>45</v>
      </c>
      <c r="E3185">
        <v>64303</v>
      </c>
      <c r="F3185">
        <v>8</v>
      </c>
      <c r="G3185">
        <f t="shared" si="81"/>
        <v>105456.92000000001</v>
      </c>
    </row>
    <row r="3186" spans="1:7" x14ac:dyDescent="0.3">
      <c r="A3186">
        <v>2013</v>
      </c>
      <c r="B3186" t="str">
        <f t="shared" si="80"/>
        <v>2013.1.46</v>
      </c>
      <c r="C3186" t="s">
        <v>60</v>
      </c>
      <c r="D3186">
        <f>VLOOKUP(C3186,[1]StateCodeMapping!$A$2:$B$52,2,FALSE)</f>
        <v>46</v>
      </c>
      <c r="E3186">
        <v>69221</v>
      </c>
      <c r="F3186">
        <v>1</v>
      </c>
      <c r="G3186">
        <f t="shared" si="81"/>
        <v>35994.92</v>
      </c>
    </row>
    <row r="3187" spans="1:7" x14ac:dyDescent="0.3">
      <c r="A3187">
        <v>2013</v>
      </c>
      <c r="B3187" t="str">
        <f t="shared" si="80"/>
        <v>2013.2.46</v>
      </c>
      <c r="C3187" t="s">
        <v>60</v>
      </c>
      <c r="D3187">
        <f>VLOOKUP(C3187,[1]StateCodeMapping!$A$2:$B$52,2,FALSE)</f>
        <v>46</v>
      </c>
      <c r="E3187">
        <v>69221</v>
      </c>
      <c r="F3187">
        <v>2</v>
      </c>
      <c r="G3187">
        <f t="shared" si="81"/>
        <v>47070.280000000006</v>
      </c>
    </row>
    <row r="3188" spans="1:7" x14ac:dyDescent="0.3">
      <c r="A3188">
        <v>2013</v>
      </c>
      <c r="B3188" t="str">
        <f t="shared" si="80"/>
        <v>2013.3.46</v>
      </c>
      <c r="C3188" t="s">
        <v>60</v>
      </c>
      <c r="D3188">
        <f>VLOOKUP(C3188,[1]StateCodeMapping!$A$2:$B$52,2,FALSE)</f>
        <v>46</v>
      </c>
      <c r="E3188">
        <v>69221</v>
      </c>
      <c r="F3188">
        <v>3</v>
      </c>
      <c r="G3188">
        <f t="shared" si="81"/>
        <v>58145.640000000007</v>
      </c>
    </row>
    <row r="3189" spans="1:7" x14ac:dyDescent="0.3">
      <c r="A3189">
        <v>2013</v>
      </c>
      <c r="B3189" t="str">
        <f t="shared" si="80"/>
        <v>2013.4.46</v>
      </c>
      <c r="C3189" t="s">
        <v>60</v>
      </c>
      <c r="D3189">
        <f>VLOOKUP(C3189,[1]StateCodeMapping!$A$2:$B$52,2,FALSE)</f>
        <v>46</v>
      </c>
      <c r="E3189">
        <v>69221</v>
      </c>
      <c r="F3189">
        <v>4</v>
      </c>
      <c r="G3189">
        <f t="shared" si="81"/>
        <v>69221</v>
      </c>
    </row>
    <row r="3190" spans="1:7" x14ac:dyDescent="0.3">
      <c r="A3190">
        <v>2013</v>
      </c>
      <c r="B3190" t="str">
        <f t="shared" si="80"/>
        <v>2013.5.46</v>
      </c>
      <c r="C3190" t="s">
        <v>60</v>
      </c>
      <c r="D3190">
        <f>VLOOKUP(C3190,[1]StateCodeMapping!$A$2:$B$52,2,FALSE)</f>
        <v>46</v>
      </c>
      <c r="E3190">
        <v>69221</v>
      </c>
      <c r="F3190">
        <v>5</v>
      </c>
      <c r="G3190">
        <f t="shared" si="81"/>
        <v>80296.360000000015</v>
      </c>
    </row>
    <row r="3191" spans="1:7" x14ac:dyDescent="0.3">
      <c r="A3191">
        <v>2013</v>
      </c>
      <c r="B3191" t="str">
        <f t="shared" si="80"/>
        <v>2013.6.46</v>
      </c>
      <c r="C3191" t="s">
        <v>60</v>
      </c>
      <c r="D3191">
        <f>VLOOKUP(C3191,[1]StateCodeMapping!$A$2:$B$52,2,FALSE)</f>
        <v>46</v>
      </c>
      <c r="E3191">
        <v>69221</v>
      </c>
      <c r="F3191">
        <v>6</v>
      </c>
      <c r="G3191">
        <f t="shared" si="81"/>
        <v>91371.72</v>
      </c>
    </row>
    <row r="3192" spans="1:7" x14ac:dyDescent="0.3">
      <c r="A3192">
        <v>2013</v>
      </c>
      <c r="B3192" t="str">
        <f t="shared" si="80"/>
        <v>2013.7.46</v>
      </c>
      <c r="C3192" t="s">
        <v>60</v>
      </c>
      <c r="D3192">
        <f>VLOOKUP(C3192,[1]StateCodeMapping!$A$2:$B$52,2,FALSE)</f>
        <v>46</v>
      </c>
      <c r="E3192">
        <v>69221</v>
      </c>
      <c r="F3192">
        <v>7</v>
      </c>
      <c r="G3192">
        <f t="shared" si="81"/>
        <v>102447.08</v>
      </c>
    </row>
    <row r="3193" spans="1:7" x14ac:dyDescent="0.3">
      <c r="A3193">
        <v>2013</v>
      </c>
      <c r="B3193" t="str">
        <f t="shared" si="80"/>
        <v>2013.8.46</v>
      </c>
      <c r="C3193" t="s">
        <v>60</v>
      </c>
      <c r="D3193">
        <f>VLOOKUP(C3193,[1]StateCodeMapping!$A$2:$B$52,2,FALSE)</f>
        <v>46</v>
      </c>
      <c r="E3193">
        <v>69221</v>
      </c>
      <c r="F3193">
        <v>8</v>
      </c>
      <c r="G3193">
        <f t="shared" si="81"/>
        <v>113522.44</v>
      </c>
    </row>
    <row r="3194" spans="1:7" x14ac:dyDescent="0.3">
      <c r="A3194">
        <v>2013</v>
      </c>
      <c r="B3194" t="str">
        <f t="shared" si="80"/>
        <v>2013.1.47</v>
      </c>
      <c r="C3194" t="s">
        <v>8</v>
      </c>
      <c r="D3194">
        <f>VLOOKUP(C3194,[1]StateCodeMapping!$A$2:$B$52,2,FALSE)</f>
        <v>47</v>
      </c>
      <c r="E3194">
        <v>62902</v>
      </c>
      <c r="F3194">
        <v>1</v>
      </c>
      <c r="G3194">
        <f t="shared" si="81"/>
        <v>32709.040000000001</v>
      </c>
    </row>
    <row r="3195" spans="1:7" x14ac:dyDescent="0.3">
      <c r="A3195">
        <v>2013</v>
      </c>
      <c r="B3195" t="str">
        <f t="shared" si="80"/>
        <v>2013.2.47</v>
      </c>
      <c r="C3195" t="s">
        <v>8</v>
      </c>
      <c r="D3195">
        <f>VLOOKUP(C3195,[1]StateCodeMapping!$A$2:$B$52,2,FALSE)</f>
        <v>47</v>
      </c>
      <c r="E3195">
        <v>62902</v>
      </c>
      <c r="F3195">
        <v>2</v>
      </c>
      <c r="G3195">
        <f t="shared" si="81"/>
        <v>42773.36</v>
      </c>
    </row>
    <row r="3196" spans="1:7" x14ac:dyDescent="0.3">
      <c r="A3196">
        <v>2013</v>
      </c>
      <c r="B3196" t="str">
        <f t="shared" si="80"/>
        <v>2013.3.47</v>
      </c>
      <c r="C3196" t="s">
        <v>8</v>
      </c>
      <c r="D3196">
        <f>VLOOKUP(C3196,[1]StateCodeMapping!$A$2:$B$52,2,FALSE)</f>
        <v>47</v>
      </c>
      <c r="E3196">
        <v>62902</v>
      </c>
      <c r="F3196">
        <v>3</v>
      </c>
      <c r="G3196">
        <f t="shared" si="81"/>
        <v>52837.680000000008</v>
      </c>
    </row>
    <row r="3197" spans="1:7" x14ac:dyDescent="0.3">
      <c r="A3197">
        <v>2013</v>
      </c>
      <c r="B3197" t="str">
        <f t="shared" si="80"/>
        <v>2013.4.47</v>
      </c>
      <c r="C3197" t="s">
        <v>8</v>
      </c>
      <c r="D3197">
        <f>VLOOKUP(C3197,[1]StateCodeMapping!$A$2:$B$52,2,FALSE)</f>
        <v>47</v>
      </c>
      <c r="E3197">
        <v>62902</v>
      </c>
      <c r="F3197">
        <v>4</v>
      </c>
      <c r="G3197">
        <f t="shared" si="81"/>
        <v>62902</v>
      </c>
    </row>
    <row r="3198" spans="1:7" x14ac:dyDescent="0.3">
      <c r="A3198">
        <v>2013</v>
      </c>
      <c r="B3198" t="str">
        <f t="shared" si="80"/>
        <v>2013.5.47</v>
      </c>
      <c r="C3198" t="s">
        <v>8</v>
      </c>
      <c r="D3198">
        <f>VLOOKUP(C3198,[1]StateCodeMapping!$A$2:$B$52,2,FALSE)</f>
        <v>47</v>
      </c>
      <c r="E3198">
        <v>62902</v>
      </c>
      <c r="F3198">
        <v>5</v>
      </c>
      <c r="G3198">
        <f t="shared" si="81"/>
        <v>72966.320000000007</v>
      </c>
    </row>
    <row r="3199" spans="1:7" x14ac:dyDescent="0.3">
      <c r="A3199">
        <v>2013</v>
      </c>
      <c r="B3199" t="str">
        <f t="shared" si="80"/>
        <v>2013.6.47</v>
      </c>
      <c r="C3199" t="s">
        <v>8</v>
      </c>
      <c r="D3199">
        <f>VLOOKUP(C3199,[1]StateCodeMapping!$A$2:$B$52,2,FALSE)</f>
        <v>47</v>
      </c>
      <c r="E3199">
        <v>62902</v>
      </c>
      <c r="F3199">
        <v>6</v>
      </c>
      <c r="G3199">
        <f t="shared" si="81"/>
        <v>83030.64</v>
      </c>
    </row>
    <row r="3200" spans="1:7" x14ac:dyDescent="0.3">
      <c r="A3200">
        <v>2013</v>
      </c>
      <c r="B3200" t="str">
        <f t="shared" si="80"/>
        <v>2013.7.47</v>
      </c>
      <c r="C3200" t="s">
        <v>8</v>
      </c>
      <c r="D3200">
        <f>VLOOKUP(C3200,[1]StateCodeMapping!$A$2:$B$52,2,FALSE)</f>
        <v>47</v>
      </c>
      <c r="E3200">
        <v>62902</v>
      </c>
      <c r="F3200">
        <v>7</v>
      </c>
      <c r="G3200">
        <f t="shared" si="81"/>
        <v>93094.959999999992</v>
      </c>
    </row>
    <row r="3201" spans="1:7" x14ac:dyDescent="0.3">
      <c r="A3201">
        <v>2013</v>
      </c>
      <c r="B3201" t="str">
        <f t="shared" si="80"/>
        <v>2013.8.47</v>
      </c>
      <c r="C3201" t="s">
        <v>8</v>
      </c>
      <c r="D3201">
        <f>VLOOKUP(C3201,[1]StateCodeMapping!$A$2:$B$52,2,FALSE)</f>
        <v>47</v>
      </c>
      <c r="E3201">
        <v>62902</v>
      </c>
      <c r="F3201">
        <v>8</v>
      </c>
      <c r="G3201">
        <f t="shared" si="81"/>
        <v>103159.28000000001</v>
      </c>
    </row>
    <row r="3202" spans="1:7" x14ac:dyDescent="0.3">
      <c r="A3202">
        <v>2013</v>
      </c>
      <c r="B3202" t="str">
        <f t="shared" ref="B3202:B3265" si="82">A3202&amp;"."&amp;F3202&amp;"."&amp;D3202</f>
        <v>2013.1.48</v>
      </c>
      <c r="C3202" t="s">
        <v>61</v>
      </c>
      <c r="D3202">
        <f>VLOOKUP(C3202,[1]StateCodeMapping!$A$2:$B$52,2,FALSE)</f>
        <v>48</v>
      </c>
      <c r="E3202">
        <v>66093</v>
      </c>
      <c r="F3202">
        <v>1</v>
      </c>
      <c r="G3202">
        <f t="shared" ref="G3202:G3265" si="83">E3202*(0.52+(F3202-1)*0.16)</f>
        <v>34368.36</v>
      </c>
    </row>
    <row r="3203" spans="1:7" x14ac:dyDescent="0.3">
      <c r="A3203">
        <v>2013</v>
      </c>
      <c r="B3203" t="str">
        <f t="shared" si="82"/>
        <v>2013.2.48</v>
      </c>
      <c r="C3203" t="s">
        <v>61</v>
      </c>
      <c r="D3203">
        <f>VLOOKUP(C3203,[1]StateCodeMapping!$A$2:$B$52,2,FALSE)</f>
        <v>48</v>
      </c>
      <c r="E3203">
        <v>66093</v>
      </c>
      <c r="F3203">
        <v>2</v>
      </c>
      <c r="G3203">
        <f t="shared" si="83"/>
        <v>44943.240000000005</v>
      </c>
    </row>
    <row r="3204" spans="1:7" x14ac:dyDescent="0.3">
      <c r="A3204">
        <v>2013</v>
      </c>
      <c r="B3204" t="str">
        <f t="shared" si="82"/>
        <v>2013.3.48</v>
      </c>
      <c r="C3204" t="s">
        <v>61</v>
      </c>
      <c r="D3204">
        <f>VLOOKUP(C3204,[1]StateCodeMapping!$A$2:$B$52,2,FALSE)</f>
        <v>48</v>
      </c>
      <c r="E3204">
        <v>66093</v>
      </c>
      <c r="F3204">
        <v>3</v>
      </c>
      <c r="G3204">
        <f t="shared" si="83"/>
        <v>55518.12</v>
      </c>
    </row>
    <row r="3205" spans="1:7" x14ac:dyDescent="0.3">
      <c r="A3205">
        <v>2013</v>
      </c>
      <c r="B3205" t="str">
        <f t="shared" si="82"/>
        <v>2013.4.48</v>
      </c>
      <c r="C3205" t="s">
        <v>61</v>
      </c>
      <c r="D3205">
        <f>VLOOKUP(C3205,[1]StateCodeMapping!$A$2:$B$52,2,FALSE)</f>
        <v>48</v>
      </c>
      <c r="E3205">
        <v>66093</v>
      </c>
      <c r="F3205">
        <v>4</v>
      </c>
      <c r="G3205">
        <f t="shared" si="83"/>
        <v>66093</v>
      </c>
    </row>
    <row r="3206" spans="1:7" x14ac:dyDescent="0.3">
      <c r="A3206">
        <v>2013</v>
      </c>
      <c r="B3206" t="str">
        <f t="shared" si="82"/>
        <v>2013.5.48</v>
      </c>
      <c r="C3206" t="s">
        <v>61</v>
      </c>
      <c r="D3206">
        <f>VLOOKUP(C3206,[1]StateCodeMapping!$A$2:$B$52,2,FALSE)</f>
        <v>48</v>
      </c>
      <c r="E3206">
        <v>66093</v>
      </c>
      <c r="F3206">
        <v>5</v>
      </c>
      <c r="G3206">
        <f t="shared" si="83"/>
        <v>76667.88</v>
      </c>
    </row>
    <row r="3207" spans="1:7" x14ac:dyDescent="0.3">
      <c r="A3207">
        <v>2013</v>
      </c>
      <c r="B3207" t="str">
        <f t="shared" si="82"/>
        <v>2013.6.48</v>
      </c>
      <c r="C3207" t="s">
        <v>61</v>
      </c>
      <c r="D3207">
        <f>VLOOKUP(C3207,[1]StateCodeMapping!$A$2:$B$52,2,FALSE)</f>
        <v>48</v>
      </c>
      <c r="E3207">
        <v>66093</v>
      </c>
      <c r="F3207">
        <v>6</v>
      </c>
      <c r="G3207">
        <f t="shared" si="83"/>
        <v>87242.760000000009</v>
      </c>
    </row>
    <row r="3208" spans="1:7" x14ac:dyDescent="0.3">
      <c r="A3208">
        <v>2013</v>
      </c>
      <c r="B3208" t="str">
        <f t="shared" si="82"/>
        <v>2013.7.48</v>
      </c>
      <c r="C3208" t="s">
        <v>61</v>
      </c>
      <c r="D3208">
        <f>VLOOKUP(C3208,[1]StateCodeMapping!$A$2:$B$52,2,FALSE)</f>
        <v>48</v>
      </c>
      <c r="E3208">
        <v>66093</v>
      </c>
      <c r="F3208">
        <v>7</v>
      </c>
      <c r="G3208">
        <f t="shared" si="83"/>
        <v>97817.64</v>
      </c>
    </row>
    <row r="3209" spans="1:7" x14ac:dyDescent="0.3">
      <c r="A3209">
        <v>2013</v>
      </c>
      <c r="B3209" t="str">
        <f t="shared" si="82"/>
        <v>2013.8.48</v>
      </c>
      <c r="C3209" t="s">
        <v>61</v>
      </c>
      <c r="D3209">
        <f>VLOOKUP(C3209,[1]StateCodeMapping!$A$2:$B$52,2,FALSE)</f>
        <v>48</v>
      </c>
      <c r="E3209">
        <v>66093</v>
      </c>
      <c r="F3209">
        <v>8</v>
      </c>
      <c r="G3209">
        <f t="shared" si="83"/>
        <v>108392.52</v>
      </c>
    </row>
    <row r="3210" spans="1:7" x14ac:dyDescent="0.3">
      <c r="A3210">
        <v>2013</v>
      </c>
      <c r="B3210" t="str">
        <f t="shared" si="82"/>
        <v>2013.1.49</v>
      </c>
      <c r="C3210" t="s">
        <v>62</v>
      </c>
      <c r="D3210">
        <f>VLOOKUP(C3210,[1]StateCodeMapping!$A$2:$B$52,2,FALSE)</f>
        <v>49</v>
      </c>
      <c r="E3210">
        <v>68068</v>
      </c>
      <c r="F3210">
        <v>1</v>
      </c>
      <c r="G3210">
        <f t="shared" si="83"/>
        <v>35395.360000000001</v>
      </c>
    </row>
    <row r="3211" spans="1:7" x14ac:dyDescent="0.3">
      <c r="A3211">
        <v>2013</v>
      </c>
      <c r="B3211" t="str">
        <f t="shared" si="82"/>
        <v>2013.2.49</v>
      </c>
      <c r="C3211" t="s">
        <v>62</v>
      </c>
      <c r="D3211">
        <f>VLOOKUP(C3211,[1]StateCodeMapping!$A$2:$B$52,2,FALSE)</f>
        <v>49</v>
      </c>
      <c r="E3211">
        <v>68068</v>
      </c>
      <c r="F3211">
        <v>2</v>
      </c>
      <c r="G3211">
        <f t="shared" si="83"/>
        <v>46286.240000000005</v>
      </c>
    </row>
    <row r="3212" spans="1:7" x14ac:dyDescent="0.3">
      <c r="A3212">
        <v>2013</v>
      </c>
      <c r="B3212" t="str">
        <f t="shared" si="82"/>
        <v>2013.3.49</v>
      </c>
      <c r="C3212" t="s">
        <v>62</v>
      </c>
      <c r="D3212">
        <f>VLOOKUP(C3212,[1]StateCodeMapping!$A$2:$B$52,2,FALSE)</f>
        <v>49</v>
      </c>
      <c r="E3212">
        <v>68068</v>
      </c>
      <c r="F3212">
        <v>3</v>
      </c>
      <c r="G3212">
        <f t="shared" si="83"/>
        <v>57177.120000000003</v>
      </c>
    </row>
    <row r="3213" spans="1:7" x14ac:dyDescent="0.3">
      <c r="A3213">
        <v>2013</v>
      </c>
      <c r="B3213" t="str">
        <f t="shared" si="82"/>
        <v>2013.4.49</v>
      </c>
      <c r="C3213" t="s">
        <v>62</v>
      </c>
      <c r="D3213">
        <f>VLOOKUP(C3213,[1]StateCodeMapping!$A$2:$B$52,2,FALSE)</f>
        <v>49</v>
      </c>
      <c r="E3213">
        <v>68068</v>
      </c>
      <c r="F3213">
        <v>4</v>
      </c>
      <c r="G3213">
        <f t="shared" si="83"/>
        <v>68068</v>
      </c>
    </row>
    <row r="3214" spans="1:7" x14ac:dyDescent="0.3">
      <c r="A3214">
        <v>2013</v>
      </c>
      <c r="B3214" t="str">
        <f t="shared" si="82"/>
        <v>2013.5.49</v>
      </c>
      <c r="C3214" t="s">
        <v>62</v>
      </c>
      <c r="D3214">
        <f>VLOOKUP(C3214,[1]StateCodeMapping!$A$2:$B$52,2,FALSE)</f>
        <v>49</v>
      </c>
      <c r="E3214">
        <v>68068</v>
      </c>
      <c r="F3214">
        <v>5</v>
      </c>
      <c r="G3214">
        <f t="shared" si="83"/>
        <v>78958.880000000005</v>
      </c>
    </row>
    <row r="3215" spans="1:7" x14ac:dyDescent="0.3">
      <c r="A3215">
        <v>2013</v>
      </c>
      <c r="B3215" t="str">
        <f t="shared" si="82"/>
        <v>2013.6.49</v>
      </c>
      <c r="C3215" t="s">
        <v>62</v>
      </c>
      <c r="D3215">
        <f>VLOOKUP(C3215,[1]StateCodeMapping!$A$2:$B$52,2,FALSE)</f>
        <v>49</v>
      </c>
      <c r="E3215">
        <v>68068</v>
      </c>
      <c r="F3215">
        <v>6</v>
      </c>
      <c r="G3215">
        <f t="shared" si="83"/>
        <v>89849.760000000009</v>
      </c>
    </row>
    <row r="3216" spans="1:7" x14ac:dyDescent="0.3">
      <c r="A3216">
        <v>2013</v>
      </c>
      <c r="B3216" t="str">
        <f t="shared" si="82"/>
        <v>2013.7.49</v>
      </c>
      <c r="C3216" t="s">
        <v>62</v>
      </c>
      <c r="D3216">
        <f>VLOOKUP(C3216,[1]StateCodeMapping!$A$2:$B$52,2,FALSE)</f>
        <v>49</v>
      </c>
      <c r="E3216">
        <v>68068</v>
      </c>
      <c r="F3216">
        <v>7</v>
      </c>
      <c r="G3216">
        <f t="shared" si="83"/>
        <v>100740.64</v>
      </c>
    </row>
    <row r="3217" spans="1:7" x14ac:dyDescent="0.3">
      <c r="A3217">
        <v>2013</v>
      </c>
      <c r="B3217" t="str">
        <f t="shared" si="82"/>
        <v>2013.8.49</v>
      </c>
      <c r="C3217" t="s">
        <v>62</v>
      </c>
      <c r="D3217">
        <f>VLOOKUP(C3217,[1]StateCodeMapping!$A$2:$B$52,2,FALSE)</f>
        <v>49</v>
      </c>
      <c r="E3217">
        <v>68068</v>
      </c>
      <c r="F3217">
        <v>8</v>
      </c>
      <c r="G3217">
        <f t="shared" si="83"/>
        <v>111631.52</v>
      </c>
    </row>
    <row r="3218" spans="1:7" x14ac:dyDescent="0.3">
      <c r="A3218">
        <v>2013</v>
      </c>
      <c r="B3218" t="str">
        <f t="shared" si="82"/>
        <v>2013.1.50</v>
      </c>
      <c r="C3218" t="s">
        <v>63</v>
      </c>
      <c r="D3218">
        <f>VLOOKUP(C3218,[1]StateCodeMapping!$A$2:$B$52,2,FALSE)</f>
        <v>50</v>
      </c>
      <c r="E3218">
        <v>76418</v>
      </c>
      <c r="F3218">
        <v>1</v>
      </c>
      <c r="G3218">
        <f t="shared" si="83"/>
        <v>39737.360000000001</v>
      </c>
    </row>
    <row r="3219" spans="1:7" x14ac:dyDescent="0.3">
      <c r="A3219">
        <v>2013</v>
      </c>
      <c r="B3219" t="str">
        <f t="shared" si="82"/>
        <v>2013.2.50</v>
      </c>
      <c r="C3219" t="s">
        <v>63</v>
      </c>
      <c r="D3219">
        <f>VLOOKUP(C3219,[1]StateCodeMapping!$A$2:$B$52,2,FALSE)</f>
        <v>50</v>
      </c>
      <c r="E3219">
        <v>76418</v>
      </c>
      <c r="F3219">
        <v>2</v>
      </c>
      <c r="G3219">
        <f t="shared" si="83"/>
        <v>51964.240000000005</v>
      </c>
    </row>
    <row r="3220" spans="1:7" x14ac:dyDescent="0.3">
      <c r="A3220">
        <v>2013</v>
      </c>
      <c r="B3220" t="str">
        <f t="shared" si="82"/>
        <v>2013.3.50</v>
      </c>
      <c r="C3220" t="s">
        <v>63</v>
      </c>
      <c r="D3220">
        <f>VLOOKUP(C3220,[1]StateCodeMapping!$A$2:$B$52,2,FALSE)</f>
        <v>50</v>
      </c>
      <c r="E3220">
        <v>76418</v>
      </c>
      <c r="F3220">
        <v>3</v>
      </c>
      <c r="G3220">
        <f t="shared" si="83"/>
        <v>64191.12</v>
      </c>
    </row>
    <row r="3221" spans="1:7" x14ac:dyDescent="0.3">
      <c r="A3221">
        <v>2013</v>
      </c>
      <c r="B3221" t="str">
        <f t="shared" si="82"/>
        <v>2013.4.50</v>
      </c>
      <c r="C3221" t="s">
        <v>63</v>
      </c>
      <c r="D3221">
        <f>VLOOKUP(C3221,[1]StateCodeMapping!$A$2:$B$52,2,FALSE)</f>
        <v>50</v>
      </c>
      <c r="E3221">
        <v>76418</v>
      </c>
      <c r="F3221">
        <v>4</v>
      </c>
      <c r="G3221">
        <f t="shared" si="83"/>
        <v>76418</v>
      </c>
    </row>
    <row r="3222" spans="1:7" x14ac:dyDescent="0.3">
      <c r="A3222">
        <v>2013</v>
      </c>
      <c r="B3222" t="str">
        <f t="shared" si="82"/>
        <v>2013.5.50</v>
      </c>
      <c r="C3222" t="s">
        <v>63</v>
      </c>
      <c r="D3222">
        <f>VLOOKUP(C3222,[1]StateCodeMapping!$A$2:$B$52,2,FALSE)</f>
        <v>50</v>
      </c>
      <c r="E3222">
        <v>76418</v>
      </c>
      <c r="F3222">
        <v>5</v>
      </c>
      <c r="G3222">
        <f t="shared" si="83"/>
        <v>88644.88</v>
      </c>
    </row>
    <row r="3223" spans="1:7" x14ac:dyDescent="0.3">
      <c r="A3223">
        <v>2013</v>
      </c>
      <c r="B3223" t="str">
        <f t="shared" si="82"/>
        <v>2013.6.50</v>
      </c>
      <c r="C3223" t="s">
        <v>63</v>
      </c>
      <c r="D3223">
        <f>VLOOKUP(C3223,[1]StateCodeMapping!$A$2:$B$52,2,FALSE)</f>
        <v>50</v>
      </c>
      <c r="E3223">
        <v>76418</v>
      </c>
      <c r="F3223">
        <v>6</v>
      </c>
      <c r="G3223">
        <f t="shared" si="83"/>
        <v>100871.76000000001</v>
      </c>
    </row>
    <row r="3224" spans="1:7" x14ac:dyDescent="0.3">
      <c r="A3224">
        <v>2013</v>
      </c>
      <c r="B3224" t="str">
        <f t="shared" si="82"/>
        <v>2013.7.50</v>
      </c>
      <c r="C3224" t="s">
        <v>63</v>
      </c>
      <c r="D3224">
        <f>VLOOKUP(C3224,[1]StateCodeMapping!$A$2:$B$52,2,FALSE)</f>
        <v>50</v>
      </c>
      <c r="E3224">
        <v>76418</v>
      </c>
      <c r="F3224">
        <v>7</v>
      </c>
      <c r="G3224">
        <f t="shared" si="83"/>
        <v>113098.64</v>
      </c>
    </row>
    <row r="3225" spans="1:7" x14ac:dyDescent="0.3">
      <c r="A3225">
        <v>2013</v>
      </c>
      <c r="B3225" t="str">
        <f t="shared" si="82"/>
        <v>2013.8.50</v>
      </c>
      <c r="C3225" t="s">
        <v>63</v>
      </c>
      <c r="D3225">
        <f>VLOOKUP(C3225,[1]StateCodeMapping!$A$2:$B$52,2,FALSE)</f>
        <v>50</v>
      </c>
      <c r="E3225">
        <v>76418</v>
      </c>
      <c r="F3225">
        <v>8</v>
      </c>
      <c r="G3225">
        <f t="shared" si="83"/>
        <v>125325.52</v>
      </c>
    </row>
    <row r="3226" spans="1:7" x14ac:dyDescent="0.3">
      <c r="A3226">
        <v>2013</v>
      </c>
      <c r="B3226" t="str">
        <f t="shared" si="82"/>
        <v>2013.1.51</v>
      </c>
      <c r="C3226" t="s">
        <v>64</v>
      </c>
      <c r="D3226">
        <f>VLOOKUP(C3226,[1]StateCodeMapping!$A$2:$B$52,2,FALSE)</f>
        <v>51</v>
      </c>
      <c r="E3226">
        <v>87209</v>
      </c>
      <c r="F3226">
        <v>1</v>
      </c>
      <c r="G3226">
        <f t="shared" si="83"/>
        <v>45348.68</v>
      </c>
    </row>
    <row r="3227" spans="1:7" x14ac:dyDescent="0.3">
      <c r="A3227">
        <v>2013</v>
      </c>
      <c r="B3227" t="str">
        <f t="shared" si="82"/>
        <v>2013.2.51</v>
      </c>
      <c r="C3227" t="s">
        <v>64</v>
      </c>
      <c r="D3227">
        <f>VLOOKUP(C3227,[1]StateCodeMapping!$A$2:$B$52,2,FALSE)</f>
        <v>51</v>
      </c>
      <c r="E3227">
        <v>87209</v>
      </c>
      <c r="F3227">
        <v>2</v>
      </c>
      <c r="G3227">
        <f t="shared" si="83"/>
        <v>59302.12</v>
      </c>
    </row>
    <row r="3228" spans="1:7" x14ac:dyDescent="0.3">
      <c r="A3228">
        <v>2013</v>
      </c>
      <c r="B3228" t="str">
        <f t="shared" si="82"/>
        <v>2013.3.51</v>
      </c>
      <c r="C3228" t="s">
        <v>64</v>
      </c>
      <c r="D3228">
        <f>VLOOKUP(C3228,[1]StateCodeMapping!$A$2:$B$52,2,FALSE)</f>
        <v>51</v>
      </c>
      <c r="E3228">
        <v>87209</v>
      </c>
      <c r="F3228">
        <v>3</v>
      </c>
      <c r="G3228">
        <f t="shared" si="83"/>
        <v>73255.560000000012</v>
      </c>
    </row>
    <row r="3229" spans="1:7" x14ac:dyDescent="0.3">
      <c r="A3229">
        <v>2013</v>
      </c>
      <c r="B3229" t="str">
        <f t="shared" si="82"/>
        <v>2013.4.51</v>
      </c>
      <c r="C3229" t="s">
        <v>64</v>
      </c>
      <c r="D3229">
        <f>VLOOKUP(C3229,[1]StateCodeMapping!$A$2:$B$52,2,FALSE)</f>
        <v>51</v>
      </c>
      <c r="E3229">
        <v>87209</v>
      </c>
      <c r="F3229">
        <v>4</v>
      </c>
      <c r="G3229">
        <f t="shared" si="83"/>
        <v>87209</v>
      </c>
    </row>
    <row r="3230" spans="1:7" x14ac:dyDescent="0.3">
      <c r="A3230">
        <v>2013</v>
      </c>
      <c r="B3230" t="str">
        <f t="shared" si="82"/>
        <v>2013.5.51</v>
      </c>
      <c r="C3230" t="s">
        <v>64</v>
      </c>
      <c r="D3230">
        <f>VLOOKUP(C3230,[1]StateCodeMapping!$A$2:$B$52,2,FALSE)</f>
        <v>51</v>
      </c>
      <c r="E3230">
        <v>87209</v>
      </c>
      <c r="F3230">
        <v>5</v>
      </c>
      <c r="G3230">
        <f t="shared" si="83"/>
        <v>101162.44000000002</v>
      </c>
    </row>
    <row r="3231" spans="1:7" x14ac:dyDescent="0.3">
      <c r="A3231">
        <v>2013</v>
      </c>
      <c r="B3231" t="str">
        <f t="shared" si="82"/>
        <v>2013.6.51</v>
      </c>
      <c r="C3231" t="s">
        <v>64</v>
      </c>
      <c r="D3231">
        <f>VLOOKUP(C3231,[1]StateCodeMapping!$A$2:$B$52,2,FALSE)</f>
        <v>51</v>
      </c>
      <c r="E3231">
        <v>87209</v>
      </c>
      <c r="F3231">
        <v>6</v>
      </c>
      <c r="G3231">
        <f t="shared" si="83"/>
        <v>115115.88</v>
      </c>
    </row>
    <row r="3232" spans="1:7" x14ac:dyDescent="0.3">
      <c r="A3232">
        <v>2013</v>
      </c>
      <c r="B3232" t="str">
        <f t="shared" si="82"/>
        <v>2013.7.51</v>
      </c>
      <c r="C3232" t="s">
        <v>64</v>
      </c>
      <c r="D3232">
        <f>VLOOKUP(C3232,[1]StateCodeMapping!$A$2:$B$52,2,FALSE)</f>
        <v>51</v>
      </c>
      <c r="E3232">
        <v>87209</v>
      </c>
      <c r="F3232">
        <v>7</v>
      </c>
      <c r="G3232">
        <f t="shared" si="83"/>
        <v>129069.31999999999</v>
      </c>
    </row>
    <row r="3233" spans="1:7" x14ac:dyDescent="0.3">
      <c r="A3233">
        <v>2013</v>
      </c>
      <c r="B3233" t="str">
        <f t="shared" si="82"/>
        <v>2013.8.51</v>
      </c>
      <c r="C3233" t="s">
        <v>64</v>
      </c>
      <c r="D3233">
        <f>VLOOKUP(C3233,[1]StateCodeMapping!$A$2:$B$52,2,FALSE)</f>
        <v>51</v>
      </c>
      <c r="E3233">
        <v>87209</v>
      </c>
      <c r="F3233">
        <v>8</v>
      </c>
      <c r="G3233">
        <f t="shared" si="83"/>
        <v>143022.76</v>
      </c>
    </row>
    <row r="3234" spans="1:7" x14ac:dyDescent="0.3">
      <c r="A3234">
        <v>2013</v>
      </c>
      <c r="B3234" t="str">
        <f t="shared" si="82"/>
        <v>2013.1.53</v>
      </c>
      <c r="C3234" t="s">
        <v>65</v>
      </c>
      <c r="D3234">
        <f>VLOOKUP(C3234,[1]StateCodeMapping!$A$2:$B$52,2,FALSE)</f>
        <v>53</v>
      </c>
      <c r="E3234">
        <v>81797</v>
      </c>
      <c r="F3234">
        <v>1</v>
      </c>
      <c r="G3234">
        <f t="shared" si="83"/>
        <v>42534.44</v>
      </c>
    </row>
    <row r="3235" spans="1:7" x14ac:dyDescent="0.3">
      <c r="A3235">
        <v>2013</v>
      </c>
      <c r="B3235" t="str">
        <f t="shared" si="82"/>
        <v>2013.2.53</v>
      </c>
      <c r="C3235" t="s">
        <v>65</v>
      </c>
      <c r="D3235">
        <f>VLOOKUP(C3235,[1]StateCodeMapping!$A$2:$B$52,2,FALSE)</f>
        <v>53</v>
      </c>
      <c r="E3235">
        <v>81797</v>
      </c>
      <c r="F3235">
        <v>2</v>
      </c>
      <c r="G3235">
        <f t="shared" si="83"/>
        <v>55621.960000000006</v>
      </c>
    </row>
    <row r="3236" spans="1:7" x14ac:dyDescent="0.3">
      <c r="A3236">
        <v>2013</v>
      </c>
      <c r="B3236" t="str">
        <f t="shared" si="82"/>
        <v>2013.3.53</v>
      </c>
      <c r="C3236" t="s">
        <v>65</v>
      </c>
      <c r="D3236">
        <f>VLOOKUP(C3236,[1]StateCodeMapping!$A$2:$B$52,2,FALSE)</f>
        <v>53</v>
      </c>
      <c r="E3236">
        <v>81797</v>
      </c>
      <c r="F3236">
        <v>3</v>
      </c>
      <c r="G3236">
        <f t="shared" si="83"/>
        <v>68709.48000000001</v>
      </c>
    </row>
    <row r="3237" spans="1:7" x14ac:dyDescent="0.3">
      <c r="A3237">
        <v>2013</v>
      </c>
      <c r="B3237" t="str">
        <f t="shared" si="82"/>
        <v>2013.4.53</v>
      </c>
      <c r="C3237" t="s">
        <v>65</v>
      </c>
      <c r="D3237">
        <f>VLOOKUP(C3237,[1]StateCodeMapping!$A$2:$B$52,2,FALSE)</f>
        <v>53</v>
      </c>
      <c r="E3237">
        <v>81797</v>
      </c>
      <c r="F3237">
        <v>4</v>
      </c>
      <c r="G3237">
        <f t="shared" si="83"/>
        <v>81797</v>
      </c>
    </row>
    <row r="3238" spans="1:7" x14ac:dyDescent="0.3">
      <c r="A3238">
        <v>2013</v>
      </c>
      <c r="B3238" t="str">
        <f t="shared" si="82"/>
        <v>2013.5.53</v>
      </c>
      <c r="C3238" t="s">
        <v>65</v>
      </c>
      <c r="D3238">
        <f>VLOOKUP(C3238,[1]StateCodeMapping!$A$2:$B$52,2,FALSE)</f>
        <v>53</v>
      </c>
      <c r="E3238">
        <v>81797</v>
      </c>
      <c r="F3238">
        <v>5</v>
      </c>
      <c r="G3238">
        <f t="shared" si="83"/>
        <v>94884.520000000019</v>
      </c>
    </row>
    <row r="3239" spans="1:7" x14ac:dyDescent="0.3">
      <c r="A3239">
        <v>2013</v>
      </c>
      <c r="B3239" t="str">
        <f t="shared" si="82"/>
        <v>2013.6.53</v>
      </c>
      <c r="C3239" t="s">
        <v>65</v>
      </c>
      <c r="D3239">
        <f>VLOOKUP(C3239,[1]StateCodeMapping!$A$2:$B$52,2,FALSE)</f>
        <v>53</v>
      </c>
      <c r="E3239">
        <v>81797</v>
      </c>
      <c r="F3239">
        <v>6</v>
      </c>
      <c r="G3239">
        <f t="shared" si="83"/>
        <v>107972.04000000001</v>
      </c>
    </row>
    <row r="3240" spans="1:7" x14ac:dyDescent="0.3">
      <c r="A3240">
        <v>2013</v>
      </c>
      <c r="B3240" t="str">
        <f t="shared" si="82"/>
        <v>2013.7.53</v>
      </c>
      <c r="C3240" t="s">
        <v>65</v>
      </c>
      <c r="D3240">
        <f>VLOOKUP(C3240,[1]StateCodeMapping!$A$2:$B$52,2,FALSE)</f>
        <v>53</v>
      </c>
      <c r="E3240">
        <v>81797</v>
      </c>
      <c r="F3240">
        <v>7</v>
      </c>
      <c r="G3240">
        <f t="shared" si="83"/>
        <v>121059.56</v>
      </c>
    </row>
    <row r="3241" spans="1:7" x14ac:dyDescent="0.3">
      <c r="A3241">
        <v>2013</v>
      </c>
      <c r="B3241" t="str">
        <f t="shared" si="82"/>
        <v>2013.8.53</v>
      </c>
      <c r="C3241" t="s">
        <v>65</v>
      </c>
      <c r="D3241">
        <f>VLOOKUP(C3241,[1]StateCodeMapping!$A$2:$B$52,2,FALSE)</f>
        <v>53</v>
      </c>
      <c r="E3241">
        <v>81797</v>
      </c>
      <c r="F3241">
        <v>8</v>
      </c>
      <c r="G3241">
        <f t="shared" si="83"/>
        <v>134147.08000000002</v>
      </c>
    </row>
    <row r="3242" spans="1:7" x14ac:dyDescent="0.3">
      <c r="A3242">
        <v>2013</v>
      </c>
      <c r="B3242" t="str">
        <f t="shared" si="82"/>
        <v>2013.1.54</v>
      </c>
      <c r="C3242" t="s">
        <v>66</v>
      </c>
      <c r="D3242">
        <f>VLOOKUP(C3242,[1]StateCodeMapping!$A$2:$B$52,2,FALSE)</f>
        <v>54</v>
      </c>
      <c r="E3242">
        <v>60825</v>
      </c>
      <c r="F3242">
        <v>1</v>
      </c>
      <c r="G3242">
        <f t="shared" si="83"/>
        <v>31629</v>
      </c>
    </row>
    <row r="3243" spans="1:7" x14ac:dyDescent="0.3">
      <c r="A3243">
        <v>2013</v>
      </c>
      <c r="B3243" t="str">
        <f t="shared" si="82"/>
        <v>2013.2.54</v>
      </c>
      <c r="C3243" t="s">
        <v>66</v>
      </c>
      <c r="D3243">
        <f>VLOOKUP(C3243,[1]StateCodeMapping!$A$2:$B$52,2,FALSE)</f>
        <v>54</v>
      </c>
      <c r="E3243">
        <v>60825</v>
      </c>
      <c r="F3243">
        <v>2</v>
      </c>
      <c r="G3243">
        <f t="shared" si="83"/>
        <v>41361</v>
      </c>
    </row>
    <row r="3244" spans="1:7" x14ac:dyDescent="0.3">
      <c r="A3244">
        <v>2013</v>
      </c>
      <c r="B3244" t="str">
        <f t="shared" si="82"/>
        <v>2013.3.54</v>
      </c>
      <c r="C3244" t="s">
        <v>66</v>
      </c>
      <c r="D3244">
        <f>VLOOKUP(C3244,[1]StateCodeMapping!$A$2:$B$52,2,FALSE)</f>
        <v>54</v>
      </c>
      <c r="E3244">
        <v>60825</v>
      </c>
      <c r="F3244">
        <v>3</v>
      </c>
      <c r="G3244">
        <f t="shared" si="83"/>
        <v>51093.000000000007</v>
      </c>
    </row>
    <row r="3245" spans="1:7" x14ac:dyDescent="0.3">
      <c r="A3245">
        <v>2013</v>
      </c>
      <c r="B3245" t="str">
        <f t="shared" si="82"/>
        <v>2013.4.54</v>
      </c>
      <c r="C3245" t="s">
        <v>66</v>
      </c>
      <c r="D3245">
        <f>VLOOKUP(C3245,[1]StateCodeMapping!$A$2:$B$52,2,FALSE)</f>
        <v>54</v>
      </c>
      <c r="E3245">
        <v>60825</v>
      </c>
      <c r="F3245">
        <v>4</v>
      </c>
      <c r="G3245">
        <f t="shared" si="83"/>
        <v>60825</v>
      </c>
    </row>
    <row r="3246" spans="1:7" x14ac:dyDescent="0.3">
      <c r="A3246">
        <v>2013</v>
      </c>
      <c r="B3246" t="str">
        <f t="shared" si="82"/>
        <v>2013.5.54</v>
      </c>
      <c r="C3246" t="s">
        <v>66</v>
      </c>
      <c r="D3246">
        <f>VLOOKUP(C3246,[1]StateCodeMapping!$A$2:$B$52,2,FALSE)</f>
        <v>54</v>
      </c>
      <c r="E3246">
        <v>60825</v>
      </c>
      <c r="F3246">
        <v>5</v>
      </c>
      <c r="G3246">
        <f t="shared" si="83"/>
        <v>70557.000000000015</v>
      </c>
    </row>
    <row r="3247" spans="1:7" x14ac:dyDescent="0.3">
      <c r="A3247">
        <v>2013</v>
      </c>
      <c r="B3247" t="str">
        <f t="shared" si="82"/>
        <v>2013.6.54</v>
      </c>
      <c r="C3247" t="s">
        <v>66</v>
      </c>
      <c r="D3247">
        <f>VLOOKUP(C3247,[1]StateCodeMapping!$A$2:$B$52,2,FALSE)</f>
        <v>54</v>
      </c>
      <c r="E3247">
        <v>60825</v>
      </c>
      <c r="F3247">
        <v>6</v>
      </c>
      <c r="G3247">
        <f t="shared" si="83"/>
        <v>80289</v>
      </c>
    </row>
    <row r="3248" spans="1:7" x14ac:dyDescent="0.3">
      <c r="A3248">
        <v>2013</v>
      </c>
      <c r="B3248" t="str">
        <f t="shared" si="82"/>
        <v>2013.7.54</v>
      </c>
      <c r="C3248" t="s">
        <v>66</v>
      </c>
      <c r="D3248">
        <f>VLOOKUP(C3248,[1]StateCodeMapping!$A$2:$B$52,2,FALSE)</f>
        <v>54</v>
      </c>
      <c r="E3248">
        <v>60825</v>
      </c>
      <c r="F3248">
        <v>7</v>
      </c>
      <c r="G3248">
        <f t="shared" si="83"/>
        <v>90021</v>
      </c>
    </row>
    <row r="3249" spans="1:7" x14ac:dyDescent="0.3">
      <c r="A3249">
        <v>2013</v>
      </c>
      <c r="B3249" t="str">
        <f t="shared" si="82"/>
        <v>2013.8.54</v>
      </c>
      <c r="C3249" t="s">
        <v>66</v>
      </c>
      <c r="D3249">
        <f>VLOOKUP(C3249,[1]StateCodeMapping!$A$2:$B$52,2,FALSE)</f>
        <v>54</v>
      </c>
      <c r="E3249">
        <v>60825</v>
      </c>
      <c r="F3249">
        <v>8</v>
      </c>
      <c r="G3249">
        <f t="shared" si="83"/>
        <v>99753.000000000015</v>
      </c>
    </row>
    <row r="3250" spans="1:7" x14ac:dyDescent="0.3">
      <c r="A3250">
        <v>2013</v>
      </c>
      <c r="B3250" t="str">
        <f t="shared" si="82"/>
        <v>2013.1.55</v>
      </c>
      <c r="C3250" t="s">
        <v>67</v>
      </c>
      <c r="D3250">
        <f>VLOOKUP(C3250,[1]StateCodeMapping!$A$2:$B$52,2,FALSE)</f>
        <v>55</v>
      </c>
      <c r="E3250">
        <v>77829</v>
      </c>
      <c r="F3250">
        <v>1</v>
      </c>
      <c r="G3250">
        <f t="shared" si="83"/>
        <v>40471.08</v>
      </c>
    </row>
    <row r="3251" spans="1:7" x14ac:dyDescent="0.3">
      <c r="A3251">
        <v>2013</v>
      </c>
      <c r="B3251" t="str">
        <f t="shared" si="82"/>
        <v>2013.2.55</v>
      </c>
      <c r="C3251" t="s">
        <v>67</v>
      </c>
      <c r="D3251">
        <f>VLOOKUP(C3251,[1]StateCodeMapping!$A$2:$B$52,2,FALSE)</f>
        <v>55</v>
      </c>
      <c r="E3251">
        <v>77829</v>
      </c>
      <c r="F3251">
        <v>2</v>
      </c>
      <c r="G3251">
        <f t="shared" si="83"/>
        <v>52923.72</v>
      </c>
    </row>
    <row r="3252" spans="1:7" x14ac:dyDescent="0.3">
      <c r="A3252">
        <v>2013</v>
      </c>
      <c r="B3252" t="str">
        <f t="shared" si="82"/>
        <v>2013.3.55</v>
      </c>
      <c r="C3252" t="s">
        <v>67</v>
      </c>
      <c r="D3252">
        <f>VLOOKUP(C3252,[1]StateCodeMapping!$A$2:$B$52,2,FALSE)</f>
        <v>55</v>
      </c>
      <c r="E3252">
        <v>77829</v>
      </c>
      <c r="F3252">
        <v>3</v>
      </c>
      <c r="G3252">
        <f t="shared" si="83"/>
        <v>65376.360000000008</v>
      </c>
    </row>
    <row r="3253" spans="1:7" x14ac:dyDescent="0.3">
      <c r="A3253">
        <v>2013</v>
      </c>
      <c r="B3253" t="str">
        <f t="shared" si="82"/>
        <v>2013.4.55</v>
      </c>
      <c r="C3253" t="s">
        <v>67</v>
      </c>
      <c r="D3253">
        <f>VLOOKUP(C3253,[1]StateCodeMapping!$A$2:$B$52,2,FALSE)</f>
        <v>55</v>
      </c>
      <c r="E3253">
        <v>77829</v>
      </c>
      <c r="F3253">
        <v>4</v>
      </c>
      <c r="G3253">
        <f t="shared" si="83"/>
        <v>77829</v>
      </c>
    </row>
    <row r="3254" spans="1:7" x14ac:dyDescent="0.3">
      <c r="A3254">
        <v>2013</v>
      </c>
      <c r="B3254" t="str">
        <f t="shared" si="82"/>
        <v>2013.5.55</v>
      </c>
      <c r="C3254" t="s">
        <v>67</v>
      </c>
      <c r="D3254">
        <f>VLOOKUP(C3254,[1]StateCodeMapping!$A$2:$B$52,2,FALSE)</f>
        <v>55</v>
      </c>
      <c r="E3254">
        <v>77829</v>
      </c>
      <c r="F3254">
        <v>5</v>
      </c>
      <c r="G3254">
        <f t="shared" si="83"/>
        <v>90281.640000000014</v>
      </c>
    </row>
    <row r="3255" spans="1:7" x14ac:dyDescent="0.3">
      <c r="A3255">
        <v>2013</v>
      </c>
      <c r="B3255" t="str">
        <f t="shared" si="82"/>
        <v>2013.6.55</v>
      </c>
      <c r="C3255" t="s">
        <v>67</v>
      </c>
      <c r="D3255">
        <f>VLOOKUP(C3255,[1]StateCodeMapping!$A$2:$B$52,2,FALSE)</f>
        <v>55</v>
      </c>
      <c r="E3255">
        <v>77829</v>
      </c>
      <c r="F3255">
        <v>6</v>
      </c>
      <c r="G3255">
        <f t="shared" si="83"/>
        <v>102734.28</v>
      </c>
    </row>
    <row r="3256" spans="1:7" x14ac:dyDescent="0.3">
      <c r="A3256">
        <v>2013</v>
      </c>
      <c r="B3256" t="str">
        <f t="shared" si="82"/>
        <v>2013.7.55</v>
      </c>
      <c r="C3256" t="s">
        <v>67</v>
      </c>
      <c r="D3256">
        <f>VLOOKUP(C3256,[1]StateCodeMapping!$A$2:$B$52,2,FALSE)</f>
        <v>55</v>
      </c>
      <c r="E3256">
        <v>77829</v>
      </c>
      <c r="F3256">
        <v>7</v>
      </c>
      <c r="G3256">
        <f t="shared" si="83"/>
        <v>115186.92</v>
      </c>
    </row>
    <row r="3257" spans="1:7" x14ac:dyDescent="0.3">
      <c r="A3257">
        <v>2013</v>
      </c>
      <c r="B3257" t="str">
        <f t="shared" si="82"/>
        <v>2013.8.55</v>
      </c>
      <c r="C3257" t="s">
        <v>67</v>
      </c>
      <c r="D3257">
        <f>VLOOKUP(C3257,[1]StateCodeMapping!$A$2:$B$52,2,FALSE)</f>
        <v>55</v>
      </c>
      <c r="E3257">
        <v>77829</v>
      </c>
      <c r="F3257">
        <v>8</v>
      </c>
      <c r="G3257">
        <f t="shared" si="83"/>
        <v>127639.56000000001</v>
      </c>
    </row>
    <row r="3258" spans="1:7" x14ac:dyDescent="0.3">
      <c r="A3258">
        <v>2013</v>
      </c>
      <c r="B3258" t="str">
        <f t="shared" si="82"/>
        <v>2013.1.56</v>
      </c>
      <c r="C3258" t="s">
        <v>68</v>
      </c>
      <c r="D3258">
        <f>VLOOKUP(C3258,[1]StateCodeMapping!$A$2:$B$52,2,FALSE)</f>
        <v>56</v>
      </c>
      <c r="E3258">
        <v>74281</v>
      </c>
      <c r="F3258">
        <v>1</v>
      </c>
      <c r="G3258">
        <f t="shared" si="83"/>
        <v>38626.120000000003</v>
      </c>
    </row>
    <row r="3259" spans="1:7" x14ac:dyDescent="0.3">
      <c r="A3259">
        <v>2013</v>
      </c>
      <c r="B3259" t="str">
        <f t="shared" si="82"/>
        <v>2013.2.56</v>
      </c>
      <c r="C3259" t="s">
        <v>68</v>
      </c>
      <c r="D3259">
        <f>VLOOKUP(C3259,[1]StateCodeMapping!$A$2:$B$52,2,FALSE)</f>
        <v>56</v>
      </c>
      <c r="E3259">
        <v>74281</v>
      </c>
      <c r="F3259">
        <v>2</v>
      </c>
      <c r="G3259">
        <f t="shared" si="83"/>
        <v>50511.08</v>
      </c>
    </row>
    <row r="3260" spans="1:7" x14ac:dyDescent="0.3">
      <c r="A3260">
        <v>2013</v>
      </c>
      <c r="B3260" t="str">
        <f t="shared" si="82"/>
        <v>2013.3.56</v>
      </c>
      <c r="C3260" t="s">
        <v>68</v>
      </c>
      <c r="D3260">
        <f>VLOOKUP(C3260,[1]StateCodeMapping!$A$2:$B$52,2,FALSE)</f>
        <v>56</v>
      </c>
      <c r="E3260">
        <v>74281</v>
      </c>
      <c r="F3260">
        <v>3</v>
      </c>
      <c r="G3260">
        <f t="shared" si="83"/>
        <v>62396.040000000008</v>
      </c>
    </row>
    <row r="3261" spans="1:7" x14ac:dyDescent="0.3">
      <c r="A3261">
        <v>2013</v>
      </c>
      <c r="B3261" t="str">
        <f t="shared" si="82"/>
        <v>2013.4.56</v>
      </c>
      <c r="C3261" t="s">
        <v>68</v>
      </c>
      <c r="D3261">
        <f>VLOOKUP(C3261,[1]StateCodeMapping!$A$2:$B$52,2,FALSE)</f>
        <v>56</v>
      </c>
      <c r="E3261">
        <v>74281</v>
      </c>
      <c r="F3261">
        <v>4</v>
      </c>
      <c r="G3261">
        <f t="shared" si="83"/>
        <v>74281</v>
      </c>
    </row>
    <row r="3262" spans="1:7" x14ac:dyDescent="0.3">
      <c r="A3262">
        <v>2013</v>
      </c>
      <c r="B3262" t="str">
        <f t="shared" si="82"/>
        <v>2013.5.56</v>
      </c>
      <c r="C3262" t="s">
        <v>68</v>
      </c>
      <c r="D3262">
        <f>VLOOKUP(C3262,[1]StateCodeMapping!$A$2:$B$52,2,FALSE)</f>
        <v>56</v>
      </c>
      <c r="E3262">
        <v>74281</v>
      </c>
      <c r="F3262">
        <v>5</v>
      </c>
      <c r="G3262">
        <f t="shared" si="83"/>
        <v>86165.96</v>
      </c>
    </row>
    <row r="3263" spans="1:7" x14ac:dyDescent="0.3">
      <c r="A3263">
        <v>2013</v>
      </c>
      <c r="B3263" t="str">
        <f t="shared" si="82"/>
        <v>2013.6.56</v>
      </c>
      <c r="C3263" t="s">
        <v>68</v>
      </c>
      <c r="D3263">
        <f>VLOOKUP(C3263,[1]StateCodeMapping!$A$2:$B$52,2,FALSE)</f>
        <v>56</v>
      </c>
      <c r="E3263">
        <v>74281</v>
      </c>
      <c r="F3263">
        <v>6</v>
      </c>
      <c r="G3263">
        <f t="shared" si="83"/>
        <v>98050.92</v>
      </c>
    </row>
    <row r="3264" spans="1:7" x14ac:dyDescent="0.3">
      <c r="A3264">
        <v>2013</v>
      </c>
      <c r="B3264" t="str">
        <f t="shared" si="82"/>
        <v>2013.7.56</v>
      </c>
      <c r="C3264" t="s">
        <v>68</v>
      </c>
      <c r="D3264">
        <f>VLOOKUP(C3264,[1]StateCodeMapping!$A$2:$B$52,2,FALSE)</f>
        <v>56</v>
      </c>
      <c r="E3264">
        <v>74281</v>
      </c>
      <c r="F3264">
        <v>7</v>
      </c>
      <c r="G3264">
        <f t="shared" si="83"/>
        <v>109935.88</v>
      </c>
    </row>
    <row r="3265" spans="1:7" x14ac:dyDescent="0.3">
      <c r="A3265">
        <v>2013</v>
      </c>
      <c r="B3265" t="str">
        <f t="shared" si="82"/>
        <v>2013.8.56</v>
      </c>
      <c r="C3265" t="s">
        <v>68</v>
      </c>
      <c r="D3265">
        <f>VLOOKUP(C3265,[1]StateCodeMapping!$A$2:$B$52,2,FALSE)</f>
        <v>56</v>
      </c>
      <c r="E3265">
        <v>74281</v>
      </c>
      <c r="F3265">
        <v>8</v>
      </c>
      <c r="G3265">
        <f t="shared" si="83"/>
        <v>121820.84000000001</v>
      </c>
    </row>
    <row r="3266" spans="1:7" x14ac:dyDescent="0.3">
      <c r="A3266">
        <v>2012</v>
      </c>
      <c r="B3266" t="str">
        <f t="shared" ref="B3266:B3329" si="84">A3266&amp;"."&amp;F3266&amp;"."&amp;D3266</f>
        <v>2012.1.1</v>
      </c>
      <c r="C3266" t="s">
        <v>3</v>
      </c>
      <c r="D3266">
        <f>VLOOKUP(C3266,[1]StateCodeMapping!$A$2:$B$52,2,FALSE)</f>
        <v>1</v>
      </c>
      <c r="E3266">
        <v>63888</v>
      </c>
      <c r="F3266">
        <v>1</v>
      </c>
      <c r="G3266">
        <f t="shared" ref="G3266:G3329" si="85">E3266*(0.52+(F3266-1)*0.16)</f>
        <v>33221.760000000002</v>
      </c>
    </row>
    <row r="3267" spans="1:7" x14ac:dyDescent="0.3">
      <c r="A3267">
        <v>2012</v>
      </c>
      <c r="B3267" t="str">
        <f t="shared" si="84"/>
        <v>2012.2.1</v>
      </c>
      <c r="C3267" t="s">
        <v>3</v>
      </c>
      <c r="D3267">
        <f>VLOOKUP(C3267,[1]StateCodeMapping!$A$2:$B$52,2,FALSE)</f>
        <v>1</v>
      </c>
      <c r="E3267">
        <v>63888</v>
      </c>
      <c r="F3267">
        <v>2</v>
      </c>
      <c r="G3267">
        <f t="shared" si="85"/>
        <v>43443.840000000004</v>
      </c>
    </row>
    <row r="3268" spans="1:7" x14ac:dyDescent="0.3">
      <c r="A3268">
        <v>2012</v>
      </c>
      <c r="B3268" t="str">
        <f t="shared" si="84"/>
        <v>2012.3.1</v>
      </c>
      <c r="C3268" t="s">
        <v>3</v>
      </c>
      <c r="D3268">
        <f>VLOOKUP(C3268,[1]StateCodeMapping!$A$2:$B$52,2,FALSE)</f>
        <v>1</v>
      </c>
      <c r="E3268">
        <v>63888</v>
      </c>
      <c r="F3268">
        <v>3</v>
      </c>
      <c r="G3268">
        <f t="shared" si="85"/>
        <v>53665.920000000006</v>
      </c>
    </row>
    <row r="3269" spans="1:7" x14ac:dyDescent="0.3">
      <c r="A3269">
        <v>2012</v>
      </c>
      <c r="B3269" t="str">
        <f t="shared" si="84"/>
        <v>2012.4.1</v>
      </c>
      <c r="C3269" t="s">
        <v>3</v>
      </c>
      <c r="D3269">
        <f>VLOOKUP(C3269,[1]StateCodeMapping!$A$2:$B$52,2,FALSE)</f>
        <v>1</v>
      </c>
      <c r="E3269">
        <v>63888</v>
      </c>
      <c r="F3269">
        <v>4</v>
      </c>
      <c r="G3269">
        <f t="shared" si="85"/>
        <v>63888</v>
      </c>
    </row>
    <row r="3270" spans="1:7" x14ac:dyDescent="0.3">
      <c r="A3270">
        <v>2012</v>
      </c>
      <c r="B3270" t="str">
        <f t="shared" si="84"/>
        <v>2012.5.1</v>
      </c>
      <c r="C3270" t="s">
        <v>3</v>
      </c>
      <c r="D3270">
        <f>VLOOKUP(C3270,[1]StateCodeMapping!$A$2:$B$52,2,FALSE)</f>
        <v>1</v>
      </c>
      <c r="E3270">
        <v>63888</v>
      </c>
      <c r="F3270">
        <v>5</v>
      </c>
      <c r="G3270">
        <f t="shared" si="85"/>
        <v>74110.080000000016</v>
      </c>
    </row>
    <row r="3271" spans="1:7" x14ac:dyDescent="0.3">
      <c r="A3271">
        <v>2012</v>
      </c>
      <c r="B3271" t="str">
        <f t="shared" si="84"/>
        <v>2012.6.1</v>
      </c>
      <c r="C3271" t="s">
        <v>3</v>
      </c>
      <c r="D3271">
        <f>VLOOKUP(C3271,[1]StateCodeMapping!$A$2:$B$52,2,FALSE)</f>
        <v>1</v>
      </c>
      <c r="E3271">
        <v>63888</v>
      </c>
      <c r="F3271">
        <v>6</v>
      </c>
      <c r="G3271">
        <f t="shared" si="85"/>
        <v>84332.160000000003</v>
      </c>
    </row>
    <row r="3272" spans="1:7" x14ac:dyDescent="0.3">
      <c r="A3272">
        <v>2012</v>
      </c>
      <c r="B3272" t="str">
        <f t="shared" si="84"/>
        <v>2012.7.1</v>
      </c>
      <c r="C3272" t="s">
        <v>3</v>
      </c>
      <c r="D3272">
        <f>VLOOKUP(C3272,[1]StateCodeMapping!$A$2:$B$52,2,FALSE)</f>
        <v>1</v>
      </c>
      <c r="E3272">
        <v>63888</v>
      </c>
      <c r="F3272">
        <v>7</v>
      </c>
      <c r="G3272">
        <f t="shared" si="85"/>
        <v>94554.240000000005</v>
      </c>
    </row>
    <row r="3273" spans="1:7" x14ac:dyDescent="0.3">
      <c r="A3273">
        <v>2012</v>
      </c>
      <c r="B3273" t="str">
        <f t="shared" si="84"/>
        <v>2012.8.1</v>
      </c>
      <c r="C3273" t="s">
        <v>3</v>
      </c>
      <c r="D3273">
        <f>VLOOKUP(C3273,[1]StateCodeMapping!$A$2:$B$52,2,FALSE)</f>
        <v>1</v>
      </c>
      <c r="E3273">
        <v>63888</v>
      </c>
      <c r="F3273">
        <v>8</v>
      </c>
      <c r="G3273">
        <f t="shared" si="85"/>
        <v>104776.32000000001</v>
      </c>
    </row>
    <row r="3274" spans="1:7" x14ac:dyDescent="0.3">
      <c r="A3274">
        <v>2012</v>
      </c>
      <c r="B3274" t="str">
        <f t="shared" si="84"/>
        <v>2012.1.2</v>
      </c>
      <c r="C3274" t="s">
        <v>21</v>
      </c>
      <c r="D3274">
        <f>VLOOKUP(C3274,[1]StateCodeMapping!$A$2:$B$52,2,FALSE)</f>
        <v>2</v>
      </c>
      <c r="E3274">
        <v>86515</v>
      </c>
      <c r="F3274">
        <v>1</v>
      </c>
      <c r="G3274">
        <f t="shared" si="85"/>
        <v>44987.8</v>
      </c>
    </row>
    <row r="3275" spans="1:7" x14ac:dyDescent="0.3">
      <c r="A3275">
        <v>2012</v>
      </c>
      <c r="B3275" t="str">
        <f t="shared" si="84"/>
        <v>2012.2.2</v>
      </c>
      <c r="C3275" t="s">
        <v>21</v>
      </c>
      <c r="D3275">
        <f>VLOOKUP(C3275,[1]StateCodeMapping!$A$2:$B$52,2,FALSE)</f>
        <v>2</v>
      </c>
      <c r="E3275">
        <v>86515</v>
      </c>
      <c r="F3275">
        <v>2</v>
      </c>
      <c r="G3275">
        <f t="shared" si="85"/>
        <v>58830.200000000004</v>
      </c>
    </row>
    <row r="3276" spans="1:7" x14ac:dyDescent="0.3">
      <c r="A3276">
        <v>2012</v>
      </c>
      <c r="B3276" t="str">
        <f t="shared" si="84"/>
        <v>2012.3.2</v>
      </c>
      <c r="C3276" t="s">
        <v>21</v>
      </c>
      <c r="D3276">
        <f>VLOOKUP(C3276,[1]StateCodeMapping!$A$2:$B$52,2,FALSE)</f>
        <v>2</v>
      </c>
      <c r="E3276">
        <v>86515</v>
      </c>
      <c r="F3276">
        <v>3</v>
      </c>
      <c r="G3276">
        <f t="shared" si="85"/>
        <v>72672.600000000006</v>
      </c>
    </row>
    <row r="3277" spans="1:7" x14ac:dyDescent="0.3">
      <c r="A3277">
        <v>2012</v>
      </c>
      <c r="B3277" t="str">
        <f t="shared" si="84"/>
        <v>2012.4.2</v>
      </c>
      <c r="C3277" t="s">
        <v>21</v>
      </c>
      <c r="D3277">
        <f>VLOOKUP(C3277,[1]StateCodeMapping!$A$2:$B$52,2,FALSE)</f>
        <v>2</v>
      </c>
      <c r="E3277">
        <v>86515</v>
      </c>
      <c r="F3277">
        <v>4</v>
      </c>
      <c r="G3277">
        <f t="shared" si="85"/>
        <v>86515</v>
      </c>
    </row>
    <row r="3278" spans="1:7" x14ac:dyDescent="0.3">
      <c r="A3278">
        <v>2012</v>
      </c>
      <c r="B3278" t="str">
        <f t="shared" si="84"/>
        <v>2012.5.2</v>
      </c>
      <c r="C3278" t="s">
        <v>21</v>
      </c>
      <c r="D3278">
        <f>VLOOKUP(C3278,[1]StateCodeMapping!$A$2:$B$52,2,FALSE)</f>
        <v>2</v>
      </c>
      <c r="E3278">
        <v>86515</v>
      </c>
      <c r="F3278">
        <v>5</v>
      </c>
      <c r="G3278">
        <f t="shared" si="85"/>
        <v>100357.40000000001</v>
      </c>
    </row>
    <row r="3279" spans="1:7" x14ac:dyDescent="0.3">
      <c r="A3279">
        <v>2012</v>
      </c>
      <c r="B3279" t="str">
        <f t="shared" si="84"/>
        <v>2012.6.2</v>
      </c>
      <c r="C3279" t="s">
        <v>21</v>
      </c>
      <c r="D3279">
        <f>VLOOKUP(C3279,[1]StateCodeMapping!$A$2:$B$52,2,FALSE)</f>
        <v>2</v>
      </c>
      <c r="E3279">
        <v>86515</v>
      </c>
      <c r="F3279">
        <v>6</v>
      </c>
      <c r="G3279">
        <f t="shared" si="85"/>
        <v>114199.8</v>
      </c>
    </row>
    <row r="3280" spans="1:7" x14ac:dyDescent="0.3">
      <c r="A3280">
        <v>2012</v>
      </c>
      <c r="B3280" t="str">
        <f t="shared" si="84"/>
        <v>2012.7.2</v>
      </c>
      <c r="C3280" t="s">
        <v>21</v>
      </c>
      <c r="D3280">
        <f>VLOOKUP(C3280,[1]StateCodeMapping!$A$2:$B$52,2,FALSE)</f>
        <v>2</v>
      </c>
      <c r="E3280">
        <v>86515</v>
      </c>
      <c r="F3280">
        <v>7</v>
      </c>
      <c r="G3280">
        <f t="shared" si="85"/>
        <v>128042.2</v>
      </c>
    </row>
    <row r="3281" spans="1:7" x14ac:dyDescent="0.3">
      <c r="A3281">
        <v>2012</v>
      </c>
      <c r="B3281" t="str">
        <f t="shared" si="84"/>
        <v>2012.8.2</v>
      </c>
      <c r="C3281" t="s">
        <v>21</v>
      </c>
      <c r="D3281">
        <f>VLOOKUP(C3281,[1]StateCodeMapping!$A$2:$B$52,2,FALSE)</f>
        <v>2</v>
      </c>
      <c r="E3281">
        <v>86515</v>
      </c>
      <c r="F3281">
        <v>8</v>
      </c>
      <c r="G3281">
        <f t="shared" si="85"/>
        <v>141884.6</v>
      </c>
    </row>
    <row r="3282" spans="1:7" x14ac:dyDescent="0.3">
      <c r="A3282">
        <v>2012</v>
      </c>
      <c r="B3282" t="str">
        <f t="shared" si="84"/>
        <v>2012.1.4</v>
      </c>
      <c r="C3282" t="s">
        <v>25</v>
      </c>
      <c r="D3282">
        <f>VLOOKUP(C3282,[1]StateCodeMapping!$A$2:$B$52,2,FALSE)</f>
        <v>4</v>
      </c>
      <c r="E3282">
        <v>69119</v>
      </c>
      <c r="F3282">
        <v>1</v>
      </c>
      <c r="G3282">
        <f t="shared" si="85"/>
        <v>35941.880000000005</v>
      </c>
    </row>
    <row r="3283" spans="1:7" x14ac:dyDescent="0.3">
      <c r="A3283">
        <v>2012</v>
      </c>
      <c r="B3283" t="str">
        <f t="shared" si="84"/>
        <v>2012.2.4</v>
      </c>
      <c r="C3283" t="s">
        <v>25</v>
      </c>
      <c r="D3283">
        <f>VLOOKUP(C3283,[1]StateCodeMapping!$A$2:$B$52,2,FALSE)</f>
        <v>4</v>
      </c>
      <c r="E3283">
        <v>69119</v>
      </c>
      <c r="F3283">
        <v>2</v>
      </c>
      <c r="G3283">
        <f t="shared" si="85"/>
        <v>47000.920000000006</v>
      </c>
    </row>
    <row r="3284" spans="1:7" x14ac:dyDescent="0.3">
      <c r="A3284">
        <v>2012</v>
      </c>
      <c r="B3284" t="str">
        <f t="shared" si="84"/>
        <v>2012.3.4</v>
      </c>
      <c r="C3284" t="s">
        <v>25</v>
      </c>
      <c r="D3284">
        <f>VLOOKUP(C3284,[1]StateCodeMapping!$A$2:$B$52,2,FALSE)</f>
        <v>4</v>
      </c>
      <c r="E3284">
        <v>69119</v>
      </c>
      <c r="F3284">
        <v>3</v>
      </c>
      <c r="G3284">
        <f t="shared" si="85"/>
        <v>58059.960000000006</v>
      </c>
    </row>
    <row r="3285" spans="1:7" x14ac:dyDescent="0.3">
      <c r="A3285">
        <v>2012</v>
      </c>
      <c r="B3285" t="str">
        <f t="shared" si="84"/>
        <v>2012.4.4</v>
      </c>
      <c r="C3285" t="s">
        <v>25</v>
      </c>
      <c r="D3285">
        <f>VLOOKUP(C3285,[1]StateCodeMapping!$A$2:$B$52,2,FALSE)</f>
        <v>4</v>
      </c>
      <c r="E3285">
        <v>69119</v>
      </c>
      <c r="F3285">
        <v>4</v>
      </c>
      <c r="G3285">
        <f t="shared" si="85"/>
        <v>69119</v>
      </c>
    </row>
    <row r="3286" spans="1:7" x14ac:dyDescent="0.3">
      <c r="A3286">
        <v>2012</v>
      </c>
      <c r="B3286" t="str">
        <f t="shared" si="84"/>
        <v>2012.5.4</v>
      </c>
      <c r="C3286" t="s">
        <v>25</v>
      </c>
      <c r="D3286">
        <f>VLOOKUP(C3286,[1]StateCodeMapping!$A$2:$B$52,2,FALSE)</f>
        <v>4</v>
      </c>
      <c r="E3286">
        <v>69119</v>
      </c>
      <c r="F3286">
        <v>5</v>
      </c>
      <c r="G3286">
        <f t="shared" si="85"/>
        <v>80178.040000000008</v>
      </c>
    </row>
    <row r="3287" spans="1:7" x14ac:dyDescent="0.3">
      <c r="A3287">
        <v>2012</v>
      </c>
      <c r="B3287" t="str">
        <f t="shared" si="84"/>
        <v>2012.6.4</v>
      </c>
      <c r="C3287" t="s">
        <v>25</v>
      </c>
      <c r="D3287">
        <f>VLOOKUP(C3287,[1]StateCodeMapping!$A$2:$B$52,2,FALSE)</f>
        <v>4</v>
      </c>
      <c r="E3287">
        <v>69119</v>
      </c>
      <c r="F3287">
        <v>6</v>
      </c>
      <c r="G3287">
        <f t="shared" si="85"/>
        <v>91237.08</v>
      </c>
    </row>
    <row r="3288" spans="1:7" x14ac:dyDescent="0.3">
      <c r="A3288">
        <v>2012</v>
      </c>
      <c r="B3288" t="str">
        <f t="shared" si="84"/>
        <v>2012.7.4</v>
      </c>
      <c r="C3288" t="s">
        <v>25</v>
      </c>
      <c r="D3288">
        <f>VLOOKUP(C3288,[1]StateCodeMapping!$A$2:$B$52,2,FALSE)</f>
        <v>4</v>
      </c>
      <c r="E3288">
        <v>69119</v>
      </c>
      <c r="F3288">
        <v>7</v>
      </c>
      <c r="G3288">
        <f t="shared" si="85"/>
        <v>102296.12</v>
      </c>
    </row>
    <row r="3289" spans="1:7" x14ac:dyDescent="0.3">
      <c r="A3289">
        <v>2012</v>
      </c>
      <c r="B3289" t="str">
        <f t="shared" si="84"/>
        <v>2012.8.4</v>
      </c>
      <c r="C3289" t="s">
        <v>25</v>
      </c>
      <c r="D3289">
        <f>VLOOKUP(C3289,[1]StateCodeMapping!$A$2:$B$52,2,FALSE)</f>
        <v>4</v>
      </c>
      <c r="E3289">
        <v>69119</v>
      </c>
      <c r="F3289">
        <v>8</v>
      </c>
      <c r="G3289">
        <f t="shared" si="85"/>
        <v>113355.16</v>
      </c>
    </row>
    <row r="3290" spans="1:7" x14ac:dyDescent="0.3">
      <c r="A3290">
        <v>2012</v>
      </c>
      <c r="B3290" t="str">
        <f t="shared" si="84"/>
        <v>2012.1.5</v>
      </c>
      <c r="C3290" t="s">
        <v>26</v>
      </c>
      <c r="D3290">
        <f>VLOOKUP(C3290,[1]StateCodeMapping!$A$2:$B$52,2,FALSE)</f>
        <v>5</v>
      </c>
      <c r="E3290">
        <v>56219</v>
      </c>
      <c r="F3290">
        <v>1</v>
      </c>
      <c r="G3290">
        <f t="shared" si="85"/>
        <v>29233.88</v>
      </c>
    </row>
    <row r="3291" spans="1:7" x14ac:dyDescent="0.3">
      <c r="A3291">
        <v>2012</v>
      </c>
      <c r="B3291" t="str">
        <f t="shared" si="84"/>
        <v>2012.2.5</v>
      </c>
      <c r="C3291" t="s">
        <v>26</v>
      </c>
      <c r="D3291">
        <f>VLOOKUP(C3291,[1]StateCodeMapping!$A$2:$B$52,2,FALSE)</f>
        <v>5</v>
      </c>
      <c r="E3291">
        <v>56219</v>
      </c>
      <c r="F3291">
        <v>2</v>
      </c>
      <c r="G3291">
        <f t="shared" si="85"/>
        <v>38228.920000000006</v>
      </c>
    </row>
    <row r="3292" spans="1:7" x14ac:dyDescent="0.3">
      <c r="A3292">
        <v>2012</v>
      </c>
      <c r="B3292" t="str">
        <f t="shared" si="84"/>
        <v>2012.3.5</v>
      </c>
      <c r="C3292" t="s">
        <v>26</v>
      </c>
      <c r="D3292">
        <f>VLOOKUP(C3292,[1]StateCodeMapping!$A$2:$B$52,2,FALSE)</f>
        <v>5</v>
      </c>
      <c r="E3292">
        <v>56219</v>
      </c>
      <c r="F3292">
        <v>3</v>
      </c>
      <c r="G3292">
        <f t="shared" si="85"/>
        <v>47223.960000000006</v>
      </c>
    </row>
    <row r="3293" spans="1:7" x14ac:dyDescent="0.3">
      <c r="A3293">
        <v>2012</v>
      </c>
      <c r="B3293" t="str">
        <f t="shared" si="84"/>
        <v>2012.4.5</v>
      </c>
      <c r="C3293" t="s">
        <v>26</v>
      </c>
      <c r="D3293">
        <f>VLOOKUP(C3293,[1]StateCodeMapping!$A$2:$B$52,2,FALSE)</f>
        <v>5</v>
      </c>
      <c r="E3293">
        <v>56219</v>
      </c>
      <c r="F3293">
        <v>4</v>
      </c>
      <c r="G3293">
        <f t="shared" si="85"/>
        <v>56219</v>
      </c>
    </row>
    <row r="3294" spans="1:7" x14ac:dyDescent="0.3">
      <c r="A3294">
        <v>2012</v>
      </c>
      <c r="B3294" t="str">
        <f t="shared" si="84"/>
        <v>2012.5.5</v>
      </c>
      <c r="C3294" t="s">
        <v>26</v>
      </c>
      <c r="D3294">
        <f>VLOOKUP(C3294,[1]StateCodeMapping!$A$2:$B$52,2,FALSE)</f>
        <v>5</v>
      </c>
      <c r="E3294">
        <v>56219</v>
      </c>
      <c r="F3294">
        <v>5</v>
      </c>
      <c r="G3294">
        <f t="shared" si="85"/>
        <v>65214.040000000008</v>
      </c>
    </row>
    <row r="3295" spans="1:7" x14ac:dyDescent="0.3">
      <c r="A3295">
        <v>2012</v>
      </c>
      <c r="B3295" t="str">
        <f t="shared" si="84"/>
        <v>2012.6.5</v>
      </c>
      <c r="C3295" t="s">
        <v>26</v>
      </c>
      <c r="D3295">
        <f>VLOOKUP(C3295,[1]StateCodeMapping!$A$2:$B$52,2,FALSE)</f>
        <v>5</v>
      </c>
      <c r="E3295">
        <v>56219</v>
      </c>
      <c r="F3295">
        <v>6</v>
      </c>
      <c r="G3295">
        <f t="shared" si="85"/>
        <v>74209.08</v>
      </c>
    </row>
    <row r="3296" spans="1:7" x14ac:dyDescent="0.3">
      <c r="A3296">
        <v>2012</v>
      </c>
      <c r="B3296" t="str">
        <f t="shared" si="84"/>
        <v>2012.7.5</v>
      </c>
      <c r="C3296" t="s">
        <v>26</v>
      </c>
      <c r="D3296">
        <f>VLOOKUP(C3296,[1]StateCodeMapping!$A$2:$B$52,2,FALSE)</f>
        <v>5</v>
      </c>
      <c r="E3296">
        <v>56219</v>
      </c>
      <c r="F3296">
        <v>7</v>
      </c>
      <c r="G3296">
        <f t="shared" si="85"/>
        <v>83204.12</v>
      </c>
    </row>
    <row r="3297" spans="1:7" x14ac:dyDescent="0.3">
      <c r="A3297">
        <v>2012</v>
      </c>
      <c r="B3297" t="str">
        <f t="shared" si="84"/>
        <v>2012.8.5</v>
      </c>
      <c r="C3297" t="s">
        <v>26</v>
      </c>
      <c r="D3297">
        <f>VLOOKUP(C3297,[1]StateCodeMapping!$A$2:$B$52,2,FALSE)</f>
        <v>5</v>
      </c>
      <c r="E3297">
        <v>56219</v>
      </c>
      <c r="F3297">
        <v>8</v>
      </c>
      <c r="G3297">
        <f t="shared" si="85"/>
        <v>92199.16</v>
      </c>
    </row>
    <row r="3298" spans="1:7" x14ac:dyDescent="0.3">
      <c r="A3298">
        <v>2012</v>
      </c>
      <c r="B3298" t="str">
        <f t="shared" si="84"/>
        <v>2012.1.6</v>
      </c>
      <c r="C3298" t="s">
        <v>27</v>
      </c>
      <c r="D3298">
        <f>VLOOKUP(C3298,[1]StateCodeMapping!$A$2:$B$52,2,FALSE)</f>
        <v>6</v>
      </c>
      <c r="E3298">
        <v>78666</v>
      </c>
      <c r="F3298">
        <v>1</v>
      </c>
      <c r="G3298">
        <f t="shared" si="85"/>
        <v>40906.32</v>
      </c>
    </row>
    <row r="3299" spans="1:7" x14ac:dyDescent="0.3">
      <c r="A3299">
        <v>2012</v>
      </c>
      <c r="B3299" t="str">
        <f t="shared" si="84"/>
        <v>2012.2.6</v>
      </c>
      <c r="C3299" t="s">
        <v>27</v>
      </c>
      <c r="D3299">
        <f>VLOOKUP(C3299,[1]StateCodeMapping!$A$2:$B$52,2,FALSE)</f>
        <v>6</v>
      </c>
      <c r="E3299">
        <v>78666</v>
      </c>
      <c r="F3299">
        <v>2</v>
      </c>
      <c r="G3299">
        <f t="shared" si="85"/>
        <v>53492.880000000005</v>
      </c>
    </row>
    <row r="3300" spans="1:7" x14ac:dyDescent="0.3">
      <c r="A3300">
        <v>2012</v>
      </c>
      <c r="B3300" t="str">
        <f t="shared" si="84"/>
        <v>2012.3.6</v>
      </c>
      <c r="C3300" t="s">
        <v>27</v>
      </c>
      <c r="D3300">
        <f>VLOOKUP(C3300,[1]StateCodeMapping!$A$2:$B$52,2,FALSE)</f>
        <v>6</v>
      </c>
      <c r="E3300">
        <v>78666</v>
      </c>
      <c r="F3300">
        <v>3</v>
      </c>
      <c r="G3300">
        <f t="shared" si="85"/>
        <v>66079.44</v>
      </c>
    </row>
    <row r="3301" spans="1:7" x14ac:dyDescent="0.3">
      <c r="A3301">
        <v>2012</v>
      </c>
      <c r="B3301" t="str">
        <f t="shared" si="84"/>
        <v>2012.4.6</v>
      </c>
      <c r="C3301" t="s">
        <v>27</v>
      </c>
      <c r="D3301">
        <f>VLOOKUP(C3301,[1]StateCodeMapping!$A$2:$B$52,2,FALSE)</f>
        <v>6</v>
      </c>
      <c r="E3301">
        <v>78666</v>
      </c>
      <c r="F3301">
        <v>4</v>
      </c>
      <c r="G3301">
        <f t="shared" si="85"/>
        <v>78666</v>
      </c>
    </row>
    <row r="3302" spans="1:7" x14ac:dyDescent="0.3">
      <c r="A3302">
        <v>2012</v>
      </c>
      <c r="B3302" t="str">
        <f t="shared" si="84"/>
        <v>2012.5.6</v>
      </c>
      <c r="C3302" t="s">
        <v>27</v>
      </c>
      <c r="D3302">
        <f>VLOOKUP(C3302,[1]StateCodeMapping!$A$2:$B$52,2,FALSE)</f>
        <v>6</v>
      </c>
      <c r="E3302">
        <v>78666</v>
      </c>
      <c r="F3302">
        <v>5</v>
      </c>
      <c r="G3302">
        <f t="shared" si="85"/>
        <v>91252.560000000012</v>
      </c>
    </row>
    <row r="3303" spans="1:7" x14ac:dyDescent="0.3">
      <c r="A3303">
        <v>2012</v>
      </c>
      <c r="B3303" t="str">
        <f t="shared" si="84"/>
        <v>2012.6.6</v>
      </c>
      <c r="C3303" t="s">
        <v>27</v>
      </c>
      <c r="D3303">
        <f>VLOOKUP(C3303,[1]StateCodeMapping!$A$2:$B$52,2,FALSE)</f>
        <v>6</v>
      </c>
      <c r="E3303">
        <v>78666</v>
      </c>
      <c r="F3303">
        <v>6</v>
      </c>
      <c r="G3303">
        <f t="shared" si="85"/>
        <v>103839.12000000001</v>
      </c>
    </row>
    <row r="3304" spans="1:7" x14ac:dyDescent="0.3">
      <c r="A3304">
        <v>2012</v>
      </c>
      <c r="B3304" t="str">
        <f t="shared" si="84"/>
        <v>2012.7.6</v>
      </c>
      <c r="C3304" t="s">
        <v>27</v>
      </c>
      <c r="D3304">
        <f>VLOOKUP(C3304,[1]StateCodeMapping!$A$2:$B$52,2,FALSE)</f>
        <v>6</v>
      </c>
      <c r="E3304">
        <v>78666</v>
      </c>
      <c r="F3304">
        <v>7</v>
      </c>
      <c r="G3304">
        <f t="shared" si="85"/>
        <v>116425.68</v>
      </c>
    </row>
    <row r="3305" spans="1:7" x14ac:dyDescent="0.3">
      <c r="A3305">
        <v>2012</v>
      </c>
      <c r="B3305" t="str">
        <f t="shared" si="84"/>
        <v>2012.8.6</v>
      </c>
      <c r="C3305" t="s">
        <v>27</v>
      </c>
      <c r="D3305">
        <f>VLOOKUP(C3305,[1]StateCodeMapping!$A$2:$B$52,2,FALSE)</f>
        <v>6</v>
      </c>
      <c r="E3305">
        <v>78666</v>
      </c>
      <c r="F3305">
        <v>8</v>
      </c>
      <c r="G3305">
        <f t="shared" si="85"/>
        <v>129012.24</v>
      </c>
    </row>
    <row r="3306" spans="1:7" x14ac:dyDescent="0.3">
      <c r="A3306">
        <v>2012</v>
      </c>
      <c r="B3306" t="str">
        <f t="shared" si="84"/>
        <v>2012.1.8</v>
      </c>
      <c r="C3306" t="s">
        <v>28</v>
      </c>
      <c r="D3306">
        <f>VLOOKUP(C3306,[1]StateCodeMapping!$A$2:$B$52,2,FALSE)</f>
        <v>8</v>
      </c>
      <c r="E3306">
        <v>80717</v>
      </c>
      <c r="F3306">
        <v>1</v>
      </c>
      <c r="G3306">
        <f t="shared" si="85"/>
        <v>41972.840000000004</v>
      </c>
    </row>
    <row r="3307" spans="1:7" x14ac:dyDescent="0.3">
      <c r="A3307">
        <v>2012</v>
      </c>
      <c r="B3307" t="str">
        <f t="shared" si="84"/>
        <v>2012.2.8</v>
      </c>
      <c r="C3307" t="s">
        <v>28</v>
      </c>
      <c r="D3307">
        <f>VLOOKUP(C3307,[1]StateCodeMapping!$A$2:$B$52,2,FALSE)</f>
        <v>8</v>
      </c>
      <c r="E3307">
        <v>80717</v>
      </c>
      <c r="F3307">
        <v>2</v>
      </c>
      <c r="G3307">
        <f t="shared" si="85"/>
        <v>54887.560000000005</v>
      </c>
    </row>
    <row r="3308" spans="1:7" x14ac:dyDescent="0.3">
      <c r="A3308">
        <v>2012</v>
      </c>
      <c r="B3308" t="str">
        <f t="shared" si="84"/>
        <v>2012.3.8</v>
      </c>
      <c r="C3308" t="s">
        <v>28</v>
      </c>
      <c r="D3308">
        <f>VLOOKUP(C3308,[1]StateCodeMapping!$A$2:$B$52,2,FALSE)</f>
        <v>8</v>
      </c>
      <c r="E3308">
        <v>80717</v>
      </c>
      <c r="F3308">
        <v>3</v>
      </c>
      <c r="G3308">
        <f t="shared" si="85"/>
        <v>67802.280000000013</v>
      </c>
    </row>
    <row r="3309" spans="1:7" x14ac:dyDescent="0.3">
      <c r="A3309">
        <v>2012</v>
      </c>
      <c r="B3309" t="str">
        <f t="shared" si="84"/>
        <v>2012.4.8</v>
      </c>
      <c r="C3309" t="s">
        <v>28</v>
      </c>
      <c r="D3309">
        <f>VLOOKUP(C3309,[1]StateCodeMapping!$A$2:$B$52,2,FALSE)</f>
        <v>8</v>
      </c>
      <c r="E3309">
        <v>80717</v>
      </c>
      <c r="F3309">
        <v>4</v>
      </c>
      <c r="G3309">
        <f t="shared" si="85"/>
        <v>80717</v>
      </c>
    </row>
    <row r="3310" spans="1:7" x14ac:dyDescent="0.3">
      <c r="A3310">
        <v>2012</v>
      </c>
      <c r="B3310" t="str">
        <f t="shared" si="84"/>
        <v>2012.5.8</v>
      </c>
      <c r="C3310" t="s">
        <v>28</v>
      </c>
      <c r="D3310">
        <f>VLOOKUP(C3310,[1]StateCodeMapping!$A$2:$B$52,2,FALSE)</f>
        <v>8</v>
      </c>
      <c r="E3310">
        <v>80717</v>
      </c>
      <c r="F3310">
        <v>5</v>
      </c>
      <c r="G3310">
        <f t="shared" si="85"/>
        <v>93631.720000000016</v>
      </c>
    </row>
    <row r="3311" spans="1:7" x14ac:dyDescent="0.3">
      <c r="A3311">
        <v>2012</v>
      </c>
      <c r="B3311" t="str">
        <f t="shared" si="84"/>
        <v>2012.6.8</v>
      </c>
      <c r="C3311" t="s">
        <v>28</v>
      </c>
      <c r="D3311">
        <f>VLOOKUP(C3311,[1]StateCodeMapping!$A$2:$B$52,2,FALSE)</f>
        <v>8</v>
      </c>
      <c r="E3311">
        <v>80717</v>
      </c>
      <c r="F3311">
        <v>6</v>
      </c>
      <c r="G3311">
        <f t="shared" si="85"/>
        <v>106546.44</v>
      </c>
    </row>
    <row r="3312" spans="1:7" x14ac:dyDescent="0.3">
      <c r="A3312">
        <v>2012</v>
      </c>
      <c r="B3312" t="str">
        <f t="shared" si="84"/>
        <v>2012.7.8</v>
      </c>
      <c r="C3312" t="s">
        <v>28</v>
      </c>
      <c r="D3312">
        <f>VLOOKUP(C3312,[1]StateCodeMapping!$A$2:$B$52,2,FALSE)</f>
        <v>8</v>
      </c>
      <c r="E3312">
        <v>80717</v>
      </c>
      <c r="F3312">
        <v>7</v>
      </c>
      <c r="G3312">
        <f t="shared" si="85"/>
        <v>119461.16</v>
      </c>
    </row>
    <row r="3313" spans="1:7" x14ac:dyDescent="0.3">
      <c r="A3313">
        <v>2012</v>
      </c>
      <c r="B3313" t="str">
        <f t="shared" si="84"/>
        <v>2012.8.8</v>
      </c>
      <c r="C3313" t="s">
        <v>28</v>
      </c>
      <c r="D3313">
        <f>VLOOKUP(C3313,[1]StateCodeMapping!$A$2:$B$52,2,FALSE)</f>
        <v>8</v>
      </c>
      <c r="E3313">
        <v>80717</v>
      </c>
      <c r="F3313">
        <v>8</v>
      </c>
      <c r="G3313">
        <f t="shared" si="85"/>
        <v>132375.88</v>
      </c>
    </row>
    <row r="3314" spans="1:7" x14ac:dyDescent="0.3">
      <c r="A3314">
        <v>2012</v>
      </c>
      <c r="B3314" t="str">
        <f t="shared" si="84"/>
        <v>2012.1.9</v>
      </c>
      <c r="C3314" t="s">
        <v>4</v>
      </c>
      <c r="D3314">
        <f>VLOOKUP(C3314,[1]StateCodeMapping!$A$2:$B$52,2,FALSE)</f>
        <v>9</v>
      </c>
      <c r="E3314">
        <v>102127</v>
      </c>
      <c r="F3314">
        <v>1</v>
      </c>
      <c r="G3314">
        <f t="shared" si="85"/>
        <v>53106.04</v>
      </c>
    </row>
    <row r="3315" spans="1:7" x14ac:dyDescent="0.3">
      <c r="A3315">
        <v>2012</v>
      </c>
      <c r="B3315" t="str">
        <f t="shared" si="84"/>
        <v>2012.2.9</v>
      </c>
      <c r="C3315" t="s">
        <v>4</v>
      </c>
      <c r="D3315">
        <f>VLOOKUP(C3315,[1]StateCodeMapping!$A$2:$B$52,2,FALSE)</f>
        <v>9</v>
      </c>
      <c r="E3315">
        <v>102127</v>
      </c>
      <c r="F3315">
        <v>2</v>
      </c>
      <c r="G3315">
        <f t="shared" si="85"/>
        <v>69446.36</v>
      </c>
    </row>
    <row r="3316" spans="1:7" x14ac:dyDescent="0.3">
      <c r="A3316">
        <v>2012</v>
      </c>
      <c r="B3316" t="str">
        <f t="shared" si="84"/>
        <v>2012.3.9</v>
      </c>
      <c r="C3316" t="s">
        <v>4</v>
      </c>
      <c r="D3316">
        <f>VLOOKUP(C3316,[1]StateCodeMapping!$A$2:$B$52,2,FALSE)</f>
        <v>9</v>
      </c>
      <c r="E3316">
        <v>102127</v>
      </c>
      <c r="F3316">
        <v>3</v>
      </c>
      <c r="G3316">
        <f t="shared" si="85"/>
        <v>85786.680000000008</v>
      </c>
    </row>
    <row r="3317" spans="1:7" x14ac:dyDescent="0.3">
      <c r="A3317">
        <v>2012</v>
      </c>
      <c r="B3317" t="str">
        <f t="shared" si="84"/>
        <v>2012.4.9</v>
      </c>
      <c r="C3317" t="s">
        <v>4</v>
      </c>
      <c r="D3317">
        <f>VLOOKUP(C3317,[1]StateCodeMapping!$A$2:$B$52,2,FALSE)</f>
        <v>9</v>
      </c>
      <c r="E3317">
        <v>102127</v>
      </c>
      <c r="F3317">
        <v>4</v>
      </c>
      <c r="G3317">
        <f t="shared" si="85"/>
        <v>102127</v>
      </c>
    </row>
    <row r="3318" spans="1:7" x14ac:dyDescent="0.3">
      <c r="A3318">
        <v>2012</v>
      </c>
      <c r="B3318" t="str">
        <f t="shared" si="84"/>
        <v>2012.5.9</v>
      </c>
      <c r="C3318" t="s">
        <v>4</v>
      </c>
      <c r="D3318">
        <f>VLOOKUP(C3318,[1]StateCodeMapping!$A$2:$B$52,2,FALSE)</f>
        <v>9</v>
      </c>
      <c r="E3318">
        <v>102127</v>
      </c>
      <c r="F3318">
        <v>5</v>
      </c>
      <c r="G3318">
        <f t="shared" si="85"/>
        <v>118467.32000000002</v>
      </c>
    </row>
    <row r="3319" spans="1:7" x14ac:dyDescent="0.3">
      <c r="A3319">
        <v>2012</v>
      </c>
      <c r="B3319" t="str">
        <f t="shared" si="84"/>
        <v>2012.6.9</v>
      </c>
      <c r="C3319" t="s">
        <v>4</v>
      </c>
      <c r="D3319">
        <f>VLOOKUP(C3319,[1]StateCodeMapping!$A$2:$B$52,2,FALSE)</f>
        <v>9</v>
      </c>
      <c r="E3319">
        <v>102127</v>
      </c>
      <c r="F3319">
        <v>6</v>
      </c>
      <c r="G3319">
        <f t="shared" si="85"/>
        <v>134807.64000000001</v>
      </c>
    </row>
    <row r="3320" spans="1:7" x14ac:dyDescent="0.3">
      <c r="A3320">
        <v>2012</v>
      </c>
      <c r="B3320" t="str">
        <f t="shared" si="84"/>
        <v>2012.7.9</v>
      </c>
      <c r="C3320" t="s">
        <v>4</v>
      </c>
      <c r="D3320">
        <f>VLOOKUP(C3320,[1]StateCodeMapping!$A$2:$B$52,2,FALSE)</f>
        <v>9</v>
      </c>
      <c r="E3320">
        <v>102127</v>
      </c>
      <c r="F3320">
        <v>7</v>
      </c>
      <c r="G3320">
        <f t="shared" si="85"/>
        <v>151147.96</v>
      </c>
    </row>
    <row r="3321" spans="1:7" x14ac:dyDescent="0.3">
      <c r="A3321">
        <v>2012</v>
      </c>
      <c r="B3321" t="str">
        <f t="shared" si="84"/>
        <v>2012.8.9</v>
      </c>
      <c r="C3321" t="s">
        <v>4</v>
      </c>
      <c r="D3321">
        <f>VLOOKUP(C3321,[1]StateCodeMapping!$A$2:$B$52,2,FALSE)</f>
        <v>9</v>
      </c>
      <c r="E3321">
        <v>102127</v>
      </c>
      <c r="F3321">
        <v>8</v>
      </c>
      <c r="G3321">
        <f t="shared" si="85"/>
        <v>167488.28</v>
      </c>
    </row>
    <row r="3322" spans="1:7" x14ac:dyDescent="0.3">
      <c r="A3322">
        <v>2012</v>
      </c>
      <c r="B3322" t="str">
        <f t="shared" si="84"/>
        <v>2012.1.10</v>
      </c>
      <c r="C3322" t="s">
        <v>29</v>
      </c>
      <c r="D3322">
        <f>VLOOKUP(C3322,[1]StateCodeMapping!$A$2:$B$52,2,FALSE)</f>
        <v>10</v>
      </c>
      <c r="E3322">
        <v>83602</v>
      </c>
      <c r="F3322">
        <v>1</v>
      </c>
      <c r="G3322">
        <f t="shared" si="85"/>
        <v>43473.04</v>
      </c>
    </row>
    <row r="3323" spans="1:7" x14ac:dyDescent="0.3">
      <c r="A3323">
        <v>2012</v>
      </c>
      <c r="B3323" t="str">
        <f t="shared" si="84"/>
        <v>2012.2.10</v>
      </c>
      <c r="C3323" t="s">
        <v>29</v>
      </c>
      <c r="D3323">
        <f>VLOOKUP(C3323,[1]StateCodeMapping!$A$2:$B$52,2,FALSE)</f>
        <v>10</v>
      </c>
      <c r="E3323">
        <v>83602</v>
      </c>
      <c r="F3323">
        <v>2</v>
      </c>
      <c r="G3323">
        <f t="shared" si="85"/>
        <v>56849.36</v>
      </c>
    </row>
    <row r="3324" spans="1:7" x14ac:dyDescent="0.3">
      <c r="A3324">
        <v>2012</v>
      </c>
      <c r="B3324" t="str">
        <f t="shared" si="84"/>
        <v>2012.3.10</v>
      </c>
      <c r="C3324" t="s">
        <v>29</v>
      </c>
      <c r="D3324">
        <f>VLOOKUP(C3324,[1]StateCodeMapping!$A$2:$B$52,2,FALSE)</f>
        <v>10</v>
      </c>
      <c r="E3324">
        <v>83602</v>
      </c>
      <c r="F3324">
        <v>3</v>
      </c>
      <c r="G3324">
        <f t="shared" si="85"/>
        <v>70225.680000000008</v>
      </c>
    </row>
    <row r="3325" spans="1:7" x14ac:dyDescent="0.3">
      <c r="A3325">
        <v>2012</v>
      </c>
      <c r="B3325" t="str">
        <f t="shared" si="84"/>
        <v>2012.4.10</v>
      </c>
      <c r="C3325" t="s">
        <v>29</v>
      </c>
      <c r="D3325">
        <f>VLOOKUP(C3325,[1]StateCodeMapping!$A$2:$B$52,2,FALSE)</f>
        <v>10</v>
      </c>
      <c r="E3325">
        <v>83602</v>
      </c>
      <c r="F3325">
        <v>4</v>
      </c>
      <c r="G3325">
        <f t="shared" si="85"/>
        <v>83602</v>
      </c>
    </row>
    <row r="3326" spans="1:7" x14ac:dyDescent="0.3">
      <c r="A3326">
        <v>2012</v>
      </c>
      <c r="B3326" t="str">
        <f t="shared" si="84"/>
        <v>2012.5.10</v>
      </c>
      <c r="C3326" t="s">
        <v>29</v>
      </c>
      <c r="D3326">
        <f>VLOOKUP(C3326,[1]StateCodeMapping!$A$2:$B$52,2,FALSE)</f>
        <v>10</v>
      </c>
      <c r="E3326">
        <v>83602</v>
      </c>
      <c r="F3326">
        <v>5</v>
      </c>
      <c r="G3326">
        <f t="shared" si="85"/>
        <v>96978.32</v>
      </c>
    </row>
    <row r="3327" spans="1:7" x14ac:dyDescent="0.3">
      <c r="A3327">
        <v>2012</v>
      </c>
      <c r="B3327" t="str">
        <f t="shared" si="84"/>
        <v>2012.6.10</v>
      </c>
      <c r="C3327" t="s">
        <v>29</v>
      </c>
      <c r="D3327">
        <f>VLOOKUP(C3327,[1]StateCodeMapping!$A$2:$B$52,2,FALSE)</f>
        <v>10</v>
      </c>
      <c r="E3327">
        <v>83602</v>
      </c>
      <c r="F3327">
        <v>6</v>
      </c>
      <c r="G3327">
        <f t="shared" si="85"/>
        <v>110354.64</v>
      </c>
    </row>
    <row r="3328" spans="1:7" x14ac:dyDescent="0.3">
      <c r="A3328">
        <v>2012</v>
      </c>
      <c r="B3328" t="str">
        <f t="shared" si="84"/>
        <v>2012.7.10</v>
      </c>
      <c r="C3328" t="s">
        <v>29</v>
      </c>
      <c r="D3328">
        <f>VLOOKUP(C3328,[1]StateCodeMapping!$A$2:$B$52,2,FALSE)</f>
        <v>10</v>
      </c>
      <c r="E3328">
        <v>83602</v>
      </c>
      <c r="F3328">
        <v>7</v>
      </c>
      <c r="G3328">
        <f t="shared" si="85"/>
        <v>123730.95999999999</v>
      </c>
    </row>
    <row r="3329" spans="1:7" x14ac:dyDescent="0.3">
      <c r="A3329">
        <v>2012</v>
      </c>
      <c r="B3329" t="str">
        <f t="shared" si="84"/>
        <v>2012.8.10</v>
      </c>
      <c r="C3329" t="s">
        <v>29</v>
      </c>
      <c r="D3329">
        <f>VLOOKUP(C3329,[1]StateCodeMapping!$A$2:$B$52,2,FALSE)</f>
        <v>10</v>
      </c>
      <c r="E3329">
        <v>83602</v>
      </c>
      <c r="F3329">
        <v>8</v>
      </c>
      <c r="G3329">
        <f t="shared" si="85"/>
        <v>137107.28</v>
      </c>
    </row>
    <row r="3330" spans="1:7" x14ac:dyDescent="0.3">
      <c r="A3330">
        <v>2012</v>
      </c>
      <c r="B3330" t="str">
        <f t="shared" ref="B3330:B3393" si="86">A3330&amp;"."&amp;F3330&amp;"."&amp;D3330</f>
        <v>2012.1.11</v>
      </c>
      <c r="C3330" t="s">
        <v>30</v>
      </c>
      <c r="D3330">
        <f>VLOOKUP(C3330,[1]StateCodeMapping!$A$2:$B$52,2,FALSE)</f>
        <v>11</v>
      </c>
      <c r="E3330">
        <v>69558</v>
      </c>
      <c r="F3330">
        <v>1</v>
      </c>
      <c r="G3330">
        <f t="shared" ref="G3330:G3393" si="87">E3330*(0.52+(F3330-1)*0.16)</f>
        <v>36170.160000000003</v>
      </c>
    </row>
    <row r="3331" spans="1:7" x14ac:dyDescent="0.3">
      <c r="A3331">
        <v>2012</v>
      </c>
      <c r="B3331" t="str">
        <f t="shared" si="86"/>
        <v>2012.2.11</v>
      </c>
      <c r="C3331" t="s">
        <v>30</v>
      </c>
      <c r="D3331">
        <f>VLOOKUP(C3331,[1]StateCodeMapping!$A$2:$B$52,2,FALSE)</f>
        <v>11</v>
      </c>
      <c r="E3331">
        <v>69558</v>
      </c>
      <c r="F3331">
        <v>2</v>
      </c>
      <c r="G3331">
        <f t="shared" si="87"/>
        <v>47299.44</v>
      </c>
    </row>
    <row r="3332" spans="1:7" x14ac:dyDescent="0.3">
      <c r="A3332">
        <v>2012</v>
      </c>
      <c r="B3332" t="str">
        <f t="shared" si="86"/>
        <v>2012.3.11</v>
      </c>
      <c r="C3332" t="s">
        <v>30</v>
      </c>
      <c r="D3332">
        <f>VLOOKUP(C3332,[1]StateCodeMapping!$A$2:$B$52,2,FALSE)</f>
        <v>11</v>
      </c>
      <c r="E3332">
        <v>69558</v>
      </c>
      <c r="F3332">
        <v>3</v>
      </c>
      <c r="G3332">
        <f t="shared" si="87"/>
        <v>58428.720000000008</v>
      </c>
    </row>
    <row r="3333" spans="1:7" x14ac:dyDescent="0.3">
      <c r="A3333">
        <v>2012</v>
      </c>
      <c r="B3333" t="str">
        <f t="shared" si="86"/>
        <v>2012.4.11</v>
      </c>
      <c r="C3333" t="s">
        <v>30</v>
      </c>
      <c r="D3333">
        <f>VLOOKUP(C3333,[1]StateCodeMapping!$A$2:$B$52,2,FALSE)</f>
        <v>11</v>
      </c>
      <c r="E3333">
        <v>69558</v>
      </c>
      <c r="F3333">
        <v>4</v>
      </c>
      <c r="G3333">
        <f t="shared" si="87"/>
        <v>69558</v>
      </c>
    </row>
    <row r="3334" spans="1:7" x14ac:dyDescent="0.3">
      <c r="A3334">
        <v>2012</v>
      </c>
      <c r="B3334" t="str">
        <f t="shared" si="86"/>
        <v>2012.5.11</v>
      </c>
      <c r="C3334" t="s">
        <v>30</v>
      </c>
      <c r="D3334">
        <f>VLOOKUP(C3334,[1]StateCodeMapping!$A$2:$B$52,2,FALSE)</f>
        <v>11</v>
      </c>
      <c r="E3334">
        <v>69558</v>
      </c>
      <c r="F3334">
        <v>5</v>
      </c>
      <c r="G3334">
        <f t="shared" si="87"/>
        <v>80687.280000000013</v>
      </c>
    </row>
    <row r="3335" spans="1:7" x14ac:dyDescent="0.3">
      <c r="A3335">
        <v>2012</v>
      </c>
      <c r="B3335" t="str">
        <f t="shared" si="86"/>
        <v>2012.6.11</v>
      </c>
      <c r="C3335" t="s">
        <v>30</v>
      </c>
      <c r="D3335">
        <f>VLOOKUP(C3335,[1]StateCodeMapping!$A$2:$B$52,2,FALSE)</f>
        <v>11</v>
      </c>
      <c r="E3335">
        <v>69558</v>
      </c>
      <c r="F3335">
        <v>6</v>
      </c>
      <c r="G3335">
        <f t="shared" si="87"/>
        <v>91816.56</v>
      </c>
    </row>
    <row r="3336" spans="1:7" x14ac:dyDescent="0.3">
      <c r="A3336">
        <v>2012</v>
      </c>
      <c r="B3336" t="str">
        <f t="shared" si="86"/>
        <v>2012.7.11</v>
      </c>
      <c r="C3336" t="s">
        <v>30</v>
      </c>
      <c r="D3336">
        <f>VLOOKUP(C3336,[1]StateCodeMapping!$A$2:$B$52,2,FALSE)</f>
        <v>11</v>
      </c>
      <c r="E3336">
        <v>69558</v>
      </c>
      <c r="F3336">
        <v>7</v>
      </c>
      <c r="G3336">
        <f t="shared" si="87"/>
        <v>102945.84</v>
      </c>
    </row>
    <row r="3337" spans="1:7" x14ac:dyDescent="0.3">
      <c r="A3337">
        <v>2012</v>
      </c>
      <c r="B3337" t="str">
        <f t="shared" si="86"/>
        <v>2012.8.11</v>
      </c>
      <c r="C3337" t="s">
        <v>30</v>
      </c>
      <c r="D3337">
        <f>VLOOKUP(C3337,[1]StateCodeMapping!$A$2:$B$52,2,FALSE)</f>
        <v>11</v>
      </c>
      <c r="E3337">
        <v>69558</v>
      </c>
      <c r="F3337">
        <v>8</v>
      </c>
      <c r="G3337">
        <f t="shared" si="87"/>
        <v>114075.12000000001</v>
      </c>
    </row>
    <row r="3338" spans="1:7" x14ac:dyDescent="0.3">
      <c r="A3338">
        <v>2012</v>
      </c>
      <c r="B3338" t="str">
        <f t="shared" si="86"/>
        <v>2012.1.12</v>
      </c>
      <c r="C3338" t="s">
        <v>5</v>
      </c>
      <c r="D3338">
        <f>VLOOKUP(C3338,[1]StateCodeMapping!$A$2:$B$52,2,FALSE)</f>
        <v>12</v>
      </c>
      <c r="E3338">
        <v>67705</v>
      </c>
      <c r="F3338">
        <v>1</v>
      </c>
      <c r="G3338">
        <f t="shared" si="87"/>
        <v>35206.6</v>
      </c>
    </row>
    <row r="3339" spans="1:7" x14ac:dyDescent="0.3">
      <c r="A3339">
        <v>2012</v>
      </c>
      <c r="B3339" t="str">
        <f t="shared" si="86"/>
        <v>2012.2.12</v>
      </c>
      <c r="C3339" t="s">
        <v>5</v>
      </c>
      <c r="D3339">
        <f>VLOOKUP(C3339,[1]StateCodeMapping!$A$2:$B$52,2,FALSE)</f>
        <v>12</v>
      </c>
      <c r="E3339">
        <v>67705</v>
      </c>
      <c r="F3339">
        <v>2</v>
      </c>
      <c r="G3339">
        <f t="shared" si="87"/>
        <v>46039.4</v>
      </c>
    </row>
    <row r="3340" spans="1:7" x14ac:dyDescent="0.3">
      <c r="A3340">
        <v>2012</v>
      </c>
      <c r="B3340" t="str">
        <f t="shared" si="86"/>
        <v>2012.3.12</v>
      </c>
      <c r="C3340" t="s">
        <v>5</v>
      </c>
      <c r="D3340">
        <f>VLOOKUP(C3340,[1]StateCodeMapping!$A$2:$B$52,2,FALSE)</f>
        <v>12</v>
      </c>
      <c r="E3340">
        <v>67705</v>
      </c>
      <c r="F3340">
        <v>3</v>
      </c>
      <c r="G3340">
        <f t="shared" si="87"/>
        <v>56872.200000000004</v>
      </c>
    </row>
    <row r="3341" spans="1:7" x14ac:dyDescent="0.3">
      <c r="A3341">
        <v>2012</v>
      </c>
      <c r="B3341" t="str">
        <f t="shared" si="86"/>
        <v>2012.4.12</v>
      </c>
      <c r="C3341" t="s">
        <v>5</v>
      </c>
      <c r="D3341">
        <f>VLOOKUP(C3341,[1]StateCodeMapping!$A$2:$B$52,2,FALSE)</f>
        <v>12</v>
      </c>
      <c r="E3341">
        <v>67705</v>
      </c>
      <c r="F3341">
        <v>4</v>
      </c>
      <c r="G3341">
        <f t="shared" si="87"/>
        <v>67705</v>
      </c>
    </row>
    <row r="3342" spans="1:7" x14ac:dyDescent="0.3">
      <c r="A3342">
        <v>2012</v>
      </c>
      <c r="B3342" t="str">
        <f t="shared" si="86"/>
        <v>2012.5.12</v>
      </c>
      <c r="C3342" t="s">
        <v>5</v>
      </c>
      <c r="D3342">
        <f>VLOOKUP(C3342,[1]StateCodeMapping!$A$2:$B$52,2,FALSE)</f>
        <v>12</v>
      </c>
      <c r="E3342">
        <v>67705</v>
      </c>
      <c r="F3342">
        <v>5</v>
      </c>
      <c r="G3342">
        <f t="shared" si="87"/>
        <v>78537.8</v>
      </c>
    </row>
    <row r="3343" spans="1:7" x14ac:dyDescent="0.3">
      <c r="A3343">
        <v>2012</v>
      </c>
      <c r="B3343" t="str">
        <f t="shared" si="86"/>
        <v>2012.6.12</v>
      </c>
      <c r="C3343" t="s">
        <v>5</v>
      </c>
      <c r="D3343">
        <f>VLOOKUP(C3343,[1]StateCodeMapping!$A$2:$B$52,2,FALSE)</f>
        <v>12</v>
      </c>
      <c r="E3343">
        <v>67705</v>
      </c>
      <c r="F3343">
        <v>6</v>
      </c>
      <c r="G3343">
        <f t="shared" si="87"/>
        <v>89370.6</v>
      </c>
    </row>
    <row r="3344" spans="1:7" x14ac:dyDescent="0.3">
      <c r="A3344">
        <v>2012</v>
      </c>
      <c r="B3344" t="str">
        <f t="shared" si="86"/>
        <v>2012.7.12</v>
      </c>
      <c r="C3344" t="s">
        <v>5</v>
      </c>
      <c r="D3344">
        <f>VLOOKUP(C3344,[1]StateCodeMapping!$A$2:$B$52,2,FALSE)</f>
        <v>12</v>
      </c>
      <c r="E3344">
        <v>67705</v>
      </c>
      <c r="F3344">
        <v>7</v>
      </c>
      <c r="G3344">
        <f t="shared" si="87"/>
        <v>100203.4</v>
      </c>
    </row>
    <row r="3345" spans="1:7" x14ac:dyDescent="0.3">
      <c r="A3345">
        <v>2012</v>
      </c>
      <c r="B3345" t="str">
        <f t="shared" si="86"/>
        <v>2012.8.12</v>
      </c>
      <c r="C3345" t="s">
        <v>5</v>
      </c>
      <c r="D3345">
        <f>VLOOKUP(C3345,[1]StateCodeMapping!$A$2:$B$52,2,FALSE)</f>
        <v>12</v>
      </c>
      <c r="E3345">
        <v>67705</v>
      </c>
      <c r="F3345">
        <v>8</v>
      </c>
      <c r="G3345">
        <f t="shared" si="87"/>
        <v>111036.20000000001</v>
      </c>
    </row>
    <row r="3346" spans="1:7" x14ac:dyDescent="0.3">
      <c r="A3346">
        <v>2012</v>
      </c>
      <c r="B3346" t="str">
        <f t="shared" si="86"/>
        <v>2012.1.13</v>
      </c>
      <c r="C3346" t="s">
        <v>6</v>
      </c>
      <c r="D3346">
        <f>VLOOKUP(C3346,[1]StateCodeMapping!$A$2:$B$52,2,FALSE)</f>
        <v>13</v>
      </c>
      <c r="E3346">
        <v>68908</v>
      </c>
      <c r="F3346">
        <v>1</v>
      </c>
      <c r="G3346">
        <f t="shared" si="87"/>
        <v>35832.160000000003</v>
      </c>
    </row>
    <row r="3347" spans="1:7" x14ac:dyDescent="0.3">
      <c r="A3347">
        <v>2012</v>
      </c>
      <c r="B3347" t="str">
        <f t="shared" si="86"/>
        <v>2012.2.13</v>
      </c>
      <c r="C3347" t="s">
        <v>6</v>
      </c>
      <c r="D3347">
        <f>VLOOKUP(C3347,[1]StateCodeMapping!$A$2:$B$52,2,FALSE)</f>
        <v>13</v>
      </c>
      <c r="E3347">
        <v>68908</v>
      </c>
      <c r="F3347">
        <v>2</v>
      </c>
      <c r="G3347">
        <f t="shared" si="87"/>
        <v>46857.440000000002</v>
      </c>
    </row>
    <row r="3348" spans="1:7" x14ac:dyDescent="0.3">
      <c r="A3348">
        <v>2012</v>
      </c>
      <c r="B3348" t="str">
        <f t="shared" si="86"/>
        <v>2012.3.13</v>
      </c>
      <c r="C3348" t="s">
        <v>6</v>
      </c>
      <c r="D3348">
        <f>VLOOKUP(C3348,[1]StateCodeMapping!$A$2:$B$52,2,FALSE)</f>
        <v>13</v>
      </c>
      <c r="E3348">
        <v>68908</v>
      </c>
      <c r="F3348">
        <v>3</v>
      </c>
      <c r="G3348">
        <f t="shared" si="87"/>
        <v>57882.720000000008</v>
      </c>
    </row>
    <row r="3349" spans="1:7" x14ac:dyDescent="0.3">
      <c r="A3349">
        <v>2012</v>
      </c>
      <c r="B3349" t="str">
        <f t="shared" si="86"/>
        <v>2012.4.13</v>
      </c>
      <c r="C3349" t="s">
        <v>6</v>
      </c>
      <c r="D3349">
        <f>VLOOKUP(C3349,[1]StateCodeMapping!$A$2:$B$52,2,FALSE)</f>
        <v>13</v>
      </c>
      <c r="E3349">
        <v>68908</v>
      </c>
      <c r="F3349">
        <v>4</v>
      </c>
      <c r="G3349">
        <f t="shared" si="87"/>
        <v>68908</v>
      </c>
    </row>
    <row r="3350" spans="1:7" x14ac:dyDescent="0.3">
      <c r="A3350">
        <v>2012</v>
      </c>
      <c r="B3350" t="str">
        <f t="shared" si="86"/>
        <v>2012.5.13</v>
      </c>
      <c r="C3350" t="s">
        <v>6</v>
      </c>
      <c r="D3350">
        <f>VLOOKUP(C3350,[1]StateCodeMapping!$A$2:$B$52,2,FALSE)</f>
        <v>13</v>
      </c>
      <c r="E3350">
        <v>68908</v>
      </c>
      <c r="F3350">
        <v>5</v>
      </c>
      <c r="G3350">
        <f t="shared" si="87"/>
        <v>79933.280000000013</v>
      </c>
    </row>
    <row r="3351" spans="1:7" x14ac:dyDescent="0.3">
      <c r="A3351">
        <v>2012</v>
      </c>
      <c r="B3351" t="str">
        <f t="shared" si="86"/>
        <v>2012.6.13</v>
      </c>
      <c r="C3351" t="s">
        <v>6</v>
      </c>
      <c r="D3351">
        <f>VLOOKUP(C3351,[1]StateCodeMapping!$A$2:$B$52,2,FALSE)</f>
        <v>13</v>
      </c>
      <c r="E3351">
        <v>68908</v>
      </c>
      <c r="F3351">
        <v>6</v>
      </c>
      <c r="G3351">
        <f t="shared" si="87"/>
        <v>90958.56</v>
      </c>
    </row>
    <row r="3352" spans="1:7" x14ac:dyDescent="0.3">
      <c r="A3352">
        <v>2012</v>
      </c>
      <c r="B3352" t="str">
        <f t="shared" si="86"/>
        <v>2012.7.13</v>
      </c>
      <c r="C3352" t="s">
        <v>6</v>
      </c>
      <c r="D3352">
        <f>VLOOKUP(C3352,[1]StateCodeMapping!$A$2:$B$52,2,FALSE)</f>
        <v>13</v>
      </c>
      <c r="E3352">
        <v>68908</v>
      </c>
      <c r="F3352">
        <v>7</v>
      </c>
      <c r="G3352">
        <f t="shared" si="87"/>
        <v>101983.84</v>
      </c>
    </row>
    <row r="3353" spans="1:7" x14ac:dyDescent="0.3">
      <c r="A3353">
        <v>2012</v>
      </c>
      <c r="B3353" t="str">
        <f t="shared" si="86"/>
        <v>2012.8.13</v>
      </c>
      <c r="C3353" t="s">
        <v>6</v>
      </c>
      <c r="D3353">
        <f>VLOOKUP(C3353,[1]StateCodeMapping!$A$2:$B$52,2,FALSE)</f>
        <v>13</v>
      </c>
      <c r="E3353">
        <v>68908</v>
      </c>
      <c r="F3353">
        <v>8</v>
      </c>
      <c r="G3353">
        <f t="shared" si="87"/>
        <v>113009.12000000001</v>
      </c>
    </row>
    <row r="3354" spans="1:7" x14ac:dyDescent="0.3">
      <c r="A3354">
        <v>2012</v>
      </c>
      <c r="B3354" t="str">
        <f t="shared" si="86"/>
        <v>2012.1.15</v>
      </c>
      <c r="C3354" t="s">
        <v>31</v>
      </c>
      <c r="D3354">
        <f>VLOOKUP(C3354,[1]StateCodeMapping!$A$2:$B$52,2,FALSE)</f>
        <v>15</v>
      </c>
      <c r="E3354">
        <v>87463</v>
      </c>
      <c r="F3354">
        <v>1</v>
      </c>
      <c r="G3354">
        <f t="shared" si="87"/>
        <v>45480.76</v>
      </c>
    </row>
    <row r="3355" spans="1:7" x14ac:dyDescent="0.3">
      <c r="A3355">
        <v>2012</v>
      </c>
      <c r="B3355" t="str">
        <f t="shared" si="86"/>
        <v>2012.2.15</v>
      </c>
      <c r="C3355" t="s">
        <v>31</v>
      </c>
      <c r="D3355">
        <f>VLOOKUP(C3355,[1]StateCodeMapping!$A$2:$B$52,2,FALSE)</f>
        <v>15</v>
      </c>
      <c r="E3355">
        <v>87463</v>
      </c>
      <c r="F3355">
        <v>2</v>
      </c>
      <c r="G3355">
        <f t="shared" si="87"/>
        <v>59474.840000000004</v>
      </c>
    </row>
    <row r="3356" spans="1:7" x14ac:dyDescent="0.3">
      <c r="A3356">
        <v>2012</v>
      </c>
      <c r="B3356" t="str">
        <f t="shared" si="86"/>
        <v>2012.3.15</v>
      </c>
      <c r="C3356" t="s">
        <v>31</v>
      </c>
      <c r="D3356">
        <f>VLOOKUP(C3356,[1]StateCodeMapping!$A$2:$B$52,2,FALSE)</f>
        <v>15</v>
      </c>
      <c r="E3356">
        <v>87463</v>
      </c>
      <c r="F3356">
        <v>3</v>
      </c>
      <c r="G3356">
        <f t="shared" si="87"/>
        <v>73468.920000000013</v>
      </c>
    </row>
    <row r="3357" spans="1:7" x14ac:dyDescent="0.3">
      <c r="A3357">
        <v>2012</v>
      </c>
      <c r="B3357" t="str">
        <f t="shared" si="86"/>
        <v>2012.4.15</v>
      </c>
      <c r="C3357" t="s">
        <v>31</v>
      </c>
      <c r="D3357">
        <f>VLOOKUP(C3357,[1]StateCodeMapping!$A$2:$B$52,2,FALSE)</f>
        <v>15</v>
      </c>
      <c r="E3357">
        <v>87463</v>
      </c>
      <c r="F3357">
        <v>4</v>
      </c>
      <c r="G3357">
        <f t="shared" si="87"/>
        <v>87463</v>
      </c>
    </row>
    <row r="3358" spans="1:7" x14ac:dyDescent="0.3">
      <c r="A3358">
        <v>2012</v>
      </c>
      <c r="B3358" t="str">
        <f t="shared" si="86"/>
        <v>2012.5.15</v>
      </c>
      <c r="C3358" t="s">
        <v>31</v>
      </c>
      <c r="D3358">
        <f>VLOOKUP(C3358,[1]StateCodeMapping!$A$2:$B$52,2,FALSE)</f>
        <v>15</v>
      </c>
      <c r="E3358">
        <v>87463</v>
      </c>
      <c r="F3358">
        <v>5</v>
      </c>
      <c r="G3358">
        <f t="shared" si="87"/>
        <v>101457.08000000002</v>
      </c>
    </row>
    <row r="3359" spans="1:7" x14ac:dyDescent="0.3">
      <c r="A3359">
        <v>2012</v>
      </c>
      <c r="B3359" t="str">
        <f t="shared" si="86"/>
        <v>2012.6.15</v>
      </c>
      <c r="C3359" t="s">
        <v>31</v>
      </c>
      <c r="D3359">
        <f>VLOOKUP(C3359,[1]StateCodeMapping!$A$2:$B$52,2,FALSE)</f>
        <v>15</v>
      </c>
      <c r="E3359">
        <v>87463</v>
      </c>
      <c r="F3359">
        <v>6</v>
      </c>
      <c r="G3359">
        <f t="shared" si="87"/>
        <v>115451.16</v>
      </c>
    </row>
    <row r="3360" spans="1:7" x14ac:dyDescent="0.3">
      <c r="A3360">
        <v>2012</v>
      </c>
      <c r="B3360" t="str">
        <f t="shared" si="86"/>
        <v>2012.7.15</v>
      </c>
      <c r="C3360" t="s">
        <v>31</v>
      </c>
      <c r="D3360">
        <f>VLOOKUP(C3360,[1]StateCodeMapping!$A$2:$B$52,2,FALSE)</f>
        <v>15</v>
      </c>
      <c r="E3360">
        <v>87463</v>
      </c>
      <c r="F3360">
        <v>7</v>
      </c>
      <c r="G3360">
        <f t="shared" si="87"/>
        <v>129445.24</v>
      </c>
    </row>
    <row r="3361" spans="1:7" x14ac:dyDescent="0.3">
      <c r="A3361">
        <v>2012</v>
      </c>
      <c r="B3361" t="str">
        <f t="shared" si="86"/>
        <v>2012.8.15</v>
      </c>
      <c r="C3361" t="s">
        <v>31</v>
      </c>
      <c r="D3361">
        <f>VLOOKUP(C3361,[1]StateCodeMapping!$A$2:$B$52,2,FALSE)</f>
        <v>15</v>
      </c>
      <c r="E3361">
        <v>87463</v>
      </c>
      <c r="F3361">
        <v>8</v>
      </c>
      <c r="G3361">
        <f t="shared" si="87"/>
        <v>143439.32</v>
      </c>
    </row>
    <row r="3362" spans="1:7" x14ac:dyDescent="0.3">
      <c r="A3362">
        <v>2012</v>
      </c>
      <c r="B3362" t="str">
        <f t="shared" si="86"/>
        <v>2012.1.16</v>
      </c>
      <c r="C3362" t="s">
        <v>32</v>
      </c>
      <c r="D3362">
        <f>VLOOKUP(C3362,[1]StateCodeMapping!$A$2:$B$52,2,FALSE)</f>
        <v>16</v>
      </c>
      <c r="E3362">
        <v>62079</v>
      </c>
      <c r="F3362">
        <v>1</v>
      </c>
      <c r="G3362">
        <f t="shared" si="87"/>
        <v>32281.08</v>
      </c>
    </row>
    <row r="3363" spans="1:7" x14ac:dyDescent="0.3">
      <c r="A3363">
        <v>2012</v>
      </c>
      <c r="B3363" t="str">
        <f t="shared" si="86"/>
        <v>2012.2.16</v>
      </c>
      <c r="C3363" t="s">
        <v>32</v>
      </c>
      <c r="D3363">
        <f>VLOOKUP(C3363,[1]StateCodeMapping!$A$2:$B$52,2,FALSE)</f>
        <v>16</v>
      </c>
      <c r="E3363">
        <v>62079</v>
      </c>
      <c r="F3363">
        <v>2</v>
      </c>
      <c r="G3363">
        <f t="shared" si="87"/>
        <v>42213.72</v>
      </c>
    </row>
    <row r="3364" spans="1:7" x14ac:dyDescent="0.3">
      <c r="A3364">
        <v>2012</v>
      </c>
      <c r="B3364" t="str">
        <f t="shared" si="86"/>
        <v>2012.3.16</v>
      </c>
      <c r="C3364" t="s">
        <v>32</v>
      </c>
      <c r="D3364">
        <f>VLOOKUP(C3364,[1]StateCodeMapping!$A$2:$B$52,2,FALSE)</f>
        <v>16</v>
      </c>
      <c r="E3364">
        <v>62079</v>
      </c>
      <c r="F3364">
        <v>3</v>
      </c>
      <c r="G3364">
        <f t="shared" si="87"/>
        <v>52146.360000000008</v>
      </c>
    </row>
    <row r="3365" spans="1:7" x14ac:dyDescent="0.3">
      <c r="A3365">
        <v>2012</v>
      </c>
      <c r="B3365" t="str">
        <f t="shared" si="86"/>
        <v>2012.4.16</v>
      </c>
      <c r="C3365" t="s">
        <v>32</v>
      </c>
      <c r="D3365">
        <f>VLOOKUP(C3365,[1]StateCodeMapping!$A$2:$B$52,2,FALSE)</f>
        <v>16</v>
      </c>
      <c r="E3365">
        <v>62079</v>
      </c>
      <c r="F3365">
        <v>4</v>
      </c>
      <c r="G3365">
        <f t="shared" si="87"/>
        <v>62079</v>
      </c>
    </row>
    <row r="3366" spans="1:7" x14ac:dyDescent="0.3">
      <c r="A3366">
        <v>2012</v>
      </c>
      <c r="B3366" t="str">
        <f t="shared" si="86"/>
        <v>2012.5.16</v>
      </c>
      <c r="C3366" t="s">
        <v>32</v>
      </c>
      <c r="D3366">
        <f>VLOOKUP(C3366,[1]StateCodeMapping!$A$2:$B$52,2,FALSE)</f>
        <v>16</v>
      </c>
      <c r="E3366">
        <v>62079</v>
      </c>
      <c r="F3366">
        <v>5</v>
      </c>
      <c r="G3366">
        <f t="shared" si="87"/>
        <v>72011.640000000014</v>
      </c>
    </row>
    <row r="3367" spans="1:7" x14ac:dyDescent="0.3">
      <c r="A3367">
        <v>2012</v>
      </c>
      <c r="B3367" t="str">
        <f t="shared" si="86"/>
        <v>2012.6.16</v>
      </c>
      <c r="C3367" t="s">
        <v>32</v>
      </c>
      <c r="D3367">
        <f>VLOOKUP(C3367,[1]StateCodeMapping!$A$2:$B$52,2,FALSE)</f>
        <v>16</v>
      </c>
      <c r="E3367">
        <v>62079</v>
      </c>
      <c r="F3367">
        <v>6</v>
      </c>
      <c r="G3367">
        <f t="shared" si="87"/>
        <v>81944.28</v>
      </c>
    </row>
    <row r="3368" spans="1:7" x14ac:dyDescent="0.3">
      <c r="A3368">
        <v>2012</v>
      </c>
      <c r="B3368" t="str">
        <f t="shared" si="86"/>
        <v>2012.7.16</v>
      </c>
      <c r="C3368" t="s">
        <v>32</v>
      </c>
      <c r="D3368">
        <f>VLOOKUP(C3368,[1]StateCodeMapping!$A$2:$B$52,2,FALSE)</f>
        <v>16</v>
      </c>
      <c r="E3368">
        <v>62079</v>
      </c>
      <c r="F3368">
        <v>7</v>
      </c>
      <c r="G3368">
        <f t="shared" si="87"/>
        <v>91876.92</v>
      </c>
    </row>
    <row r="3369" spans="1:7" x14ac:dyDescent="0.3">
      <c r="A3369">
        <v>2012</v>
      </c>
      <c r="B3369" t="str">
        <f t="shared" si="86"/>
        <v>2012.8.16</v>
      </c>
      <c r="C3369" t="s">
        <v>32</v>
      </c>
      <c r="D3369">
        <f>VLOOKUP(C3369,[1]StateCodeMapping!$A$2:$B$52,2,FALSE)</f>
        <v>16</v>
      </c>
      <c r="E3369">
        <v>62079</v>
      </c>
      <c r="F3369">
        <v>8</v>
      </c>
      <c r="G3369">
        <f t="shared" si="87"/>
        <v>101809.56000000001</v>
      </c>
    </row>
    <row r="3370" spans="1:7" x14ac:dyDescent="0.3">
      <c r="A3370">
        <v>2012</v>
      </c>
      <c r="B3370" t="str">
        <f t="shared" si="86"/>
        <v>2012.1.17</v>
      </c>
      <c r="C3370" t="s">
        <v>33</v>
      </c>
      <c r="D3370">
        <f>VLOOKUP(C3370,[1]StateCodeMapping!$A$2:$B$52,2,FALSE)</f>
        <v>17</v>
      </c>
      <c r="E3370">
        <v>80607</v>
      </c>
      <c r="F3370">
        <v>1</v>
      </c>
      <c r="G3370">
        <f t="shared" si="87"/>
        <v>41915.64</v>
      </c>
    </row>
    <row r="3371" spans="1:7" x14ac:dyDescent="0.3">
      <c r="A3371">
        <v>2012</v>
      </c>
      <c r="B3371" t="str">
        <f t="shared" si="86"/>
        <v>2012.2.17</v>
      </c>
      <c r="C3371" t="s">
        <v>33</v>
      </c>
      <c r="D3371">
        <f>VLOOKUP(C3371,[1]StateCodeMapping!$A$2:$B$52,2,FALSE)</f>
        <v>17</v>
      </c>
      <c r="E3371">
        <v>80607</v>
      </c>
      <c r="F3371">
        <v>2</v>
      </c>
      <c r="G3371">
        <f t="shared" si="87"/>
        <v>54812.76</v>
      </c>
    </row>
    <row r="3372" spans="1:7" x14ac:dyDescent="0.3">
      <c r="A3372">
        <v>2012</v>
      </c>
      <c r="B3372" t="str">
        <f t="shared" si="86"/>
        <v>2012.3.17</v>
      </c>
      <c r="C3372" t="s">
        <v>33</v>
      </c>
      <c r="D3372">
        <f>VLOOKUP(C3372,[1]StateCodeMapping!$A$2:$B$52,2,FALSE)</f>
        <v>17</v>
      </c>
      <c r="E3372">
        <v>80607</v>
      </c>
      <c r="F3372">
        <v>3</v>
      </c>
      <c r="G3372">
        <f t="shared" si="87"/>
        <v>67709.88</v>
      </c>
    </row>
    <row r="3373" spans="1:7" x14ac:dyDescent="0.3">
      <c r="A3373">
        <v>2012</v>
      </c>
      <c r="B3373" t="str">
        <f t="shared" si="86"/>
        <v>2012.4.17</v>
      </c>
      <c r="C3373" t="s">
        <v>33</v>
      </c>
      <c r="D3373">
        <f>VLOOKUP(C3373,[1]StateCodeMapping!$A$2:$B$52,2,FALSE)</f>
        <v>17</v>
      </c>
      <c r="E3373">
        <v>80607</v>
      </c>
      <c r="F3373">
        <v>4</v>
      </c>
      <c r="G3373">
        <f t="shared" si="87"/>
        <v>80607</v>
      </c>
    </row>
    <row r="3374" spans="1:7" x14ac:dyDescent="0.3">
      <c r="A3374">
        <v>2012</v>
      </c>
      <c r="B3374" t="str">
        <f t="shared" si="86"/>
        <v>2012.5.17</v>
      </c>
      <c r="C3374" t="s">
        <v>33</v>
      </c>
      <c r="D3374">
        <f>VLOOKUP(C3374,[1]StateCodeMapping!$A$2:$B$52,2,FALSE)</f>
        <v>17</v>
      </c>
      <c r="E3374">
        <v>80607</v>
      </c>
      <c r="F3374">
        <v>5</v>
      </c>
      <c r="G3374">
        <f t="shared" si="87"/>
        <v>93504.12000000001</v>
      </c>
    </row>
    <row r="3375" spans="1:7" x14ac:dyDescent="0.3">
      <c r="A3375">
        <v>2012</v>
      </c>
      <c r="B3375" t="str">
        <f t="shared" si="86"/>
        <v>2012.6.17</v>
      </c>
      <c r="C3375" t="s">
        <v>33</v>
      </c>
      <c r="D3375">
        <f>VLOOKUP(C3375,[1]StateCodeMapping!$A$2:$B$52,2,FALSE)</f>
        <v>17</v>
      </c>
      <c r="E3375">
        <v>80607</v>
      </c>
      <c r="F3375">
        <v>6</v>
      </c>
      <c r="G3375">
        <f t="shared" si="87"/>
        <v>106401.24</v>
      </c>
    </row>
    <row r="3376" spans="1:7" x14ac:dyDescent="0.3">
      <c r="A3376">
        <v>2012</v>
      </c>
      <c r="B3376" t="str">
        <f t="shared" si="86"/>
        <v>2012.7.17</v>
      </c>
      <c r="C3376" t="s">
        <v>33</v>
      </c>
      <c r="D3376">
        <f>VLOOKUP(C3376,[1]StateCodeMapping!$A$2:$B$52,2,FALSE)</f>
        <v>17</v>
      </c>
      <c r="E3376">
        <v>80607</v>
      </c>
      <c r="F3376">
        <v>7</v>
      </c>
      <c r="G3376">
        <f t="shared" si="87"/>
        <v>119298.36</v>
      </c>
    </row>
    <row r="3377" spans="1:7" x14ac:dyDescent="0.3">
      <c r="A3377">
        <v>2012</v>
      </c>
      <c r="B3377" t="str">
        <f t="shared" si="86"/>
        <v>2012.8.17</v>
      </c>
      <c r="C3377" t="s">
        <v>33</v>
      </c>
      <c r="D3377">
        <f>VLOOKUP(C3377,[1]StateCodeMapping!$A$2:$B$52,2,FALSE)</f>
        <v>17</v>
      </c>
      <c r="E3377">
        <v>80607</v>
      </c>
      <c r="F3377">
        <v>8</v>
      </c>
      <c r="G3377">
        <f t="shared" si="87"/>
        <v>132195.48000000001</v>
      </c>
    </row>
    <row r="3378" spans="1:7" x14ac:dyDescent="0.3">
      <c r="A3378">
        <v>2012</v>
      </c>
      <c r="B3378" t="str">
        <f t="shared" si="86"/>
        <v>2012.1.18</v>
      </c>
      <c r="C3378" t="s">
        <v>34</v>
      </c>
      <c r="D3378">
        <f>VLOOKUP(C3378,[1]StateCodeMapping!$A$2:$B$52,2,FALSE)</f>
        <v>18</v>
      </c>
      <c r="E3378">
        <v>69434</v>
      </c>
      <c r="F3378">
        <v>1</v>
      </c>
      <c r="G3378">
        <f t="shared" si="87"/>
        <v>36105.68</v>
      </c>
    </row>
    <row r="3379" spans="1:7" x14ac:dyDescent="0.3">
      <c r="A3379">
        <v>2012</v>
      </c>
      <c r="B3379" t="str">
        <f t="shared" si="86"/>
        <v>2012.2.18</v>
      </c>
      <c r="C3379" t="s">
        <v>34</v>
      </c>
      <c r="D3379">
        <f>VLOOKUP(C3379,[1]StateCodeMapping!$A$2:$B$52,2,FALSE)</f>
        <v>18</v>
      </c>
      <c r="E3379">
        <v>69434</v>
      </c>
      <c r="F3379">
        <v>2</v>
      </c>
      <c r="G3379">
        <f t="shared" si="87"/>
        <v>47215.12</v>
      </c>
    </row>
    <row r="3380" spans="1:7" x14ac:dyDescent="0.3">
      <c r="A3380">
        <v>2012</v>
      </c>
      <c r="B3380" t="str">
        <f t="shared" si="86"/>
        <v>2012.3.18</v>
      </c>
      <c r="C3380" t="s">
        <v>34</v>
      </c>
      <c r="D3380">
        <f>VLOOKUP(C3380,[1]StateCodeMapping!$A$2:$B$52,2,FALSE)</f>
        <v>18</v>
      </c>
      <c r="E3380">
        <v>69434</v>
      </c>
      <c r="F3380">
        <v>3</v>
      </c>
      <c r="G3380">
        <f t="shared" si="87"/>
        <v>58324.560000000005</v>
      </c>
    </row>
    <row r="3381" spans="1:7" x14ac:dyDescent="0.3">
      <c r="A3381">
        <v>2012</v>
      </c>
      <c r="B3381" t="str">
        <f t="shared" si="86"/>
        <v>2012.4.18</v>
      </c>
      <c r="C3381" t="s">
        <v>34</v>
      </c>
      <c r="D3381">
        <f>VLOOKUP(C3381,[1]StateCodeMapping!$A$2:$B$52,2,FALSE)</f>
        <v>18</v>
      </c>
      <c r="E3381">
        <v>69434</v>
      </c>
      <c r="F3381">
        <v>4</v>
      </c>
      <c r="G3381">
        <f t="shared" si="87"/>
        <v>69434</v>
      </c>
    </row>
    <row r="3382" spans="1:7" x14ac:dyDescent="0.3">
      <c r="A3382">
        <v>2012</v>
      </c>
      <c r="B3382" t="str">
        <f t="shared" si="86"/>
        <v>2012.5.18</v>
      </c>
      <c r="C3382" t="s">
        <v>34</v>
      </c>
      <c r="D3382">
        <f>VLOOKUP(C3382,[1]StateCodeMapping!$A$2:$B$52,2,FALSE)</f>
        <v>18</v>
      </c>
      <c r="E3382">
        <v>69434</v>
      </c>
      <c r="F3382">
        <v>5</v>
      </c>
      <c r="G3382">
        <f t="shared" si="87"/>
        <v>80543.440000000017</v>
      </c>
    </row>
    <row r="3383" spans="1:7" x14ac:dyDescent="0.3">
      <c r="A3383">
        <v>2012</v>
      </c>
      <c r="B3383" t="str">
        <f t="shared" si="86"/>
        <v>2012.6.18</v>
      </c>
      <c r="C3383" t="s">
        <v>34</v>
      </c>
      <c r="D3383">
        <f>VLOOKUP(C3383,[1]StateCodeMapping!$A$2:$B$52,2,FALSE)</f>
        <v>18</v>
      </c>
      <c r="E3383">
        <v>69434</v>
      </c>
      <c r="F3383">
        <v>6</v>
      </c>
      <c r="G3383">
        <f t="shared" si="87"/>
        <v>91652.88</v>
      </c>
    </row>
    <row r="3384" spans="1:7" x14ac:dyDescent="0.3">
      <c r="A3384">
        <v>2012</v>
      </c>
      <c r="B3384" t="str">
        <f t="shared" si="86"/>
        <v>2012.7.18</v>
      </c>
      <c r="C3384" t="s">
        <v>34</v>
      </c>
      <c r="D3384">
        <f>VLOOKUP(C3384,[1]StateCodeMapping!$A$2:$B$52,2,FALSE)</f>
        <v>18</v>
      </c>
      <c r="E3384">
        <v>69434</v>
      </c>
      <c r="F3384">
        <v>7</v>
      </c>
      <c r="G3384">
        <f t="shared" si="87"/>
        <v>102762.31999999999</v>
      </c>
    </row>
    <row r="3385" spans="1:7" x14ac:dyDescent="0.3">
      <c r="A3385">
        <v>2012</v>
      </c>
      <c r="B3385" t="str">
        <f t="shared" si="86"/>
        <v>2012.8.18</v>
      </c>
      <c r="C3385" t="s">
        <v>34</v>
      </c>
      <c r="D3385">
        <f>VLOOKUP(C3385,[1]StateCodeMapping!$A$2:$B$52,2,FALSE)</f>
        <v>18</v>
      </c>
      <c r="E3385">
        <v>69434</v>
      </c>
      <c r="F3385">
        <v>8</v>
      </c>
      <c r="G3385">
        <f t="shared" si="87"/>
        <v>113871.76000000001</v>
      </c>
    </row>
    <row r="3386" spans="1:7" x14ac:dyDescent="0.3">
      <c r="A3386">
        <v>2012</v>
      </c>
      <c r="B3386" t="str">
        <f t="shared" si="86"/>
        <v>2012.1.19</v>
      </c>
      <c r="C3386" t="s">
        <v>35</v>
      </c>
      <c r="D3386">
        <f>VLOOKUP(C3386,[1]StateCodeMapping!$A$2:$B$52,2,FALSE)</f>
        <v>19</v>
      </c>
      <c r="E3386">
        <v>73413</v>
      </c>
      <c r="F3386">
        <v>1</v>
      </c>
      <c r="G3386">
        <f t="shared" si="87"/>
        <v>38174.76</v>
      </c>
    </row>
    <row r="3387" spans="1:7" x14ac:dyDescent="0.3">
      <c r="A3387">
        <v>2012</v>
      </c>
      <c r="B3387" t="str">
        <f t="shared" si="86"/>
        <v>2012.2.19</v>
      </c>
      <c r="C3387" t="s">
        <v>35</v>
      </c>
      <c r="D3387">
        <f>VLOOKUP(C3387,[1]StateCodeMapping!$A$2:$B$52,2,FALSE)</f>
        <v>19</v>
      </c>
      <c r="E3387">
        <v>73413</v>
      </c>
      <c r="F3387">
        <v>2</v>
      </c>
      <c r="G3387">
        <f t="shared" si="87"/>
        <v>49920.840000000004</v>
      </c>
    </row>
    <row r="3388" spans="1:7" x14ac:dyDescent="0.3">
      <c r="A3388">
        <v>2012</v>
      </c>
      <c r="B3388" t="str">
        <f t="shared" si="86"/>
        <v>2012.3.19</v>
      </c>
      <c r="C3388" t="s">
        <v>35</v>
      </c>
      <c r="D3388">
        <f>VLOOKUP(C3388,[1]StateCodeMapping!$A$2:$B$52,2,FALSE)</f>
        <v>19</v>
      </c>
      <c r="E3388">
        <v>73413</v>
      </c>
      <c r="F3388">
        <v>3</v>
      </c>
      <c r="G3388">
        <f t="shared" si="87"/>
        <v>61666.920000000006</v>
      </c>
    </row>
    <row r="3389" spans="1:7" x14ac:dyDescent="0.3">
      <c r="A3389">
        <v>2012</v>
      </c>
      <c r="B3389" t="str">
        <f t="shared" si="86"/>
        <v>2012.4.19</v>
      </c>
      <c r="C3389" t="s">
        <v>35</v>
      </c>
      <c r="D3389">
        <f>VLOOKUP(C3389,[1]StateCodeMapping!$A$2:$B$52,2,FALSE)</f>
        <v>19</v>
      </c>
      <c r="E3389">
        <v>73413</v>
      </c>
      <c r="F3389">
        <v>4</v>
      </c>
      <c r="G3389">
        <f t="shared" si="87"/>
        <v>73413</v>
      </c>
    </row>
    <row r="3390" spans="1:7" x14ac:dyDescent="0.3">
      <c r="A3390">
        <v>2012</v>
      </c>
      <c r="B3390" t="str">
        <f t="shared" si="86"/>
        <v>2012.5.19</v>
      </c>
      <c r="C3390" t="s">
        <v>35</v>
      </c>
      <c r="D3390">
        <f>VLOOKUP(C3390,[1]StateCodeMapping!$A$2:$B$52,2,FALSE)</f>
        <v>19</v>
      </c>
      <c r="E3390">
        <v>73413</v>
      </c>
      <c r="F3390">
        <v>5</v>
      </c>
      <c r="G3390">
        <f t="shared" si="87"/>
        <v>85159.080000000016</v>
      </c>
    </row>
    <row r="3391" spans="1:7" x14ac:dyDescent="0.3">
      <c r="A3391">
        <v>2012</v>
      </c>
      <c r="B3391" t="str">
        <f t="shared" si="86"/>
        <v>2012.6.19</v>
      </c>
      <c r="C3391" t="s">
        <v>35</v>
      </c>
      <c r="D3391">
        <f>VLOOKUP(C3391,[1]StateCodeMapping!$A$2:$B$52,2,FALSE)</f>
        <v>19</v>
      </c>
      <c r="E3391">
        <v>73413</v>
      </c>
      <c r="F3391">
        <v>6</v>
      </c>
      <c r="G3391">
        <f t="shared" si="87"/>
        <v>96905.16</v>
      </c>
    </row>
    <row r="3392" spans="1:7" x14ac:dyDescent="0.3">
      <c r="A3392">
        <v>2012</v>
      </c>
      <c r="B3392" t="str">
        <f t="shared" si="86"/>
        <v>2012.7.19</v>
      </c>
      <c r="C3392" t="s">
        <v>35</v>
      </c>
      <c r="D3392">
        <f>VLOOKUP(C3392,[1]StateCodeMapping!$A$2:$B$52,2,FALSE)</f>
        <v>19</v>
      </c>
      <c r="E3392">
        <v>73413</v>
      </c>
      <c r="F3392">
        <v>7</v>
      </c>
      <c r="G3392">
        <f t="shared" si="87"/>
        <v>108651.24</v>
      </c>
    </row>
    <row r="3393" spans="1:7" x14ac:dyDescent="0.3">
      <c r="A3393">
        <v>2012</v>
      </c>
      <c r="B3393" t="str">
        <f t="shared" si="86"/>
        <v>2012.8.19</v>
      </c>
      <c r="C3393" t="s">
        <v>35</v>
      </c>
      <c r="D3393">
        <f>VLOOKUP(C3393,[1]StateCodeMapping!$A$2:$B$52,2,FALSE)</f>
        <v>19</v>
      </c>
      <c r="E3393">
        <v>73413</v>
      </c>
      <c r="F3393">
        <v>8</v>
      </c>
      <c r="G3393">
        <f t="shared" si="87"/>
        <v>120397.32</v>
      </c>
    </row>
    <row r="3394" spans="1:7" x14ac:dyDescent="0.3">
      <c r="A3394">
        <v>2012</v>
      </c>
      <c r="B3394" t="str">
        <f t="shared" ref="B3394:B3457" si="88">A3394&amp;"."&amp;F3394&amp;"."&amp;D3394</f>
        <v>2012.1.20</v>
      </c>
      <c r="C3394" t="s">
        <v>36</v>
      </c>
      <c r="D3394">
        <f>VLOOKUP(C3394,[1]StateCodeMapping!$A$2:$B$52,2,FALSE)</f>
        <v>20</v>
      </c>
      <c r="E3394">
        <v>71842</v>
      </c>
      <c r="F3394">
        <v>1</v>
      </c>
      <c r="G3394">
        <f t="shared" ref="G3394:G3457" si="89">E3394*(0.52+(F3394-1)*0.16)</f>
        <v>37357.840000000004</v>
      </c>
    </row>
    <row r="3395" spans="1:7" x14ac:dyDescent="0.3">
      <c r="A3395">
        <v>2012</v>
      </c>
      <c r="B3395" t="str">
        <f t="shared" si="88"/>
        <v>2012.2.20</v>
      </c>
      <c r="C3395" t="s">
        <v>36</v>
      </c>
      <c r="D3395">
        <f>VLOOKUP(C3395,[1]StateCodeMapping!$A$2:$B$52,2,FALSE)</f>
        <v>20</v>
      </c>
      <c r="E3395">
        <v>71842</v>
      </c>
      <c r="F3395">
        <v>2</v>
      </c>
      <c r="G3395">
        <f t="shared" si="89"/>
        <v>48852.560000000005</v>
      </c>
    </row>
    <row r="3396" spans="1:7" x14ac:dyDescent="0.3">
      <c r="A3396">
        <v>2012</v>
      </c>
      <c r="B3396" t="str">
        <f t="shared" si="88"/>
        <v>2012.3.20</v>
      </c>
      <c r="C3396" t="s">
        <v>36</v>
      </c>
      <c r="D3396">
        <f>VLOOKUP(C3396,[1]StateCodeMapping!$A$2:$B$52,2,FALSE)</f>
        <v>20</v>
      </c>
      <c r="E3396">
        <v>71842</v>
      </c>
      <c r="F3396">
        <v>3</v>
      </c>
      <c r="G3396">
        <f t="shared" si="89"/>
        <v>60347.280000000006</v>
      </c>
    </row>
    <row r="3397" spans="1:7" x14ac:dyDescent="0.3">
      <c r="A3397">
        <v>2012</v>
      </c>
      <c r="B3397" t="str">
        <f t="shared" si="88"/>
        <v>2012.4.20</v>
      </c>
      <c r="C3397" t="s">
        <v>36</v>
      </c>
      <c r="D3397">
        <f>VLOOKUP(C3397,[1]StateCodeMapping!$A$2:$B$52,2,FALSE)</f>
        <v>20</v>
      </c>
      <c r="E3397">
        <v>71842</v>
      </c>
      <c r="F3397">
        <v>4</v>
      </c>
      <c r="G3397">
        <f t="shared" si="89"/>
        <v>71842</v>
      </c>
    </row>
    <row r="3398" spans="1:7" x14ac:dyDescent="0.3">
      <c r="A3398">
        <v>2012</v>
      </c>
      <c r="B3398" t="str">
        <f t="shared" si="88"/>
        <v>2012.5.20</v>
      </c>
      <c r="C3398" t="s">
        <v>36</v>
      </c>
      <c r="D3398">
        <f>VLOOKUP(C3398,[1]StateCodeMapping!$A$2:$B$52,2,FALSE)</f>
        <v>20</v>
      </c>
      <c r="E3398">
        <v>71842</v>
      </c>
      <c r="F3398">
        <v>5</v>
      </c>
      <c r="G3398">
        <f t="shared" si="89"/>
        <v>83336.720000000016</v>
      </c>
    </row>
    <row r="3399" spans="1:7" x14ac:dyDescent="0.3">
      <c r="A3399">
        <v>2012</v>
      </c>
      <c r="B3399" t="str">
        <f t="shared" si="88"/>
        <v>2012.6.20</v>
      </c>
      <c r="C3399" t="s">
        <v>36</v>
      </c>
      <c r="D3399">
        <f>VLOOKUP(C3399,[1]StateCodeMapping!$A$2:$B$52,2,FALSE)</f>
        <v>20</v>
      </c>
      <c r="E3399">
        <v>71842</v>
      </c>
      <c r="F3399">
        <v>6</v>
      </c>
      <c r="G3399">
        <f t="shared" si="89"/>
        <v>94831.44</v>
      </c>
    </row>
    <row r="3400" spans="1:7" x14ac:dyDescent="0.3">
      <c r="A3400">
        <v>2012</v>
      </c>
      <c r="B3400" t="str">
        <f t="shared" si="88"/>
        <v>2012.7.20</v>
      </c>
      <c r="C3400" t="s">
        <v>36</v>
      </c>
      <c r="D3400">
        <f>VLOOKUP(C3400,[1]StateCodeMapping!$A$2:$B$52,2,FALSE)</f>
        <v>20</v>
      </c>
      <c r="E3400">
        <v>71842</v>
      </c>
      <c r="F3400">
        <v>7</v>
      </c>
      <c r="G3400">
        <f t="shared" si="89"/>
        <v>106326.16</v>
      </c>
    </row>
    <row r="3401" spans="1:7" x14ac:dyDescent="0.3">
      <c r="A3401">
        <v>2012</v>
      </c>
      <c r="B3401" t="str">
        <f t="shared" si="88"/>
        <v>2012.8.20</v>
      </c>
      <c r="C3401" t="s">
        <v>36</v>
      </c>
      <c r="D3401">
        <f>VLOOKUP(C3401,[1]StateCodeMapping!$A$2:$B$52,2,FALSE)</f>
        <v>20</v>
      </c>
      <c r="E3401">
        <v>71842</v>
      </c>
      <c r="F3401">
        <v>8</v>
      </c>
      <c r="G3401">
        <f t="shared" si="89"/>
        <v>117820.88</v>
      </c>
    </row>
    <row r="3402" spans="1:7" x14ac:dyDescent="0.3">
      <c r="A3402">
        <v>2012</v>
      </c>
      <c r="B3402" t="str">
        <f t="shared" si="88"/>
        <v>2012.1.21</v>
      </c>
      <c r="C3402" t="s">
        <v>37</v>
      </c>
      <c r="D3402">
        <f>VLOOKUP(C3402,[1]StateCodeMapping!$A$2:$B$52,2,FALSE)</f>
        <v>21</v>
      </c>
      <c r="E3402">
        <v>63825</v>
      </c>
      <c r="F3402">
        <v>1</v>
      </c>
      <c r="G3402">
        <f t="shared" si="89"/>
        <v>33189</v>
      </c>
    </row>
    <row r="3403" spans="1:7" x14ac:dyDescent="0.3">
      <c r="A3403">
        <v>2012</v>
      </c>
      <c r="B3403" t="str">
        <f t="shared" si="88"/>
        <v>2012.2.21</v>
      </c>
      <c r="C3403" t="s">
        <v>37</v>
      </c>
      <c r="D3403">
        <f>VLOOKUP(C3403,[1]StateCodeMapping!$A$2:$B$52,2,FALSE)</f>
        <v>21</v>
      </c>
      <c r="E3403">
        <v>63825</v>
      </c>
      <c r="F3403">
        <v>2</v>
      </c>
      <c r="G3403">
        <f t="shared" si="89"/>
        <v>43401</v>
      </c>
    </row>
    <row r="3404" spans="1:7" x14ac:dyDescent="0.3">
      <c r="A3404">
        <v>2012</v>
      </c>
      <c r="B3404" t="str">
        <f t="shared" si="88"/>
        <v>2012.3.21</v>
      </c>
      <c r="C3404" t="s">
        <v>37</v>
      </c>
      <c r="D3404">
        <f>VLOOKUP(C3404,[1]StateCodeMapping!$A$2:$B$52,2,FALSE)</f>
        <v>21</v>
      </c>
      <c r="E3404">
        <v>63825</v>
      </c>
      <c r="F3404">
        <v>3</v>
      </c>
      <c r="G3404">
        <f t="shared" si="89"/>
        <v>53613.000000000007</v>
      </c>
    </row>
    <row r="3405" spans="1:7" x14ac:dyDescent="0.3">
      <c r="A3405">
        <v>2012</v>
      </c>
      <c r="B3405" t="str">
        <f t="shared" si="88"/>
        <v>2012.4.21</v>
      </c>
      <c r="C3405" t="s">
        <v>37</v>
      </c>
      <c r="D3405">
        <f>VLOOKUP(C3405,[1]StateCodeMapping!$A$2:$B$52,2,FALSE)</f>
        <v>21</v>
      </c>
      <c r="E3405">
        <v>63825</v>
      </c>
      <c r="F3405">
        <v>4</v>
      </c>
      <c r="G3405">
        <f t="shared" si="89"/>
        <v>63825</v>
      </c>
    </row>
    <row r="3406" spans="1:7" x14ac:dyDescent="0.3">
      <c r="A3406">
        <v>2012</v>
      </c>
      <c r="B3406" t="str">
        <f t="shared" si="88"/>
        <v>2012.5.21</v>
      </c>
      <c r="C3406" t="s">
        <v>37</v>
      </c>
      <c r="D3406">
        <f>VLOOKUP(C3406,[1]StateCodeMapping!$A$2:$B$52,2,FALSE)</f>
        <v>21</v>
      </c>
      <c r="E3406">
        <v>63825</v>
      </c>
      <c r="F3406">
        <v>5</v>
      </c>
      <c r="G3406">
        <f t="shared" si="89"/>
        <v>74037.000000000015</v>
      </c>
    </row>
    <row r="3407" spans="1:7" x14ac:dyDescent="0.3">
      <c r="A3407">
        <v>2012</v>
      </c>
      <c r="B3407" t="str">
        <f t="shared" si="88"/>
        <v>2012.6.21</v>
      </c>
      <c r="C3407" t="s">
        <v>37</v>
      </c>
      <c r="D3407">
        <f>VLOOKUP(C3407,[1]StateCodeMapping!$A$2:$B$52,2,FALSE)</f>
        <v>21</v>
      </c>
      <c r="E3407">
        <v>63825</v>
      </c>
      <c r="F3407">
        <v>6</v>
      </c>
      <c r="G3407">
        <f t="shared" si="89"/>
        <v>84249</v>
      </c>
    </row>
    <row r="3408" spans="1:7" x14ac:dyDescent="0.3">
      <c r="A3408">
        <v>2012</v>
      </c>
      <c r="B3408" t="str">
        <f t="shared" si="88"/>
        <v>2012.7.21</v>
      </c>
      <c r="C3408" t="s">
        <v>37</v>
      </c>
      <c r="D3408">
        <f>VLOOKUP(C3408,[1]StateCodeMapping!$A$2:$B$52,2,FALSE)</f>
        <v>21</v>
      </c>
      <c r="E3408">
        <v>63825</v>
      </c>
      <c r="F3408">
        <v>7</v>
      </c>
      <c r="G3408">
        <f t="shared" si="89"/>
        <v>94461</v>
      </c>
    </row>
    <row r="3409" spans="1:7" x14ac:dyDescent="0.3">
      <c r="A3409">
        <v>2012</v>
      </c>
      <c r="B3409" t="str">
        <f t="shared" si="88"/>
        <v>2012.8.21</v>
      </c>
      <c r="C3409" t="s">
        <v>37</v>
      </c>
      <c r="D3409">
        <f>VLOOKUP(C3409,[1]StateCodeMapping!$A$2:$B$52,2,FALSE)</f>
        <v>21</v>
      </c>
      <c r="E3409">
        <v>63825</v>
      </c>
      <c r="F3409">
        <v>8</v>
      </c>
      <c r="G3409">
        <f t="shared" si="89"/>
        <v>104673.00000000001</v>
      </c>
    </row>
    <row r="3410" spans="1:7" x14ac:dyDescent="0.3">
      <c r="A3410">
        <v>2012</v>
      </c>
      <c r="B3410" t="str">
        <f t="shared" si="88"/>
        <v>2012.1.22</v>
      </c>
      <c r="C3410" t="s">
        <v>7</v>
      </c>
      <c r="D3410">
        <f>VLOOKUP(C3410,[1]StateCodeMapping!$A$2:$B$52,2,FALSE)</f>
        <v>22</v>
      </c>
      <c r="E3410">
        <v>66109</v>
      </c>
      <c r="F3410">
        <v>1</v>
      </c>
      <c r="G3410">
        <f t="shared" si="89"/>
        <v>34376.68</v>
      </c>
    </row>
    <row r="3411" spans="1:7" x14ac:dyDescent="0.3">
      <c r="A3411">
        <v>2012</v>
      </c>
      <c r="B3411" t="str">
        <f t="shared" si="88"/>
        <v>2012.2.22</v>
      </c>
      <c r="C3411" t="s">
        <v>7</v>
      </c>
      <c r="D3411">
        <f>VLOOKUP(C3411,[1]StateCodeMapping!$A$2:$B$52,2,FALSE)</f>
        <v>22</v>
      </c>
      <c r="E3411">
        <v>66109</v>
      </c>
      <c r="F3411">
        <v>2</v>
      </c>
      <c r="G3411">
        <f t="shared" si="89"/>
        <v>44954.12</v>
      </c>
    </row>
    <row r="3412" spans="1:7" x14ac:dyDescent="0.3">
      <c r="A3412">
        <v>2012</v>
      </c>
      <c r="B3412" t="str">
        <f t="shared" si="88"/>
        <v>2012.3.22</v>
      </c>
      <c r="C3412" t="s">
        <v>7</v>
      </c>
      <c r="D3412">
        <f>VLOOKUP(C3412,[1]StateCodeMapping!$A$2:$B$52,2,FALSE)</f>
        <v>22</v>
      </c>
      <c r="E3412">
        <v>66109</v>
      </c>
      <c r="F3412">
        <v>3</v>
      </c>
      <c r="G3412">
        <f t="shared" si="89"/>
        <v>55531.560000000005</v>
      </c>
    </row>
    <row r="3413" spans="1:7" x14ac:dyDescent="0.3">
      <c r="A3413">
        <v>2012</v>
      </c>
      <c r="B3413" t="str">
        <f t="shared" si="88"/>
        <v>2012.4.22</v>
      </c>
      <c r="C3413" t="s">
        <v>7</v>
      </c>
      <c r="D3413">
        <f>VLOOKUP(C3413,[1]StateCodeMapping!$A$2:$B$52,2,FALSE)</f>
        <v>22</v>
      </c>
      <c r="E3413">
        <v>66109</v>
      </c>
      <c r="F3413">
        <v>4</v>
      </c>
      <c r="G3413">
        <f t="shared" si="89"/>
        <v>66109</v>
      </c>
    </row>
    <row r="3414" spans="1:7" x14ac:dyDescent="0.3">
      <c r="A3414">
        <v>2012</v>
      </c>
      <c r="B3414" t="str">
        <f t="shared" si="88"/>
        <v>2012.5.22</v>
      </c>
      <c r="C3414" t="s">
        <v>7</v>
      </c>
      <c r="D3414">
        <f>VLOOKUP(C3414,[1]StateCodeMapping!$A$2:$B$52,2,FALSE)</f>
        <v>22</v>
      </c>
      <c r="E3414">
        <v>66109</v>
      </c>
      <c r="F3414">
        <v>5</v>
      </c>
      <c r="G3414">
        <f t="shared" si="89"/>
        <v>76686.44</v>
      </c>
    </row>
    <row r="3415" spans="1:7" x14ac:dyDescent="0.3">
      <c r="A3415">
        <v>2012</v>
      </c>
      <c r="B3415" t="str">
        <f t="shared" si="88"/>
        <v>2012.6.22</v>
      </c>
      <c r="C3415" t="s">
        <v>7</v>
      </c>
      <c r="D3415">
        <f>VLOOKUP(C3415,[1]StateCodeMapping!$A$2:$B$52,2,FALSE)</f>
        <v>22</v>
      </c>
      <c r="E3415">
        <v>66109</v>
      </c>
      <c r="F3415">
        <v>6</v>
      </c>
      <c r="G3415">
        <f t="shared" si="89"/>
        <v>87263.88</v>
      </c>
    </row>
    <row r="3416" spans="1:7" x14ac:dyDescent="0.3">
      <c r="A3416">
        <v>2012</v>
      </c>
      <c r="B3416" t="str">
        <f t="shared" si="88"/>
        <v>2012.7.22</v>
      </c>
      <c r="C3416" t="s">
        <v>7</v>
      </c>
      <c r="D3416">
        <f>VLOOKUP(C3416,[1]StateCodeMapping!$A$2:$B$52,2,FALSE)</f>
        <v>22</v>
      </c>
      <c r="E3416">
        <v>66109</v>
      </c>
      <c r="F3416">
        <v>7</v>
      </c>
      <c r="G3416">
        <f t="shared" si="89"/>
        <v>97841.319999999992</v>
      </c>
    </row>
    <row r="3417" spans="1:7" x14ac:dyDescent="0.3">
      <c r="A3417">
        <v>2012</v>
      </c>
      <c r="B3417" t="str">
        <f t="shared" si="88"/>
        <v>2012.8.22</v>
      </c>
      <c r="C3417" t="s">
        <v>7</v>
      </c>
      <c r="D3417">
        <f>VLOOKUP(C3417,[1]StateCodeMapping!$A$2:$B$52,2,FALSE)</f>
        <v>22</v>
      </c>
      <c r="E3417">
        <v>66109</v>
      </c>
      <c r="F3417">
        <v>8</v>
      </c>
      <c r="G3417">
        <f t="shared" si="89"/>
        <v>108418.76000000001</v>
      </c>
    </row>
    <row r="3418" spans="1:7" x14ac:dyDescent="0.3">
      <c r="A3418">
        <v>2012</v>
      </c>
      <c r="B3418" t="str">
        <f t="shared" si="88"/>
        <v>2012.1.23</v>
      </c>
      <c r="C3418" t="s">
        <v>38</v>
      </c>
      <c r="D3418">
        <f>VLOOKUP(C3418,[1]StateCodeMapping!$A$2:$B$52,2,FALSE)</f>
        <v>23</v>
      </c>
      <c r="E3418">
        <v>68237</v>
      </c>
      <c r="F3418">
        <v>1</v>
      </c>
      <c r="G3418">
        <f t="shared" si="89"/>
        <v>35483.24</v>
      </c>
    </row>
    <row r="3419" spans="1:7" x14ac:dyDescent="0.3">
      <c r="A3419">
        <v>2012</v>
      </c>
      <c r="B3419" t="str">
        <f t="shared" si="88"/>
        <v>2012.2.23</v>
      </c>
      <c r="C3419" t="s">
        <v>38</v>
      </c>
      <c r="D3419">
        <f>VLOOKUP(C3419,[1]StateCodeMapping!$A$2:$B$52,2,FALSE)</f>
        <v>23</v>
      </c>
      <c r="E3419">
        <v>68237</v>
      </c>
      <c r="F3419">
        <v>2</v>
      </c>
      <c r="G3419">
        <f t="shared" si="89"/>
        <v>46401.16</v>
      </c>
    </row>
    <row r="3420" spans="1:7" x14ac:dyDescent="0.3">
      <c r="A3420">
        <v>2012</v>
      </c>
      <c r="B3420" t="str">
        <f t="shared" si="88"/>
        <v>2012.3.23</v>
      </c>
      <c r="C3420" t="s">
        <v>38</v>
      </c>
      <c r="D3420">
        <f>VLOOKUP(C3420,[1]StateCodeMapping!$A$2:$B$52,2,FALSE)</f>
        <v>23</v>
      </c>
      <c r="E3420">
        <v>68237</v>
      </c>
      <c r="F3420">
        <v>3</v>
      </c>
      <c r="G3420">
        <f t="shared" si="89"/>
        <v>57319.080000000009</v>
      </c>
    </row>
    <row r="3421" spans="1:7" x14ac:dyDescent="0.3">
      <c r="A3421">
        <v>2012</v>
      </c>
      <c r="B3421" t="str">
        <f t="shared" si="88"/>
        <v>2012.4.23</v>
      </c>
      <c r="C3421" t="s">
        <v>38</v>
      </c>
      <c r="D3421">
        <f>VLOOKUP(C3421,[1]StateCodeMapping!$A$2:$B$52,2,FALSE)</f>
        <v>23</v>
      </c>
      <c r="E3421">
        <v>68237</v>
      </c>
      <c r="F3421">
        <v>4</v>
      </c>
      <c r="G3421">
        <f t="shared" si="89"/>
        <v>68237</v>
      </c>
    </row>
    <row r="3422" spans="1:7" x14ac:dyDescent="0.3">
      <c r="A3422">
        <v>2012</v>
      </c>
      <c r="B3422" t="str">
        <f t="shared" si="88"/>
        <v>2012.5.23</v>
      </c>
      <c r="C3422" t="s">
        <v>38</v>
      </c>
      <c r="D3422">
        <f>VLOOKUP(C3422,[1]StateCodeMapping!$A$2:$B$52,2,FALSE)</f>
        <v>23</v>
      </c>
      <c r="E3422">
        <v>68237</v>
      </c>
      <c r="F3422">
        <v>5</v>
      </c>
      <c r="G3422">
        <f t="shared" si="89"/>
        <v>79154.920000000013</v>
      </c>
    </row>
    <row r="3423" spans="1:7" x14ac:dyDescent="0.3">
      <c r="A3423">
        <v>2012</v>
      </c>
      <c r="B3423" t="str">
        <f t="shared" si="88"/>
        <v>2012.6.23</v>
      </c>
      <c r="C3423" t="s">
        <v>38</v>
      </c>
      <c r="D3423">
        <f>VLOOKUP(C3423,[1]StateCodeMapping!$A$2:$B$52,2,FALSE)</f>
        <v>23</v>
      </c>
      <c r="E3423">
        <v>68237</v>
      </c>
      <c r="F3423">
        <v>6</v>
      </c>
      <c r="G3423">
        <f t="shared" si="89"/>
        <v>90072.840000000011</v>
      </c>
    </row>
    <row r="3424" spans="1:7" x14ac:dyDescent="0.3">
      <c r="A3424">
        <v>2012</v>
      </c>
      <c r="B3424" t="str">
        <f t="shared" si="88"/>
        <v>2012.7.23</v>
      </c>
      <c r="C3424" t="s">
        <v>38</v>
      </c>
      <c r="D3424">
        <f>VLOOKUP(C3424,[1]StateCodeMapping!$A$2:$B$52,2,FALSE)</f>
        <v>23</v>
      </c>
      <c r="E3424">
        <v>68237</v>
      </c>
      <c r="F3424">
        <v>7</v>
      </c>
      <c r="G3424">
        <f t="shared" si="89"/>
        <v>100990.76</v>
      </c>
    </row>
    <row r="3425" spans="1:7" x14ac:dyDescent="0.3">
      <c r="A3425">
        <v>2012</v>
      </c>
      <c r="B3425" t="str">
        <f t="shared" si="88"/>
        <v>2012.8.23</v>
      </c>
      <c r="C3425" t="s">
        <v>38</v>
      </c>
      <c r="D3425">
        <f>VLOOKUP(C3425,[1]StateCodeMapping!$A$2:$B$52,2,FALSE)</f>
        <v>23</v>
      </c>
      <c r="E3425">
        <v>68237</v>
      </c>
      <c r="F3425">
        <v>8</v>
      </c>
      <c r="G3425">
        <f t="shared" si="89"/>
        <v>111908.68000000001</v>
      </c>
    </row>
    <row r="3426" spans="1:7" x14ac:dyDescent="0.3">
      <c r="A3426">
        <v>2012</v>
      </c>
      <c r="B3426" t="str">
        <f t="shared" si="88"/>
        <v>2012.1.24</v>
      </c>
      <c r="C3426" t="s">
        <v>39</v>
      </c>
      <c r="D3426">
        <f>VLOOKUP(C3426,[1]StateCodeMapping!$A$2:$B$52,2,FALSE)</f>
        <v>24</v>
      </c>
      <c r="E3426">
        <v>101997</v>
      </c>
      <c r="F3426">
        <v>1</v>
      </c>
      <c r="G3426">
        <f t="shared" si="89"/>
        <v>53038.44</v>
      </c>
    </row>
    <row r="3427" spans="1:7" x14ac:dyDescent="0.3">
      <c r="A3427">
        <v>2012</v>
      </c>
      <c r="B3427" t="str">
        <f t="shared" si="88"/>
        <v>2012.2.24</v>
      </c>
      <c r="C3427" t="s">
        <v>39</v>
      </c>
      <c r="D3427">
        <f>VLOOKUP(C3427,[1]StateCodeMapping!$A$2:$B$52,2,FALSE)</f>
        <v>24</v>
      </c>
      <c r="E3427">
        <v>101997</v>
      </c>
      <c r="F3427">
        <v>2</v>
      </c>
      <c r="G3427">
        <f t="shared" si="89"/>
        <v>69357.960000000006</v>
      </c>
    </row>
    <row r="3428" spans="1:7" x14ac:dyDescent="0.3">
      <c r="A3428">
        <v>2012</v>
      </c>
      <c r="B3428" t="str">
        <f t="shared" si="88"/>
        <v>2012.3.24</v>
      </c>
      <c r="C3428" t="s">
        <v>39</v>
      </c>
      <c r="D3428">
        <f>VLOOKUP(C3428,[1]StateCodeMapping!$A$2:$B$52,2,FALSE)</f>
        <v>24</v>
      </c>
      <c r="E3428">
        <v>101997</v>
      </c>
      <c r="F3428">
        <v>3</v>
      </c>
      <c r="G3428">
        <f t="shared" si="89"/>
        <v>85677.48000000001</v>
      </c>
    </row>
    <row r="3429" spans="1:7" x14ac:dyDescent="0.3">
      <c r="A3429">
        <v>2012</v>
      </c>
      <c r="B3429" t="str">
        <f t="shared" si="88"/>
        <v>2012.4.24</v>
      </c>
      <c r="C3429" t="s">
        <v>39</v>
      </c>
      <c r="D3429">
        <f>VLOOKUP(C3429,[1]StateCodeMapping!$A$2:$B$52,2,FALSE)</f>
        <v>24</v>
      </c>
      <c r="E3429">
        <v>101997</v>
      </c>
      <c r="F3429">
        <v>4</v>
      </c>
      <c r="G3429">
        <f t="shared" si="89"/>
        <v>101997</v>
      </c>
    </row>
    <row r="3430" spans="1:7" x14ac:dyDescent="0.3">
      <c r="A3430">
        <v>2012</v>
      </c>
      <c r="B3430" t="str">
        <f t="shared" si="88"/>
        <v>2012.5.24</v>
      </c>
      <c r="C3430" t="s">
        <v>39</v>
      </c>
      <c r="D3430">
        <f>VLOOKUP(C3430,[1]StateCodeMapping!$A$2:$B$52,2,FALSE)</f>
        <v>24</v>
      </c>
      <c r="E3430">
        <v>101997</v>
      </c>
      <c r="F3430">
        <v>5</v>
      </c>
      <c r="G3430">
        <f t="shared" si="89"/>
        <v>118316.52000000002</v>
      </c>
    </row>
    <row r="3431" spans="1:7" x14ac:dyDescent="0.3">
      <c r="A3431">
        <v>2012</v>
      </c>
      <c r="B3431" t="str">
        <f t="shared" si="88"/>
        <v>2012.6.24</v>
      </c>
      <c r="C3431" t="s">
        <v>39</v>
      </c>
      <c r="D3431">
        <f>VLOOKUP(C3431,[1]StateCodeMapping!$A$2:$B$52,2,FALSE)</f>
        <v>24</v>
      </c>
      <c r="E3431">
        <v>101997</v>
      </c>
      <c r="F3431">
        <v>6</v>
      </c>
      <c r="G3431">
        <f t="shared" si="89"/>
        <v>134636.04</v>
      </c>
    </row>
    <row r="3432" spans="1:7" x14ac:dyDescent="0.3">
      <c r="A3432">
        <v>2012</v>
      </c>
      <c r="B3432" t="str">
        <f t="shared" si="88"/>
        <v>2012.7.24</v>
      </c>
      <c r="C3432" t="s">
        <v>39</v>
      </c>
      <c r="D3432">
        <f>VLOOKUP(C3432,[1]StateCodeMapping!$A$2:$B$52,2,FALSE)</f>
        <v>24</v>
      </c>
      <c r="E3432">
        <v>101997</v>
      </c>
      <c r="F3432">
        <v>7</v>
      </c>
      <c r="G3432">
        <f t="shared" si="89"/>
        <v>150955.56</v>
      </c>
    </row>
    <row r="3433" spans="1:7" x14ac:dyDescent="0.3">
      <c r="A3433">
        <v>2012</v>
      </c>
      <c r="B3433" t="str">
        <f t="shared" si="88"/>
        <v>2012.8.24</v>
      </c>
      <c r="C3433" t="s">
        <v>39</v>
      </c>
      <c r="D3433">
        <f>VLOOKUP(C3433,[1]StateCodeMapping!$A$2:$B$52,2,FALSE)</f>
        <v>24</v>
      </c>
      <c r="E3433">
        <v>101997</v>
      </c>
      <c r="F3433">
        <v>8</v>
      </c>
      <c r="G3433">
        <f t="shared" si="89"/>
        <v>167275.08000000002</v>
      </c>
    </row>
    <row r="3434" spans="1:7" x14ac:dyDescent="0.3">
      <c r="A3434">
        <v>2012</v>
      </c>
      <c r="B3434" t="str">
        <f t="shared" si="88"/>
        <v>2012.1.25</v>
      </c>
      <c r="C3434" t="s">
        <v>40</v>
      </c>
      <c r="D3434">
        <f>VLOOKUP(C3434,[1]StateCodeMapping!$A$2:$B$52,2,FALSE)</f>
        <v>25</v>
      </c>
      <c r="E3434">
        <v>100058</v>
      </c>
      <c r="F3434">
        <v>1</v>
      </c>
      <c r="G3434">
        <f t="shared" si="89"/>
        <v>52030.16</v>
      </c>
    </row>
    <row r="3435" spans="1:7" x14ac:dyDescent="0.3">
      <c r="A3435">
        <v>2012</v>
      </c>
      <c r="B3435" t="str">
        <f t="shared" si="88"/>
        <v>2012.2.25</v>
      </c>
      <c r="C3435" t="s">
        <v>40</v>
      </c>
      <c r="D3435">
        <f>VLOOKUP(C3435,[1]StateCodeMapping!$A$2:$B$52,2,FALSE)</f>
        <v>25</v>
      </c>
      <c r="E3435">
        <v>100058</v>
      </c>
      <c r="F3435">
        <v>2</v>
      </c>
      <c r="G3435">
        <f t="shared" si="89"/>
        <v>68039.44</v>
      </c>
    </row>
    <row r="3436" spans="1:7" x14ac:dyDescent="0.3">
      <c r="A3436">
        <v>2012</v>
      </c>
      <c r="B3436" t="str">
        <f t="shared" si="88"/>
        <v>2012.3.25</v>
      </c>
      <c r="C3436" t="s">
        <v>40</v>
      </c>
      <c r="D3436">
        <f>VLOOKUP(C3436,[1]StateCodeMapping!$A$2:$B$52,2,FALSE)</f>
        <v>25</v>
      </c>
      <c r="E3436">
        <v>100058</v>
      </c>
      <c r="F3436">
        <v>3</v>
      </c>
      <c r="G3436">
        <f t="shared" si="89"/>
        <v>84048.72</v>
      </c>
    </row>
    <row r="3437" spans="1:7" x14ac:dyDescent="0.3">
      <c r="A3437">
        <v>2012</v>
      </c>
      <c r="B3437" t="str">
        <f t="shared" si="88"/>
        <v>2012.4.25</v>
      </c>
      <c r="C3437" t="s">
        <v>40</v>
      </c>
      <c r="D3437">
        <f>VLOOKUP(C3437,[1]StateCodeMapping!$A$2:$B$52,2,FALSE)</f>
        <v>25</v>
      </c>
      <c r="E3437">
        <v>100058</v>
      </c>
      <c r="F3437">
        <v>4</v>
      </c>
      <c r="G3437">
        <f t="shared" si="89"/>
        <v>100058</v>
      </c>
    </row>
    <row r="3438" spans="1:7" x14ac:dyDescent="0.3">
      <c r="A3438">
        <v>2012</v>
      </c>
      <c r="B3438" t="str">
        <f t="shared" si="88"/>
        <v>2012.5.25</v>
      </c>
      <c r="C3438" t="s">
        <v>40</v>
      </c>
      <c r="D3438">
        <f>VLOOKUP(C3438,[1]StateCodeMapping!$A$2:$B$52,2,FALSE)</f>
        <v>25</v>
      </c>
      <c r="E3438">
        <v>100058</v>
      </c>
      <c r="F3438">
        <v>5</v>
      </c>
      <c r="G3438">
        <f t="shared" si="89"/>
        <v>116067.28000000001</v>
      </c>
    </row>
    <row r="3439" spans="1:7" x14ac:dyDescent="0.3">
      <c r="A3439">
        <v>2012</v>
      </c>
      <c r="B3439" t="str">
        <f t="shared" si="88"/>
        <v>2012.6.25</v>
      </c>
      <c r="C3439" t="s">
        <v>40</v>
      </c>
      <c r="D3439">
        <f>VLOOKUP(C3439,[1]StateCodeMapping!$A$2:$B$52,2,FALSE)</f>
        <v>25</v>
      </c>
      <c r="E3439">
        <v>100058</v>
      </c>
      <c r="F3439">
        <v>6</v>
      </c>
      <c r="G3439">
        <f t="shared" si="89"/>
        <v>132076.56</v>
      </c>
    </row>
    <row r="3440" spans="1:7" x14ac:dyDescent="0.3">
      <c r="A3440">
        <v>2012</v>
      </c>
      <c r="B3440" t="str">
        <f t="shared" si="88"/>
        <v>2012.7.25</v>
      </c>
      <c r="C3440" t="s">
        <v>40</v>
      </c>
      <c r="D3440">
        <f>VLOOKUP(C3440,[1]StateCodeMapping!$A$2:$B$52,2,FALSE)</f>
        <v>25</v>
      </c>
      <c r="E3440">
        <v>100058</v>
      </c>
      <c r="F3440">
        <v>7</v>
      </c>
      <c r="G3440">
        <f t="shared" si="89"/>
        <v>148085.84</v>
      </c>
    </row>
    <row r="3441" spans="1:7" x14ac:dyDescent="0.3">
      <c r="A3441">
        <v>2012</v>
      </c>
      <c r="B3441" t="str">
        <f t="shared" si="88"/>
        <v>2012.8.25</v>
      </c>
      <c r="C3441" t="s">
        <v>40</v>
      </c>
      <c r="D3441">
        <f>VLOOKUP(C3441,[1]StateCodeMapping!$A$2:$B$52,2,FALSE)</f>
        <v>25</v>
      </c>
      <c r="E3441">
        <v>100058</v>
      </c>
      <c r="F3441">
        <v>8</v>
      </c>
      <c r="G3441">
        <f t="shared" si="89"/>
        <v>164095.12000000002</v>
      </c>
    </row>
    <row r="3442" spans="1:7" x14ac:dyDescent="0.3">
      <c r="A3442">
        <v>2012</v>
      </c>
      <c r="B3442" t="str">
        <f t="shared" si="88"/>
        <v>2012.1.26</v>
      </c>
      <c r="C3442" t="s">
        <v>41</v>
      </c>
      <c r="D3442">
        <f>VLOOKUP(C3442,[1]StateCodeMapping!$A$2:$B$52,2,FALSE)</f>
        <v>26</v>
      </c>
      <c r="E3442">
        <v>73433</v>
      </c>
      <c r="F3442">
        <v>1</v>
      </c>
      <c r="G3442">
        <f t="shared" si="89"/>
        <v>38185.160000000003</v>
      </c>
    </row>
    <row r="3443" spans="1:7" x14ac:dyDescent="0.3">
      <c r="A3443">
        <v>2012</v>
      </c>
      <c r="B3443" t="str">
        <f t="shared" si="88"/>
        <v>2012.2.26</v>
      </c>
      <c r="C3443" t="s">
        <v>41</v>
      </c>
      <c r="D3443">
        <f>VLOOKUP(C3443,[1]StateCodeMapping!$A$2:$B$52,2,FALSE)</f>
        <v>26</v>
      </c>
      <c r="E3443">
        <v>73433</v>
      </c>
      <c r="F3443">
        <v>2</v>
      </c>
      <c r="G3443">
        <f t="shared" si="89"/>
        <v>49934.44</v>
      </c>
    </row>
    <row r="3444" spans="1:7" x14ac:dyDescent="0.3">
      <c r="A3444">
        <v>2012</v>
      </c>
      <c r="B3444" t="str">
        <f t="shared" si="88"/>
        <v>2012.3.26</v>
      </c>
      <c r="C3444" t="s">
        <v>41</v>
      </c>
      <c r="D3444">
        <f>VLOOKUP(C3444,[1]StateCodeMapping!$A$2:$B$52,2,FALSE)</f>
        <v>26</v>
      </c>
      <c r="E3444">
        <v>73433</v>
      </c>
      <c r="F3444">
        <v>3</v>
      </c>
      <c r="G3444">
        <f t="shared" si="89"/>
        <v>61683.720000000008</v>
      </c>
    </row>
    <row r="3445" spans="1:7" x14ac:dyDescent="0.3">
      <c r="A3445">
        <v>2012</v>
      </c>
      <c r="B3445" t="str">
        <f t="shared" si="88"/>
        <v>2012.4.26</v>
      </c>
      <c r="C3445" t="s">
        <v>41</v>
      </c>
      <c r="D3445">
        <f>VLOOKUP(C3445,[1]StateCodeMapping!$A$2:$B$52,2,FALSE)</f>
        <v>26</v>
      </c>
      <c r="E3445">
        <v>73433</v>
      </c>
      <c r="F3445">
        <v>4</v>
      </c>
      <c r="G3445">
        <f t="shared" si="89"/>
        <v>73433</v>
      </c>
    </row>
    <row r="3446" spans="1:7" x14ac:dyDescent="0.3">
      <c r="A3446">
        <v>2012</v>
      </c>
      <c r="B3446" t="str">
        <f t="shared" si="88"/>
        <v>2012.5.26</v>
      </c>
      <c r="C3446" t="s">
        <v>41</v>
      </c>
      <c r="D3446">
        <f>VLOOKUP(C3446,[1]StateCodeMapping!$A$2:$B$52,2,FALSE)</f>
        <v>26</v>
      </c>
      <c r="E3446">
        <v>73433</v>
      </c>
      <c r="F3446">
        <v>5</v>
      </c>
      <c r="G3446">
        <f t="shared" si="89"/>
        <v>85182.280000000013</v>
      </c>
    </row>
    <row r="3447" spans="1:7" x14ac:dyDescent="0.3">
      <c r="A3447">
        <v>2012</v>
      </c>
      <c r="B3447" t="str">
        <f t="shared" si="88"/>
        <v>2012.6.26</v>
      </c>
      <c r="C3447" t="s">
        <v>41</v>
      </c>
      <c r="D3447">
        <f>VLOOKUP(C3447,[1]StateCodeMapping!$A$2:$B$52,2,FALSE)</f>
        <v>26</v>
      </c>
      <c r="E3447">
        <v>73433</v>
      </c>
      <c r="F3447">
        <v>6</v>
      </c>
      <c r="G3447">
        <f t="shared" si="89"/>
        <v>96931.56</v>
      </c>
    </row>
    <row r="3448" spans="1:7" x14ac:dyDescent="0.3">
      <c r="A3448">
        <v>2012</v>
      </c>
      <c r="B3448" t="str">
        <f t="shared" si="88"/>
        <v>2012.7.26</v>
      </c>
      <c r="C3448" t="s">
        <v>41</v>
      </c>
      <c r="D3448">
        <f>VLOOKUP(C3448,[1]StateCodeMapping!$A$2:$B$52,2,FALSE)</f>
        <v>26</v>
      </c>
      <c r="E3448">
        <v>73433</v>
      </c>
      <c r="F3448">
        <v>7</v>
      </c>
      <c r="G3448">
        <f t="shared" si="89"/>
        <v>108680.84</v>
      </c>
    </row>
    <row r="3449" spans="1:7" x14ac:dyDescent="0.3">
      <c r="A3449">
        <v>2012</v>
      </c>
      <c r="B3449" t="str">
        <f t="shared" si="88"/>
        <v>2012.8.26</v>
      </c>
      <c r="C3449" t="s">
        <v>41</v>
      </c>
      <c r="D3449">
        <f>VLOOKUP(C3449,[1]StateCodeMapping!$A$2:$B$52,2,FALSE)</f>
        <v>26</v>
      </c>
      <c r="E3449">
        <v>73433</v>
      </c>
      <c r="F3449">
        <v>8</v>
      </c>
      <c r="G3449">
        <f t="shared" si="89"/>
        <v>120430.12000000001</v>
      </c>
    </row>
    <row r="3450" spans="1:7" x14ac:dyDescent="0.3">
      <c r="A3450">
        <v>2012</v>
      </c>
      <c r="B3450" t="str">
        <f t="shared" si="88"/>
        <v>2012.1.27</v>
      </c>
      <c r="C3450" t="s">
        <v>42</v>
      </c>
      <c r="D3450">
        <f>VLOOKUP(C3450,[1]StateCodeMapping!$A$2:$B$52,2,FALSE)</f>
        <v>27</v>
      </c>
      <c r="E3450">
        <v>86099</v>
      </c>
      <c r="F3450">
        <v>1</v>
      </c>
      <c r="G3450">
        <f t="shared" si="89"/>
        <v>44771.48</v>
      </c>
    </row>
    <row r="3451" spans="1:7" x14ac:dyDescent="0.3">
      <c r="A3451">
        <v>2012</v>
      </c>
      <c r="B3451" t="str">
        <f t="shared" si="88"/>
        <v>2012.2.27</v>
      </c>
      <c r="C3451" t="s">
        <v>42</v>
      </c>
      <c r="D3451">
        <f>VLOOKUP(C3451,[1]StateCodeMapping!$A$2:$B$52,2,FALSE)</f>
        <v>27</v>
      </c>
      <c r="E3451">
        <v>86099</v>
      </c>
      <c r="F3451">
        <v>2</v>
      </c>
      <c r="G3451">
        <f t="shared" si="89"/>
        <v>58547.320000000007</v>
      </c>
    </row>
    <row r="3452" spans="1:7" x14ac:dyDescent="0.3">
      <c r="A3452">
        <v>2012</v>
      </c>
      <c r="B3452" t="str">
        <f t="shared" si="88"/>
        <v>2012.3.27</v>
      </c>
      <c r="C3452" t="s">
        <v>42</v>
      </c>
      <c r="D3452">
        <f>VLOOKUP(C3452,[1]StateCodeMapping!$A$2:$B$52,2,FALSE)</f>
        <v>27</v>
      </c>
      <c r="E3452">
        <v>86099</v>
      </c>
      <c r="F3452">
        <v>3</v>
      </c>
      <c r="G3452">
        <f t="shared" si="89"/>
        <v>72323.16</v>
      </c>
    </row>
    <row r="3453" spans="1:7" x14ac:dyDescent="0.3">
      <c r="A3453">
        <v>2012</v>
      </c>
      <c r="B3453" t="str">
        <f t="shared" si="88"/>
        <v>2012.4.27</v>
      </c>
      <c r="C3453" t="s">
        <v>42</v>
      </c>
      <c r="D3453">
        <f>VLOOKUP(C3453,[1]StateCodeMapping!$A$2:$B$52,2,FALSE)</f>
        <v>27</v>
      </c>
      <c r="E3453">
        <v>86099</v>
      </c>
      <c r="F3453">
        <v>4</v>
      </c>
      <c r="G3453">
        <f t="shared" si="89"/>
        <v>86099</v>
      </c>
    </row>
    <row r="3454" spans="1:7" x14ac:dyDescent="0.3">
      <c r="A3454">
        <v>2012</v>
      </c>
      <c r="B3454" t="str">
        <f t="shared" si="88"/>
        <v>2012.5.27</v>
      </c>
      <c r="C3454" t="s">
        <v>42</v>
      </c>
      <c r="D3454">
        <f>VLOOKUP(C3454,[1]StateCodeMapping!$A$2:$B$52,2,FALSE)</f>
        <v>27</v>
      </c>
      <c r="E3454">
        <v>86099</v>
      </c>
      <c r="F3454">
        <v>5</v>
      </c>
      <c r="G3454">
        <f t="shared" si="89"/>
        <v>99874.840000000011</v>
      </c>
    </row>
    <row r="3455" spans="1:7" x14ac:dyDescent="0.3">
      <c r="A3455">
        <v>2012</v>
      </c>
      <c r="B3455" t="str">
        <f t="shared" si="88"/>
        <v>2012.6.27</v>
      </c>
      <c r="C3455" t="s">
        <v>42</v>
      </c>
      <c r="D3455">
        <f>VLOOKUP(C3455,[1]StateCodeMapping!$A$2:$B$52,2,FALSE)</f>
        <v>27</v>
      </c>
      <c r="E3455">
        <v>86099</v>
      </c>
      <c r="F3455">
        <v>6</v>
      </c>
      <c r="G3455">
        <f t="shared" si="89"/>
        <v>113650.68000000001</v>
      </c>
    </row>
    <row r="3456" spans="1:7" x14ac:dyDescent="0.3">
      <c r="A3456">
        <v>2012</v>
      </c>
      <c r="B3456" t="str">
        <f t="shared" si="88"/>
        <v>2012.7.27</v>
      </c>
      <c r="C3456" t="s">
        <v>42</v>
      </c>
      <c r="D3456">
        <f>VLOOKUP(C3456,[1]StateCodeMapping!$A$2:$B$52,2,FALSE)</f>
        <v>27</v>
      </c>
      <c r="E3456">
        <v>86099</v>
      </c>
      <c r="F3456">
        <v>7</v>
      </c>
      <c r="G3456">
        <f t="shared" si="89"/>
        <v>127426.52</v>
      </c>
    </row>
    <row r="3457" spans="1:7" x14ac:dyDescent="0.3">
      <c r="A3457">
        <v>2012</v>
      </c>
      <c r="B3457" t="str">
        <f t="shared" si="88"/>
        <v>2012.8.27</v>
      </c>
      <c r="C3457" t="s">
        <v>42</v>
      </c>
      <c r="D3457">
        <f>VLOOKUP(C3457,[1]StateCodeMapping!$A$2:$B$52,2,FALSE)</f>
        <v>27</v>
      </c>
      <c r="E3457">
        <v>86099</v>
      </c>
      <c r="F3457">
        <v>8</v>
      </c>
      <c r="G3457">
        <f t="shared" si="89"/>
        <v>141202.36000000002</v>
      </c>
    </row>
    <row r="3458" spans="1:7" x14ac:dyDescent="0.3">
      <c r="A3458">
        <v>2012</v>
      </c>
      <c r="B3458" t="str">
        <f t="shared" ref="B3458:B3521" si="90">A3458&amp;"."&amp;F3458&amp;"."&amp;D3458</f>
        <v>2012.1.28</v>
      </c>
      <c r="C3458" t="s">
        <v>43</v>
      </c>
      <c r="D3458">
        <f>VLOOKUP(C3458,[1]StateCodeMapping!$A$2:$B$52,2,FALSE)</f>
        <v>28</v>
      </c>
      <c r="E3458">
        <v>55809</v>
      </c>
      <c r="F3458">
        <v>1</v>
      </c>
      <c r="G3458">
        <f t="shared" ref="G3458:G3521" si="91">E3458*(0.52+(F3458-1)*0.16)</f>
        <v>29020.68</v>
      </c>
    </row>
    <row r="3459" spans="1:7" x14ac:dyDescent="0.3">
      <c r="A3459">
        <v>2012</v>
      </c>
      <c r="B3459" t="str">
        <f t="shared" si="90"/>
        <v>2012.2.28</v>
      </c>
      <c r="C3459" t="s">
        <v>43</v>
      </c>
      <c r="D3459">
        <f>VLOOKUP(C3459,[1]StateCodeMapping!$A$2:$B$52,2,FALSE)</f>
        <v>28</v>
      </c>
      <c r="E3459">
        <v>55809</v>
      </c>
      <c r="F3459">
        <v>2</v>
      </c>
      <c r="G3459">
        <f t="shared" si="91"/>
        <v>37950.120000000003</v>
      </c>
    </row>
    <row r="3460" spans="1:7" x14ac:dyDescent="0.3">
      <c r="A3460">
        <v>2012</v>
      </c>
      <c r="B3460" t="str">
        <f t="shared" si="90"/>
        <v>2012.3.28</v>
      </c>
      <c r="C3460" t="s">
        <v>43</v>
      </c>
      <c r="D3460">
        <f>VLOOKUP(C3460,[1]StateCodeMapping!$A$2:$B$52,2,FALSE)</f>
        <v>28</v>
      </c>
      <c r="E3460">
        <v>55809</v>
      </c>
      <c r="F3460">
        <v>3</v>
      </c>
      <c r="G3460">
        <f t="shared" si="91"/>
        <v>46879.560000000005</v>
      </c>
    </row>
    <row r="3461" spans="1:7" x14ac:dyDescent="0.3">
      <c r="A3461">
        <v>2012</v>
      </c>
      <c r="B3461" t="str">
        <f t="shared" si="90"/>
        <v>2012.4.28</v>
      </c>
      <c r="C3461" t="s">
        <v>43</v>
      </c>
      <c r="D3461">
        <f>VLOOKUP(C3461,[1]StateCodeMapping!$A$2:$B$52,2,FALSE)</f>
        <v>28</v>
      </c>
      <c r="E3461">
        <v>55809</v>
      </c>
      <c r="F3461">
        <v>4</v>
      </c>
      <c r="G3461">
        <f t="shared" si="91"/>
        <v>55809</v>
      </c>
    </row>
    <row r="3462" spans="1:7" x14ac:dyDescent="0.3">
      <c r="A3462">
        <v>2012</v>
      </c>
      <c r="B3462" t="str">
        <f t="shared" si="90"/>
        <v>2012.5.28</v>
      </c>
      <c r="C3462" t="s">
        <v>43</v>
      </c>
      <c r="D3462">
        <f>VLOOKUP(C3462,[1]StateCodeMapping!$A$2:$B$52,2,FALSE)</f>
        <v>28</v>
      </c>
      <c r="E3462">
        <v>55809</v>
      </c>
      <c r="F3462">
        <v>5</v>
      </c>
      <c r="G3462">
        <f t="shared" si="91"/>
        <v>64738.44000000001</v>
      </c>
    </row>
    <row r="3463" spans="1:7" x14ac:dyDescent="0.3">
      <c r="A3463">
        <v>2012</v>
      </c>
      <c r="B3463" t="str">
        <f t="shared" si="90"/>
        <v>2012.6.28</v>
      </c>
      <c r="C3463" t="s">
        <v>43</v>
      </c>
      <c r="D3463">
        <f>VLOOKUP(C3463,[1]StateCodeMapping!$A$2:$B$52,2,FALSE)</f>
        <v>28</v>
      </c>
      <c r="E3463">
        <v>55809</v>
      </c>
      <c r="F3463">
        <v>6</v>
      </c>
      <c r="G3463">
        <f t="shared" si="91"/>
        <v>73667.88</v>
      </c>
    </row>
    <row r="3464" spans="1:7" x14ac:dyDescent="0.3">
      <c r="A3464">
        <v>2012</v>
      </c>
      <c r="B3464" t="str">
        <f t="shared" si="90"/>
        <v>2012.7.28</v>
      </c>
      <c r="C3464" t="s">
        <v>43</v>
      </c>
      <c r="D3464">
        <f>VLOOKUP(C3464,[1]StateCodeMapping!$A$2:$B$52,2,FALSE)</f>
        <v>28</v>
      </c>
      <c r="E3464">
        <v>55809</v>
      </c>
      <c r="F3464">
        <v>7</v>
      </c>
      <c r="G3464">
        <f t="shared" si="91"/>
        <v>82597.319999999992</v>
      </c>
    </row>
    <row r="3465" spans="1:7" x14ac:dyDescent="0.3">
      <c r="A3465">
        <v>2012</v>
      </c>
      <c r="B3465" t="str">
        <f t="shared" si="90"/>
        <v>2012.8.28</v>
      </c>
      <c r="C3465" t="s">
        <v>43</v>
      </c>
      <c r="D3465">
        <f>VLOOKUP(C3465,[1]StateCodeMapping!$A$2:$B$52,2,FALSE)</f>
        <v>28</v>
      </c>
      <c r="E3465">
        <v>55809</v>
      </c>
      <c r="F3465">
        <v>8</v>
      </c>
      <c r="G3465">
        <f t="shared" si="91"/>
        <v>91526.760000000009</v>
      </c>
    </row>
    <row r="3466" spans="1:7" x14ac:dyDescent="0.3">
      <c r="A3466">
        <v>2012</v>
      </c>
      <c r="B3466" t="str">
        <f t="shared" si="90"/>
        <v>2012.1.29</v>
      </c>
      <c r="C3466" t="s">
        <v>44</v>
      </c>
      <c r="D3466">
        <f>VLOOKUP(C3466,[1]StateCodeMapping!$A$2:$B$52,2,FALSE)</f>
        <v>29</v>
      </c>
      <c r="E3466">
        <v>70232</v>
      </c>
      <c r="F3466">
        <v>1</v>
      </c>
      <c r="G3466">
        <f t="shared" si="91"/>
        <v>36520.639999999999</v>
      </c>
    </row>
    <row r="3467" spans="1:7" x14ac:dyDescent="0.3">
      <c r="A3467">
        <v>2012</v>
      </c>
      <c r="B3467" t="str">
        <f t="shared" si="90"/>
        <v>2012.2.29</v>
      </c>
      <c r="C3467" t="s">
        <v>44</v>
      </c>
      <c r="D3467">
        <f>VLOOKUP(C3467,[1]StateCodeMapping!$A$2:$B$52,2,FALSE)</f>
        <v>29</v>
      </c>
      <c r="E3467">
        <v>70232</v>
      </c>
      <c r="F3467">
        <v>2</v>
      </c>
      <c r="G3467">
        <f t="shared" si="91"/>
        <v>47757.760000000002</v>
      </c>
    </row>
    <row r="3468" spans="1:7" x14ac:dyDescent="0.3">
      <c r="A3468">
        <v>2012</v>
      </c>
      <c r="B3468" t="str">
        <f t="shared" si="90"/>
        <v>2012.3.29</v>
      </c>
      <c r="C3468" t="s">
        <v>44</v>
      </c>
      <c r="D3468">
        <f>VLOOKUP(C3468,[1]StateCodeMapping!$A$2:$B$52,2,FALSE)</f>
        <v>29</v>
      </c>
      <c r="E3468">
        <v>70232</v>
      </c>
      <c r="F3468">
        <v>3</v>
      </c>
      <c r="G3468">
        <f t="shared" si="91"/>
        <v>58994.880000000005</v>
      </c>
    </row>
    <row r="3469" spans="1:7" x14ac:dyDescent="0.3">
      <c r="A3469">
        <v>2012</v>
      </c>
      <c r="B3469" t="str">
        <f t="shared" si="90"/>
        <v>2012.4.29</v>
      </c>
      <c r="C3469" t="s">
        <v>44</v>
      </c>
      <c r="D3469">
        <f>VLOOKUP(C3469,[1]StateCodeMapping!$A$2:$B$52,2,FALSE)</f>
        <v>29</v>
      </c>
      <c r="E3469">
        <v>70232</v>
      </c>
      <c r="F3469">
        <v>4</v>
      </c>
      <c r="G3469">
        <f t="shared" si="91"/>
        <v>70232</v>
      </c>
    </row>
    <row r="3470" spans="1:7" x14ac:dyDescent="0.3">
      <c r="A3470">
        <v>2012</v>
      </c>
      <c r="B3470" t="str">
        <f t="shared" si="90"/>
        <v>2012.5.29</v>
      </c>
      <c r="C3470" t="s">
        <v>44</v>
      </c>
      <c r="D3470">
        <f>VLOOKUP(C3470,[1]StateCodeMapping!$A$2:$B$52,2,FALSE)</f>
        <v>29</v>
      </c>
      <c r="E3470">
        <v>70232</v>
      </c>
      <c r="F3470">
        <v>5</v>
      </c>
      <c r="G3470">
        <f t="shared" si="91"/>
        <v>81469.12000000001</v>
      </c>
    </row>
    <row r="3471" spans="1:7" x14ac:dyDescent="0.3">
      <c r="A3471">
        <v>2012</v>
      </c>
      <c r="B3471" t="str">
        <f t="shared" si="90"/>
        <v>2012.6.29</v>
      </c>
      <c r="C3471" t="s">
        <v>44</v>
      </c>
      <c r="D3471">
        <f>VLOOKUP(C3471,[1]StateCodeMapping!$A$2:$B$52,2,FALSE)</f>
        <v>29</v>
      </c>
      <c r="E3471">
        <v>70232</v>
      </c>
      <c r="F3471">
        <v>6</v>
      </c>
      <c r="G3471">
        <f t="shared" si="91"/>
        <v>92706.240000000005</v>
      </c>
    </row>
    <row r="3472" spans="1:7" x14ac:dyDescent="0.3">
      <c r="A3472">
        <v>2012</v>
      </c>
      <c r="B3472" t="str">
        <f t="shared" si="90"/>
        <v>2012.7.29</v>
      </c>
      <c r="C3472" t="s">
        <v>44</v>
      </c>
      <c r="D3472">
        <f>VLOOKUP(C3472,[1]StateCodeMapping!$A$2:$B$52,2,FALSE)</f>
        <v>29</v>
      </c>
      <c r="E3472">
        <v>70232</v>
      </c>
      <c r="F3472">
        <v>7</v>
      </c>
      <c r="G3472">
        <f t="shared" si="91"/>
        <v>103943.36</v>
      </c>
    </row>
    <row r="3473" spans="1:7" x14ac:dyDescent="0.3">
      <c r="A3473">
        <v>2012</v>
      </c>
      <c r="B3473" t="str">
        <f t="shared" si="90"/>
        <v>2012.8.29</v>
      </c>
      <c r="C3473" t="s">
        <v>44</v>
      </c>
      <c r="D3473">
        <f>VLOOKUP(C3473,[1]StateCodeMapping!$A$2:$B$52,2,FALSE)</f>
        <v>29</v>
      </c>
      <c r="E3473">
        <v>70232</v>
      </c>
      <c r="F3473">
        <v>8</v>
      </c>
      <c r="G3473">
        <f t="shared" si="91"/>
        <v>115180.48000000001</v>
      </c>
    </row>
    <row r="3474" spans="1:7" x14ac:dyDescent="0.3">
      <c r="A3474">
        <v>2012</v>
      </c>
      <c r="B3474" t="str">
        <f t="shared" si="90"/>
        <v>2012.1.30</v>
      </c>
      <c r="C3474" t="s">
        <v>45</v>
      </c>
      <c r="D3474">
        <f>VLOOKUP(C3474,[1]StateCodeMapping!$A$2:$B$52,2,FALSE)</f>
        <v>30</v>
      </c>
      <c r="E3474">
        <v>66079</v>
      </c>
      <c r="F3474">
        <v>1</v>
      </c>
      <c r="G3474">
        <f t="shared" si="91"/>
        <v>34361.08</v>
      </c>
    </row>
    <row r="3475" spans="1:7" x14ac:dyDescent="0.3">
      <c r="A3475">
        <v>2012</v>
      </c>
      <c r="B3475" t="str">
        <f t="shared" si="90"/>
        <v>2012.2.30</v>
      </c>
      <c r="C3475" t="s">
        <v>45</v>
      </c>
      <c r="D3475">
        <f>VLOOKUP(C3475,[1]StateCodeMapping!$A$2:$B$52,2,FALSE)</f>
        <v>30</v>
      </c>
      <c r="E3475">
        <v>66079</v>
      </c>
      <c r="F3475">
        <v>2</v>
      </c>
      <c r="G3475">
        <f t="shared" si="91"/>
        <v>44933.72</v>
      </c>
    </row>
    <row r="3476" spans="1:7" x14ac:dyDescent="0.3">
      <c r="A3476">
        <v>2012</v>
      </c>
      <c r="B3476" t="str">
        <f t="shared" si="90"/>
        <v>2012.3.30</v>
      </c>
      <c r="C3476" t="s">
        <v>45</v>
      </c>
      <c r="D3476">
        <f>VLOOKUP(C3476,[1]StateCodeMapping!$A$2:$B$52,2,FALSE)</f>
        <v>30</v>
      </c>
      <c r="E3476">
        <v>66079</v>
      </c>
      <c r="F3476">
        <v>3</v>
      </c>
      <c r="G3476">
        <f t="shared" si="91"/>
        <v>55506.360000000008</v>
      </c>
    </row>
    <row r="3477" spans="1:7" x14ac:dyDescent="0.3">
      <c r="A3477">
        <v>2012</v>
      </c>
      <c r="B3477" t="str">
        <f t="shared" si="90"/>
        <v>2012.4.30</v>
      </c>
      <c r="C3477" t="s">
        <v>45</v>
      </c>
      <c r="D3477">
        <f>VLOOKUP(C3477,[1]StateCodeMapping!$A$2:$B$52,2,FALSE)</f>
        <v>30</v>
      </c>
      <c r="E3477">
        <v>66079</v>
      </c>
      <c r="F3477">
        <v>4</v>
      </c>
      <c r="G3477">
        <f t="shared" si="91"/>
        <v>66079</v>
      </c>
    </row>
    <row r="3478" spans="1:7" x14ac:dyDescent="0.3">
      <c r="A3478">
        <v>2012</v>
      </c>
      <c r="B3478" t="str">
        <f t="shared" si="90"/>
        <v>2012.5.30</v>
      </c>
      <c r="C3478" t="s">
        <v>45</v>
      </c>
      <c r="D3478">
        <f>VLOOKUP(C3478,[1]StateCodeMapping!$A$2:$B$52,2,FALSE)</f>
        <v>30</v>
      </c>
      <c r="E3478">
        <v>66079</v>
      </c>
      <c r="F3478">
        <v>5</v>
      </c>
      <c r="G3478">
        <f t="shared" si="91"/>
        <v>76651.640000000014</v>
      </c>
    </row>
    <row r="3479" spans="1:7" x14ac:dyDescent="0.3">
      <c r="A3479">
        <v>2012</v>
      </c>
      <c r="B3479" t="str">
        <f t="shared" si="90"/>
        <v>2012.6.30</v>
      </c>
      <c r="C3479" t="s">
        <v>45</v>
      </c>
      <c r="D3479">
        <f>VLOOKUP(C3479,[1]StateCodeMapping!$A$2:$B$52,2,FALSE)</f>
        <v>30</v>
      </c>
      <c r="E3479">
        <v>66079</v>
      </c>
      <c r="F3479">
        <v>6</v>
      </c>
      <c r="G3479">
        <f t="shared" si="91"/>
        <v>87224.28</v>
      </c>
    </row>
    <row r="3480" spans="1:7" x14ac:dyDescent="0.3">
      <c r="A3480">
        <v>2012</v>
      </c>
      <c r="B3480" t="str">
        <f t="shared" si="90"/>
        <v>2012.7.30</v>
      </c>
      <c r="C3480" t="s">
        <v>45</v>
      </c>
      <c r="D3480">
        <f>VLOOKUP(C3480,[1]StateCodeMapping!$A$2:$B$52,2,FALSE)</f>
        <v>30</v>
      </c>
      <c r="E3480">
        <v>66079</v>
      </c>
      <c r="F3480">
        <v>7</v>
      </c>
      <c r="G3480">
        <f t="shared" si="91"/>
        <v>97796.92</v>
      </c>
    </row>
    <row r="3481" spans="1:7" x14ac:dyDescent="0.3">
      <c r="A3481">
        <v>2012</v>
      </c>
      <c r="B3481" t="str">
        <f t="shared" si="90"/>
        <v>2012.8.30</v>
      </c>
      <c r="C3481" t="s">
        <v>45</v>
      </c>
      <c r="D3481">
        <f>VLOOKUP(C3481,[1]StateCodeMapping!$A$2:$B$52,2,FALSE)</f>
        <v>30</v>
      </c>
      <c r="E3481">
        <v>66079</v>
      </c>
      <c r="F3481">
        <v>8</v>
      </c>
      <c r="G3481">
        <f t="shared" si="91"/>
        <v>108369.56000000001</v>
      </c>
    </row>
    <row r="3482" spans="1:7" x14ac:dyDescent="0.3">
      <c r="A3482">
        <v>2012</v>
      </c>
      <c r="B3482" t="str">
        <f t="shared" si="90"/>
        <v>2012.1.31</v>
      </c>
      <c r="C3482" t="s">
        <v>46</v>
      </c>
      <c r="D3482">
        <f>VLOOKUP(C3482,[1]StateCodeMapping!$A$2:$B$52,2,FALSE)</f>
        <v>31</v>
      </c>
      <c r="E3482">
        <v>70665</v>
      </c>
      <c r="F3482">
        <v>1</v>
      </c>
      <c r="G3482">
        <f t="shared" si="91"/>
        <v>36745.800000000003</v>
      </c>
    </row>
    <row r="3483" spans="1:7" x14ac:dyDescent="0.3">
      <c r="A3483">
        <v>2012</v>
      </c>
      <c r="B3483" t="str">
        <f t="shared" si="90"/>
        <v>2012.2.31</v>
      </c>
      <c r="C3483" t="s">
        <v>46</v>
      </c>
      <c r="D3483">
        <f>VLOOKUP(C3483,[1]StateCodeMapping!$A$2:$B$52,2,FALSE)</f>
        <v>31</v>
      </c>
      <c r="E3483">
        <v>70665</v>
      </c>
      <c r="F3483">
        <v>2</v>
      </c>
      <c r="G3483">
        <f t="shared" si="91"/>
        <v>48052.200000000004</v>
      </c>
    </row>
    <row r="3484" spans="1:7" x14ac:dyDescent="0.3">
      <c r="A3484">
        <v>2012</v>
      </c>
      <c r="B3484" t="str">
        <f t="shared" si="90"/>
        <v>2012.3.31</v>
      </c>
      <c r="C3484" t="s">
        <v>46</v>
      </c>
      <c r="D3484">
        <f>VLOOKUP(C3484,[1]StateCodeMapping!$A$2:$B$52,2,FALSE)</f>
        <v>31</v>
      </c>
      <c r="E3484">
        <v>70665</v>
      </c>
      <c r="F3484">
        <v>3</v>
      </c>
      <c r="G3484">
        <f t="shared" si="91"/>
        <v>59358.600000000006</v>
      </c>
    </row>
    <row r="3485" spans="1:7" x14ac:dyDescent="0.3">
      <c r="A3485">
        <v>2012</v>
      </c>
      <c r="B3485" t="str">
        <f t="shared" si="90"/>
        <v>2012.4.31</v>
      </c>
      <c r="C3485" t="s">
        <v>46</v>
      </c>
      <c r="D3485">
        <f>VLOOKUP(C3485,[1]StateCodeMapping!$A$2:$B$52,2,FALSE)</f>
        <v>31</v>
      </c>
      <c r="E3485">
        <v>70665</v>
      </c>
      <c r="F3485">
        <v>4</v>
      </c>
      <c r="G3485">
        <f t="shared" si="91"/>
        <v>70665</v>
      </c>
    </row>
    <row r="3486" spans="1:7" x14ac:dyDescent="0.3">
      <c r="A3486">
        <v>2012</v>
      </c>
      <c r="B3486" t="str">
        <f t="shared" si="90"/>
        <v>2012.5.31</v>
      </c>
      <c r="C3486" t="s">
        <v>46</v>
      </c>
      <c r="D3486">
        <f>VLOOKUP(C3486,[1]StateCodeMapping!$A$2:$B$52,2,FALSE)</f>
        <v>31</v>
      </c>
      <c r="E3486">
        <v>70665</v>
      </c>
      <c r="F3486">
        <v>5</v>
      </c>
      <c r="G3486">
        <f t="shared" si="91"/>
        <v>81971.400000000009</v>
      </c>
    </row>
    <row r="3487" spans="1:7" x14ac:dyDescent="0.3">
      <c r="A3487">
        <v>2012</v>
      </c>
      <c r="B3487" t="str">
        <f t="shared" si="90"/>
        <v>2012.6.31</v>
      </c>
      <c r="C3487" t="s">
        <v>46</v>
      </c>
      <c r="D3487">
        <f>VLOOKUP(C3487,[1]StateCodeMapping!$A$2:$B$52,2,FALSE)</f>
        <v>31</v>
      </c>
      <c r="E3487">
        <v>70665</v>
      </c>
      <c r="F3487">
        <v>6</v>
      </c>
      <c r="G3487">
        <f t="shared" si="91"/>
        <v>93277.8</v>
      </c>
    </row>
    <row r="3488" spans="1:7" x14ac:dyDescent="0.3">
      <c r="A3488">
        <v>2012</v>
      </c>
      <c r="B3488" t="str">
        <f t="shared" si="90"/>
        <v>2012.7.31</v>
      </c>
      <c r="C3488" t="s">
        <v>46</v>
      </c>
      <c r="D3488">
        <f>VLOOKUP(C3488,[1]StateCodeMapping!$A$2:$B$52,2,FALSE)</f>
        <v>31</v>
      </c>
      <c r="E3488">
        <v>70665</v>
      </c>
      <c r="F3488">
        <v>7</v>
      </c>
      <c r="G3488">
        <f t="shared" si="91"/>
        <v>104584.2</v>
      </c>
    </row>
    <row r="3489" spans="1:7" x14ac:dyDescent="0.3">
      <c r="A3489">
        <v>2012</v>
      </c>
      <c r="B3489" t="str">
        <f t="shared" si="90"/>
        <v>2012.8.31</v>
      </c>
      <c r="C3489" t="s">
        <v>46</v>
      </c>
      <c r="D3489">
        <f>VLOOKUP(C3489,[1]StateCodeMapping!$A$2:$B$52,2,FALSE)</f>
        <v>31</v>
      </c>
      <c r="E3489">
        <v>70665</v>
      </c>
      <c r="F3489">
        <v>8</v>
      </c>
      <c r="G3489">
        <f t="shared" si="91"/>
        <v>115890.6</v>
      </c>
    </row>
    <row r="3490" spans="1:7" x14ac:dyDescent="0.3">
      <c r="A3490">
        <v>2012</v>
      </c>
      <c r="B3490" t="str">
        <f t="shared" si="90"/>
        <v>2012.1.32</v>
      </c>
      <c r="C3490" t="s">
        <v>47</v>
      </c>
      <c r="D3490">
        <f>VLOOKUP(C3490,[1]StateCodeMapping!$A$2:$B$52,2,FALSE)</f>
        <v>32</v>
      </c>
      <c r="E3490">
        <v>71230</v>
      </c>
      <c r="F3490">
        <v>1</v>
      </c>
      <c r="G3490">
        <f t="shared" si="91"/>
        <v>37039.599999999999</v>
      </c>
    </row>
    <row r="3491" spans="1:7" x14ac:dyDescent="0.3">
      <c r="A3491">
        <v>2012</v>
      </c>
      <c r="B3491" t="str">
        <f t="shared" si="90"/>
        <v>2012.2.32</v>
      </c>
      <c r="C3491" t="s">
        <v>47</v>
      </c>
      <c r="D3491">
        <f>VLOOKUP(C3491,[1]StateCodeMapping!$A$2:$B$52,2,FALSE)</f>
        <v>32</v>
      </c>
      <c r="E3491">
        <v>71230</v>
      </c>
      <c r="F3491">
        <v>2</v>
      </c>
      <c r="G3491">
        <f t="shared" si="91"/>
        <v>48436.4</v>
      </c>
    </row>
    <row r="3492" spans="1:7" x14ac:dyDescent="0.3">
      <c r="A3492">
        <v>2012</v>
      </c>
      <c r="B3492" t="str">
        <f t="shared" si="90"/>
        <v>2012.3.32</v>
      </c>
      <c r="C3492" t="s">
        <v>47</v>
      </c>
      <c r="D3492">
        <f>VLOOKUP(C3492,[1]StateCodeMapping!$A$2:$B$52,2,FALSE)</f>
        <v>32</v>
      </c>
      <c r="E3492">
        <v>71230</v>
      </c>
      <c r="F3492">
        <v>3</v>
      </c>
      <c r="G3492">
        <f t="shared" si="91"/>
        <v>59833.200000000004</v>
      </c>
    </row>
    <row r="3493" spans="1:7" x14ac:dyDescent="0.3">
      <c r="A3493">
        <v>2012</v>
      </c>
      <c r="B3493" t="str">
        <f t="shared" si="90"/>
        <v>2012.4.32</v>
      </c>
      <c r="C3493" t="s">
        <v>47</v>
      </c>
      <c r="D3493">
        <f>VLOOKUP(C3493,[1]StateCodeMapping!$A$2:$B$52,2,FALSE)</f>
        <v>32</v>
      </c>
      <c r="E3493">
        <v>71230</v>
      </c>
      <c r="F3493">
        <v>4</v>
      </c>
      <c r="G3493">
        <f t="shared" si="91"/>
        <v>71230</v>
      </c>
    </row>
    <row r="3494" spans="1:7" x14ac:dyDescent="0.3">
      <c r="A3494">
        <v>2012</v>
      </c>
      <c r="B3494" t="str">
        <f t="shared" si="90"/>
        <v>2012.5.32</v>
      </c>
      <c r="C3494" t="s">
        <v>47</v>
      </c>
      <c r="D3494">
        <f>VLOOKUP(C3494,[1]StateCodeMapping!$A$2:$B$52,2,FALSE)</f>
        <v>32</v>
      </c>
      <c r="E3494">
        <v>71230</v>
      </c>
      <c r="F3494">
        <v>5</v>
      </c>
      <c r="G3494">
        <f t="shared" si="91"/>
        <v>82626.8</v>
      </c>
    </row>
    <row r="3495" spans="1:7" x14ac:dyDescent="0.3">
      <c r="A3495">
        <v>2012</v>
      </c>
      <c r="B3495" t="str">
        <f t="shared" si="90"/>
        <v>2012.6.32</v>
      </c>
      <c r="C3495" t="s">
        <v>47</v>
      </c>
      <c r="D3495">
        <f>VLOOKUP(C3495,[1]StateCodeMapping!$A$2:$B$52,2,FALSE)</f>
        <v>32</v>
      </c>
      <c r="E3495">
        <v>71230</v>
      </c>
      <c r="F3495">
        <v>6</v>
      </c>
      <c r="G3495">
        <f t="shared" si="91"/>
        <v>94023.6</v>
      </c>
    </row>
    <row r="3496" spans="1:7" x14ac:dyDescent="0.3">
      <c r="A3496">
        <v>2012</v>
      </c>
      <c r="B3496" t="str">
        <f t="shared" si="90"/>
        <v>2012.7.32</v>
      </c>
      <c r="C3496" t="s">
        <v>47</v>
      </c>
      <c r="D3496">
        <f>VLOOKUP(C3496,[1]StateCodeMapping!$A$2:$B$52,2,FALSE)</f>
        <v>32</v>
      </c>
      <c r="E3496">
        <v>71230</v>
      </c>
      <c r="F3496">
        <v>7</v>
      </c>
      <c r="G3496">
        <f t="shared" si="91"/>
        <v>105420.4</v>
      </c>
    </row>
    <row r="3497" spans="1:7" x14ac:dyDescent="0.3">
      <c r="A3497">
        <v>2012</v>
      </c>
      <c r="B3497" t="str">
        <f t="shared" si="90"/>
        <v>2012.8.32</v>
      </c>
      <c r="C3497" t="s">
        <v>47</v>
      </c>
      <c r="D3497">
        <f>VLOOKUP(C3497,[1]StateCodeMapping!$A$2:$B$52,2,FALSE)</f>
        <v>32</v>
      </c>
      <c r="E3497">
        <v>71230</v>
      </c>
      <c r="F3497">
        <v>8</v>
      </c>
      <c r="G3497">
        <f t="shared" si="91"/>
        <v>116817.20000000001</v>
      </c>
    </row>
    <row r="3498" spans="1:7" x14ac:dyDescent="0.3">
      <c r="A3498">
        <v>2012</v>
      </c>
      <c r="B3498" t="str">
        <f t="shared" si="90"/>
        <v>2012.1.33</v>
      </c>
      <c r="C3498" t="s">
        <v>48</v>
      </c>
      <c r="D3498">
        <f>VLOOKUP(C3498,[1]StateCodeMapping!$A$2:$B$52,2,FALSE)</f>
        <v>33</v>
      </c>
      <c r="E3498">
        <v>91832</v>
      </c>
      <c r="F3498">
        <v>1</v>
      </c>
      <c r="G3498">
        <f t="shared" si="91"/>
        <v>47752.639999999999</v>
      </c>
    </row>
    <row r="3499" spans="1:7" x14ac:dyDescent="0.3">
      <c r="A3499">
        <v>2012</v>
      </c>
      <c r="B3499" t="str">
        <f t="shared" si="90"/>
        <v>2012.2.33</v>
      </c>
      <c r="C3499" t="s">
        <v>48</v>
      </c>
      <c r="D3499">
        <f>VLOOKUP(C3499,[1]StateCodeMapping!$A$2:$B$52,2,FALSE)</f>
        <v>33</v>
      </c>
      <c r="E3499">
        <v>91832</v>
      </c>
      <c r="F3499">
        <v>2</v>
      </c>
      <c r="G3499">
        <f t="shared" si="91"/>
        <v>62445.760000000002</v>
      </c>
    </row>
    <row r="3500" spans="1:7" x14ac:dyDescent="0.3">
      <c r="A3500">
        <v>2012</v>
      </c>
      <c r="B3500" t="str">
        <f t="shared" si="90"/>
        <v>2012.3.33</v>
      </c>
      <c r="C3500" t="s">
        <v>48</v>
      </c>
      <c r="D3500">
        <f>VLOOKUP(C3500,[1]StateCodeMapping!$A$2:$B$52,2,FALSE)</f>
        <v>33</v>
      </c>
      <c r="E3500">
        <v>91832</v>
      </c>
      <c r="F3500">
        <v>3</v>
      </c>
      <c r="G3500">
        <f t="shared" si="91"/>
        <v>77138.880000000005</v>
      </c>
    </row>
    <row r="3501" spans="1:7" x14ac:dyDescent="0.3">
      <c r="A3501">
        <v>2012</v>
      </c>
      <c r="B3501" t="str">
        <f t="shared" si="90"/>
        <v>2012.4.33</v>
      </c>
      <c r="C3501" t="s">
        <v>48</v>
      </c>
      <c r="D3501">
        <f>VLOOKUP(C3501,[1]StateCodeMapping!$A$2:$B$52,2,FALSE)</f>
        <v>33</v>
      </c>
      <c r="E3501">
        <v>91832</v>
      </c>
      <c r="F3501">
        <v>4</v>
      </c>
      <c r="G3501">
        <f t="shared" si="91"/>
        <v>91832</v>
      </c>
    </row>
    <row r="3502" spans="1:7" x14ac:dyDescent="0.3">
      <c r="A3502">
        <v>2012</v>
      </c>
      <c r="B3502" t="str">
        <f t="shared" si="90"/>
        <v>2012.5.33</v>
      </c>
      <c r="C3502" t="s">
        <v>48</v>
      </c>
      <c r="D3502">
        <f>VLOOKUP(C3502,[1]StateCodeMapping!$A$2:$B$52,2,FALSE)</f>
        <v>33</v>
      </c>
      <c r="E3502">
        <v>91832</v>
      </c>
      <c r="F3502">
        <v>5</v>
      </c>
      <c r="G3502">
        <f t="shared" si="91"/>
        <v>106525.12000000001</v>
      </c>
    </row>
    <row r="3503" spans="1:7" x14ac:dyDescent="0.3">
      <c r="A3503">
        <v>2012</v>
      </c>
      <c r="B3503" t="str">
        <f t="shared" si="90"/>
        <v>2012.6.33</v>
      </c>
      <c r="C3503" t="s">
        <v>48</v>
      </c>
      <c r="D3503">
        <f>VLOOKUP(C3503,[1]StateCodeMapping!$A$2:$B$52,2,FALSE)</f>
        <v>33</v>
      </c>
      <c r="E3503">
        <v>91832</v>
      </c>
      <c r="F3503">
        <v>6</v>
      </c>
      <c r="G3503">
        <f t="shared" si="91"/>
        <v>121218.24000000001</v>
      </c>
    </row>
    <row r="3504" spans="1:7" x14ac:dyDescent="0.3">
      <c r="A3504">
        <v>2012</v>
      </c>
      <c r="B3504" t="str">
        <f t="shared" si="90"/>
        <v>2012.7.33</v>
      </c>
      <c r="C3504" t="s">
        <v>48</v>
      </c>
      <c r="D3504">
        <f>VLOOKUP(C3504,[1]StateCodeMapping!$A$2:$B$52,2,FALSE)</f>
        <v>33</v>
      </c>
      <c r="E3504">
        <v>91832</v>
      </c>
      <c r="F3504">
        <v>7</v>
      </c>
      <c r="G3504">
        <f t="shared" si="91"/>
        <v>135911.35999999999</v>
      </c>
    </row>
    <row r="3505" spans="1:7" x14ac:dyDescent="0.3">
      <c r="A3505">
        <v>2012</v>
      </c>
      <c r="B3505" t="str">
        <f t="shared" si="90"/>
        <v>2012.8.33</v>
      </c>
      <c r="C3505" t="s">
        <v>48</v>
      </c>
      <c r="D3505">
        <f>VLOOKUP(C3505,[1]StateCodeMapping!$A$2:$B$52,2,FALSE)</f>
        <v>33</v>
      </c>
      <c r="E3505">
        <v>91832</v>
      </c>
      <c r="F3505">
        <v>8</v>
      </c>
      <c r="G3505">
        <f t="shared" si="91"/>
        <v>150604.48000000001</v>
      </c>
    </row>
    <row r="3506" spans="1:7" x14ac:dyDescent="0.3">
      <c r="A3506">
        <v>2012</v>
      </c>
      <c r="B3506" t="str">
        <f t="shared" si="90"/>
        <v>2012.1.34</v>
      </c>
      <c r="C3506" t="s">
        <v>49</v>
      </c>
      <c r="D3506">
        <f>VLOOKUP(C3506,[1]StateCodeMapping!$A$2:$B$52,2,FALSE)</f>
        <v>34</v>
      </c>
      <c r="E3506">
        <v>101841</v>
      </c>
      <c r="F3506">
        <v>1</v>
      </c>
      <c r="G3506">
        <f t="shared" si="91"/>
        <v>52957.32</v>
      </c>
    </row>
    <row r="3507" spans="1:7" x14ac:dyDescent="0.3">
      <c r="A3507">
        <v>2012</v>
      </c>
      <c r="B3507" t="str">
        <f t="shared" si="90"/>
        <v>2012.2.34</v>
      </c>
      <c r="C3507" t="s">
        <v>49</v>
      </c>
      <c r="D3507">
        <f>VLOOKUP(C3507,[1]StateCodeMapping!$A$2:$B$52,2,FALSE)</f>
        <v>34</v>
      </c>
      <c r="E3507">
        <v>101841</v>
      </c>
      <c r="F3507">
        <v>2</v>
      </c>
      <c r="G3507">
        <f t="shared" si="91"/>
        <v>69251.88</v>
      </c>
    </row>
    <row r="3508" spans="1:7" x14ac:dyDescent="0.3">
      <c r="A3508">
        <v>2012</v>
      </c>
      <c r="B3508" t="str">
        <f t="shared" si="90"/>
        <v>2012.3.34</v>
      </c>
      <c r="C3508" t="s">
        <v>49</v>
      </c>
      <c r="D3508">
        <f>VLOOKUP(C3508,[1]StateCodeMapping!$A$2:$B$52,2,FALSE)</f>
        <v>34</v>
      </c>
      <c r="E3508">
        <v>101841</v>
      </c>
      <c r="F3508">
        <v>3</v>
      </c>
      <c r="G3508">
        <f t="shared" si="91"/>
        <v>85546.44</v>
      </c>
    </row>
    <row r="3509" spans="1:7" x14ac:dyDescent="0.3">
      <c r="A3509">
        <v>2012</v>
      </c>
      <c r="B3509" t="str">
        <f t="shared" si="90"/>
        <v>2012.4.34</v>
      </c>
      <c r="C3509" t="s">
        <v>49</v>
      </c>
      <c r="D3509">
        <f>VLOOKUP(C3509,[1]StateCodeMapping!$A$2:$B$52,2,FALSE)</f>
        <v>34</v>
      </c>
      <c r="E3509">
        <v>101841</v>
      </c>
      <c r="F3509">
        <v>4</v>
      </c>
      <c r="G3509">
        <f t="shared" si="91"/>
        <v>101841</v>
      </c>
    </row>
    <row r="3510" spans="1:7" x14ac:dyDescent="0.3">
      <c r="A3510">
        <v>2012</v>
      </c>
      <c r="B3510" t="str">
        <f t="shared" si="90"/>
        <v>2012.5.34</v>
      </c>
      <c r="C3510" t="s">
        <v>49</v>
      </c>
      <c r="D3510">
        <f>VLOOKUP(C3510,[1]StateCodeMapping!$A$2:$B$52,2,FALSE)</f>
        <v>34</v>
      </c>
      <c r="E3510">
        <v>101841</v>
      </c>
      <c r="F3510">
        <v>5</v>
      </c>
      <c r="G3510">
        <f t="shared" si="91"/>
        <v>118135.56000000001</v>
      </c>
    </row>
    <row r="3511" spans="1:7" x14ac:dyDescent="0.3">
      <c r="A3511">
        <v>2012</v>
      </c>
      <c r="B3511" t="str">
        <f t="shared" si="90"/>
        <v>2012.6.34</v>
      </c>
      <c r="C3511" t="s">
        <v>49</v>
      </c>
      <c r="D3511">
        <f>VLOOKUP(C3511,[1]StateCodeMapping!$A$2:$B$52,2,FALSE)</f>
        <v>34</v>
      </c>
      <c r="E3511">
        <v>101841</v>
      </c>
      <c r="F3511">
        <v>6</v>
      </c>
      <c r="G3511">
        <f t="shared" si="91"/>
        <v>134430.12</v>
      </c>
    </row>
    <row r="3512" spans="1:7" x14ac:dyDescent="0.3">
      <c r="A3512">
        <v>2012</v>
      </c>
      <c r="B3512" t="str">
        <f t="shared" si="90"/>
        <v>2012.7.34</v>
      </c>
      <c r="C3512" t="s">
        <v>49</v>
      </c>
      <c r="D3512">
        <f>VLOOKUP(C3512,[1]StateCodeMapping!$A$2:$B$52,2,FALSE)</f>
        <v>34</v>
      </c>
      <c r="E3512">
        <v>101841</v>
      </c>
      <c r="F3512">
        <v>7</v>
      </c>
      <c r="G3512">
        <f t="shared" si="91"/>
        <v>150724.68</v>
      </c>
    </row>
    <row r="3513" spans="1:7" x14ac:dyDescent="0.3">
      <c r="A3513">
        <v>2012</v>
      </c>
      <c r="B3513" t="str">
        <f t="shared" si="90"/>
        <v>2012.8.34</v>
      </c>
      <c r="C3513" t="s">
        <v>49</v>
      </c>
      <c r="D3513">
        <f>VLOOKUP(C3513,[1]StateCodeMapping!$A$2:$B$52,2,FALSE)</f>
        <v>34</v>
      </c>
      <c r="E3513">
        <v>101841</v>
      </c>
      <c r="F3513">
        <v>8</v>
      </c>
      <c r="G3513">
        <f t="shared" si="91"/>
        <v>167019.24000000002</v>
      </c>
    </row>
    <row r="3514" spans="1:7" x14ac:dyDescent="0.3">
      <c r="A3514">
        <v>2012</v>
      </c>
      <c r="B3514" t="str">
        <f t="shared" si="90"/>
        <v>2012.1.35</v>
      </c>
      <c r="C3514" t="s">
        <v>50</v>
      </c>
      <c r="D3514">
        <f>VLOOKUP(C3514,[1]StateCodeMapping!$A$2:$B$52,2,FALSE)</f>
        <v>35</v>
      </c>
      <c r="E3514">
        <v>54500</v>
      </c>
      <c r="F3514">
        <v>1</v>
      </c>
      <c r="G3514">
        <f t="shared" si="91"/>
        <v>28340</v>
      </c>
    </row>
    <row r="3515" spans="1:7" x14ac:dyDescent="0.3">
      <c r="A3515">
        <v>2012</v>
      </c>
      <c r="B3515" t="str">
        <f t="shared" si="90"/>
        <v>2012.2.35</v>
      </c>
      <c r="C3515" t="s">
        <v>50</v>
      </c>
      <c r="D3515">
        <f>VLOOKUP(C3515,[1]StateCodeMapping!$A$2:$B$52,2,FALSE)</f>
        <v>35</v>
      </c>
      <c r="E3515">
        <v>54500</v>
      </c>
      <c r="F3515">
        <v>2</v>
      </c>
      <c r="G3515">
        <f t="shared" si="91"/>
        <v>37060</v>
      </c>
    </row>
    <row r="3516" spans="1:7" x14ac:dyDescent="0.3">
      <c r="A3516">
        <v>2012</v>
      </c>
      <c r="B3516" t="str">
        <f t="shared" si="90"/>
        <v>2012.3.35</v>
      </c>
      <c r="C3516" t="s">
        <v>50</v>
      </c>
      <c r="D3516">
        <f>VLOOKUP(C3516,[1]StateCodeMapping!$A$2:$B$52,2,FALSE)</f>
        <v>35</v>
      </c>
      <c r="E3516">
        <v>54500</v>
      </c>
      <c r="F3516">
        <v>3</v>
      </c>
      <c r="G3516">
        <f t="shared" si="91"/>
        <v>45780.000000000007</v>
      </c>
    </row>
    <row r="3517" spans="1:7" x14ac:dyDescent="0.3">
      <c r="A3517">
        <v>2012</v>
      </c>
      <c r="B3517" t="str">
        <f t="shared" si="90"/>
        <v>2012.4.35</v>
      </c>
      <c r="C3517" t="s">
        <v>50</v>
      </c>
      <c r="D3517">
        <f>VLOOKUP(C3517,[1]StateCodeMapping!$A$2:$B$52,2,FALSE)</f>
        <v>35</v>
      </c>
      <c r="E3517">
        <v>54500</v>
      </c>
      <c r="F3517">
        <v>4</v>
      </c>
      <c r="G3517">
        <f t="shared" si="91"/>
        <v>54500</v>
      </c>
    </row>
    <row r="3518" spans="1:7" x14ac:dyDescent="0.3">
      <c r="A3518">
        <v>2012</v>
      </c>
      <c r="B3518" t="str">
        <f t="shared" si="90"/>
        <v>2012.5.35</v>
      </c>
      <c r="C3518" t="s">
        <v>50</v>
      </c>
      <c r="D3518">
        <f>VLOOKUP(C3518,[1]StateCodeMapping!$A$2:$B$52,2,FALSE)</f>
        <v>35</v>
      </c>
      <c r="E3518">
        <v>54500</v>
      </c>
      <c r="F3518">
        <v>5</v>
      </c>
      <c r="G3518">
        <f t="shared" si="91"/>
        <v>63220.000000000007</v>
      </c>
    </row>
    <row r="3519" spans="1:7" x14ac:dyDescent="0.3">
      <c r="A3519">
        <v>2012</v>
      </c>
      <c r="B3519" t="str">
        <f t="shared" si="90"/>
        <v>2012.6.35</v>
      </c>
      <c r="C3519" t="s">
        <v>50</v>
      </c>
      <c r="D3519">
        <f>VLOOKUP(C3519,[1]StateCodeMapping!$A$2:$B$52,2,FALSE)</f>
        <v>35</v>
      </c>
      <c r="E3519">
        <v>54500</v>
      </c>
      <c r="F3519">
        <v>6</v>
      </c>
      <c r="G3519">
        <f t="shared" si="91"/>
        <v>71940</v>
      </c>
    </row>
    <row r="3520" spans="1:7" x14ac:dyDescent="0.3">
      <c r="A3520">
        <v>2012</v>
      </c>
      <c r="B3520" t="str">
        <f t="shared" si="90"/>
        <v>2012.7.35</v>
      </c>
      <c r="C3520" t="s">
        <v>50</v>
      </c>
      <c r="D3520">
        <f>VLOOKUP(C3520,[1]StateCodeMapping!$A$2:$B$52,2,FALSE)</f>
        <v>35</v>
      </c>
      <c r="E3520">
        <v>54500</v>
      </c>
      <c r="F3520">
        <v>7</v>
      </c>
      <c r="G3520">
        <f t="shared" si="91"/>
        <v>80660</v>
      </c>
    </row>
    <row r="3521" spans="1:7" x14ac:dyDescent="0.3">
      <c r="A3521">
        <v>2012</v>
      </c>
      <c r="B3521" t="str">
        <f t="shared" si="90"/>
        <v>2012.8.35</v>
      </c>
      <c r="C3521" t="s">
        <v>50</v>
      </c>
      <c r="D3521">
        <f>VLOOKUP(C3521,[1]StateCodeMapping!$A$2:$B$52,2,FALSE)</f>
        <v>35</v>
      </c>
      <c r="E3521">
        <v>54500</v>
      </c>
      <c r="F3521">
        <v>8</v>
      </c>
      <c r="G3521">
        <f t="shared" si="91"/>
        <v>89380</v>
      </c>
    </row>
    <row r="3522" spans="1:7" x14ac:dyDescent="0.3">
      <c r="A3522">
        <v>2012</v>
      </c>
      <c r="B3522" t="str">
        <f t="shared" ref="B3522:B3585" si="92">A3522&amp;"."&amp;F3522&amp;"."&amp;D3522</f>
        <v>2012.1.36</v>
      </c>
      <c r="C3522" t="s">
        <v>51</v>
      </c>
      <c r="D3522">
        <f>VLOOKUP(C3522,[1]StateCodeMapping!$A$2:$B$52,2,FALSE)</f>
        <v>36</v>
      </c>
      <c r="E3522">
        <v>82531</v>
      </c>
      <c r="F3522">
        <v>1</v>
      </c>
      <c r="G3522">
        <f t="shared" ref="G3522:G3585" si="93">E3522*(0.52+(F3522-1)*0.16)</f>
        <v>42916.12</v>
      </c>
    </row>
    <row r="3523" spans="1:7" x14ac:dyDescent="0.3">
      <c r="A3523">
        <v>2012</v>
      </c>
      <c r="B3523" t="str">
        <f t="shared" si="92"/>
        <v>2012.2.36</v>
      </c>
      <c r="C3523" t="s">
        <v>51</v>
      </c>
      <c r="D3523">
        <f>VLOOKUP(C3523,[1]StateCodeMapping!$A$2:$B$52,2,FALSE)</f>
        <v>36</v>
      </c>
      <c r="E3523">
        <v>82531</v>
      </c>
      <c r="F3523">
        <v>2</v>
      </c>
      <c r="G3523">
        <f t="shared" si="93"/>
        <v>56121.08</v>
      </c>
    </row>
    <row r="3524" spans="1:7" x14ac:dyDescent="0.3">
      <c r="A3524">
        <v>2012</v>
      </c>
      <c r="B3524" t="str">
        <f t="shared" si="92"/>
        <v>2012.3.36</v>
      </c>
      <c r="C3524" t="s">
        <v>51</v>
      </c>
      <c r="D3524">
        <f>VLOOKUP(C3524,[1]StateCodeMapping!$A$2:$B$52,2,FALSE)</f>
        <v>36</v>
      </c>
      <c r="E3524">
        <v>82531</v>
      </c>
      <c r="F3524">
        <v>3</v>
      </c>
      <c r="G3524">
        <f t="shared" si="93"/>
        <v>69326.040000000008</v>
      </c>
    </row>
    <row r="3525" spans="1:7" x14ac:dyDescent="0.3">
      <c r="A3525">
        <v>2012</v>
      </c>
      <c r="B3525" t="str">
        <f t="shared" si="92"/>
        <v>2012.4.36</v>
      </c>
      <c r="C3525" t="s">
        <v>51</v>
      </c>
      <c r="D3525">
        <f>VLOOKUP(C3525,[1]StateCodeMapping!$A$2:$B$52,2,FALSE)</f>
        <v>36</v>
      </c>
      <c r="E3525">
        <v>82531</v>
      </c>
      <c r="F3525">
        <v>4</v>
      </c>
      <c r="G3525">
        <f t="shared" si="93"/>
        <v>82531</v>
      </c>
    </row>
    <row r="3526" spans="1:7" x14ac:dyDescent="0.3">
      <c r="A3526">
        <v>2012</v>
      </c>
      <c r="B3526" t="str">
        <f t="shared" si="92"/>
        <v>2012.5.36</v>
      </c>
      <c r="C3526" t="s">
        <v>51</v>
      </c>
      <c r="D3526">
        <f>VLOOKUP(C3526,[1]StateCodeMapping!$A$2:$B$52,2,FALSE)</f>
        <v>36</v>
      </c>
      <c r="E3526">
        <v>82531</v>
      </c>
      <c r="F3526">
        <v>5</v>
      </c>
      <c r="G3526">
        <f t="shared" si="93"/>
        <v>95735.96</v>
      </c>
    </row>
    <row r="3527" spans="1:7" x14ac:dyDescent="0.3">
      <c r="A3527">
        <v>2012</v>
      </c>
      <c r="B3527" t="str">
        <f t="shared" si="92"/>
        <v>2012.6.36</v>
      </c>
      <c r="C3527" t="s">
        <v>51</v>
      </c>
      <c r="D3527">
        <f>VLOOKUP(C3527,[1]StateCodeMapping!$A$2:$B$52,2,FALSE)</f>
        <v>36</v>
      </c>
      <c r="E3527">
        <v>82531</v>
      </c>
      <c r="F3527">
        <v>6</v>
      </c>
      <c r="G3527">
        <f t="shared" si="93"/>
        <v>108940.92</v>
      </c>
    </row>
    <row r="3528" spans="1:7" x14ac:dyDescent="0.3">
      <c r="A3528">
        <v>2012</v>
      </c>
      <c r="B3528" t="str">
        <f t="shared" si="92"/>
        <v>2012.7.36</v>
      </c>
      <c r="C3528" t="s">
        <v>51</v>
      </c>
      <c r="D3528">
        <f>VLOOKUP(C3528,[1]StateCodeMapping!$A$2:$B$52,2,FALSE)</f>
        <v>36</v>
      </c>
      <c r="E3528">
        <v>82531</v>
      </c>
      <c r="F3528">
        <v>7</v>
      </c>
      <c r="G3528">
        <f t="shared" si="93"/>
        <v>122145.88</v>
      </c>
    </row>
    <row r="3529" spans="1:7" x14ac:dyDescent="0.3">
      <c r="A3529">
        <v>2012</v>
      </c>
      <c r="B3529" t="str">
        <f t="shared" si="92"/>
        <v>2012.8.36</v>
      </c>
      <c r="C3529" t="s">
        <v>51</v>
      </c>
      <c r="D3529">
        <f>VLOOKUP(C3529,[1]StateCodeMapping!$A$2:$B$52,2,FALSE)</f>
        <v>36</v>
      </c>
      <c r="E3529">
        <v>82531</v>
      </c>
      <c r="F3529">
        <v>8</v>
      </c>
      <c r="G3529">
        <f t="shared" si="93"/>
        <v>135350.84</v>
      </c>
    </row>
    <row r="3530" spans="1:7" x14ac:dyDescent="0.3">
      <c r="A3530">
        <v>2012</v>
      </c>
      <c r="B3530" t="str">
        <f t="shared" si="92"/>
        <v>2012.1.37</v>
      </c>
      <c r="C3530" t="s">
        <v>52</v>
      </c>
      <c r="D3530">
        <f>VLOOKUP(C3530,[1]StateCodeMapping!$A$2:$B$52,2,FALSE)</f>
        <v>37</v>
      </c>
      <c r="E3530">
        <v>67966</v>
      </c>
      <c r="F3530">
        <v>1</v>
      </c>
      <c r="G3530">
        <f t="shared" si="93"/>
        <v>35342.32</v>
      </c>
    </row>
    <row r="3531" spans="1:7" x14ac:dyDescent="0.3">
      <c r="A3531">
        <v>2012</v>
      </c>
      <c r="B3531" t="str">
        <f t="shared" si="92"/>
        <v>2012.2.37</v>
      </c>
      <c r="C3531" t="s">
        <v>52</v>
      </c>
      <c r="D3531">
        <f>VLOOKUP(C3531,[1]StateCodeMapping!$A$2:$B$52,2,FALSE)</f>
        <v>37</v>
      </c>
      <c r="E3531">
        <v>67966</v>
      </c>
      <c r="F3531">
        <v>2</v>
      </c>
      <c r="G3531">
        <f t="shared" si="93"/>
        <v>46216.880000000005</v>
      </c>
    </row>
    <row r="3532" spans="1:7" x14ac:dyDescent="0.3">
      <c r="A3532">
        <v>2012</v>
      </c>
      <c r="B3532" t="str">
        <f t="shared" si="92"/>
        <v>2012.3.37</v>
      </c>
      <c r="C3532" t="s">
        <v>52</v>
      </c>
      <c r="D3532">
        <f>VLOOKUP(C3532,[1]StateCodeMapping!$A$2:$B$52,2,FALSE)</f>
        <v>37</v>
      </c>
      <c r="E3532">
        <v>67966</v>
      </c>
      <c r="F3532">
        <v>3</v>
      </c>
      <c r="G3532">
        <f t="shared" si="93"/>
        <v>57091.44</v>
      </c>
    </row>
    <row r="3533" spans="1:7" x14ac:dyDescent="0.3">
      <c r="A3533">
        <v>2012</v>
      </c>
      <c r="B3533" t="str">
        <f t="shared" si="92"/>
        <v>2012.4.37</v>
      </c>
      <c r="C3533" t="s">
        <v>52</v>
      </c>
      <c r="D3533">
        <f>VLOOKUP(C3533,[1]StateCodeMapping!$A$2:$B$52,2,FALSE)</f>
        <v>37</v>
      </c>
      <c r="E3533">
        <v>67966</v>
      </c>
      <c r="F3533">
        <v>4</v>
      </c>
      <c r="G3533">
        <f t="shared" si="93"/>
        <v>67966</v>
      </c>
    </row>
    <row r="3534" spans="1:7" x14ac:dyDescent="0.3">
      <c r="A3534">
        <v>2012</v>
      </c>
      <c r="B3534" t="str">
        <f t="shared" si="92"/>
        <v>2012.5.37</v>
      </c>
      <c r="C3534" t="s">
        <v>52</v>
      </c>
      <c r="D3534">
        <f>VLOOKUP(C3534,[1]StateCodeMapping!$A$2:$B$52,2,FALSE)</f>
        <v>37</v>
      </c>
      <c r="E3534">
        <v>67966</v>
      </c>
      <c r="F3534">
        <v>5</v>
      </c>
      <c r="G3534">
        <f t="shared" si="93"/>
        <v>78840.560000000012</v>
      </c>
    </row>
    <row r="3535" spans="1:7" x14ac:dyDescent="0.3">
      <c r="A3535">
        <v>2012</v>
      </c>
      <c r="B3535" t="str">
        <f t="shared" si="92"/>
        <v>2012.6.37</v>
      </c>
      <c r="C3535" t="s">
        <v>52</v>
      </c>
      <c r="D3535">
        <f>VLOOKUP(C3535,[1]StateCodeMapping!$A$2:$B$52,2,FALSE)</f>
        <v>37</v>
      </c>
      <c r="E3535">
        <v>67966</v>
      </c>
      <c r="F3535">
        <v>6</v>
      </c>
      <c r="G3535">
        <f t="shared" si="93"/>
        <v>89715.12000000001</v>
      </c>
    </row>
    <row r="3536" spans="1:7" x14ac:dyDescent="0.3">
      <c r="A3536">
        <v>2012</v>
      </c>
      <c r="B3536" t="str">
        <f t="shared" si="92"/>
        <v>2012.7.37</v>
      </c>
      <c r="C3536" t="s">
        <v>52</v>
      </c>
      <c r="D3536">
        <f>VLOOKUP(C3536,[1]StateCodeMapping!$A$2:$B$52,2,FALSE)</f>
        <v>37</v>
      </c>
      <c r="E3536">
        <v>67966</v>
      </c>
      <c r="F3536">
        <v>7</v>
      </c>
      <c r="G3536">
        <f t="shared" si="93"/>
        <v>100589.68</v>
      </c>
    </row>
    <row r="3537" spans="1:7" x14ac:dyDescent="0.3">
      <c r="A3537">
        <v>2012</v>
      </c>
      <c r="B3537" t="str">
        <f t="shared" si="92"/>
        <v>2012.8.37</v>
      </c>
      <c r="C3537" t="s">
        <v>52</v>
      </c>
      <c r="D3537">
        <f>VLOOKUP(C3537,[1]StateCodeMapping!$A$2:$B$52,2,FALSE)</f>
        <v>37</v>
      </c>
      <c r="E3537">
        <v>67966</v>
      </c>
      <c r="F3537">
        <v>8</v>
      </c>
      <c r="G3537">
        <f t="shared" si="93"/>
        <v>111464.24</v>
      </c>
    </row>
    <row r="3538" spans="1:7" x14ac:dyDescent="0.3">
      <c r="A3538">
        <v>2012</v>
      </c>
      <c r="B3538" t="str">
        <f t="shared" si="92"/>
        <v>2012.1.38</v>
      </c>
      <c r="C3538" t="s">
        <v>53</v>
      </c>
      <c r="D3538">
        <f>VLOOKUP(C3538,[1]StateCodeMapping!$A$2:$B$52,2,FALSE)</f>
        <v>38</v>
      </c>
      <c r="E3538">
        <v>74177</v>
      </c>
      <c r="F3538">
        <v>1</v>
      </c>
      <c r="G3538">
        <f t="shared" si="93"/>
        <v>38572.04</v>
      </c>
    </row>
    <row r="3539" spans="1:7" x14ac:dyDescent="0.3">
      <c r="A3539">
        <v>2012</v>
      </c>
      <c r="B3539" t="str">
        <f t="shared" si="92"/>
        <v>2012.2.38</v>
      </c>
      <c r="C3539" t="s">
        <v>53</v>
      </c>
      <c r="D3539">
        <f>VLOOKUP(C3539,[1]StateCodeMapping!$A$2:$B$52,2,FALSE)</f>
        <v>38</v>
      </c>
      <c r="E3539">
        <v>74177</v>
      </c>
      <c r="F3539">
        <v>2</v>
      </c>
      <c r="G3539">
        <f t="shared" si="93"/>
        <v>50440.36</v>
      </c>
    </row>
    <row r="3540" spans="1:7" x14ac:dyDescent="0.3">
      <c r="A3540">
        <v>2012</v>
      </c>
      <c r="B3540" t="str">
        <f t="shared" si="92"/>
        <v>2012.3.38</v>
      </c>
      <c r="C3540" t="s">
        <v>53</v>
      </c>
      <c r="D3540">
        <f>VLOOKUP(C3540,[1]StateCodeMapping!$A$2:$B$52,2,FALSE)</f>
        <v>38</v>
      </c>
      <c r="E3540">
        <v>74177</v>
      </c>
      <c r="F3540">
        <v>3</v>
      </c>
      <c r="G3540">
        <f t="shared" si="93"/>
        <v>62308.680000000008</v>
      </c>
    </row>
    <row r="3541" spans="1:7" x14ac:dyDescent="0.3">
      <c r="A3541">
        <v>2012</v>
      </c>
      <c r="B3541" t="str">
        <f t="shared" si="92"/>
        <v>2012.4.38</v>
      </c>
      <c r="C3541" t="s">
        <v>53</v>
      </c>
      <c r="D3541">
        <f>VLOOKUP(C3541,[1]StateCodeMapping!$A$2:$B$52,2,FALSE)</f>
        <v>38</v>
      </c>
      <c r="E3541">
        <v>74177</v>
      </c>
      <c r="F3541">
        <v>4</v>
      </c>
      <c r="G3541">
        <f t="shared" si="93"/>
        <v>74177</v>
      </c>
    </row>
    <row r="3542" spans="1:7" x14ac:dyDescent="0.3">
      <c r="A3542">
        <v>2012</v>
      </c>
      <c r="B3542" t="str">
        <f t="shared" si="92"/>
        <v>2012.5.38</v>
      </c>
      <c r="C3542" t="s">
        <v>53</v>
      </c>
      <c r="D3542">
        <f>VLOOKUP(C3542,[1]StateCodeMapping!$A$2:$B$52,2,FALSE)</f>
        <v>38</v>
      </c>
      <c r="E3542">
        <v>74177</v>
      </c>
      <c r="F3542">
        <v>5</v>
      </c>
      <c r="G3542">
        <f t="shared" si="93"/>
        <v>86045.32</v>
      </c>
    </row>
    <row r="3543" spans="1:7" x14ac:dyDescent="0.3">
      <c r="A3543">
        <v>2012</v>
      </c>
      <c r="B3543" t="str">
        <f t="shared" si="92"/>
        <v>2012.6.38</v>
      </c>
      <c r="C3543" t="s">
        <v>53</v>
      </c>
      <c r="D3543">
        <f>VLOOKUP(C3543,[1]StateCodeMapping!$A$2:$B$52,2,FALSE)</f>
        <v>38</v>
      </c>
      <c r="E3543">
        <v>74177</v>
      </c>
      <c r="F3543">
        <v>6</v>
      </c>
      <c r="G3543">
        <f t="shared" si="93"/>
        <v>97913.64</v>
      </c>
    </row>
    <row r="3544" spans="1:7" x14ac:dyDescent="0.3">
      <c r="A3544">
        <v>2012</v>
      </c>
      <c r="B3544" t="str">
        <f t="shared" si="92"/>
        <v>2012.7.38</v>
      </c>
      <c r="C3544" t="s">
        <v>53</v>
      </c>
      <c r="D3544">
        <f>VLOOKUP(C3544,[1]StateCodeMapping!$A$2:$B$52,2,FALSE)</f>
        <v>38</v>
      </c>
      <c r="E3544">
        <v>74177</v>
      </c>
      <c r="F3544">
        <v>7</v>
      </c>
      <c r="G3544">
        <f t="shared" si="93"/>
        <v>109781.95999999999</v>
      </c>
    </row>
    <row r="3545" spans="1:7" x14ac:dyDescent="0.3">
      <c r="A3545">
        <v>2012</v>
      </c>
      <c r="B3545" t="str">
        <f t="shared" si="92"/>
        <v>2012.8.38</v>
      </c>
      <c r="C3545" t="s">
        <v>53</v>
      </c>
      <c r="D3545">
        <f>VLOOKUP(C3545,[1]StateCodeMapping!$A$2:$B$52,2,FALSE)</f>
        <v>38</v>
      </c>
      <c r="E3545">
        <v>74177</v>
      </c>
      <c r="F3545">
        <v>8</v>
      </c>
      <c r="G3545">
        <f t="shared" si="93"/>
        <v>121650.28000000001</v>
      </c>
    </row>
    <row r="3546" spans="1:7" x14ac:dyDescent="0.3">
      <c r="A3546">
        <v>2012</v>
      </c>
      <c r="B3546" t="str">
        <f t="shared" si="92"/>
        <v>2012.1.39</v>
      </c>
      <c r="C3546" t="s">
        <v>54</v>
      </c>
      <c r="D3546">
        <f>VLOOKUP(C3546,[1]StateCodeMapping!$A$2:$B$52,2,FALSE)</f>
        <v>39</v>
      </c>
      <c r="E3546">
        <v>72817</v>
      </c>
      <c r="F3546">
        <v>1</v>
      </c>
      <c r="G3546">
        <f t="shared" si="93"/>
        <v>37864.840000000004</v>
      </c>
    </row>
    <row r="3547" spans="1:7" x14ac:dyDescent="0.3">
      <c r="A3547">
        <v>2012</v>
      </c>
      <c r="B3547" t="str">
        <f t="shared" si="92"/>
        <v>2012.2.39</v>
      </c>
      <c r="C3547" t="s">
        <v>54</v>
      </c>
      <c r="D3547">
        <f>VLOOKUP(C3547,[1]StateCodeMapping!$A$2:$B$52,2,FALSE)</f>
        <v>39</v>
      </c>
      <c r="E3547">
        <v>72817</v>
      </c>
      <c r="F3547">
        <v>2</v>
      </c>
      <c r="G3547">
        <f t="shared" si="93"/>
        <v>49515.560000000005</v>
      </c>
    </row>
    <row r="3548" spans="1:7" x14ac:dyDescent="0.3">
      <c r="A3548">
        <v>2012</v>
      </c>
      <c r="B3548" t="str">
        <f t="shared" si="92"/>
        <v>2012.3.39</v>
      </c>
      <c r="C3548" t="s">
        <v>54</v>
      </c>
      <c r="D3548">
        <f>VLOOKUP(C3548,[1]StateCodeMapping!$A$2:$B$52,2,FALSE)</f>
        <v>39</v>
      </c>
      <c r="E3548">
        <v>72817</v>
      </c>
      <c r="F3548">
        <v>3</v>
      </c>
      <c r="G3548">
        <f t="shared" si="93"/>
        <v>61166.280000000006</v>
      </c>
    </row>
    <row r="3549" spans="1:7" x14ac:dyDescent="0.3">
      <c r="A3549">
        <v>2012</v>
      </c>
      <c r="B3549" t="str">
        <f t="shared" si="92"/>
        <v>2012.4.39</v>
      </c>
      <c r="C3549" t="s">
        <v>54</v>
      </c>
      <c r="D3549">
        <f>VLOOKUP(C3549,[1]StateCodeMapping!$A$2:$B$52,2,FALSE)</f>
        <v>39</v>
      </c>
      <c r="E3549">
        <v>72817</v>
      </c>
      <c r="F3549">
        <v>4</v>
      </c>
      <c r="G3549">
        <f t="shared" si="93"/>
        <v>72817</v>
      </c>
    </row>
    <row r="3550" spans="1:7" x14ac:dyDescent="0.3">
      <c r="A3550">
        <v>2012</v>
      </c>
      <c r="B3550" t="str">
        <f t="shared" si="92"/>
        <v>2012.5.39</v>
      </c>
      <c r="C3550" t="s">
        <v>54</v>
      </c>
      <c r="D3550">
        <f>VLOOKUP(C3550,[1]StateCodeMapping!$A$2:$B$52,2,FALSE)</f>
        <v>39</v>
      </c>
      <c r="E3550">
        <v>72817</v>
      </c>
      <c r="F3550">
        <v>5</v>
      </c>
      <c r="G3550">
        <f t="shared" si="93"/>
        <v>84467.720000000016</v>
      </c>
    </row>
    <row r="3551" spans="1:7" x14ac:dyDescent="0.3">
      <c r="A3551">
        <v>2012</v>
      </c>
      <c r="B3551" t="str">
        <f t="shared" si="92"/>
        <v>2012.6.39</v>
      </c>
      <c r="C3551" t="s">
        <v>54</v>
      </c>
      <c r="D3551">
        <f>VLOOKUP(C3551,[1]StateCodeMapping!$A$2:$B$52,2,FALSE)</f>
        <v>39</v>
      </c>
      <c r="E3551">
        <v>72817</v>
      </c>
      <c r="F3551">
        <v>6</v>
      </c>
      <c r="G3551">
        <f t="shared" si="93"/>
        <v>96118.44</v>
      </c>
    </row>
    <row r="3552" spans="1:7" x14ac:dyDescent="0.3">
      <c r="A3552">
        <v>2012</v>
      </c>
      <c r="B3552" t="str">
        <f t="shared" si="92"/>
        <v>2012.7.39</v>
      </c>
      <c r="C3552" t="s">
        <v>54</v>
      </c>
      <c r="D3552">
        <f>VLOOKUP(C3552,[1]StateCodeMapping!$A$2:$B$52,2,FALSE)</f>
        <v>39</v>
      </c>
      <c r="E3552">
        <v>72817</v>
      </c>
      <c r="F3552">
        <v>7</v>
      </c>
      <c r="G3552">
        <f t="shared" si="93"/>
        <v>107769.16</v>
      </c>
    </row>
    <row r="3553" spans="1:7" x14ac:dyDescent="0.3">
      <c r="A3553">
        <v>2012</v>
      </c>
      <c r="B3553" t="str">
        <f t="shared" si="92"/>
        <v>2012.8.39</v>
      </c>
      <c r="C3553" t="s">
        <v>54</v>
      </c>
      <c r="D3553">
        <f>VLOOKUP(C3553,[1]StateCodeMapping!$A$2:$B$52,2,FALSE)</f>
        <v>39</v>
      </c>
      <c r="E3553">
        <v>72817</v>
      </c>
      <c r="F3553">
        <v>8</v>
      </c>
      <c r="G3553">
        <f t="shared" si="93"/>
        <v>119419.88</v>
      </c>
    </row>
    <row r="3554" spans="1:7" x14ac:dyDescent="0.3">
      <c r="A3554">
        <v>2012</v>
      </c>
      <c r="B3554" t="str">
        <f t="shared" si="92"/>
        <v>2012.1.40</v>
      </c>
      <c r="C3554" t="s">
        <v>55</v>
      </c>
      <c r="D3554">
        <f>VLOOKUP(C3554,[1]StateCodeMapping!$A$2:$B$52,2,FALSE)</f>
        <v>40</v>
      </c>
      <c r="E3554">
        <v>61881</v>
      </c>
      <c r="F3554">
        <v>1</v>
      </c>
      <c r="G3554">
        <f t="shared" si="93"/>
        <v>32178.120000000003</v>
      </c>
    </row>
    <row r="3555" spans="1:7" x14ac:dyDescent="0.3">
      <c r="A3555">
        <v>2012</v>
      </c>
      <c r="B3555" t="str">
        <f t="shared" si="92"/>
        <v>2012.2.40</v>
      </c>
      <c r="C3555" t="s">
        <v>55</v>
      </c>
      <c r="D3555">
        <f>VLOOKUP(C3555,[1]StateCodeMapping!$A$2:$B$52,2,FALSE)</f>
        <v>40</v>
      </c>
      <c r="E3555">
        <v>61881</v>
      </c>
      <c r="F3555">
        <v>2</v>
      </c>
      <c r="G3555">
        <f t="shared" si="93"/>
        <v>42079.08</v>
      </c>
    </row>
    <row r="3556" spans="1:7" x14ac:dyDescent="0.3">
      <c r="A3556">
        <v>2012</v>
      </c>
      <c r="B3556" t="str">
        <f t="shared" si="92"/>
        <v>2012.3.40</v>
      </c>
      <c r="C3556" t="s">
        <v>55</v>
      </c>
      <c r="D3556">
        <f>VLOOKUP(C3556,[1]StateCodeMapping!$A$2:$B$52,2,FALSE)</f>
        <v>40</v>
      </c>
      <c r="E3556">
        <v>61881</v>
      </c>
      <c r="F3556">
        <v>3</v>
      </c>
      <c r="G3556">
        <f t="shared" si="93"/>
        <v>51980.040000000008</v>
      </c>
    </row>
    <row r="3557" spans="1:7" x14ac:dyDescent="0.3">
      <c r="A3557">
        <v>2012</v>
      </c>
      <c r="B3557" t="str">
        <f t="shared" si="92"/>
        <v>2012.4.40</v>
      </c>
      <c r="C3557" t="s">
        <v>55</v>
      </c>
      <c r="D3557">
        <f>VLOOKUP(C3557,[1]StateCodeMapping!$A$2:$B$52,2,FALSE)</f>
        <v>40</v>
      </c>
      <c r="E3557">
        <v>61881</v>
      </c>
      <c r="F3557">
        <v>4</v>
      </c>
      <c r="G3557">
        <f t="shared" si="93"/>
        <v>61881</v>
      </c>
    </row>
    <row r="3558" spans="1:7" x14ac:dyDescent="0.3">
      <c r="A3558">
        <v>2012</v>
      </c>
      <c r="B3558" t="str">
        <f t="shared" si="92"/>
        <v>2012.5.40</v>
      </c>
      <c r="C3558" t="s">
        <v>55</v>
      </c>
      <c r="D3558">
        <f>VLOOKUP(C3558,[1]StateCodeMapping!$A$2:$B$52,2,FALSE)</f>
        <v>40</v>
      </c>
      <c r="E3558">
        <v>61881</v>
      </c>
      <c r="F3558">
        <v>5</v>
      </c>
      <c r="G3558">
        <f t="shared" si="93"/>
        <v>71781.960000000006</v>
      </c>
    </row>
    <row r="3559" spans="1:7" x14ac:dyDescent="0.3">
      <c r="A3559">
        <v>2012</v>
      </c>
      <c r="B3559" t="str">
        <f t="shared" si="92"/>
        <v>2012.6.40</v>
      </c>
      <c r="C3559" t="s">
        <v>55</v>
      </c>
      <c r="D3559">
        <f>VLOOKUP(C3559,[1]StateCodeMapping!$A$2:$B$52,2,FALSE)</f>
        <v>40</v>
      </c>
      <c r="E3559">
        <v>61881</v>
      </c>
      <c r="F3559">
        <v>6</v>
      </c>
      <c r="G3559">
        <f t="shared" si="93"/>
        <v>81682.92</v>
      </c>
    </row>
    <row r="3560" spans="1:7" x14ac:dyDescent="0.3">
      <c r="A3560">
        <v>2012</v>
      </c>
      <c r="B3560" t="str">
        <f t="shared" si="92"/>
        <v>2012.7.40</v>
      </c>
      <c r="C3560" t="s">
        <v>55</v>
      </c>
      <c r="D3560">
        <f>VLOOKUP(C3560,[1]StateCodeMapping!$A$2:$B$52,2,FALSE)</f>
        <v>40</v>
      </c>
      <c r="E3560">
        <v>61881</v>
      </c>
      <c r="F3560">
        <v>7</v>
      </c>
      <c r="G3560">
        <f t="shared" si="93"/>
        <v>91583.88</v>
      </c>
    </row>
    <row r="3561" spans="1:7" x14ac:dyDescent="0.3">
      <c r="A3561">
        <v>2012</v>
      </c>
      <c r="B3561" t="str">
        <f t="shared" si="92"/>
        <v>2012.8.40</v>
      </c>
      <c r="C3561" t="s">
        <v>55</v>
      </c>
      <c r="D3561">
        <f>VLOOKUP(C3561,[1]StateCodeMapping!$A$2:$B$52,2,FALSE)</f>
        <v>40</v>
      </c>
      <c r="E3561">
        <v>61881</v>
      </c>
      <c r="F3561">
        <v>8</v>
      </c>
      <c r="G3561">
        <f t="shared" si="93"/>
        <v>101484.84000000001</v>
      </c>
    </row>
    <row r="3562" spans="1:7" x14ac:dyDescent="0.3">
      <c r="A3562">
        <v>2012</v>
      </c>
      <c r="B3562" t="str">
        <f t="shared" si="92"/>
        <v>2012.1.41</v>
      </c>
      <c r="C3562" t="s">
        <v>56</v>
      </c>
      <c r="D3562">
        <f>VLOOKUP(C3562,[1]StateCodeMapping!$A$2:$B$52,2,FALSE)</f>
        <v>41</v>
      </c>
      <c r="E3562">
        <v>72093</v>
      </c>
      <c r="F3562">
        <v>1</v>
      </c>
      <c r="G3562">
        <f t="shared" si="93"/>
        <v>37488.36</v>
      </c>
    </row>
    <row r="3563" spans="1:7" x14ac:dyDescent="0.3">
      <c r="A3563">
        <v>2012</v>
      </c>
      <c r="B3563" t="str">
        <f t="shared" si="92"/>
        <v>2012.2.41</v>
      </c>
      <c r="C3563" t="s">
        <v>56</v>
      </c>
      <c r="D3563">
        <f>VLOOKUP(C3563,[1]StateCodeMapping!$A$2:$B$52,2,FALSE)</f>
        <v>41</v>
      </c>
      <c r="E3563">
        <v>72093</v>
      </c>
      <c r="F3563">
        <v>2</v>
      </c>
      <c r="G3563">
        <f t="shared" si="93"/>
        <v>49023.240000000005</v>
      </c>
    </row>
    <row r="3564" spans="1:7" x14ac:dyDescent="0.3">
      <c r="A3564">
        <v>2012</v>
      </c>
      <c r="B3564" t="str">
        <f t="shared" si="92"/>
        <v>2012.3.41</v>
      </c>
      <c r="C3564" t="s">
        <v>56</v>
      </c>
      <c r="D3564">
        <f>VLOOKUP(C3564,[1]StateCodeMapping!$A$2:$B$52,2,FALSE)</f>
        <v>41</v>
      </c>
      <c r="E3564">
        <v>72093</v>
      </c>
      <c r="F3564">
        <v>3</v>
      </c>
      <c r="G3564">
        <f t="shared" si="93"/>
        <v>60558.12</v>
      </c>
    </row>
    <row r="3565" spans="1:7" x14ac:dyDescent="0.3">
      <c r="A3565">
        <v>2012</v>
      </c>
      <c r="B3565" t="str">
        <f t="shared" si="92"/>
        <v>2012.4.41</v>
      </c>
      <c r="C3565" t="s">
        <v>56</v>
      </c>
      <c r="D3565">
        <f>VLOOKUP(C3565,[1]StateCodeMapping!$A$2:$B$52,2,FALSE)</f>
        <v>41</v>
      </c>
      <c r="E3565">
        <v>72093</v>
      </c>
      <c r="F3565">
        <v>4</v>
      </c>
      <c r="G3565">
        <f t="shared" si="93"/>
        <v>72093</v>
      </c>
    </row>
    <row r="3566" spans="1:7" x14ac:dyDescent="0.3">
      <c r="A3566">
        <v>2012</v>
      </c>
      <c r="B3566" t="str">
        <f t="shared" si="92"/>
        <v>2012.5.41</v>
      </c>
      <c r="C3566" t="s">
        <v>56</v>
      </c>
      <c r="D3566">
        <f>VLOOKUP(C3566,[1]StateCodeMapping!$A$2:$B$52,2,FALSE)</f>
        <v>41</v>
      </c>
      <c r="E3566">
        <v>72093</v>
      </c>
      <c r="F3566">
        <v>5</v>
      </c>
      <c r="G3566">
        <f t="shared" si="93"/>
        <v>83627.88</v>
      </c>
    </row>
    <row r="3567" spans="1:7" x14ac:dyDescent="0.3">
      <c r="A3567">
        <v>2012</v>
      </c>
      <c r="B3567" t="str">
        <f t="shared" si="92"/>
        <v>2012.6.41</v>
      </c>
      <c r="C3567" t="s">
        <v>56</v>
      </c>
      <c r="D3567">
        <f>VLOOKUP(C3567,[1]StateCodeMapping!$A$2:$B$52,2,FALSE)</f>
        <v>41</v>
      </c>
      <c r="E3567">
        <v>72093</v>
      </c>
      <c r="F3567">
        <v>6</v>
      </c>
      <c r="G3567">
        <f t="shared" si="93"/>
        <v>95162.760000000009</v>
      </c>
    </row>
    <row r="3568" spans="1:7" x14ac:dyDescent="0.3">
      <c r="A3568">
        <v>2012</v>
      </c>
      <c r="B3568" t="str">
        <f t="shared" si="92"/>
        <v>2012.7.41</v>
      </c>
      <c r="C3568" t="s">
        <v>56</v>
      </c>
      <c r="D3568">
        <f>VLOOKUP(C3568,[1]StateCodeMapping!$A$2:$B$52,2,FALSE)</f>
        <v>41</v>
      </c>
      <c r="E3568">
        <v>72093</v>
      </c>
      <c r="F3568">
        <v>7</v>
      </c>
      <c r="G3568">
        <f t="shared" si="93"/>
        <v>106697.64</v>
      </c>
    </row>
    <row r="3569" spans="1:7" x14ac:dyDescent="0.3">
      <c r="A3569">
        <v>2012</v>
      </c>
      <c r="B3569" t="str">
        <f t="shared" si="92"/>
        <v>2012.8.41</v>
      </c>
      <c r="C3569" t="s">
        <v>56</v>
      </c>
      <c r="D3569">
        <f>VLOOKUP(C3569,[1]StateCodeMapping!$A$2:$B$52,2,FALSE)</f>
        <v>41</v>
      </c>
      <c r="E3569">
        <v>72093</v>
      </c>
      <c r="F3569">
        <v>8</v>
      </c>
      <c r="G3569">
        <f t="shared" si="93"/>
        <v>118232.52</v>
      </c>
    </row>
    <row r="3570" spans="1:7" x14ac:dyDescent="0.3">
      <c r="A3570">
        <v>2012</v>
      </c>
      <c r="B3570" t="str">
        <f t="shared" si="92"/>
        <v>2012.1.42</v>
      </c>
      <c r="C3570" t="s">
        <v>57</v>
      </c>
      <c r="D3570">
        <f>VLOOKUP(C3570,[1]StateCodeMapping!$A$2:$B$52,2,FALSE)</f>
        <v>42</v>
      </c>
      <c r="E3570">
        <v>78287</v>
      </c>
      <c r="F3570">
        <v>1</v>
      </c>
      <c r="G3570">
        <f t="shared" si="93"/>
        <v>40709.24</v>
      </c>
    </row>
    <row r="3571" spans="1:7" x14ac:dyDescent="0.3">
      <c r="A3571">
        <v>2012</v>
      </c>
      <c r="B3571" t="str">
        <f t="shared" si="92"/>
        <v>2012.2.42</v>
      </c>
      <c r="C3571" t="s">
        <v>57</v>
      </c>
      <c r="D3571">
        <f>VLOOKUP(C3571,[1]StateCodeMapping!$A$2:$B$52,2,FALSE)</f>
        <v>42</v>
      </c>
      <c r="E3571">
        <v>78287</v>
      </c>
      <c r="F3571">
        <v>2</v>
      </c>
      <c r="G3571">
        <f t="shared" si="93"/>
        <v>53235.16</v>
      </c>
    </row>
    <row r="3572" spans="1:7" x14ac:dyDescent="0.3">
      <c r="A3572">
        <v>2012</v>
      </c>
      <c r="B3572" t="str">
        <f t="shared" si="92"/>
        <v>2012.3.42</v>
      </c>
      <c r="C3572" t="s">
        <v>57</v>
      </c>
      <c r="D3572">
        <f>VLOOKUP(C3572,[1]StateCodeMapping!$A$2:$B$52,2,FALSE)</f>
        <v>42</v>
      </c>
      <c r="E3572">
        <v>78287</v>
      </c>
      <c r="F3572">
        <v>3</v>
      </c>
      <c r="G3572">
        <f t="shared" si="93"/>
        <v>65761.08</v>
      </c>
    </row>
    <row r="3573" spans="1:7" x14ac:dyDescent="0.3">
      <c r="A3573">
        <v>2012</v>
      </c>
      <c r="B3573" t="str">
        <f t="shared" si="92"/>
        <v>2012.4.42</v>
      </c>
      <c r="C3573" t="s">
        <v>57</v>
      </c>
      <c r="D3573">
        <f>VLOOKUP(C3573,[1]StateCodeMapping!$A$2:$B$52,2,FALSE)</f>
        <v>42</v>
      </c>
      <c r="E3573">
        <v>78287</v>
      </c>
      <c r="F3573">
        <v>4</v>
      </c>
      <c r="G3573">
        <f t="shared" si="93"/>
        <v>78287</v>
      </c>
    </row>
    <row r="3574" spans="1:7" x14ac:dyDescent="0.3">
      <c r="A3574">
        <v>2012</v>
      </c>
      <c r="B3574" t="str">
        <f t="shared" si="92"/>
        <v>2012.5.42</v>
      </c>
      <c r="C3574" t="s">
        <v>57</v>
      </c>
      <c r="D3574">
        <f>VLOOKUP(C3574,[1]StateCodeMapping!$A$2:$B$52,2,FALSE)</f>
        <v>42</v>
      </c>
      <c r="E3574">
        <v>78287</v>
      </c>
      <c r="F3574">
        <v>5</v>
      </c>
      <c r="G3574">
        <f t="shared" si="93"/>
        <v>90812.920000000013</v>
      </c>
    </row>
    <row r="3575" spans="1:7" x14ac:dyDescent="0.3">
      <c r="A3575">
        <v>2012</v>
      </c>
      <c r="B3575" t="str">
        <f t="shared" si="92"/>
        <v>2012.6.42</v>
      </c>
      <c r="C3575" t="s">
        <v>57</v>
      </c>
      <c r="D3575">
        <f>VLOOKUP(C3575,[1]StateCodeMapping!$A$2:$B$52,2,FALSE)</f>
        <v>42</v>
      </c>
      <c r="E3575">
        <v>78287</v>
      </c>
      <c r="F3575">
        <v>6</v>
      </c>
      <c r="G3575">
        <f t="shared" si="93"/>
        <v>103338.84000000001</v>
      </c>
    </row>
    <row r="3576" spans="1:7" x14ac:dyDescent="0.3">
      <c r="A3576">
        <v>2012</v>
      </c>
      <c r="B3576" t="str">
        <f t="shared" si="92"/>
        <v>2012.7.42</v>
      </c>
      <c r="C3576" t="s">
        <v>57</v>
      </c>
      <c r="D3576">
        <f>VLOOKUP(C3576,[1]StateCodeMapping!$A$2:$B$52,2,FALSE)</f>
        <v>42</v>
      </c>
      <c r="E3576">
        <v>78287</v>
      </c>
      <c r="F3576">
        <v>7</v>
      </c>
      <c r="G3576">
        <f t="shared" si="93"/>
        <v>115864.76</v>
      </c>
    </row>
    <row r="3577" spans="1:7" x14ac:dyDescent="0.3">
      <c r="A3577">
        <v>2012</v>
      </c>
      <c r="B3577" t="str">
        <f t="shared" si="92"/>
        <v>2012.8.42</v>
      </c>
      <c r="C3577" t="s">
        <v>57</v>
      </c>
      <c r="D3577">
        <f>VLOOKUP(C3577,[1]StateCodeMapping!$A$2:$B$52,2,FALSE)</f>
        <v>42</v>
      </c>
      <c r="E3577">
        <v>78287</v>
      </c>
      <c r="F3577">
        <v>8</v>
      </c>
      <c r="G3577">
        <f t="shared" si="93"/>
        <v>128390.68000000001</v>
      </c>
    </row>
    <row r="3578" spans="1:7" x14ac:dyDescent="0.3">
      <c r="A3578">
        <v>2012</v>
      </c>
      <c r="B3578" t="str">
        <f t="shared" si="92"/>
        <v>2012.1.44</v>
      </c>
      <c r="C3578" t="s">
        <v>58</v>
      </c>
      <c r="D3578">
        <f>VLOOKUP(C3578,[1]StateCodeMapping!$A$2:$B$52,2,FALSE)</f>
        <v>44</v>
      </c>
      <c r="E3578">
        <v>87669</v>
      </c>
      <c r="F3578">
        <v>1</v>
      </c>
      <c r="G3578">
        <f t="shared" si="93"/>
        <v>45587.880000000005</v>
      </c>
    </row>
    <row r="3579" spans="1:7" x14ac:dyDescent="0.3">
      <c r="A3579">
        <v>2012</v>
      </c>
      <c r="B3579" t="str">
        <f t="shared" si="92"/>
        <v>2012.2.44</v>
      </c>
      <c r="C3579" t="s">
        <v>58</v>
      </c>
      <c r="D3579">
        <f>VLOOKUP(C3579,[1]StateCodeMapping!$A$2:$B$52,2,FALSE)</f>
        <v>44</v>
      </c>
      <c r="E3579">
        <v>87669</v>
      </c>
      <c r="F3579">
        <v>2</v>
      </c>
      <c r="G3579">
        <f t="shared" si="93"/>
        <v>59614.920000000006</v>
      </c>
    </row>
    <row r="3580" spans="1:7" x14ac:dyDescent="0.3">
      <c r="A3580">
        <v>2012</v>
      </c>
      <c r="B3580" t="str">
        <f t="shared" si="92"/>
        <v>2012.3.44</v>
      </c>
      <c r="C3580" t="s">
        <v>58</v>
      </c>
      <c r="D3580">
        <f>VLOOKUP(C3580,[1]StateCodeMapping!$A$2:$B$52,2,FALSE)</f>
        <v>44</v>
      </c>
      <c r="E3580">
        <v>87669</v>
      </c>
      <c r="F3580">
        <v>3</v>
      </c>
      <c r="G3580">
        <f t="shared" si="93"/>
        <v>73641.960000000006</v>
      </c>
    </row>
    <row r="3581" spans="1:7" x14ac:dyDescent="0.3">
      <c r="A3581">
        <v>2012</v>
      </c>
      <c r="B3581" t="str">
        <f t="shared" si="92"/>
        <v>2012.4.44</v>
      </c>
      <c r="C3581" t="s">
        <v>58</v>
      </c>
      <c r="D3581">
        <f>VLOOKUP(C3581,[1]StateCodeMapping!$A$2:$B$52,2,FALSE)</f>
        <v>44</v>
      </c>
      <c r="E3581">
        <v>87669</v>
      </c>
      <c r="F3581">
        <v>4</v>
      </c>
      <c r="G3581">
        <f t="shared" si="93"/>
        <v>87669</v>
      </c>
    </row>
    <row r="3582" spans="1:7" x14ac:dyDescent="0.3">
      <c r="A3582">
        <v>2012</v>
      </c>
      <c r="B3582" t="str">
        <f t="shared" si="92"/>
        <v>2012.5.44</v>
      </c>
      <c r="C3582" t="s">
        <v>58</v>
      </c>
      <c r="D3582">
        <f>VLOOKUP(C3582,[1]StateCodeMapping!$A$2:$B$52,2,FALSE)</f>
        <v>44</v>
      </c>
      <c r="E3582">
        <v>87669</v>
      </c>
      <c r="F3582">
        <v>5</v>
      </c>
      <c r="G3582">
        <f t="shared" si="93"/>
        <v>101696.04000000001</v>
      </c>
    </row>
    <row r="3583" spans="1:7" x14ac:dyDescent="0.3">
      <c r="A3583">
        <v>2012</v>
      </c>
      <c r="B3583" t="str">
        <f t="shared" si="92"/>
        <v>2012.6.44</v>
      </c>
      <c r="C3583" t="s">
        <v>58</v>
      </c>
      <c r="D3583">
        <f>VLOOKUP(C3583,[1]StateCodeMapping!$A$2:$B$52,2,FALSE)</f>
        <v>44</v>
      </c>
      <c r="E3583">
        <v>87669</v>
      </c>
      <c r="F3583">
        <v>6</v>
      </c>
      <c r="G3583">
        <f t="shared" si="93"/>
        <v>115723.08</v>
      </c>
    </row>
    <row r="3584" spans="1:7" x14ac:dyDescent="0.3">
      <c r="A3584">
        <v>2012</v>
      </c>
      <c r="B3584" t="str">
        <f t="shared" si="92"/>
        <v>2012.7.44</v>
      </c>
      <c r="C3584" t="s">
        <v>58</v>
      </c>
      <c r="D3584">
        <f>VLOOKUP(C3584,[1]StateCodeMapping!$A$2:$B$52,2,FALSE)</f>
        <v>44</v>
      </c>
      <c r="E3584">
        <v>87669</v>
      </c>
      <c r="F3584">
        <v>7</v>
      </c>
      <c r="G3584">
        <f t="shared" si="93"/>
        <v>129750.12</v>
      </c>
    </row>
    <row r="3585" spans="1:7" x14ac:dyDescent="0.3">
      <c r="A3585">
        <v>2012</v>
      </c>
      <c r="B3585" t="str">
        <f t="shared" si="92"/>
        <v>2012.8.44</v>
      </c>
      <c r="C3585" t="s">
        <v>58</v>
      </c>
      <c r="D3585">
        <f>VLOOKUP(C3585,[1]StateCodeMapping!$A$2:$B$52,2,FALSE)</f>
        <v>44</v>
      </c>
      <c r="E3585">
        <v>87669</v>
      </c>
      <c r="F3585">
        <v>8</v>
      </c>
      <c r="G3585">
        <f t="shared" si="93"/>
        <v>143777.16</v>
      </c>
    </row>
    <row r="3586" spans="1:7" x14ac:dyDescent="0.3">
      <c r="A3586">
        <v>2012</v>
      </c>
      <c r="B3586" t="str">
        <f t="shared" ref="B3586:B3649" si="94">A3586&amp;"."&amp;F3586&amp;"."&amp;D3586</f>
        <v>2012.1.45</v>
      </c>
      <c r="C3586" t="s">
        <v>59</v>
      </c>
      <c r="D3586">
        <f>VLOOKUP(C3586,[1]StateCodeMapping!$A$2:$B$52,2,FALSE)</f>
        <v>45</v>
      </c>
      <c r="E3586">
        <v>64228</v>
      </c>
      <c r="F3586">
        <v>1</v>
      </c>
      <c r="G3586">
        <f t="shared" ref="G3586:G3649" si="95">E3586*(0.52+(F3586-1)*0.16)</f>
        <v>33398.559999999998</v>
      </c>
    </row>
    <row r="3587" spans="1:7" x14ac:dyDescent="0.3">
      <c r="A3587">
        <v>2012</v>
      </c>
      <c r="B3587" t="str">
        <f t="shared" si="94"/>
        <v>2012.2.45</v>
      </c>
      <c r="C3587" t="s">
        <v>59</v>
      </c>
      <c r="D3587">
        <f>VLOOKUP(C3587,[1]StateCodeMapping!$A$2:$B$52,2,FALSE)</f>
        <v>45</v>
      </c>
      <c r="E3587">
        <v>64228</v>
      </c>
      <c r="F3587">
        <v>2</v>
      </c>
      <c r="G3587">
        <f t="shared" si="95"/>
        <v>43675.040000000001</v>
      </c>
    </row>
    <row r="3588" spans="1:7" x14ac:dyDescent="0.3">
      <c r="A3588">
        <v>2012</v>
      </c>
      <c r="B3588" t="str">
        <f t="shared" si="94"/>
        <v>2012.3.45</v>
      </c>
      <c r="C3588" t="s">
        <v>59</v>
      </c>
      <c r="D3588">
        <f>VLOOKUP(C3588,[1]StateCodeMapping!$A$2:$B$52,2,FALSE)</f>
        <v>45</v>
      </c>
      <c r="E3588">
        <v>64228</v>
      </c>
      <c r="F3588">
        <v>3</v>
      </c>
      <c r="G3588">
        <f t="shared" si="95"/>
        <v>53951.520000000004</v>
      </c>
    </row>
    <row r="3589" spans="1:7" x14ac:dyDescent="0.3">
      <c r="A3589">
        <v>2012</v>
      </c>
      <c r="B3589" t="str">
        <f t="shared" si="94"/>
        <v>2012.4.45</v>
      </c>
      <c r="C3589" t="s">
        <v>59</v>
      </c>
      <c r="D3589">
        <f>VLOOKUP(C3589,[1]StateCodeMapping!$A$2:$B$52,2,FALSE)</f>
        <v>45</v>
      </c>
      <c r="E3589">
        <v>64228</v>
      </c>
      <c r="F3589">
        <v>4</v>
      </c>
      <c r="G3589">
        <f t="shared" si="95"/>
        <v>64228</v>
      </c>
    </row>
    <row r="3590" spans="1:7" x14ac:dyDescent="0.3">
      <c r="A3590">
        <v>2012</v>
      </c>
      <c r="B3590" t="str">
        <f t="shared" si="94"/>
        <v>2012.5.45</v>
      </c>
      <c r="C3590" t="s">
        <v>59</v>
      </c>
      <c r="D3590">
        <f>VLOOKUP(C3590,[1]StateCodeMapping!$A$2:$B$52,2,FALSE)</f>
        <v>45</v>
      </c>
      <c r="E3590">
        <v>64228</v>
      </c>
      <c r="F3590">
        <v>5</v>
      </c>
      <c r="G3590">
        <f t="shared" si="95"/>
        <v>74504.48000000001</v>
      </c>
    </row>
    <row r="3591" spans="1:7" x14ac:dyDescent="0.3">
      <c r="A3591">
        <v>2012</v>
      </c>
      <c r="B3591" t="str">
        <f t="shared" si="94"/>
        <v>2012.6.45</v>
      </c>
      <c r="C3591" t="s">
        <v>59</v>
      </c>
      <c r="D3591">
        <f>VLOOKUP(C3591,[1]StateCodeMapping!$A$2:$B$52,2,FALSE)</f>
        <v>45</v>
      </c>
      <c r="E3591">
        <v>64228</v>
      </c>
      <c r="F3591">
        <v>6</v>
      </c>
      <c r="G3591">
        <f t="shared" si="95"/>
        <v>84780.96</v>
      </c>
    </row>
    <row r="3592" spans="1:7" x14ac:dyDescent="0.3">
      <c r="A3592">
        <v>2012</v>
      </c>
      <c r="B3592" t="str">
        <f t="shared" si="94"/>
        <v>2012.7.45</v>
      </c>
      <c r="C3592" t="s">
        <v>59</v>
      </c>
      <c r="D3592">
        <f>VLOOKUP(C3592,[1]StateCodeMapping!$A$2:$B$52,2,FALSE)</f>
        <v>45</v>
      </c>
      <c r="E3592">
        <v>64228</v>
      </c>
      <c r="F3592">
        <v>7</v>
      </c>
      <c r="G3592">
        <f t="shared" si="95"/>
        <v>95057.44</v>
      </c>
    </row>
    <row r="3593" spans="1:7" x14ac:dyDescent="0.3">
      <c r="A3593">
        <v>2012</v>
      </c>
      <c r="B3593" t="str">
        <f t="shared" si="94"/>
        <v>2012.8.45</v>
      </c>
      <c r="C3593" t="s">
        <v>59</v>
      </c>
      <c r="D3593">
        <f>VLOOKUP(C3593,[1]StateCodeMapping!$A$2:$B$52,2,FALSE)</f>
        <v>45</v>
      </c>
      <c r="E3593">
        <v>64228</v>
      </c>
      <c r="F3593">
        <v>8</v>
      </c>
      <c r="G3593">
        <f t="shared" si="95"/>
        <v>105333.92000000001</v>
      </c>
    </row>
    <row r="3594" spans="1:7" x14ac:dyDescent="0.3">
      <c r="A3594">
        <v>2012</v>
      </c>
      <c r="B3594" t="str">
        <f t="shared" si="94"/>
        <v>2012.1.46</v>
      </c>
      <c r="C3594" t="s">
        <v>60</v>
      </c>
      <c r="D3594">
        <f>VLOOKUP(C3594,[1]StateCodeMapping!$A$2:$B$52,2,FALSE)</f>
        <v>46</v>
      </c>
      <c r="E3594">
        <v>68064</v>
      </c>
      <c r="F3594">
        <v>1</v>
      </c>
      <c r="G3594">
        <f t="shared" si="95"/>
        <v>35393.279999999999</v>
      </c>
    </row>
    <row r="3595" spans="1:7" x14ac:dyDescent="0.3">
      <c r="A3595">
        <v>2012</v>
      </c>
      <c r="B3595" t="str">
        <f t="shared" si="94"/>
        <v>2012.2.46</v>
      </c>
      <c r="C3595" t="s">
        <v>60</v>
      </c>
      <c r="D3595">
        <f>VLOOKUP(C3595,[1]StateCodeMapping!$A$2:$B$52,2,FALSE)</f>
        <v>46</v>
      </c>
      <c r="E3595">
        <v>68064</v>
      </c>
      <c r="F3595">
        <v>2</v>
      </c>
      <c r="G3595">
        <f t="shared" si="95"/>
        <v>46283.520000000004</v>
      </c>
    </row>
    <row r="3596" spans="1:7" x14ac:dyDescent="0.3">
      <c r="A3596">
        <v>2012</v>
      </c>
      <c r="B3596" t="str">
        <f t="shared" si="94"/>
        <v>2012.3.46</v>
      </c>
      <c r="C3596" t="s">
        <v>60</v>
      </c>
      <c r="D3596">
        <f>VLOOKUP(C3596,[1]StateCodeMapping!$A$2:$B$52,2,FALSE)</f>
        <v>46</v>
      </c>
      <c r="E3596">
        <v>68064</v>
      </c>
      <c r="F3596">
        <v>3</v>
      </c>
      <c r="G3596">
        <f t="shared" si="95"/>
        <v>57173.760000000002</v>
      </c>
    </row>
    <row r="3597" spans="1:7" x14ac:dyDescent="0.3">
      <c r="A3597">
        <v>2012</v>
      </c>
      <c r="B3597" t="str">
        <f t="shared" si="94"/>
        <v>2012.4.46</v>
      </c>
      <c r="C3597" t="s">
        <v>60</v>
      </c>
      <c r="D3597">
        <f>VLOOKUP(C3597,[1]StateCodeMapping!$A$2:$B$52,2,FALSE)</f>
        <v>46</v>
      </c>
      <c r="E3597">
        <v>68064</v>
      </c>
      <c r="F3597">
        <v>4</v>
      </c>
      <c r="G3597">
        <f t="shared" si="95"/>
        <v>68064</v>
      </c>
    </row>
    <row r="3598" spans="1:7" x14ac:dyDescent="0.3">
      <c r="A3598">
        <v>2012</v>
      </c>
      <c r="B3598" t="str">
        <f t="shared" si="94"/>
        <v>2012.5.46</v>
      </c>
      <c r="C3598" t="s">
        <v>60</v>
      </c>
      <c r="D3598">
        <f>VLOOKUP(C3598,[1]StateCodeMapping!$A$2:$B$52,2,FALSE)</f>
        <v>46</v>
      </c>
      <c r="E3598">
        <v>68064</v>
      </c>
      <c r="F3598">
        <v>5</v>
      </c>
      <c r="G3598">
        <f t="shared" si="95"/>
        <v>78954.240000000005</v>
      </c>
    </row>
    <row r="3599" spans="1:7" x14ac:dyDescent="0.3">
      <c r="A3599">
        <v>2012</v>
      </c>
      <c r="B3599" t="str">
        <f t="shared" si="94"/>
        <v>2012.6.46</v>
      </c>
      <c r="C3599" t="s">
        <v>60</v>
      </c>
      <c r="D3599">
        <f>VLOOKUP(C3599,[1]StateCodeMapping!$A$2:$B$52,2,FALSE)</f>
        <v>46</v>
      </c>
      <c r="E3599">
        <v>68064</v>
      </c>
      <c r="F3599">
        <v>6</v>
      </c>
      <c r="G3599">
        <f t="shared" si="95"/>
        <v>89844.48000000001</v>
      </c>
    </row>
    <row r="3600" spans="1:7" x14ac:dyDescent="0.3">
      <c r="A3600">
        <v>2012</v>
      </c>
      <c r="B3600" t="str">
        <f t="shared" si="94"/>
        <v>2012.7.46</v>
      </c>
      <c r="C3600" t="s">
        <v>60</v>
      </c>
      <c r="D3600">
        <f>VLOOKUP(C3600,[1]StateCodeMapping!$A$2:$B$52,2,FALSE)</f>
        <v>46</v>
      </c>
      <c r="E3600">
        <v>68064</v>
      </c>
      <c r="F3600">
        <v>7</v>
      </c>
      <c r="G3600">
        <f t="shared" si="95"/>
        <v>100734.72</v>
      </c>
    </row>
    <row r="3601" spans="1:7" x14ac:dyDescent="0.3">
      <c r="A3601">
        <v>2012</v>
      </c>
      <c r="B3601" t="str">
        <f t="shared" si="94"/>
        <v>2012.8.46</v>
      </c>
      <c r="C3601" t="s">
        <v>60</v>
      </c>
      <c r="D3601">
        <f>VLOOKUP(C3601,[1]StateCodeMapping!$A$2:$B$52,2,FALSE)</f>
        <v>46</v>
      </c>
      <c r="E3601">
        <v>68064</v>
      </c>
      <c r="F3601">
        <v>8</v>
      </c>
      <c r="G3601">
        <f t="shared" si="95"/>
        <v>111624.96000000001</v>
      </c>
    </row>
    <row r="3602" spans="1:7" x14ac:dyDescent="0.3">
      <c r="A3602">
        <v>2012</v>
      </c>
      <c r="B3602" t="str">
        <f t="shared" si="94"/>
        <v>2012.1.47</v>
      </c>
      <c r="C3602" t="s">
        <v>8</v>
      </c>
      <c r="D3602">
        <f>VLOOKUP(C3602,[1]StateCodeMapping!$A$2:$B$52,2,FALSE)</f>
        <v>47</v>
      </c>
      <c r="E3602">
        <v>63480</v>
      </c>
      <c r="F3602">
        <v>1</v>
      </c>
      <c r="G3602">
        <f t="shared" si="95"/>
        <v>33009.599999999999</v>
      </c>
    </row>
    <row r="3603" spans="1:7" x14ac:dyDescent="0.3">
      <c r="A3603">
        <v>2012</v>
      </c>
      <c r="B3603" t="str">
        <f t="shared" si="94"/>
        <v>2012.2.47</v>
      </c>
      <c r="C3603" t="s">
        <v>8</v>
      </c>
      <c r="D3603">
        <f>VLOOKUP(C3603,[1]StateCodeMapping!$A$2:$B$52,2,FALSE)</f>
        <v>47</v>
      </c>
      <c r="E3603">
        <v>63480</v>
      </c>
      <c r="F3603">
        <v>2</v>
      </c>
      <c r="G3603">
        <f t="shared" si="95"/>
        <v>43166.400000000001</v>
      </c>
    </row>
    <row r="3604" spans="1:7" x14ac:dyDescent="0.3">
      <c r="A3604">
        <v>2012</v>
      </c>
      <c r="B3604" t="str">
        <f t="shared" si="94"/>
        <v>2012.3.47</v>
      </c>
      <c r="C3604" t="s">
        <v>8</v>
      </c>
      <c r="D3604">
        <f>VLOOKUP(C3604,[1]StateCodeMapping!$A$2:$B$52,2,FALSE)</f>
        <v>47</v>
      </c>
      <c r="E3604">
        <v>63480</v>
      </c>
      <c r="F3604">
        <v>3</v>
      </c>
      <c r="G3604">
        <f t="shared" si="95"/>
        <v>53323.200000000004</v>
      </c>
    </row>
    <row r="3605" spans="1:7" x14ac:dyDescent="0.3">
      <c r="A3605">
        <v>2012</v>
      </c>
      <c r="B3605" t="str">
        <f t="shared" si="94"/>
        <v>2012.4.47</v>
      </c>
      <c r="C3605" t="s">
        <v>8</v>
      </c>
      <c r="D3605">
        <f>VLOOKUP(C3605,[1]StateCodeMapping!$A$2:$B$52,2,FALSE)</f>
        <v>47</v>
      </c>
      <c r="E3605">
        <v>63480</v>
      </c>
      <c r="F3605">
        <v>4</v>
      </c>
      <c r="G3605">
        <f t="shared" si="95"/>
        <v>63480</v>
      </c>
    </row>
    <row r="3606" spans="1:7" x14ac:dyDescent="0.3">
      <c r="A3606">
        <v>2012</v>
      </c>
      <c r="B3606" t="str">
        <f t="shared" si="94"/>
        <v>2012.5.47</v>
      </c>
      <c r="C3606" t="s">
        <v>8</v>
      </c>
      <c r="D3606">
        <f>VLOOKUP(C3606,[1]StateCodeMapping!$A$2:$B$52,2,FALSE)</f>
        <v>47</v>
      </c>
      <c r="E3606">
        <v>63480</v>
      </c>
      <c r="F3606">
        <v>5</v>
      </c>
      <c r="G3606">
        <f t="shared" si="95"/>
        <v>73636.800000000003</v>
      </c>
    </row>
    <row r="3607" spans="1:7" x14ac:dyDescent="0.3">
      <c r="A3607">
        <v>2012</v>
      </c>
      <c r="B3607" t="str">
        <f t="shared" si="94"/>
        <v>2012.6.47</v>
      </c>
      <c r="C3607" t="s">
        <v>8</v>
      </c>
      <c r="D3607">
        <f>VLOOKUP(C3607,[1]StateCodeMapping!$A$2:$B$52,2,FALSE)</f>
        <v>47</v>
      </c>
      <c r="E3607">
        <v>63480</v>
      </c>
      <c r="F3607">
        <v>6</v>
      </c>
      <c r="G3607">
        <f t="shared" si="95"/>
        <v>83793.600000000006</v>
      </c>
    </row>
    <row r="3608" spans="1:7" x14ac:dyDescent="0.3">
      <c r="A3608">
        <v>2012</v>
      </c>
      <c r="B3608" t="str">
        <f t="shared" si="94"/>
        <v>2012.7.47</v>
      </c>
      <c r="C3608" t="s">
        <v>8</v>
      </c>
      <c r="D3608">
        <f>VLOOKUP(C3608,[1]StateCodeMapping!$A$2:$B$52,2,FALSE)</f>
        <v>47</v>
      </c>
      <c r="E3608">
        <v>63480</v>
      </c>
      <c r="F3608">
        <v>7</v>
      </c>
      <c r="G3608">
        <f t="shared" si="95"/>
        <v>93950.399999999994</v>
      </c>
    </row>
    <row r="3609" spans="1:7" x14ac:dyDescent="0.3">
      <c r="A3609">
        <v>2012</v>
      </c>
      <c r="B3609" t="str">
        <f t="shared" si="94"/>
        <v>2012.8.47</v>
      </c>
      <c r="C3609" t="s">
        <v>8</v>
      </c>
      <c r="D3609">
        <f>VLOOKUP(C3609,[1]StateCodeMapping!$A$2:$B$52,2,FALSE)</f>
        <v>47</v>
      </c>
      <c r="E3609">
        <v>63480</v>
      </c>
      <c r="F3609">
        <v>8</v>
      </c>
      <c r="G3609">
        <f t="shared" si="95"/>
        <v>104107.20000000001</v>
      </c>
    </row>
    <row r="3610" spans="1:7" x14ac:dyDescent="0.3">
      <c r="A3610">
        <v>2012</v>
      </c>
      <c r="B3610" t="str">
        <f t="shared" si="94"/>
        <v>2012.1.48</v>
      </c>
      <c r="C3610" t="s">
        <v>61</v>
      </c>
      <c r="D3610">
        <f>VLOOKUP(C3610,[1]StateCodeMapping!$A$2:$B$52,2,FALSE)</f>
        <v>48</v>
      </c>
      <c r="E3610">
        <v>65508</v>
      </c>
      <c r="F3610">
        <v>1</v>
      </c>
      <c r="G3610">
        <f t="shared" si="95"/>
        <v>34064.160000000003</v>
      </c>
    </row>
    <row r="3611" spans="1:7" x14ac:dyDescent="0.3">
      <c r="A3611">
        <v>2012</v>
      </c>
      <c r="B3611" t="str">
        <f t="shared" si="94"/>
        <v>2012.2.48</v>
      </c>
      <c r="C3611" t="s">
        <v>61</v>
      </c>
      <c r="D3611">
        <f>VLOOKUP(C3611,[1]StateCodeMapping!$A$2:$B$52,2,FALSE)</f>
        <v>48</v>
      </c>
      <c r="E3611">
        <v>65508</v>
      </c>
      <c r="F3611">
        <v>2</v>
      </c>
      <c r="G3611">
        <f t="shared" si="95"/>
        <v>44545.440000000002</v>
      </c>
    </row>
    <row r="3612" spans="1:7" x14ac:dyDescent="0.3">
      <c r="A3612">
        <v>2012</v>
      </c>
      <c r="B3612" t="str">
        <f t="shared" si="94"/>
        <v>2012.3.48</v>
      </c>
      <c r="C3612" t="s">
        <v>61</v>
      </c>
      <c r="D3612">
        <f>VLOOKUP(C3612,[1]StateCodeMapping!$A$2:$B$52,2,FALSE)</f>
        <v>48</v>
      </c>
      <c r="E3612">
        <v>65508</v>
      </c>
      <c r="F3612">
        <v>3</v>
      </c>
      <c r="G3612">
        <f t="shared" si="95"/>
        <v>55026.720000000008</v>
      </c>
    </row>
    <row r="3613" spans="1:7" x14ac:dyDescent="0.3">
      <c r="A3613">
        <v>2012</v>
      </c>
      <c r="B3613" t="str">
        <f t="shared" si="94"/>
        <v>2012.4.48</v>
      </c>
      <c r="C3613" t="s">
        <v>61</v>
      </c>
      <c r="D3613">
        <f>VLOOKUP(C3613,[1]StateCodeMapping!$A$2:$B$52,2,FALSE)</f>
        <v>48</v>
      </c>
      <c r="E3613">
        <v>65508</v>
      </c>
      <c r="F3613">
        <v>4</v>
      </c>
      <c r="G3613">
        <f t="shared" si="95"/>
        <v>65508</v>
      </c>
    </row>
    <row r="3614" spans="1:7" x14ac:dyDescent="0.3">
      <c r="A3614">
        <v>2012</v>
      </c>
      <c r="B3614" t="str">
        <f t="shared" si="94"/>
        <v>2012.5.48</v>
      </c>
      <c r="C3614" t="s">
        <v>61</v>
      </c>
      <c r="D3614">
        <f>VLOOKUP(C3614,[1]StateCodeMapping!$A$2:$B$52,2,FALSE)</f>
        <v>48</v>
      </c>
      <c r="E3614">
        <v>65508</v>
      </c>
      <c r="F3614">
        <v>5</v>
      </c>
      <c r="G3614">
        <f t="shared" si="95"/>
        <v>75989.280000000013</v>
      </c>
    </row>
    <row r="3615" spans="1:7" x14ac:dyDescent="0.3">
      <c r="A3615">
        <v>2012</v>
      </c>
      <c r="B3615" t="str">
        <f t="shared" si="94"/>
        <v>2012.6.48</v>
      </c>
      <c r="C3615" t="s">
        <v>61</v>
      </c>
      <c r="D3615">
        <f>VLOOKUP(C3615,[1]StateCodeMapping!$A$2:$B$52,2,FALSE)</f>
        <v>48</v>
      </c>
      <c r="E3615">
        <v>65508</v>
      </c>
      <c r="F3615">
        <v>6</v>
      </c>
      <c r="G3615">
        <f t="shared" si="95"/>
        <v>86470.56</v>
      </c>
    </row>
    <row r="3616" spans="1:7" x14ac:dyDescent="0.3">
      <c r="A3616">
        <v>2012</v>
      </c>
      <c r="B3616" t="str">
        <f t="shared" si="94"/>
        <v>2012.7.48</v>
      </c>
      <c r="C3616" t="s">
        <v>61</v>
      </c>
      <c r="D3616">
        <f>VLOOKUP(C3616,[1]StateCodeMapping!$A$2:$B$52,2,FALSE)</f>
        <v>48</v>
      </c>
      <c r="E3616">
        <v>65508</v>
      </c>
      <c r="F3616">
        <v>7</v>
      </c>
      <c r="G3616">
        <f t="shared" si="95"/>
        <v>96951.84</v>
      </c>
    </row>
    <row r="3617" spans="1:7" x14ac:dyDescent="0.3">
      <c r="A3617">
        <v>2012</v>
      </c>
      <c r="B3617" t="str">
        <f t="shared" si="94"/>
        <v>2012.8.48</v>
      </c>
      <c r="C3617" t="s">
        <v>61</v>
      </c>
      <c r="D3617">
        <f>VLOOKUP(C3617,[1]StateCodeMapping!$A$2:$B$52,2,FALSE)</f>
        <v>48</v>
      </c>
      <c r="E3617">
        <v>65508</v>
      </c>
      <c r="F3617">
        <v>8</v>
      </c>
      <c r="G3617">
        <f t="shared" si="95"/>
        <v>107433.12000000001</v>
      </c>
    </row>
    <row r="3618" spans="1:7" x14ac:dyDescent="0.3">
      <c r="A3618">
        <v>2012</v>
      </c>
      <c r="B3618" t="str">
        <f t="shared" si="94"/>
        <v>2012.1.49</v>
      </c>
      <c r="C3618" t="s">
        <v>62</v>
      </c>
      <c r="D3618">
        <f>VLOOKUP(C3618,[1]StateCodeMapping!$A$2:$B$52,2,FALSE)</f>
        <v>49</v>
      </c>
      <c r="E3618">
        <v>70322</v>
      </c>
      <c r="F3618">
        <v>1</v>
      </c>
      <c r="G3618">
        <f t="shared" si="95"/>
        <v>36567.440000000002</v>
      </c>
    </row>
    <row r="3619" spans="1:7" x14ac:dyDescent="0.3">
      <c r="A3619">
        <v>2012</v>
      </c>
      <c r="B3619" t="str">
        <f t="shared" si="94"/>
        <v>2012.2.49</v>
      </c>
      <c r="C3619" t="s">
        <v>62</v>
      </c>
      <c r="D3619">
        <f>VLOOKUP(C3619,[1]StateCodeMapping!$A$2:$B$52,2,FALSE)</f>
        <v>49</v>
      </c>
      <c r="E3619">
        <v>70322</v>
      </c>
      <c r="F3619">
        <v>2</v>
      </c>
      <c r="G3619">
        <f t="shared" si="95"/>
        <v>47818.960000000006</v>
      </c>
    </row>
    <row r="3620" spans="1:7" x14ac:dyDescent="0.3">
      <c r="A3620">
        <v>2012</v>
      </c>
      <c r="B3620" t="str">
        <f t="shared" si="94"/>
        <v>2012.3.49</v>
      </c>
      <c r="C3620" t="s">
        <v>62</v>
      </c>
      <c r="D3620">
        <f>VLOOKUP(C3620,[1]StateCodeMapping!$A$2:$B$52,2,FALSE)</f>
        <v>49</v>
      </c>
      <c r="E3620">
        <v>70322</v>
      </c>
      <c r="F3620">
        <v>3</v>
      </c>
      <c r="G3620">
        <f t="shared" si="95"/>
        <v>59070.48</v>
      </c>
    </row>
    <row r="3621" spans="1:7" x14ac:dyDescent="0.3">
      <c r="A3621">
        <v>2012</v>
      </c>
      <c r="B3621" t="str">
        <f t="shared" si="94"/>
        <v>2012.4.49</v>
      </c>
      <c r="C3621" t="s">
        <v>62</v>
      </c>
      <c r="D3621">
        <f>VLOOKUP(C3621,[1]StateCodeMapping!$A$2:$B$52,2,FALSE)</f>
        <v>49</v>
      </c>
      <c r="E3621">
        <v>70322</v>
      </c>
      <c r="F3621">
        <v>4</v>
      </c>
      <c r="G3621">
        <f t="shared" si="95"/>
        <v>70322</v>
      </c>
    </row>
    <row r="3622" spans="1:7" x14ac:dyDescent="0.3">
      <c r="A3622">
        <v>2012</v>
      </c>
      <c r="B3622" t="str">
        <f t="shared" si="94"/>
        <v>2012.5.49</v>
      </c>
      <c r="C3622" t="s">
        <v>62</v>
      </c>
      <c r="D3622">
        <f>VLOOKUP(C3622,[1]StateCodeMapping!$A$2:$B$52,2,FALSE)</f>
        <v>49</v>
      </c>
      <c r="E3622">
        <v>70322</v>
      </c>
      <c r="F3622">
        <v>5</v>
      </c>
      <c r="G3622">
        <f t="shared" si="95"/>
        <v>81573.52</v>
      </c>
    </row>
    <row r="3623" spans="1:7" x14ac:dyDescent="0.3">
      <c r="A3623">
        <v>2012</v>
      </c>
      <c r="B3623" t="str">
        <f t="shared" si="94"/>
        <v>2012.6.49</v>
      </c>
      <c r="C3623" t="s">
        <v>62</v>
      </c>
      <c r="D3623">
        <f>VLOOKUP(C3623,[1]StateCodeMapping!$A$2:$B$52,2,FALSE)</f>
        <v>49</v>
      </c>
      <c r="E3623">
        <v>70322</v>
      </c>
      <c r="F3623">
        <v>6</v>
      </c>
      <c r="G3623">
        <f t="shared" si="95"/>
        <v>92825.040000000008</v>
      </c>
    </row>
    <row r="3624" spans="1:7" x14ac:dyDescent="0.3">
      <c r="A3624">
        <v>2012</v>
      </c>
      <c r="B3624" t="str">
        <f t="shared" si="94"/>
        <v>2012.7.49</v>
      </c>
      <c r="C3624" t="s">
        <v>62</v>
      </c>
      <c r="D3624">
        <f>VLOOKUP(C3624,[1]StateCodeMapping!$A$2:$B$52,2,FALSE)</f>
        <v>49</v>
      </c>
      <c r="E3624">
        <v>70322</v>
      </c>
      <c r="F3624">
        <v>7</v>
      </c>
      <c r="G3624">
        <f t="shared" si="95"/>
        <v>104076.56</v>
      </c>
    </row>
    <row r="3625" spans="1:7" x14ac:dyDescent="0.3">
      <c r="A3625">
        <v>2012</v>
      </c>
      <c r="B3625" t="str">
        <f t="shared" si="94"/>
        <v>2012.8.49</v>
      </c>
      <c r="C3625" t="s">
        <v>62</v>
      </c>
      <c r="D3625">
        <f>VLOOKUP(C3625,[1]StateCodeMapping!$A$2:$B$52,2,FALSE)</f>
        <v>49</v>
      </c>
      <c r="E3625">
        <v>70322</v>
      </c>
      <c r="F3625">
        <v>8</v>
      </c>
      <c r="G3625">
        <f t="shared" si="95"/>
        <v>115328.08</v>
      </c>
    </row>
    <row r="3626" spans="1:7" x14ac:dyDescent="0.3">
      <c r="A3626">
        <v>2012</v>
      </c>
      <c r="B3626" t="str">
        <f t="shared" si="94"/>
        <v>2012.1.50</v>
      </c>
      <c r="C3626" t="s">
        <v>63</v>
      </c>
      <c r="D3626">
        <f>VLOOKUP(C3626,[1]StateCodeMapping!$A$2:$B$52,2,FALSE)</f>
        <v>50</v>
      </c>
      <c r="E3626">
        <v>74877</v>
      </c>
      <c r="F3626">
        <v>1</v>
      </c>
      <c r="G3626">
        <f t="shared" si="95"/>
        <v>38936.04</v>
      </c>
    </row>
    <row r="3627" spans="1:7" x14ac:dyDescent="0.3">
      <c r="A3627">
        <v>2012</v>
      </c>
      <c r="B3627" t="str">
        <f t="shared" si="94"/>
        <v>2012.2.50</v>
      </c>
      <c r="C3627" t="s">
        <v>63</v>
      </c>
      <c r="D3627">
        <f>VLOOKUP(C3627,[1]StateCodeMapping!$A$2:$B$52,2,FALSE)</f>
        <v>50</v>
      </c>
      <c r="E3627">
        <v>74877</v>
      </c>
      <c r="F3627">
        <v>2</v>
      </c>
      <c r="G3627">
        <f t="shared" si="95"/>
        <v>50916.36</v>
      </c>
    </row>
    <row r="3628" spans="1:7" x14ac:dyDescent="0.3">
      <c r="A3628">
        <v>2012</v>
      </c>
      <c r="B3628" t="str">
        <f t="shared" si="94"/>
        <v>2012.3.50</v>
      </c>
      <c r="C3628" t="s">
        <v>63</v>
      </c>
      <c r="D3628">
        <f>VLOOKUP(C3628,[1]StateCodeMapping!$A$2:$B$52,2,FALSE)</f>
        <v>50</v>
      </c>
      <c r="E3628">
        <v>74877</v>
      </c>
      <c r="F3628">
        <v>3</v>
      </c>
      <c r="G3628">
        <f t="shared" si="95"/>
        <v>62896.680000000008</v>
      </c>
    </row>
    <row r="3629" spans="1:7" x14ac:dyDescent="0.3">
      <c r="A3629">
        <v>2012</v>
      </c>
      <c r="B3629" t="str">
        <f t="shared" si="94"/>
        <v>2012.4.50</v>
      </c>
      <c r="C3629" t="s">
        <v>63</v>
      </c>
      <c r="D3629">
        <f>VLOOKUP(C3629,[1]StateCodeMapping!$A$2:$B$52,2,FALSE)</f>
        <v>50</v>
      </c>
      <c r="E3629">
        <v>74877</v>
      </c>
      <c r="F3629">
        <v>4</v>
      </c>
      <c r="G3629">
        <f t="shared" si="95"/>
        <v>74877</v>
      </c>
    </row>
    <row r="3630" spans="1:7" x14ac:dyDescent="0.3">
      <c r="A3630">
        <v>2012</v>
      </c>
      <c r="B3630" t="str">
        <f t="shared" si="94"/>
        <v>2012.5.50</v>
      </c>
      <c r="C3630" t="s">
        <v>63</v>
      </c>
      <c r="D3630">
        <f>VLOOKUP(C3630,[1]StateCodeMapping!$A$2:$B$52,2,FALSE)</f>
        <v>50</v>
      </c>
      <c r="E3630">
        <v>74877</v>
      </c>
      <c r="F3630">
        <v>5</v>
      </c>
      <c r="G3630">
        <f t="shared" si="95"/>
        <v>86857.32</v>
      </c>
    </row>
    <row r="3631" spans="1:7" x14ac:dyDescent="0.3">
      <c r="A3631">
        <v>2012</v>
      </c>
      <c r="B3631" t="str">
        <f t="shared" si="94"/>
        <v>2012.6.50</v>
      </c>
      <c r="C3631" t="s">
        <v>63</v>
      </c>
      <c r="D3631">
        <f>VLOOKUP(C3631,[1]StateCodeMapping!$A$2:$B$52,2,FALSE)</f>
        <v>50</v>
      </c>
      <c r="E3631">
        <v>74877</v>
      </c>
      <c r="F3631">
        <v>6</v>
      </c>
      <c r="G3631">
        <f t="shared" si="95"/>
        <v>98837.64</v>
      </c>
    </row>
    <row r="3632" spans="1:7" x14ac:dyDescent="0.3">
      <c r="A3632">
        <v>2012</v>
      </c>
      <c r="B3632" t="str">
        <f t="shared" si="94"/>
        <v>2012.7.50</v>
      </c>
      <c r="C3632" t="s">
        <v>63</v>
      </c>
      <c r="D3632">
        <f>VLOOKUP(C3632,[1]StateCodeMapping!$A$2:$B$52,2,FALSE)</f>
        <v>50</v>
      </c>
      <c r="E3632">
        <v>74877</v>
      </c>
      <c r="F3632">
        <v>7</v>
      </c>
      <c r="G3632">
        <f t="shared" si="95"/>
        <v>110817.95999999999</v>
      </c>
    </row>
    <row r="3633" spans="1:7" x14ac:dyDescent="0.3">
      <c r="A3633">
        <v>2012</v>
      </c>
      <c r="B3633" t="str">
        <f t="shared" si="94"/>
        <v>2012.8.50</v>
      </c>
      <c r="C3633" t="s">
        <v>63</v>
      </c>
      <c r="D3633">
        <f>VLOOKUP(C3633,[1]StateCodeMapping!$A$2:$B$52,2,FALSE)</f>
        <v>50</v>
      </c>
      <c r="E3633">
        <v>74877</v>
      </c>
      <c r="F3633">
        <v>8</v>
      </c>
      <c r="G3633">
        <f t="shared" si="95"/>
        <v>122798.28000000001</v>
      </c>
    </row>
    <row r="3634" spans="1:7" x14ac:dyDescent="0.3">
      <c r="A3634">
        <v>2012</v>
      </c>
      <c r="B3634" t="str">
        <f t="shared" si="94"/>
        <v>2012.1.51</v>
      </c>
      <c r="C3634" t="s">
        <v>64</v>
      </c>
      <c r="D3634">
        <f>VLOOKUP(C3634,[1]StateCodeMapping!$A$2:$B$52,2,FALSE)</f>
        <v>51</v>
      </c>
      <c r="E3634">
        <v>85546</v>
      </c>
      <c r="F3634">
        <v>1</v>
      </c>
      <c r="G3634">
        <f t="shared" si="95"/>
        <v>44483.92</v>
      </c>
    </row>
    <row r="3635" spans="1:7" x14ac:dyDescent="0.3">
      <c r="A3635">
        <v>2012</v>
      </c>
      <c r="B3635" t="str">
        <f t="shared" si="94"/>
        <v>2012.2.51</v>
      </c>
      <c r="C3635" t="s">
        <v>64</v>
      </c>
      <c r="D3635">
        <f>VLOOKUP(C3635,[1]StateCodeMapping!$A$2:$B$52,2,FALSE)</f>
        <v>51</v>
      </c>
      <c r="E3635">
        <v>85546</v>
      </c>
      <c r="F3635">
        <v>2</v>
      </c>
      <c r="G3635">
        <f t="shared" si="95"/>
        <v>58171.280000000006</v>
      </c>
    </row>
    <row r="3636" spans="1:7" x14ac:dyDescent="0.3">
      <c r="A3636">
        <v>2012</v>
      </c>
      <c r="B3636" t="str">
        <f t="shared" si="94"/>
        <v>2012.3.51</v>
      </c>
      <c r="C3636" t="s">
        <v>64</v>
      </c>
      <c r="D3636">
        <f>VLOOKUP(C3636,[1]StateCodeMapping!$A$2:$B$52,2,FALSE)</f>
        <v>51</v>
      </c>
      <c r="E3636">
        <v>85546</v>
      </c>
      <c r="F3636">
        <v>3</v>
      </c>
      <c r="G3636">
        <f t="shared" si="95"/>
        <v>71858.640000000014</v>
      </c>
    </row>
    <row r="3637" spans="1:7" x14ac:dyDescent="0.3">
      <c r="A3637">
        <v>2012</v>
      </c>
      <c r="B3637" t="str">
        <f t="shared" si="94"/>
        <v>2012.4.51</v>
      </c>
      <c r="C3637" t="s">
        <v>64</v>
      </c>
      <c r="D3637">
        <f>VLOOKUP(C3637,[1]StateCodeMapping!$A$2:$B$52,2,FALSE)</f>
        <v>51</v>
      </c>
      <c r="E3637">
        <v>85546</v>
      </c>
      <c r="F3637">
        <v>4</v>
      </c>
      <c r="G3637">
        <f t="shared" si="95"/>
        <v>85546</v>
      </c>
    </row>
    <row r="3638" spans="1:7" x14ac:dyDescent="0.3">
      <c r="A3638">
        <v>2012</v>
      </c>
      <c r="B3638" t="str">
        <f t="shared" si="94"/>
        <v>2012.5.51</v>
      </c>
      <c r="C3638" t="s">
        <v>64</v>
      </c>
      <c r="D3638">
        <f>VLOOKUP(C3638,[1]StateCodeMapping!$A$2:$B$52,2,FALSE)</f>
        <v>51</v>
      </c>
      <c r="E3638">
        <v>85546</v>
      </c>
      <c r="F3638">
        <v>5</v>
      </c>
      <c r="G3638">
        <f t="shared" si="95"/>
        <v>99233.360000000015</v>
      </c>
    </row>
    <row r="3639" spans="1:7" x14ac:dyDescent="0.3">
      <c r="A3639">
        <v>2012</v>
      </c>
      <c r="B3639" t="str">
        <f t="shared" si="94"/>
        <v>2012.6.51</v>
      </c>
      <c r="C3639" t="s">
        <v>64</v>
      </c>
      <c r="D3639">
        <f>VLOOKUP(C3639,[1]StateCodeMapping!$A$2:$B$52,2,FALSE)</f>
        <v>51</v>
      </c>
      <c r="E3639">
        <v>85546</v>
      </c>
      <c r="F3639">
        <v>6</v>
      </c>
      <c r="G3639">
        <f t="shared" si="95"/>
        <v>112920.72</v>
      </c>
    </row>
    <row r="3640" spans="1:7" x14ac:dyDescent="0.3">
      <c r="A3640">
        <v>2012</v>
      </c>
      <c r="B3640" t="str">
        <f t="shared" si="94"/>
        <v>2012.7.51</v>
      </c>
      <c r="C3640" t="s">
        <v>64</v>
      </c>
      <c r="D3640">
        <f>VLOOKUP(C3640,[1]StateCodeMapping!$A$2:$B$52,2,FALSE)</f>
        <v>51</v>
      </c>
      <c r="E3640">
        <v>85546</v>
      </c>
      <c r="F3640">
        <v>7</v>
      </c>
      <c r="G3640">
        <f t="shared" si="95"/>
        <v>126608.08</v>
      </c>
    </row>
    <row r="3641" spans="1:7" x14ac:dyDescent="0.3">
      <c r="A3641">
        <v>2012</v>
      </c>
      <c r="B3641" t="str">
        <f t="shared" si="94"/>
        <v>2012.8.51</v>
      </c>
      <c r="C3641" t="s">
        <v>64</v>
      </c>
      <c r="D3641">
        <f>VLOOKUP(C3641,[1]StateCodeMapping!$A$2:$B$52,2,FALSE)</f>
        <v>51</v>
      </c>
      <c r="E3641">
        <v>85546</v>
      </c>
      <c r="F3641">
        <v>8</v>
      </c>
      <c r="G3641">
        <f t="shared" si="95"/>
        <v>140295.44</v>
      </c>
    </row>
    <row r="3642" spans="1:7" x14ac:dyDescent="0.3">
      <c r="A3642">
        <v>2012</v>
      </c>
      <c r="B3642" t="str">
        <f t="shared" si="94"/>
        <v>2012.1.53</v>
      </c>
      <c r="C3642" t="s">
        <v>65</v>
      </c>
      <c r="D3642">
        <f>VLOOKUP(C3642,[1]StateCodeMapping!$A$2:$B$52,2,FALSE)</f>
        <v>53</v>
      </c>
      <c r="E3642">
        <v>81788</v>
      </c>
      <c r="F3642">
        <v>1</v>
      </c>
      <c r="G3642">
        <f t="shared" si="95"/>
        <v>42529.760000000002</v>
      </c>
    </row>
    <row r="3643" spans="1:7" x14ac:dyDescent="0.3">
      <c r="A3643">
        <v>2012</v>
      </c>
      <c r="B3643" t="str">
        <f t="shared" si="94"/>
        <v>2012.2.53</v>
      </c>
      <c r="C3643" t="s">
        <v>65</v>
      </c>
      <c r="D3643">
        <f>VLOOKUP(C3643,[1]StateCodeMapping!$A$2:$B$52,2,FALSE)</f>
        <v>53</v>
      </c>
      <c r="E3643">
        <v>81788</v>
      </c>
      <c r="F3643">
        <v>2</v>
      </c>
      <c r="G3643">
        <f t="shared" si="95"/>
        <v>55615.840000000004</v>
      </c>
    </row>
    <row r="3644" spans="1:7" x14ac:dyDescent="0.3">
      <c r="A3644">
        <v>2012</v>
      </c>
      <c r="B3644" t="str">
        <f t="shared" si="94"/>
        <v>2012.3.53</v>
      </c>
      <c r="C3644" t="s">
        <v>65</v>
      </c>
      <c r="D3644">
        <f>VLOOKUP(C3644,[1]StateCodeMapping!$A$2:$B$52,2,FALSE)</f>
        <v>53</v>
      </c>
      <c r="E3644">
        <v>81788</v>
      </c>
      <c r="F3644">
        <v>3</v>
      </c>
      <c r="G3644">
        <f t="shared" si="95"/>
        <v>68701.920000000013</v>
      </c>
    </row>
    <row r="3645" spans="1:7" x14ac:dyDescent="0.3">
      <c r="A3645">
        <v>2012</v>
      </c>
      <c r="B3645" t="str">
        <f t="shared" si="94"/>
        <v>2012.4.53</v>
      </c>
      <c r="C3645" t="s">
        <v>65</v>
      </c>
      <c r="D3645">
        <f>VLOOKUP(C3645,[1]StateCodeMapping!$A$2:$B$52,2,FALSE)</f>
        <v>53</v>
      </c>
      <c r="E3645">
        <v>81788</v>
      </c>
      <c r="F3645">
        <v>4</v>
      </c>
      <c r="G3645">
        <f t="shared" si="95"/>
        <v>81788</v>
      </c>
    </row>
    <row r="3646" spans="1:7" x14ac:dyDescent="0.3">
      <c r="A3646">
        <v>2012</v>
      </c>
      <c r="B3646" t="str">
        <f t="shared" si="94"/>
        <v>2012.5.53</v>
      </c>
      <c r="C3646" t="s">
        <v>65</v>
      </c>
      <c r="D3646">
        <f>VLOOKUP(C3646,[1]StateCodeMapping!$A$2:$B$52,2,FALSE)</f>
        <v>53</v>
      </c>
      <c r="E3646">
        <v>81788</v>
      </c>
      <c r="F3646">
        <v>5</v>
      </c>
      <c r="G3646">
        <f t="shared" si="95"/>
        <v>94874.080000000016</v>
      </c>
    </row>
    <row r="3647" spans="1:7" x14ac:dyDescent="0.3">
      <c r="A3647">
        <v>2012</v>
      </c>
      <c r="B3647" t="str">
        <f t="shared" si="94"/>
        <v>2012.6.53</v>
      </c>
      <c r="C3647" t="s">
        <v>65</v>
      </c>
      <c r="D3647">
        <f>VLOOKUP(C3647,[1]StateCodeMapping!$A$2:$B$52,2,FALSE)</f>
        <v>53</v>
      </c>
      <c r="E3647">
        <v>81788</v>
      </c>
      <c r="F3647">
        <v>6</v>
      </c>
      <c r="G3647">
        <f t="shared" si="95"/>
        <v>107960.16</v>
      </c>
    </row>
    <row r="3648" spans="1:7" x14ac:dyDescent="0.3">
      <c r="A3648">
        <v>2012</v>
      </c>
      <c r="B3648" t="str">
        <f t="shared" si="94"/>
        <v>2012.7.53</v>
      </c>
      <c r="C3648" t="s">
        <v>65</v>
      </c>
      <c r="D3648">
        <f>VLOOKUP(C3648,[1]StateCodeMapping!$A$2:$B$52,2,FALSE)</f>
        <v>53</v>
      </c>
      <c r="E3648">
        <v>81788</v>
      </c>
      <c r="F3648">
        <v>7</v>
      </c>
      <c r="G3648">
        <f t="shared" si="95"/>
        <v>121046.24</v>
      </c>
    </row>
    <row r="3649" spans="1:7" x14ac:dyDescent="0.3">
      <c r="A3649">
        <v>2012</v>
      </c>
      <c r="B3649" t="str">
        <f t="shared" si="94"/>
        <v>2012.8.53</v>
      </c>
      <c r="C3649" t="s">
        <v>65</v>
      </c>
      <c r="D3649">
        <f>VLOOKUP(C3649,[1]StateCodeMapping!$A$2:$B$52,2,FALSE)</f>
        <v>53</v>
      </c>
      <c r="E3649">
        <v>81788</v>
      </c>
      <c r="F3649">
        <v>8</v>
      </c>
      <c r="G3649">
        <f t="shared" si="95"/>
        <v>134132.32</v>
      </c>
    </row>
    <row r="3650" spans="1:7" x14ac:dyDescent="0.3">
      <c r="A3650">
        <v>2012</v>
      </c>
      <c r="B3650" t="str">
        <f t="shared" ref="B3650:B3713" si="96">A3650&amp;"."&amp;F3650&amp;"."&amp;D3650</f>
        <v>2012.1.54</v>
      </c>
      <c r="C3650" t="s">
        <v>66</v>
      </c>
      <c r="D3650">
        <f>VLOOKUP(C3650,[1]StateCodeMapping!$A$2:$B$52,2,FALSE)</f>
        <v>54</v>
      </c>
      <c r="E3650">
        <v>58739</v>
      </c>
      <c r="F3650">
        <v>1</v>
      </c>
      <c r="G3650">
        <f t="shared" ref="G3650:G3713" si="97">E3650*(0.52+(F3650-1)*0.16)</f>
        <v>30544.280000000002</v>
      </c>
    </row>
    <row r="3651" spans="1:7" x14ac:dyDescent="0.3">
      <c r="A3651">
        <v>2012</v>
      </c>
      <c r="B3651" t="str">
        <f t="shared" si="96"/>
        <v>2012.2.54</v>
      </c>
      <c r="C3651" t="s">
        <v>66</v>
      </c>
      <c r="D3651">
        <f>VLOOKUP(C3651,[1]StateCodeMapping!$A$2:$B$52,2,FALSE)</f>
        <v>54</v>
      </c>
      <c r="E3651">
        <v>58739</v>
      </c>
      <c r="F3651">
        <v>2</v>
      </c>
      <c r="G3651">
        <f t="shared" si="97"/>
        <v>39942.520000000004</v>
      </c>
    </row>
    <row r="3652" spans="1:7" x14ac:dyDescent="0.3">
      <c r="A3652">
        <v>2012</v>
      </c>
      <c r="B3652" t="str">
        <f t="shared" si="96"/>
        <v>2012.3.54</v>
      </c>
      <c r="C3652" t="s">
        <v>66</v>
      </c>
      <c r="D3652">
        <f>VLOOKUP(C3652,[1]StateCodeMapping!$A$2:$B$52,2,FALSE)</f>
        <v>54</v>
      </c>
      <c r="E3652">
        <v>58739</v>
      </c>
      <c r="F3652">
        <v>3</v>
      </c>
      <c r="G3652">
        <f t="shared" si="97"/>
        <v>49340.76</v>
      </c>
    </row>
    <row r="3653" spans="1:7" x14ac:dyDescent="0.3">
      <c r="A3653">
        <v>2012</v>
      </c>
      <c r="B3653" t="str">
        <f t="shared" si="96"/>
        <v>2012.4.54</v>
      </c>
      <c r="C3653" t="s">
        <v>66</v>
      </c>
      <c r="D3653">
        <f>VLOOKUP(C3653,[1]StateCodeMapping!$A$2:$B$52,2,FALSE)</f>
        <v>54</v>
      </c>
      <c r="E3653">
        <v>58739</v>
      </c>
      <c r="F3653">
        <v>4</v>
      </c>
      <c r="G3653">
        <f t="shared" si="97"/>
        <v>58739</v>
      </c>
    </row>
    <row r="3654" spans="1:7" x14ac:dyDescent="0.3">
      <c r="A3654">
        <v>2012</v>
      </c>
      <c r="B3654" t="str">
        <f t="shared" si="96"/>
        <v>2012.5.54</v>
      </c>
      <c r="C3654" t="s">
        <v>66</v>
      </c>
      <c r="D3654">
        <f>VLOOKUP(C3654,[1]StateCodeMapping!$A$2:$B$52,2,FALSE)</f>
        <v>54</v>
      </c>
      <c r="E3654">
        <v>58739</v>
      </c>
      <c r="F3654">
        <v>5</v>
      </c>
      <c r="G3654">
        <f t="shared" si="97"/>
        <v>68137.240000000005</v>
      </c>
    </row>
    <row r="3655" spans="1:7" x14ac:dyDescent="0.3">
      <c r="A3655">
        <v>2012</v>
      </c>
      <c r="B3655" t="str">
        <f t="shared" si="96"/>
        <v>2012.6.54</v>
      </c>
      <c r="C3655" t="s">
        <v>66</v>
      </c>
      <c r="D3655">
        <f>VLOOKUP(C3655,[1]StateCodeMapping!$A$2:$B$52,2,FALSE)</f>
        <v>54</v>
      </c>
      <c r="E3655">
        <v>58739</v>
      </c>
      <c r="F3655">
        <v>6</v>
      </c>
      <c r="G3655">
        <f t="shared" si="97"/>
        <v>77535.48000000001</v>
      </c>
    </row>
    <row r="3656" spans="1:7" x14ac:dyDescent="0.3">
      <c r="A3656">
        <v>2012</v>
      </c>
      <c r="B3656" t="str">
        <f t="shared" si="96"/>
        <v>2012.7.54</v>
      </c>
      <c r="C3656" t="s">
        <v>66</v>
      </c>
      <c r="D3656">
        <f>VLOOKUP(C3656,[1]StateCodeMapping!$A$2:$B$52,2,FALSE)</f>
        <v>54</v>
      </c>
      <c r="E3656">
        <v>58739</v>
      </c>
      <c r="F3656">
        <v>7</v>
      </c>
      <c r="G3656">
        <f t="shared" si="97"/>
        <v>86933.72</v>
      </c>
    </row>
    <row r="3657" spans="1:7" x14ac:dyDescent="0.3">
      <c r="A3657">
        <v>2012</v>
      </c>
      <c r="B3657" t="str">
        <f t="shared" si="96"/>
        <v>2012.8.54</v>
      </c>
      <c r="C3657" t="s">
        <v>66</v>
      </c>
      <c r="D3657">
        <f>VLOOKUP(C3657,[1]StateCodeMapping!$A$2:$B$52,2,FALSE)</f>
        <v>54</v>
      </c>
      <c r="E3657">
        <v>58739</v>
      </c>
      <c r="F3657">
        <v>8</v>
      </c>
      <c r="G3657">
        <f t="shared" si="97"/>
        <v>96331.96</v>
      </c>
    </row>
    <row r="3658" spans="1:7" x14ac:dyDescent="0.3">
      <c r="A3658">
        <v>2012</v>
      </c>
      <c r="B3658" t="str">
        <f t="shared" si="96"/>
        <v>2012.1.55</v>
      </c>
      <c r="C3658" t="s">
        <v>67</v>
      </c>
      <c r="D3658">
        <f>VLOOKUP(C3658,[1]StateCodeMapping!$A$2:$B$52,2,FALSE)</f>
        <v>55</v>
      </c>
      <c r="E3658">
        <v>77946</v>
      </c>
      <c r="F3658">
        <v>1</v>
      </c>
      <c r="G3658">
        <f t="shared" si="97"/>
        <v>40531.919999999998</v>
      </c>
    </row>
    <row r="3659" spans="1:7" x14ac:dyDescent="0.3">
      <c r="A3659">
        <v>2012</v>
      </c>
      <c r="B3659" t="str">
        <f t="shared" si="96"/>
        <v>2012.2.55</v>
      </c>
      <c r="C3659" t="s">
        <v>67</v>
      </c>
      <c r="D3659">
        <f>VLOOKUP(C3659,[1]StateCodeMapping!$A$2:$B$52,2,FALSE)</f>
        <v>55</v>
      </c>
      <c r="E3659">
        <v>77946</v>
      </c>
      <c r="F3659">
        <v>2</v>
      </c>
      <c r="G3659">
        <f t="shared" si="97"/>
        <v>53003.280000000006</v>
      </c>
    </row>
    <row r="3660" spans="1:7" x14ac:dyDescent="0.3">
      <c r="A3660">
        <v>2012</v>
      </c>
      <c r="B3660" t="str">
        <f t="shared" si="96"/>
        <v>2012.3.55</v>
      </c>
      <c r="C3660" t="s">
        <v>67</v>
      </c>
      <c r="D3660">
        <f>VLOOKUP(C3660,[1]StateCodeMapping!$A$2:$B$52,2,FALSE)</f>
        <v>55</v>
      </c>
      <c r="E3660">
        <v>77946</v>
      </c>
      <c r="F3660">
        <v>3</v>
      </c>
      <c r="G3660">
        <f t="shared" si="97"/>
        <v>65474.640000000007</v>
      </c>
    </row>
    <row r="3661" spans="1:7" x14ac:dyDescent="0.3">
      <c r="A3661">
        <v>2012</v>
      </c>
      <c r="B3661" t="str">
        <f t="shared" si="96"/>
        <v>2012.4.55</v>
      </c>
      <c r="C3661" t="s">
        <v>67</v>
      </c>
      <c r="D3661">
        <f>VLOOKUP(C3661,[1]StateCodeMapping!$A$2:$B$52,2,FALSE)</f>
        <v>55</v>
      </c>
      <c r="E3661">
        <v>77946</v>
      </c>
      <c r="F3661">
        <v>4</v>
      </c>
      <c r="G3661">
        <f t="shared" si="97"/>
        <v>77946</v>
      </c>
    </row>
    <row r="3662" spans="1:7" x14ac:dyDescent="0.3">
      <c r="A3662">
        <v>2012</v>
      </c>
      <c r="B3662" t="str">
        <f t="shared" si="96"/>
        <v>2012.5.55</v>
      </c>
      <c r="C3662" t="s">
        <v>67</v>
      </c>
      <c r="D3662">
        <f>VLOOKUP(C3662,[1]StateCodeMapping!$A$2:$B$52,2,FALSE)</f>
        <v>55</v>
      </c>
      <c r="E3662">
        <v>77946</v>
      </c>
      <c r="F3662">
        <v>5</v>
      </c>
      <c r="G3662">
        <f t="shared" si="97"/>
        <v>90417.360000000015</v>
      </c>
    </row>
    <row r="3663" spans="1:7" x14ac:dyDescent="0.3">
      <c r="A3663">
        <v>2012</v>
      </c>
      <c r="B3663" t="str">
        <f t="shared" si="96"/>
        <v>2012.6.55</v>
      </c>
      <c r="C3663" t="s">
        <v>67</v>
      </c>
      <c r="D3663">
        <f>VLOOKUP(C3663,[1]StateCodeMapping!$A$2:$B$52,2,FALSE)</f>
        <v>55</v>
      </c>
      <c r="E3663">
        <v>77946</v>
      </c>
      <c r="F3663">
        <v>6</v>
      </c>
      <c r="G3663">
        <f t="shared" si="97"/>
        <v>102888.72</v>
      </c>
    </row>
    <row r="3664" spans="1:7" x14ac:dyDescent="0.3">
      <c r="A3664">
        <v>2012</v>
      </c>
      <c r="B3664" t="str">
        <f t="shared" si="96"/>
        <v>2012.7.55</v>
      </c>
      <c r="C3664" t="s">
        <v>67</v>
      </c>
      <c r="D3664">
        <f>VLOOKUP(C3664,[1]StateCodeMapping!$A$2:$B$52,2,FALSE)</f>
        <v>55</v>
      </c>
      <c r="E3664">
        <v>77946</v>
      </c>
      <c r="F3664">
        <v>7</v>
      </c>
      <c r="G3664">
        <f t="shared" si="97"/>
        <v>115360.08</v>
      </c>
    </row>
    <row r="3665" spans="1:7" x14ac:dyDescent="0.3">
      <c r="A3665">
        <v>2012</v>
      </c>
      <c r="B3665" t="str">
        <f t="shared" si="96"/>
        <v>2012.8.55</v>
      </c>
      <c r="C3665" t="s">
        <v>67</v>
      </c>
      <c r="D3665">
        <f>VLOOKUP(C3665,[1]StateCodeMapping!$A$2:$B$52,2,FALSE)</f>
        <v>55</v>
      </c>
      <c r="E3665">
        <v>77946</v>
      </c>
      <c r="F3665">
        <v>8</v>
      </c>
      <c r="G3665">
        <f t="shared" si="97"/>
        <v>127831.44000000002</v>
      </c>
    </row>
    <row r="3666" spans="1:7" x14ac:dyDescent="0.3">
      <c r="A3666">
        <v>2012</v>
      </c>
      <c r="B3666" t="str">
        <f t="shared" si="96"/>
        <v>2012.1.56</v>
      </c>
      <c r="C3666" t="s">
        <v>68</v>
      </c>
      <c r="D3666">
        <f>VLOOKUP(C3666,[1]StateCodeMapping!$A$2:$B$52,2,FALSE)</f>
        <v>56</v>
      </c>
      <c r="E3666">
        <v>75998</v>
      </c>
      <c r="F3666">
        <v>1</v>
      </c>
      <c r="G3666">
        <f t="shared" si="97"/>
        <v>39518.959999999999</v>
      </c>
    </row>
    <row r="3667" spans="1:7" x14ac:dyDescent="0.3">
      <c r="A3667">
        <v>2012</v>
      </c>
      <c r="B3667" t="str">
        <f t="shared" si="96"/>
        <v>2012.2.56</v>
      </c>
      <c r="C3667" t="s">
        <v>68</v>
      </c>
      <c r="D3667">
        <f>VLOOKUP(C3667,[1]StateCodeMapping!$A$2:$B$52,2,FALSE)</f>
        <v>56</v>
      </c>
      <c r="E3667">
        <v>75998</v>
      </c>
      <c r="F3667">
        <v>2</v>
      </c>
      <c r="G3667">
        <f t="shared" si="97"/>
        <v>51678.640000000007</v>
      </c>
    </row>
    <row r="3668" spans="1:7" x14ac:dyDescent="0.3">
      <c r="A3668">
        <v>2012</v>
      </c>
      <c r="B3668" t="str">
        <f t="shared" si="96"/>
        <v>2012.3.56</v>
      </c>
      <c r="C3668" t="s">
        <v>68</v>
      </c>
      <c r="D3668">
        <f>VLOOKUP(C3668,[1]StateCodeMapping!$A$2:$B$52,2,FALSE)</f>
        <v>56</v>
      </c>
      <c r="E3668">
        <v>75998</v>
      </c>
      <c r="F3668">
        <v>3</v>
      </c>
      <c r="G3668">
        <f t="shared" si="97"/>
        <v>63838.320000000007</v>
      </c>
    </row>
    <row r="3669" spans="1:7" x14ac:dyDescent="0.3">
      <c r="A3669">
        <v>2012</v>
      </c>
      <c r="B3669" t="str">
        <f t="shared" si="96"/>
        <v>2012.4.56</v>
      </c>
      <c r="C3669" t="s">
        <v>68</v>
      </c>
      <c r="D3669">
        <f>VLOOKUP(C3669,[1]StateCodeMapping!$A$2:$B$52,2,FALSE)</f>
        <v>56</v>
      </c>
      <c r="E3669">
        <v>75998</v>
      </c>
      <c r="F3669">
        <v>4</v>
      </c>
      <c r="G3669">
        <f t="shared" si="97"/>
        <v>75998</v>
      </c>
    </row>
    <row r="3670" spans="1:7" x14ac:dyDescent="0.3">
      <c r="A3670">
        <v>2012</v>
      </c>
      <c r="B3670" t="str">
        <f t="shared" si="96"/>
        <v>2012.5.56</v>
      </c>
      <c r="C3670" t="s">
        <v>68</v>
      </c>
      <c r="D3670">
        <f>VLOOKUP(C3670,[1]StateCodeMapping!$A$2:$B$52,2,FALSE)</f>
        <v>56</v>
      </c>
      <c r="E3670">
        <v>75998</v>
      </c>
      <c r="F3670">
        <v>5</v>
      </c>
      <c r="G3670">
        <f t="shared" si="97"/>
        <v>88157.680000000008</v>
      </c>
    </row>
    <row r="3671" spans="1:7" x14ac:dyDescent="0.3">
      <c r="A3671">
        <v>2012</v>
      </c>
      <c r="B3671" t="str">
        <f t="shared" si="96"/>
        <v>2012.6.56</v>
      </c>
      <c r="C3671" t="s">
        <v>68</v>
      </c>
      <c r="D3671">
        <f>VLOOKUP(C3671,[1]StateCodeMapping!$A$2:$B$52,2,FALSE)</f>
        <v>56</v>
      </c>
      <c r="E3671">
        <v>75998</v>
      </c>
      <c r="F3671">
        <v>6</v>
      </c>
      <c r="G3671">
        <f t="shared" si="97"/>
        <v>100317.36</v>
      </c>
    </row>
    <row r="3672" spans="1:7" x14ac:dyDescent="0.3">
      <c r="A3672">
        <v>2012</v>
      </c>
      <c r="B3672" t="str">
        <f t="shared" si="96"/>
        <v>2012.7.56</v>
      </c>
      <c r="C3672" t="s">
        <v>68</v>
      </c>
      <c r="D3672">
        <f>VLOOKUP(C3672,[1]StateCodeMapping!$A$2:$B$52,2,FALSE)</f>
        <v>56</v>
      </c>
      <c r="E3672">
        <v>75998</v>
      </c>
      <c r="F3672">
        <v>7</v>
      </c>
      <c r="G3672">
        <f t="shared" si="97"/>
        <v>112477.04</v>
      </c>
    </row>
    <row r="3673" spans="1:7" x14ac:dyDescent="0.3">
      <c r="A3673">
        <v>2012</v>
      </c>
      <c r="B3673" t="str">
        <f t="shared" si="96"/>
        <v>2012.8.56</v>
      </c>
      <c r="C3673" t="s">
        <v>68</v>
      </c>
      <c r="D3673">
        <f>VLOOKUP(C3673,[1]StateCodeMapping!$A$2:$B$52,2,FALSE)</f>
        <v>56</v>
      </c>
      <c r="E3673">
        <v>75998</v>
      </c>
      <c r="F3673">
        <v>8</v>
      </c>
      <c r="G3673">
        <f t="shared" si="97"/>
        <v>124636.72000000002</v>
      </c>
    </row>
    <row r="3674" spans="1:7" x14ac:dyDescent="0.3">
      <c r="A3674">
        <v>2011</v>
      </c>
      <c r="B3674" t="str">
        <f t="shared" si="96"/>
        <v>2011.1.1</v>
      </c>
      <c r="C3674" t="s">
        <v>3</v>
      </c>
      <c r="D3674">
        <f>VLOOKUP(C3674,[1]StateCodeMapping!$A$2:$B$52,2,FALSE)</f>
        <v>1</v>
      </c>
      <c r="E3674">
        <v>64613</v>
      </c>
      <c r="F3674">
        <v>1</v>
      </c>
      <c r="G3674">
        <f t="shared" si="97"/>
        <v>33598.76</v>
      </c>
    </row>
    <row r="3675" spans="1:7" x14ac:dyDescent="0.3">
      <c r="A3675">
        <v>2011</v>
      </c>
      <c r="B3675" t="str">
        <f t="shared" si="96"/>
        <v>2011.2.1</v>
      </c>
      <c r="C3675" t="s">
        <v>3</v>
      </c>
      <c r="D3675">
        <f>VLOOKUP(C3675,[1]StateCodeMapping!$A$2:$B$52,2,FALSE)</f>
        <v>1</v>
      </c>
      <c r="E3675">
        <v>64613</v>
      </c>
      <c r="F3675">
        <v>2</v>
      </c>
      <c r="G3675">
        <f t="shared" si="97"/>
        <v>43936.840000000004</v>
      </c>
    </row>
    <row r="3676" spans="1:7" x14ac:dyDescent="0.3">
      <c r="A3676">
        <v>2011</v>
      </c>
      <c r="B3676" t="str">
        <f t="shared" si="96"/>
        <v>2011.3.1</v>
      </c>
      <c r="C3676" t="s">
        <v>3</v>
      </c>
      <c r="D3676">
        <f>VLOOKUP(C3676,[1]StateCodeMapping!$A$2:$B$52,2,FALSE)</f>
        <v>1</v>
      </c>
      <c r="E3676">
        <v>64613</v>
      </c>
      <c r="F3676">
        <v>3</v>
      </c>
      <c r="G3676">
        <f t="shared" si="97"/>
        <v>54274.920000000006</v>
      </c>
    </row>
    <row r="3677" spans="1:7" x14ac:dyDescent="0.3">
      <c r="A3677">
        <v>2011</v>
      </c>
      <c r="B3677" t="str">
        <f t="shared" si="96"/>
        <v>2011.4.1</v>
      </c>
      <c r="C3677" t="s">
        <v>3</v>
      </c>
      <c r="D3677">
        <f>VLOOKUP(C3677,[1]StateCodeMapping!$A$2:$B$52,2,FALSE)</f>
        <v>1</v>
      </c>
      <c r="E3677">
        <v>64613</v>
      </c>
      <c r="F3677">
        <v>4</v>
      </c>
      <c r="G3677">
        <f t="shared" si="97"/>
        <v>64613</v>
      </c>
    </row>
    <row r="3678" spans="1:7" x14ac:dyDescent="0.3">
      <c r="A3678">
        <v>2011</v>
      </c>
      <c r="B3678" t="str">
        <f t="shared" si="96"/>
        <v>2011.5.1</v>
      </c>
      <c r="C3678" t="s">
        <v>3</v>
      </c>
      <c r="D3678">
        <f>VLOOKUP(C3678,[1]StateCodeMapping!$A$2:$B$52,2,FALSE)</f>
        <v>1</v>
      </c>
      <c r="E3678">
        <v>64613</v>
      </c>
      <c r="F3678">
        <v>5</v>
      </c>
      <c r="G3678">
        <f t="shared" si="97"/>
        <v>74951.080000000016</v>
      </c>
    </row>
    <row r="3679" spans="1:7" x14ac:dyDescent="0.3">
      <c r="A3679">
        <v>2011</v>
      </c>
      <c r="B3679" t="str">
        <f t="shared" si="96"/>
        <v>2011.6.1</v>
      </c>
      <c r="C3679" t="s">
        <v>3</v>
      </c>
      <c r="D3679">
        <f>VLOOKUP(C3679,[1]StateCodeMapping!$A$2:$B$52,2,FALSE)</f>
        <v>1</v>
      </c>
      <c r="E3679">
        <v>64613</v>
      </c>
      <c r="F3679">
        <v>6</v>
      </c>
      <c r="G3679">
        <f t="shared" si="97"/>
        <v>85289.16</v>
      </c>
    </row>
    <row r="3680" spans="1:7" x14ac:dyDescent="0.3">
      <c r="A3680">
        <v>2011</v>
      </c>
      <c r="B3680" t="str">
        <f t="shared" si="96"/>
        <v>2011.7.1</v>
      </c>
      <c r="C3680" t="s">
        <v>3</v>
      </c>
      <c r="D3680">
        <f>VLOOKUP(C3680,[1]StateCodeMapping!$A$2:$B$52,2,FALSE)</f>
        <v>1</v>
      </c>
      <c r="E3680">
        <v>64613</v>
      </c>
      <c r="F3680">
        <v>7</v>
      </c>
      <c r="G3680">
        <f t="shared" si="97"/>
        <v>95627.24</v>
      </c>
    </row>
    <row r="3681" spans="1:7" x14ac:dyDescent="0.3">
      <c r="A3681">
        <v>2011</v>
      </c>
      <c r="B3681" t="str">
        <f t="shared" si="96"/>
        <v>2011.8.1</v>
      </c>
      <c r="C3681" t="s">
        <v>3</v>
      </c>
      <c r="D3681">
        <f>VLOOKUP(C3681,[1]StateCodeMapping!$A$2:$B$52,2,FALSE)</f>
        <v>1</v>
      </c>
      <c r="E3681">
        <v>64613</v>
      </c>
      <c r="F3681">
        <v>8</v>
      </c>
      <c r="G3681">
        <f t="shared" si="97"/>
        <v>105965.32</v>
      </c>
    </row>
    <row r="3682" spans="1:7" x14ac:dyDescent="0.3">
      <c r="A3682">
        <v>2011</v>
      </c>
      <c r="B3682" t="str">
        <f t="shared" si="96"/>
        <v>2011.1.2</v>
      </c>
      <c r="C3682" t="s">
        <v>21</v>
      </c>
      <c r="D3682">
        <f>VLOOKUP(C3682,[1]StateCodeMapping!$A$2:$B$52,2,FALSE)</f>
        <v>2</v>
      </c>
      <c r="E3682">
        <v>84350</v>
      </c>
      <c r="F3682">
        <v>1</v>
      </c>
      <c r="G3682">
        <f t="shared" si="97"/>
        <v>43862</v>
      </c>
    </row>
    <row r="3683" spans="1:7" x14ac:dyDescent="0.3">
      <c r="A3683">
        <v>2011</v>
      </c>
      <c r="B3683" t="str">
        <f t="shared" si="96"/>
        <v>2011.2.2</v>
      </c>
      <c r="C3683" t="s">
        <v>21</v>
      </c>
      <c r="D3683">
        <f>VLOOKUP(C3683,[1]StateCodeMapping!$A$2:$B$52,2,FALSE)</f>
        <v>2</v>
      </c>
      <c r="E3683">
        <v>84350</v>
      </c>
      <c r="F3683">
        <v>2</v>
      </c>
      <c r="G3683">
        <f t="shared" si="97"/>
        <v>57358.000000000007</v>
      </c>
    </row>
    <row r="3684" spans="1:7" x14ac:dyDescent="0.3">
      <c r="A3684">
        <v>2011</v>
      </c>
      <c r="B3684" t="str">
        <f t="shared" si="96"/>
        <v>2011.3.2</v>
      </c>
      <c r="C3684" t="s">
        <v>21</v>
      </c>
      <c r="D3684">
        <f>VLOOKUP(C3684,[1]StateCodeMapping!$A$2:$B$52,2,FALSE)</f>
        <v>2</v>
      </c>
      <c r="E3684">
        <v>84350</v>
      </c>
      <c r="F3684">
        <v>3</v>
      </c>
      <c r="G3684">
        <f t="shared" si="97"/>
        <v>70854</v>
      </c>
    </row>
    <row r="3685" spans="1:7" x14ac:dyDescent="0.3">
      <c r="A3685">
        <v>2011</v>
      </c>
      <c r="B3685" t="str">
        <f t="shared" si="96"/>
        <v>2011.4.2</v>
      </c>
      <c r="C3685" t="s">
        <v>21</v>
      </c>
      <c r="D3685">
        <f>VLOOKUP(C3685,[1]StateCodeMapping!$A$2:$B$52,2,FALSE)</f>
        <v>2</v>
      </c>
      <c r="E3685">
        <v>84350</v>
      </c>
      <c r="F3685">
        <v>4</v>
      </c>
      <c r="G3685">
        <f t="shared" si="97"/>
        <v>84350</v>
      </c>
    </row>
    <row r="3686" spans="1:7" x14ac:dyDescent="0.3">
      <c r="A3686">
        <v>2011</v>
      </c>
      <c r="B3686" t="str">
        <f t="shared" si="96"/>
        <v>2011.5.2</v>
      </c>
      <c r="C3686" t="s">
        <v>21</v>
      </c>
      <c r="D3686">
        <f>VLOOKUP(C3686,[1]StateCodeMapping!$A$2:$B$52,2,FALSE)</f>
        <v>2</v>
      </c>
      <c r="E3686">
        <v>84350</v>
      </c>
      <c r="F3686">
        <v>5</v>
      </c>
      <c r="G3686">
        <f t="shared" si="97"/>
        <v>97846.000000000015</v>
      </c>
    </row>
    <row r="3687" spans="1:7" x14ac:dyDescent="0.3">
      <c r="A3687">
        <v>2011</v>
      </c>
      <c r="B3687" t="str">
        <f t="shared" si="96"/>
        <v>2011.6.2</v>
      </c>
      <c r="C3687" t="s">
        <v>21</v>
      </c>
      <c r="D3687">
        <f>VLOOKUP(C3687,[1]StateCodeMapping!$A$2:$B$52,2,FALSE)</f>
        <v>2</v>
      </c>
      <c r="E3687">
        <v>84350</v>
      </c>
      <c r="F3687">
        <v>6</v>
      </c>
      <c r="G3687">
        <f t="shared" si="97"/>
        <v>111342</v>
      </c>
    </row>
    <row r="3688" spans="1:7" x14ac:dyDescent="0.3">
      <c r="A3688">
        <v>2011</v>
      </c>
      <c r="B3688" t="str">
        <f t="shared" si="96"/>
        <v>2011.7.2</v>
      </c>
      <c r="C3688" t="s">
        <v>21</v>
      </c>
      <c r="D3688">
        <f>VLOOKUP(C3688,[1]StateCodeMapping!$A$2:$B$52,2,FALSE)</f>
        <v>2</v>
      </c>
      <c r="E3688">
        <v>84350</v>
      </c>
      <c r="F3688">
        <v>7</v>
      </c>
      <c r="G3688">
        <f t="shared" si="97"/>
        <v>124838</v>
      </c>
    </row>
    <row r="3689" spans="1:7" x14ac:dyDescent="0.3">
      <c r="A3689">
        <v>2011</v>
      </c>
      <c r="B3689" t="str">
        <f t="shared" si="96"/>
        <v>2011.8.2</v>
      </c>
      <c r="C3689" t="s">
        <v>21</v>
      </c>
      <c r="D3689">
        <f>VLOOKUP(C3689,[1]StateCodeMapping!$A$2:$B$52,2,FALSE)</f>
        <v>2</v>
      </c>
      <c r="E3689">
        <v>84350</v>
      </c>
      <c r="F3689">
        <v>8</v>
      </c>
      <c r="G3689">
        <f t="shared" si="97"/>
        <v>138334</v>
      </c>
    </row>
    <row r="3690" spans="1:7" x14ac:dyDescent="0.3">
      <c r="A3690">
        <v>2011</v>
      </c>
      <c r="B3690" t="str">
        <f t="shared" si="96"/>
        <v>2011.1.4</v>
      </c>
      <c r="C3690" t="s">
        <v>25</v>
      </c>
      <c r="D3690">
        <f>VLOOKUP(C3690,[1]StateCodeMapping!$A$2:$B$52,2,FALSE)</f>
        <v>4</v>
      </c>
      <c r="E3690">
        <v>70110</v>
      </c>
      <c r="F3690">
        <v>1</v>
      </c>
      <c r="G3690">
        <f t="shared" si="97"/>
        <v>36457.200000000004</v>
      </c>
    </row>
    <row r="3691" spans="1:7" x14ac:dyDescent="0.3">
      <c r="A3691">
        <v>2011</v>
      </c>
      <c r="B3691" t="str">
        <f t="shared" si="96"/>
        <v>2011.2.4</v>
      </c>
      <c r="C3691" t="s">
        <v>25</v>
      </c>
      <c r="D3691">
        <f>VLOOKUP(C3691,[1]StateCodeMapping!$A$2:$B$52,2,FALSE)</f>
        <v>4</v>
      </c>
      <c r="E3691">
        <v>70110</v>
      </c>
      <c r="F3691">
        <v>2</v>
      </c>
      <c r="G3691">
        <f t="shared" si="97"/>
        <v>47674.8</v>
      </c>
    </row>
    <row r="3692" spans="1:7" x14ac:dyDescent="0.3">
      <c r="A3692">
        <v>2011</v>
      </c>
      <c r="B3692" t="str">
        <f t="shared" si="96"/>
        <v>2011.3.4</v>
      </c>
      <c r="C3692" t="s">
        <v>25</v>
      </c>
      <c r="D3692">
        <f>VLOOKUP(C3692,[1]StateCodeMapping!$A$2:$B$52,2,FALSE)</f>
        <v>4</v>
      </c>
      <c r="E3692">
        <v>70110</v>
      </c>
      <c r="F3692">
        <v>3</v>
      </c>
      <c r="G3692">
        <f t="shared" si="97"/>
        <v>58892.400000000009</v>
      </c>
    </row>
    <row r="3693" spans="1:7" x14ac:dyDescent="0.3">
      <c r="A3693">
        <v>2011</v>
      </c>
      <c r="B3693" t="str">
        <f t="shared" si="96"/>
        <v>2011.4.4</v>
      </c>
      <c r="C3693" t="s">
        <v>25</v>
      </c>
      <c r="D3693">
        <f>VLOOKUP(C3693,[1]StateCodeMapping!$A$2:$B$52,2,FALSE)</f>
        <v>4</v>
      </c>
      <c r="E3693">
        <v>70110</v>
      </c>
      <c r="F3693">
        <v>4</v>
      </c>
      <c r="G3693">
        <f t="shared" si="97"/>
        <v>70110</v>
      </c>
    </row>
    <row r="3694" spans="1:7" x14ac:dyDescent="0.3">
      <c r="A3694">
        <v>2011</v>
      </c>
      <c r="B3694" t="str">
        <f t="shared" si="96"/>
        <v>2011.5.4</v>
      </c>
      <c r="C3694" t="s">
        <v>25</v>
      </c>
      <c r="D3694">
        <f>VLOOKUP(C3694,[1]StateCodeMapping!$A$2:$B$52,2,FALSE)</f>
        <v>4</v>
      </c>
      <c r="E3694">
        <v>70110</v>
      </c>
      <c r="F3694">
        <v>5</v>
      </c>
      <c r="G3694">
        <f t="shared" si="97"/>
        <v>81327.600000000006</v>
      </c>
    </row>
    <row r="3695" spans="1:7" x14ac:dyDescent="0.3">
      <c r="A3695">
        <v>2011</v>
      </c>
      <c r="B3695" t="str">
        <f t="shared" si="96"/>
        <v>2011.6.4</v>
      </c>
      <c r="C3695" t="s">
        <v>25</v>
      </c>
      <c r="D3695">
        <f>VLOOKUP(C3695,[1]StateCodeMapping!$A$2:$B$52,2,FALSE)</f>
        <v>4</v>
      </c>
      <c r="E3695">
        <v>70110</v>
      </c>
      <c r="F3695">
        <v>6</v>
      </c>
      <c r="G3695">
        <f t="shared" si="97"/>
        <v>92545.2</v>
      </c>
    </row>
    <row r="3696" spans="1:7" x14ac:dyDescent="0.3">
      <c r="A3696">
        <v>2011</v>
      </c>
      <c r="B3696" t="str">
        <f t="shared" si="96"/>
        <v>2011.7.4</v>
      </c>
      <c r="C3696" t="s">
        <v>25</v>
      </c>
      <c r="D3696">
        <f>VLOOKUP(C3696,[1]StateCodeMapping!$A$2:$B$52,2,FALSE)</f>
        <v>4</v>
      </c>
      <c r="E3696">
        <v>70110</v>
      </c>
      <c r="F3696">
        <v>7</v>
      </c>
      <c r="G3696">
        <f t="shared" si="97"/>
        <v>103762.8</v>
      </c>
    </row>
    <row r="3697" spans="1:7" x14ac:dyDescent="0.3">
      <c r="A3697">
        <v>2011</v>
      </c>
      <c r="B3697" t="str">
        <f t="shared" si="96"/>
        <v>2011.8.4</v>
      </c>
      <c r="C3697" t="s">
        <v>25</v>
      </c>
      <c r="D3697">
        <f>VLOOKUP(C3697,[1]StateCodeMapping!$A$2:$B$52,2,FALSE)</f>
        <v>4</v>
      </c>
      <c r="E3697">
        <v>70110</v>
      </c>
      <c r="F3697">
        <v>8</v>
      </c>
      <c r="G3697">
        <f t="shared" si="97"/>
        <v>114980.40000000001</v>
      </c>
    </row>
    <row r="3698" spans="1:7" x14ac:dyDescent="0.3">
      <c r="A3698">
        <v>2011</v>
      </c>
      <c r="B3698" t="str">
        <f t="shared" si="96"/>
        <v>2011.1.5</v>
      </c>
      <c r="C3698" t="s">
        <v>26</v>
      </c>
      <c r="D3698">
        <f>VLOOKUP(C3698,[1]StateCodeMapping!$A$2:$B$52,2,FALSE)</f>
        <v>5</v>
      </c>
      <c r="E3698">
        <v>56595</v>
      </c>
      <c r="F3698">
        <v>1</v>
      </c>
      <c r="G3698">
        <f t="shared" si="97"/>
        <v>29429.4</v>
      </c>
    </row>
    <row r="3699" spans="1:7" x14ac:dyDescent="0.3">
      <c r="A3699">
        <v>2011</v>
      </c>
      <c r="B3699" t="str">
        <f t="shared" si="96"/>
        <v>2011.2.5</v>
      </c>
      <c r="C3699" t="s">
        <v>26</v>
      </c>
      <c r="D3699">
        <f>VLOOKUP(C3699,[1]StateCodeMapping!$A$2:$B$52,2,FALSE)</f>
        <v>5</v>
      </c>
      <c r="E3699">
        <v>56595</v>
      </c>
      <c r="F3699">
        <v>2</v>
      </c>
      <c r="G3699">
        <f t="shared" si="97"/>
        <v>38484.600000000006</v>
      </c>
    </row>
    <row r="3700" spans="1:7" x14ac:dyDescent="0.3">
      <c r="A3700">
        <v>2011</v>
      </c>
      <c r="B3700" t="str">
        <f t="shared" si="96"/>
        <v>2011.3.5</v>
      </c>
      <c r="C3700" t="s">
        <v>26</v>
      </c>
      <c r="D3700">
        <f>VLOOKUP(C3700,[1]StateCodeMapping!$A$2:$B$52,2,FALSE)</f>
        <v>5</v>
      </c>
      <c r="E3700">
        <v>56595</v>
      </c>
      <c r="F3700">
        <v>3</v>
      </c>
      <c r="G3700">
        <f t="shared" si="97"/>
        <v>47539.8</v>
      </c>
    </row>
    <row r="3701" spans="1:7" x14ac:dyDescent="0.3">
      <c r="A3701">
        <v>2011</v>
      </c>
      <c r="B3701" t="str">
        <f t="shared" si="96"/>
        <v>2011.4.5</v>
      </c>
      <c r="C3701" t="s">
        <v>26</v>
      </c>
      <c r="D3701">
        <f>VLOOKUP(C3701,[1]StateCodeMapping!$A$2:$B$52,2,FALSE)</f>
        <v>5</v>
      </c>
      <c r="E3701">
        <v>56595</v>
      </c>
      <c r="F3701">
        <v>4</v>
      </c>
      <c r="G3701">
        <f t="shared" si="97"/>
        <v>56595</v>
      </c>
    </row>
    <row r="3702" spans="1:7" x14ac:dyDescent="0.3">
      <c r="A3702">
        <v>2011</v>
      </c>
      <c r="B3702" t="str">
        <f t="shared" si="96"/>
        <v>2011.5.5</v>
      </c>
      <c r="C3702" t="s">
        <v>26</v>
      </c>
      <c r="D3702">
        <f>VLOOKUP(C3702,[1]StateCodeMapping!$A$2:$B$52,2,FALSE)</f>
        <v>5</v>
      </c>
      <c r="E3702">
        <v>56595</v>
      </c>
      <c r="F3702">
        <v>5</v>
      </c>
      <c r="G3702">
        <f t="shared" si="97"/>
        <v>65650.200000000012</v>
      </c>
    </row>
    <row r="3703" spans="1:7" x14ac:dyDescent="0.3">
      <c r="A3703">
        <v>2011</v>
      </c>
      <c r="B3703" t="str">
        <f t="shared" si="96"/>
        <v>2011.6.5</v>
      </c>
      <c r="C3703" t="s">
        <v>26</v>
      </c>
      <c r="D3703">
        <f>VLOOKUP(C3703,[1]StateCodeMapping!$A$2:$B$52,2,FALSE)</f>
        <v>5</v>
      </c>
      <c r="E3703">
        <v>56595</v>
      </c>
      <c r="F3703">
        <v>6</v>
      </c>
      <c r="G3703">
        <f t="shared" si="97"/>
        <v>74705.400000000009</v>
      </c>
    </row>
    <row r="3704" spans="1:7" x14ac:dyDescent="0.3">
      <c r="A3704">
        <v>2011</v>
      </c>
      <c r="B3704" t="str">
        <f t="shared" si="96"/>
        <v>2011.7.5</v>
      </c>
      <c r="C3704" t="s">
        <v>26</v>
      </c>
      <c r="D3704">
        <f>VLOOKUP(C3704,[1]StateCodeMapping!$A$2:$B$52,2,FALSE)</f>
        <v>5</v>
      </c>
      <c r="E3704">
        <v>56595</v>
      </c>
      <c r="F3704">
        <v>7</v>
      </c>
      <c r="G3704">
        <f t="shared" si="97"/>
        <v>83760.600000000006</v>
      </c>
    </row>
    <row r="3705" spans="1:7" x14ac:dyDescent="0.3">
      <c r="A3705">
        <v>2011</v>
      </c>
      <c r="B3705" t="str">
        <f t="shared" si="96"/>
        <v>2011.8.5</v>
      </c>
      <c r="C3705" t="s">
        <v>26</v>
      </c>
      <c r="D3705">
        <f>VLOOKUP(C3705,[1]StateCodeMapping!$A$2:$B$52,2,FALSE)</f>
        <v>5</v>
      </c>
      <c r="E3705">
        <v>56595</v>
      </c>
      <c r="F3705">
        <v>8</v>
      </c>
      <c r="G3705">
        <f t="shared" si="97"/>
        <v>92815.8</v>
      </c>
    </row>
    <row r="3706" spans="1:7" x14ac:dyDescent="0.3">
      <c r="A3706">
        <v>2011</v>
      </c>
      <c r="B3706" t="str">
        <f t="shared" si="96"/>
        <v>2011.1.6</v>
      </c>
      <c r="C3706" t="s">
        <v>27</v>
      </c>
      <c r="D3706">
        <f>VLOOKUP(C3706,[1]StateCodeMapping!$A$2:$B$52,2,FALSE)</f>
        <v>6</v>
      </c>
      <c r="E3706">
        <v>79704</v>
      </c>
      <c r="F3706">
        <v>1</v>
      </c>
      <c r="G3706">
        <f t="shared" si="97"/>
        <v>41446.080000000002</v>
      </c>
    </row>
    <row r="3707" spans="1:7" x14ac:dyDescent="0.3">
      <c r="A3707">
        <v>2011</v>
      </c>
      <c r="B3707" t="str">
        <f t="shared" si="96"/>
        <v>2011.2.6</v>
      </c>
      <c r="C3707" t="s">
        <v>27</v>
      </c>
      <c r="D3707">
        <f>VLOOKUP(C3707,[1]StateCodeMapping!$A$2:$B$52,2,FALSE)</f>
        <v>6</v>
      </c>
      <c r="E3707">
        <v>79704</v>
      </c>
      <c r="F3707">
        <v>2</v>
      </c>
      <c r="G3707">
        <f t="shared" si="97"/>
        <v>54198.720000000001</v>
      </c>
    </row>
    <row r="3708" spans="1:7" x14ac:dyDescent="0.3">
      <c r="A3708">
        <v>2011</v>
      </c>
      <c r="B3708" t="str">
        <f t="shared" si="96"/>
        <v>2011.3.6</v>
      </c>
      <c r="C3708" t="s">
        <v>27</v>
      </c>
      <c r="D3708">
        <f>VLOOKUP(C3708,[1]StateCodeMapping!$A$2:$B$52,2,FALSE)</f>
        <v>6</v>
      </c>
      <c r="E3708">
        <v>79704</v>
      </c>
      <c r="F3708">
        <v>3</v>
      </c>
      <c r="G3708">
        <f t="shared" si="97"/>
        <v>66951.360000000001</v>
      </c>
    </row>
    <row r="3709" spans="1:7" x14ac:dyDescent="0.3">
      <c r="A3709">
        <v>2011</v>
      </c>
      <c r="B3709" t="str">
        <f t="shared" si="96"/>
        <v>2011.4.6</v>
      </c>
      <c r="C3709" t="s">
        <v>27</v>
      </c>
      <c r="D3709">
        <f>VLOOKUP(C3709,[1]StateCodeMapping!$A$2:$B$52,2,FALSE)</f>
        <v>6</v>
      </c>
      <c r="E3709">
        <v>79704</v>
      </c>
      <c r="F3709">
        <v>4</v>
      </c>
      <c r="G3709">
        <f t="shared" si="97"/>
        <v>79704</v>
      </c>
    </row>
    <row r="3710" spans="1:7" x14ac:dyDescent="0.3">
      <c r="A3710">
        <v>2011</v>
      </c>
      <c r="B3710" t="str">
        <f t="shared" si="96"/>
        <v>2011.5.6</v>
      </c>
      <c r="C3710" t="s">
        <v>27</v>
      </c>
      <c r="D3710">
        <f>VLOOKUP(C3710,[1]StateCodeMapping!$A$2:$B$52,2,FALSE)</f>
        <v>6</v>
      </c>
      <c r="E3710">
        <v>79704</v>
      </c>
      <c r="F3710">
        <v>5</v>
      </c>
      <c r="G3710">
        <f t="shared" si="97"/>
        <v>92456.640000000014</v>
      </c>
    </row>
    <row r="3711" spans="1:7" x14ac:dyDescent="0.3">
      <c r="A3711">
        <v>2011</v>
      </c>
      <c r="B3711" t="str">
        <f t="shared" si="96"/>
        <v>2011.6.6</v>
      </c>
      <c r="C3711" t="s">
        <v>27</v>
      </c>
      <c r="D3711">
        <f>VLOOKUP(C3711,[1]StateCodeMapping!$A$2:$B$52,2,FALSE)</f>
        <v>6</v>
      </c>
      <c r="E3711">
        <v>79704</v>
      </c>
      <c r="F3711">
        <v>6</v>
      </c>
      <c r="G3711">
        <f t="shared" si="97"/>
        <v>105209.28</v>
      </c>
    </row>
    <row r="3712" spans="1:7" x14ac:dyDescent="0.3">
      <c r="A3712">
        <v>2011</v>
      </c>
      <c r="B3712" t="str">
        <f t="shared" si="96"/>
        <v>2011.7.6</v>
      </c>
      <c r="C3712" t="s">
        <v>27</v>
      </c>
      <c r="D3712">
        <f>VLOOKUP(C3712,[1]StateCodeMapping!$A$2:$B$52,2,FALSE)</f>
        <v>6</v>
      </c>
      <c r="E3712">
        <v>79704</v>
      </c>
      <c r="F3712">
        <v>7</v>
      </c>
      <c r="G3712">
        <f t="shared" si="97"/>
        <v>117961.92</v>
      </c>
    </row>
    <row r="3713" spans="1:7" x14ac:dyDescent="0.3">
      <c r="A3713">
        <v>2011</v>
      </c>
      <c r="B3713" t="str">
        <f t="shared" si="96"/>
        <v>2011.8.6</v>
      </c>
      <c r="C3713" t="s">
        <v>27</v>
      </c>
      <c r="D3713">
        <f>VLOOKUP(C3713,[1]StateCodeMapping!$A$2:$B$52,2,FALSE)</f>
        <v>6</v>
      </c>
      <c r="E3713">
        <v>79704</v>
      </c>
      <c r="F3713">
        <v>8</v>
      </c>
      <c r="G3713">
        <f t="shared" si="97"/>
        <v>130714.56000000001</v>
      </c>
    </row>
    <row r="3714" spans="1:7" x14ac:dyDescent="0.3">
      <c r="A3714">
        <v>2011</v>
      </c>
      <c r="B3714" t="str">
        <f t="shared" ref="B3714:B3777" si="98">A3714&amp;"."&amp;F3714&amp;"."&amp;D3714</f>
        <v>2011.1.8</v>
      </c>
      <c r="C3714" t="s">
        <v>28</v>
      </c>
      <c r="D3714">
        <f>VLOOKUP(C3714,[1]StateCodeMapping!$A$2:$B$52,2,FALSE)</f>
        <v>8</v>
      </c>
      <c r="E3714">
        <v>80519</v>
      </c>
      <c r="F3714">
        <v>1</v>
      </c>
      <c r="G3714">
        <f t="shared" ref="G3714:G3777" si="99">E3714*(0.52+(F3714-1)*0.16)</f>
        <v>41869.880000000005</v>
      </c>
    </row>
    <row r="3715" spans="1:7" x14ac:dyDescent="0.3">
      <c r="A3715">
        <v>2011</v>
      </c>
      <c r="B3715" t="str">
        <f t="shared" si="98"/>
        <v>2011.2.8</v>
      </c>
      <c r="C3715" t="s">
        <v>28</v>
      </c>
      <c r="D3715">
        <f>VLOOKUP(C3715,[1]StateCodeMapping!$A$2:$B$52,2,FALSE)</f>
        <v>8</v>
      </c>
      <c r="E3715">
        <v>80519</v>
      </c>
      <c r="F3715">
        <v>2</v>
      </c>
      <c r="G3715">
        <f t="shared" si="99"/>
        <v>54752.920000000006</v>
      </c>
    </row>
    <row r="3716" spans="1:7" x14ac:dyDescent="0.3">
      <c r="A3716">
        <v>2011</v>
      </c>
      <c r="B3716" t="str">
        <f t="shared" si="98"/>
        <v>2011.3.8</v>
      </c>
      <c r="C3716" t="s">
        <v>28</v>
      </c>
      <c r="D3716">
        <f>VLOOKUP(C3716,[1]StateCodeMapping!$A$2:$B$52,2,FALSE)</f>
        <v>8</v>
      </c>
      <c r="E3716">
        <v>80519</v>
      </c>
      <c r="F3716">
        <v>3</v>
      </c>
      <c r="G3716">
        <f t="shared" si="99"/>
        <v>67635.960000000006</v>
      </c>
    </row>
    <row r="3717" spans="1:7" x14ac:dyDescent="0.3">
      <c r="A3717">
        <v>2011</v>
      </c>
      <c r="B3717" t="str">
        <f t="shared" si="98"/>
        <v>2011.4.8</v>
      </c>
      <c r="C3717" t="s">
        <v>28</v>
      </c>
      <c r="D3717">
        <f>VLOOKUP(C3717,[1]StateCodeMapping!$A$2:$B$52,2,FALSE)</f>
        <v>8</v>
      </c>
      <c r="E3717">
        <v>80519</v>
      </c>
      <c r="F3717">
        <v>4</v>
      </c>
      <c r="G3717">
        <f t="shared" si="99"/>
        <v>80519</v>
      </c>
    </row>
    <row r="3718" spans="1:7" x14ac:dyDescent="0.3">
      <c r="A3718">
        <v>2011</v>
      </c>
      <c r="B3718" t="str">
        <f t="shared" si="98"/>
        <v>2011.5.8</v>
      </c>
      <c r="C3718" t="s">
        <v>28</v>
      </c>
      <c r="D3718">
        <f>VLOOKUP(C3718,[1]StateCodeMapping!$A$2:$B$52,2,FALSE)</f>
        <v>8</v>
      </c>
      <c r="E3718">
        <v>80519</v>
      </c>
      <c r="F3718">
        <v>5</v>
      </c>
      <c r="G3718">
        <f t="shared" si="99"/>
        <v>93402.040000000008</v>
      </c>
    </row>
    <row r="3719" spans="1:7" x14ac:dyDescent="0.3">
      <c r="A3719">
        <v>2011</v>
      </c>
      <c r="B3719" t="str">
        <f t="shared" si="98"/>
        <v>2011.6.8</v>
      </c>
      <c r="C3719" t="s">
        <v>28</v>
      </c>
      <c r="D3719">
        <f>VLOOKUP(C3719,[1]StateCodeMapping!$A$2:$B$52,2,FALSE)</f>
        <v>8</v>
      </c>
      <c r="E3719">
        <v>80519</v>
      </c>
      <c r="F3719">
        <v>6</v>
      </c>
      <c r="G3719">
        <f t="shared" si="99"/>
        <v>106285.08</v>
      </c>
    </row>
    <row r="3720" spans="1:7" x14ac:dyDescent="0.3">
      <c r="A3720">
        <v>2011</v>
      </c>
      <c r="B3720" t="str">
        <f t="shared" si="98"/>
        <v>2011.7.8</v>
      </c>
      <c r="C3720" t="s">
        <v>28</v>
      </c>
      <c r="D3720">
        <f>VLOOKUP(C3720,[1]StateCodeMapping!$A$2:$B$52,2,FALSE)</f>
        <v>8</v>
      </c>
      <c r="E3720">
        <v>80519</v>
      </c>
      <c r="F3720">
        <v>7</v>
      </c>
      <c r="G3720">
        <f t="shared" si="99"/>
        <v>119168.12</v>
      </c>
    </row>
    <row r="3721" spans="1:7" x14ac:dyDescent="0.3">
      <c r="A3721">
        <v>2011</v>
      </c>
      <c r="B3721" t="str">
        <f t="shared" si="98"/>
        <v>2011.8.8</v>
      </c>
      <c r="C3721" t="s">
        <v>28</v>
      </c>
      <c r="D3721">
        <f>VLOOKUP(C3721,[1]StateCodeMapping!$A$2:$B$52,2,FALSE)</f>
        <v>8</v>
      </c>
      <c r="E3721">
        <v>80519</v>
      </c>
      <c r="F3721">
        <v>8</v>
      </c>
      <c r="G3721">
        <f t="shared" si="99"/>
        <v>132051.16</v>
      </c>
    </row>
    <row r="3722" spans="1:7" x14ac:dyDescent="0.3">
      <c r="A3722">
        <v>2011</v>
      </c>
      <c r="B3722" t="str">
        <f t="shared" si="98"/>
        <v>2011.1.9</v>
      </c>
      <c r="C3722" t="s">
        <v>4</v>
      </c>
      <c r="D3722">
        <f>VLOOKUP(C3722,[1]StateCodeMapping!$A$2:$B$52,2,FALSE)</f>
        <v>9</v>
      </c>
      <c r="E3722">
        <v>101643</v>
      </c>
      <c r="F3722">
        <v>1</v>
      </c>
      <c r="G3722">
        <f t="shared" si="99"/>
        <v>52854.36</v>
      </c>
    </row>
    <row r="3723" spans="1:7" x14ac:dyDescent="0.3">
      <c r="A3723">
        <v>2011</v>
      </c>
      <c r="B3723" t="str">
        <f t="shared" si="98"/>
        <v>2011.2.9</v>
      </c>
      <c r="C3723" t="s">
        <v>4</v>
      </c>
      <c r="D3723">
        <f>VLOOKUP(C3723,[1]StateCodeMapping!$A$2:$B$52,2,FALSE)</f>
        <v>9</v>
      </c>
      <c r="E3723">
        <v>101643</v>
      </c>
      <c r="F3723">
        <v>2</v>
      </c>
      <c r="G3723">
        <f t="shared" si="99"/>
        <v>69117.240000000005</v>
      </c>
    </row>
    <row r="3724" spans="1:7" x14ac:dyDescent="0.3">
      <c r="A3724">
        <v>2011</v>
      </c>
      <c r="B3724" t="str">
        <f t="shared" si="98"/>
        <v>2011.3.9</v>
      </c>
      <c r="C3724" t="s">
        <v>4</v>
      </c>
      <c r="D3724">
        <f>VLOOKUP(C3724,[1]StateCodeMapping!$A$2:$B$52,2,FALSE)</f>
        <v>9</v>
      </c>
      <c r="E3724">
        <v>101643</v>
      </c>
      <c r="F3724">
        <v>3</v>
      </c>
      <c r="G3724">
        <f t="shared" si="99"/>
        <v>85380.12000000001</v>
      </c>
    </row>
    <row r="3725" spans="1:7" x14ac:dyDescent="0.3">
      <c r="A3725">
        <v>2011</v>
      </c>
      <c r="B3725" t="str">
        <f t="shared" si="98"/>
        <v>2011.4.9</v>
      </c>
      <c r="C3725" t="s">
        <v>4</v>
      </c>
      <c r="D3725">
        <f>VLOOKUP(C3725,[1]StateCodeMapping!$A$2:$B$52,2,FALSE)</f>
        <v>9</v>
      </c>
      <c r="E3725">
        <v>101643</v>
      </c>
      <c r="F3725">
        <v>4</v>
      </c>
      <c r="G3725">
        <f t="shared" si="99"/>
        <v>101643</v>
      </c>
    </row>
    <row r="3726" spans="1:7" x14ac:dyDescent="0.3">
      <c r="A3726">
        <v>2011</v>
      </c>
      <c r="B3726" t="str">
        <f t="shared" si="98"/>
        <v>2011.5.9</v>
      </c>
      <c r="C3726" t="s">
        <v>4</v>
      </c>
      <c r="D3726">
        <f>VLOOKUP(C3726,[1]StateCodeMapping!$A$2:$B$52,2,FALSE)</f>
        <v>9</v>
      </c>
      <c r="E3726">
        <v>101643</v>
      </c>
      <c r="F3726">
        <v>5</v>
      </c>
      <c r="G3726">
        <f t="shared" si="99"/>
        <v>117905.88000000002</v>
      </c>
    </row>
    <row r="3727" spans="1:7" x14ac:dyDescent="0.3">
      <c r="A3727">
        <v>2011</v>
      </c>
      <c r="B3727" t="str">
        <f t="shared" si="98"/>
        <v>2011.6.9</v>
      </c>
      <c r="C3727" t="s">
        <v>4</v>
      </c>
      <c r="D3727">
        <f>VLOOKUP(C3727,[1]StateCodeMapping!$A$2:$B$52,2,FALSE)</f>
        <v>9</v>
      </c>
      <c r="E3727">
        <v>101643</v>
      </c>
      <c r="F3727">
        <v>6</v>
      </c>
      <c r="G3727">
        <f t="shared" si="99"/>
        <v>134168.76</v>
      </c>
    </row>
    <row r="3728" spans="1:7" x14ac:dyDescent="0.3">
      <c r="A3728">
        <v>2011</v>
      </c>
      <c r="B3728" t="str">
        <f t="shared" si="98"/>
        <v>2011.7.9</v>
      </c>
      <c r="C3728" t="s">
        <v>4</v>
      </c>
      <c r="D3728">
        <f>VLOOKUP(C3728,[1]StateCodeMapping!$A$2:$B$52,2,FALSE)</f>
        <v>9</v>
      </c>
      <c r="E3728">
        <v>101643</v>
      </c>
      <c r="F3728">
        <v>7</v>
      </c>
      <c r="G3728">
        <f t="shared" si="99"/>
        <v>150431.63999999998</v>
      </c>
    </row>
    <row r="3729" spans="1:7" x14ac:dyDescent="0.3">
      <c r="A3729">
        <v>2011</v>
      </c>
      <c r="B3729" t="str">
        <f t="shared" si="98"/>
        <v>2011.8.9</v>
      </c>
      <c r="C3729" t="s">
        <v>4</v>
      </c>
      <c r="D3729">
        <f>VLOOKUP(C3729,[1]StateCodeMapping!$A$2:$B$52,2,FALSE)</f>
        <v>9</v>
      </c>
      <c r="E3729">
        <v>101643</v>
      </c>
      <c r="F3729">
        <v>8</v>
      </c>
      <c r="G3729">
        <f t="shared" si="99"/>
        <v>166694.52000000002</v>
      </c>
    </row>
    <row r="3730" spans="1:7" x14ac:dyDescent="0.3">
      <c r="A3730">
        <v>2011</v>
      </c>
      <c r="B3730" t="str">
        <f t="shared" si="98"/>
        <v>2011.1.10</v>
      </c>
      <c r="C3730" t="s">
        <v>29</v>
      </c>
      <c r="D3730">
        <f>VLOOKUP(C3730,[1]StateCodeMapping!$A$2:$B$52,2,FALSE)</f>
        <v>10</v>
      </c>
      <c r="E3730">
        <v>84223</v>
      </c>
      <c r="F3730">
        <v>1</v>
      </c>
      <c r="G3730">
        <f t="shared" si="99"/>
        <v>43795.96</v>
      </c>
    </row>
    <row r="3731" spans="1:7" x14ac:dyDescent="0.3">
      <c r="A3731">
        <v>2011</v>
      </c>
      <c r="B3731" t="str">
        <f t="shared" si="98"/>
        <v>2011.2.10</v>
      </c>
      <c r="C3731" t="s">
        <v>29</v>
      </c>
      <c r="D3731">
        <f>VLOOKUP(C3731,[1]StateCodeMapping!$A$2:$B$52,2,FALSE)</f>
        <v>10</v>
      </c>
      <c r="E3731">
        <v>84223</v>
      </c>
      <c r="F3731">
        <v>2</v>
      </c>
      <c r="G3731">
        <f t="shared" si="99"/>
        <v>57271.640000000007</v>
      </c>
    </row>
    <row r="3732" spans="1:7" x14ac:dyDescent="0.3">
      <c r="A3732">
        <v>2011</v>
      </c>
      <c r="B3732" t="str">
        <f t="shared" si="98"/>
        <v>2011.3.10</v>
      </c>
      <c r="C3732" t="s">
        <v>29</v>
      </c>
      <c r="D3732">
        <f>VLOOKUP(C3732,[1]StateCodeMapping!$A$2:$B$52,2,FALSE)</f>
        <v>10</v>
      </c>
      <c r="E3732">
        <v>84223</v>
      </c>
      <c r="F3732">
        <v>3</v>
      </c>
      <c r="G3732">
        <f t="shared" si="99"/>
        <v>70747.320000000007</v>
      </c>
    </row>
    <row r="3733" spans="1:7" x14ac:dyDescent="0.3">
      <c r="A3733">
        <v>2011</v>
      </c>
      <c r="B3733" t="str">
        <f t="shared" si="98"/>
        <v>2011.4.10</v>
      </c>
      <c r="C3733" t="s">
        <v>29</v>
      </c>
      <c r="D3733">
        <f>VLOOKUP(C3733,[1]StateCodeMapping!$A$2:$B$52,2,FALSE)</f>
        <v>10</v>
      </c>
      <c r="E3733">
        <v>84223</v>
      </c>
      <c r="F3733">
        <v>4</v>
      </c>
      <c r="G3733">
        <f t="shared" si="99"/>
        <v>84223</v>
      </c>
    </row>
    <row r="3734" spans="1:7" x14ac:dyDescent="0.3">
      <c r="A3734">
        <v>2011</v>
      </c>
      <c r="B3734" t="str">
        <f t="shared" si="98"/>
        <v>2011.5.10</v>
      </c>
      <c r="C3734" t="s">
        <v>29</v>
      </c>
      <c r="D3734">
        <f>VLOOKUP(C3734,[1]StateCodeMapping!$A$2:$B$52,2,FALSE)</f>
        <v>10</v>
      </c>
      <c r="E3734">
        <v>84223</v>
      </c>
      <c r="F3734">
        <v>5</v>
      </c>
      <c r="G3734">
        <f t="shared" si="99"/>
        <v>97698.680000000008</v>
      </c>
    </row>
    <row r="3735" spans="1:7" x14ac:dyDescent="0.3">
      <c r="A3735">
        <v>2011</v>
      </c>
      <c r="B3735" t="str">
        <f t="shared" si="98"/>
        <v>2011.6.10</v>
      </c>
      <c r="C3735" t="s">
        <v>29</v>
      </c>
      <c r="D3735">
        <f>VLOOKUP(C3735,[1]StateCodeMapping!$A$2:$B$52,2,FALSE)</f>
        <v>10</v>
      </c>
      <c r="E3735">
        <v>84223</v>
      </c>
      <c r="F3735">
        <v>6</v>
      </c>
      <c r="G3735">
        <f t="shared" si="99"/>
        <v>111174.36</v>
      </c>
    </row>
    <row r="3736" spans="1:7" x14ac:dyDescent="0.3">
      <c r="A3736">
        <v>2011</v>
      </c>
      <c r="B3736" t="str">
        <f t="shared" si="98"/>
        <v>2011.7.10</v>
      </c>
      <c r="C3736" t="s">
        <v>29</v>
      </c>
      <c r="D3736">
        <f>VLOOKUP(C3736,[1]StateCodeMapping!$A$2:$B$52,2,FALSE)</f>
        <v>10</v>
      </c>
      <c r="E3736">
        <v>84223</v>
      </c>
      <c r="F3736">
        <v>7</v>
      </c>
      <c r="G3736">
        <f t="shared" si="99"/>
        <v>124650.04</v>
      </c>
    </row>
    <row r="3737" spans="1:7" x14ac:dyDescent="0.3">
      <c r="A3737">
        <v>2011</v>
      </c>
      <c r="B3737" t="str">
        <f t="shared" si="98"/>
        <v>2011.8.10</v>
      </c>
      <c r="C3737" t="s">
        <v>29</v>
      </c>
      <c r="D3737">
        <f>VLOOKUP(C3737,[1]StateCodeMapping!$A$2:$B$52,2,FALSE)</f>
        <v>10</v>
      </c>
      <c r="E3737">
        <v>84223</v>
      </c>
      <c r="F3737">
        <v>8</v>
      </c>
      <c r="G3737">
        <f t="shared" si="99"/>
        <v>138125.72</v>
      </c>
    </row>
    <row r="3738" spans="1:7" x14ac:dyDescent="0.3">
      <c r="A3738">
        <v>2011</v>
      </c>
      <c r="B3738" t="str">
        <f t="shared" si="98"/>
        <v>2011.1.11</v>
      </c>
      <c r="C3738" t="s">
        <v>30</v>
      </c>
      <c r="D3738">
        <f>VLOOKUP(C3738,[1]StateCodeMapping!$A$2:$B$52,2,FALSE)</f>
        <v>11</v>
      </c>
      <c r="E3738">
        <v>68304</v>
      </c>
      <c r="F3738">
        <v>1</v>
      </c>
      <c r="G3738">
        <f t="shared" si="99"/>
        <v>35518.080000000002</v>
      </c>
    </row>
    <row r="3739" spans="1:7" x14ac:dyDescent="0.3">
      <c r="A3739">
        <v>2011</v>
      </c>
      <c r="B3739" t="str">
        <f t="shared" si="98"/>
        <v>2011.2.11</v>
      </c>
      <c r="C3739" t="s">
        <v>30</v>
      </c>
      <c r="D3739">
        <f>VLOOKUP(C3739,[1]StateCodeMapping!$A$2:$B$52,2,FALSE)</f>
        <v>11</v>
      </c>
      <c r="E3739">
        <v>68304</v>
      </c>
      <c r="F3739">
        <v>2</v>
      </c>
      <c r="G3739">
        <f t="shared" si="99"/>
        <v>46446.720000000001</v>
      </c>
    </row>
    <row r="3740" spans="1:7" x14ac:dyDescent="0.3">
      <c r="A3740">
        <v>2011</v>
      </c>
      <c r="B3740" t="str">
        <f t="shared" si="98"/>
        <v>2011.3.11</v>
      </c>
      <c r="C3740" t="s">
        <v>30</v>
      </c>
      <c r="D3740">
        <f>VLOOKUP(C3740,[1]StateCodeMapping!$A$2:$B$52,2,FALSE)</f>
        <v>11</v>
      </c>
      <c r="E3740">
        <v>68304</v>
      </c>
      <c r="F3740">
        <v>3</v>
      </c>
      <c r="G3740">
        <f t="shared" si="99"/>
        <v>57375.360000000008</v>
      </c>
    </row>
    <row r="3741" spans="1:7" x14ac:dyDescent="0.3">
      <c r="A3741">
        <v>2011</v>
      </c>
      <c r="B3741" t="str">
        <f t="shared" si="98"/>
        <v>2011.4.11</v>
      </c>
      <c r="C3741" t="s">
        <v>30</v>
      </c>
      <c r="D3741">
        <f>VLOOKUP(C3741,[1]StateCodeMapping!$A$2:$B$52,2,FALSE)</f>
        <v>11</v>
      </c>
      <c r="E3741">
        <v>68304</v>
      </c>
      <c r="F3741">
        <v>4</v>
      </c>
      <c r="G3741">
        <f t="shared" si="99"/>
        <v>68304</v>
      </c>
    </row>
    <row r="3742" spans="1:7" x14ac:dyDescent="0.3">
      <c r="A3742">
        <v>2011</v>
      </c>
      <c r="B3742" t="str">
        <f t="shared" si="98"/>
        <v>2011.5.11</v>
      </c>
      <c r="C3742" t="s">
        <v>30</v>
      </c>
      <c r="D3742">
        <f>VLOOKUP(C3742,[1]StateCodeMapping!$A$2:$B$52,2,FALSE)</f>
        <v>11</v>
      </c>
      <c r="E3742">
        <v>68304</v>
      </c>
      <c r="F3742">
        <v>5</v>
      </c>
      <c r="G3742">
        <f t="shared" si="99"/>
        <v>79232.640000000014</v>
      </c>
    </row>
    <row r="3743" spans="1:7" x14ac:dyDescent="0.3">
      <c r="A3743">
        <v>2011</v>
      </c>
      <c r="B3743" t="str">
        <f t="shared" si="98"/>
        <v>2011.6.11</v>
      </c>
      <c r="C3743" t="s">
        <v>30</v>
      </c>
      <c r="D3743">
        <f>VLOOKUP(C3743,[1]StateCodeMapping!$A$2:$B$52,2,FALSE)</f>
        <v>11</v>
      </c>
      <c r="E3743">
        <v>68304</v>
      </c>
      <c r="F3743">
        <v>6</v>
      </c>
      <c r="G3743">
        <f t="shared" si="99"/>
        <v>90161.279999999999</v>
      </c>
    </row>
    <row r="3744" spans="1:7" x14ac:dyDescent="0.3">
      <c r="A3744">
        <v>2011</v>
      </c>
      <c r="B3744" t="str">
        <f t="shared" si="98"/>
        <v>2011.7.11</v>
      </c>
      <c r="C3744" t="s">
        <v>30</v>
      </c>
      <c r="D3744">
        <f>VLOOKUP(C3744,[1]StateCodeMapping!$A$2:$B$52,2,FALSE)</f>
        <v>11</v>
      </c>
      <c r="E3744">
        <v>68304</v>
      </c>
      <c r="F3744">
        <v>7</v>
      </c>
      <c r="G3744">
        <f t="shared" si="99"/>
        <v>101089.92</v>
      </c>
    </row>
    <row r="3745" spans="1:7" x14ac:dyDescent="0.3">
      <c r="A3745">
        <v>2011</v>
      </c>
      <c r="B3745" t="str">
        <f t="shared" si="98"/>
        <v>2011.8.11</v>
      </c>
      <c r="C3745" t="s">
        <v>30</v>
      </c>
      <c r="D3745">
        <f>VLOOKUP(C3745,[1]StateCodeMapping!$A$2:$B$52,2,FALSE)</f>
        <v>11</v>
      </c>
      <c r="E3745">
        <v>68304</v>
      </c>
      <c r="F3745">
        <v>8</v>
      </c>
      <c r="G3745">
        <f t="shared" si="99"/>
        <v>112018.56000000001</v>
      </c>
    </row>
    <row r="3746" spans="1:7" x14ac:dyDescent="0.3">
      <c r="A3746">
        <v>2011</v>
      </c>
      <c r="B3746" t="str">
        <f t="shared" si="98"/>
        <v>2011.1.12</v>
      </c>
      <c r="C3746" t="s">
        <v>5</v>
      </c>
      <c r="D3746">
        <f>VLOOKUP(C3746,[1]StateCodeMapping!$A$2:$B$52,2,FALSE)</f>
        <v>12</v>
      </c>
      <c r="E3746">
        <v>69801</v>
      </c>
      <c r="F3746">
        <v>1</v>
      </c>
      <c r="G3746">
        <f t="shared" si="99"/>
        <v>36296.520000000004</v>
      </c>
    </row>
    <row r="3747" spans="1:7" x14ac:dyDescent="0.3">
      <c r="A3747">
        <v>2011</v>
      </c>
      <c r="B3747" t="str">
        <f t="shared" si="98"/>
        <v>2011.2.12</v>
      </c>
      <c r="C3747" t="s">
        <v>5</v>
      </c>
      <c r="D3747">
        <f>VLOOKUP(C3747,[1]StateCodeMapping!$A$2:$B$52,2,FALSE)</f>
        <v>12</v>
      </c>
      <c r="E3747">
        <v>69801</v>
      </c>
      <c r="F3747">
        <v>2</v>
      </c>
      <c r="G3747">
        <f t="shared" si="99"/>
        <v>47464.68</v>
      </c>
    </row>
    <row r="3748" spans="1:7" x14ac:dyDescent="0.3">
      <c r="A3748">
        <v>2011</v>
      </c>
      <c r="B3748" t="str">
        <f t="shared" si="98"/>
        <v>2011.3.12</v>
      </c>
      <c r="C3748" t="s">
        <v>5</v>
      </c>
      <c r="D3748">
        <f>VLOOKUP(C3748,[1]StateCodeMapping!$A$2:$B$52,2,FALSE)</f>
        <v>12</v>
      </c>
      <c r="E3748">
        <v>69801</v>
      </c>
      <c r="F3748">
        <v>3</v>
      </c>
      <c r="G3748">
        <f t="shared" si="99"/>
        <v>58632.840000000004</v>
      </c>
    </row>
    <row r="3749" spans="1:7" x14ac:dyDescent="0.3">
      <c r="A3749">
        <v>2011</v>
      </c>
      <c r="B3749" t="str">
        <f t="shared" si="98"/>
        <v>2011.4.12</v>
      </c>
      <c r="C3749" t="s">
        <v>5</v>
      </c>
      <c r="D3749">
        <f>VLOOKUP(C3749,[1]StateCodeMapping!$A$2:$B$52,2,FALSE)</f>
        <v>12</v>
      </c>
      <c r="E3749">
        <v>69801</v>
      </c>
      <c r="F3749">
        <v>4</v>
      </c>
      <c r="G3749">
        <f t="shared" si="99"/>
        <v>69801</v>
      </c>
    </row>
    <row r="3750" spans="1:7" x14ac:dyDescent="0.3">
      <c r="A3750">
        <v>2011</v>
      </c>
      <c r="B3750" t="str">
        <f t="shared" si="98"/>
        <v>2011.5.12</v>
      </c>
      <c r="C3750" t="s">
        <v>5</v>
      </c>
      <c r="D3750">
        <f>VLOOKUP(C3750,[1]StateCodeMapping!$A$2:$B$52,2,FALSE)</f>
        <v>12</v>
      </c>
      <c r="E3750">
        <v>69801</v>
      </c>
      <c r="F3750">
        <v>5</v>
      </c>
      <c r="G3750">
        <f t="shared" si="99"/>
        <v>80969.16</v>
      </c>
    </row>
    <row r="3751" spans="1:7" x14ac:dyDescent="0.3">
      <c r="A3751">
        <v>2011</v>
      </c>
      <c r="B3751" t="str">
        <f t="shared" si="98"/>
        <v>2011.6.12</v>
      </c>
      <c r="C3751" t="s">
        <v>5</v>
      </c>
      <c r="D3751">
        <f>VLOOKUP(C3751,[1]StateCodeMapping!$A$2:$B$52,2,FALSE)</f>
        <v>12</v>
      </c>
      <c r="E3751">
        <v>69801</v>
      </c>
      <c r="F3751">
        <v>6</v>
      </c>
      <c r="G3751">
        <f t="shared" si="99"/>
        <v>92137.32</v>
      </c>
    </row>
    <row r="3752" spans="1:7" x14ac:dyDescent="0.3">
      <c r="A3752">
        <v>2011</v>
      </c>
      <c r="B3752" t="str">
        <f t="shared" si="98"/>
        <v>2011.7.12</v>
      </c>
      <c r="C3752" t="s">
        <v>5</v>
      </c>
      <c r="D3752">
        <f>VLOOKUP(C3752,[1]StateCodeMapping!$A$2:$B$52,2,FALSE)</f>
        <v>12</v>
      </c>
      <c r="E3752">
        <v>69801</v>
      </c>
      <c r="F3752">
        <v>7</v>
      </c>
      <c r="G3752">
        <f t="shared" si="99"/>
        <v>103305.48</v>
      </c>
    </row>
    <row r="3753" spans="1:7" x14ac:dyDescent="0.3">
      <c r="A3753">
        <v>2011</v>
      </c>
      <c r="B3753" t="str">
        <f t="shared" si="98"/>
        <v>2011.8.12</v>
      </c>
      <c r="C3753" t="s">
        <v>5</v>
      </c>
      <c r="D3753">
        <f>VLOOKUP(C3753,[1]StateCodeMapping!$A$2:$B$52,2,FALSE)</f>
        <v>12</v>
      </c>
      <c r="E3753">
        <v>69801</v>
      </c>
      <c r="F3753">
        <v>8</v>
      </c>
      <c r="G3753">
        <f t="shared" si="99"/>
        <v>114473.64000000001</v>
      </c>
    </row>
    <row r="3754" spans="1:7" x14ac:dyDescent="0.3">
      <c r="A3754">
        <v>2011</v>
      </c>
      <c r="B3754" t="str">
        <f t="shared" si="98"/>
        <v>2011.1.13</v>
      </c>
      <c r="C3754" t="s">
        <v>6</v>
      </c>
      <c r="D3754">
        <f>VLOOKUP(C3754,[1]StateCodeMapping!$A$2:$B$52,2,FALSE)</f>
        <v>13</v>
      </c>
      <c r="E3754">
        <v>70322</v>
      </c>
      <c r="F3754">
        <v>1</v>
      </c>
      <c r="G3754">
        <f t="shared" si="99"/>
        <v>36567.440000000002</v>
      </c>
    </row>
    <row r="3755" spans="1:7" x14ac:dyDescent="0.3">
      <c r="A3755">
        <v>2011</v>
      </c>
      <c r="B3755" t="str">
        <f t="shared" si="98"/>
        <v>2011.2.13</v>
      </c>
      <c r="C3755" t="s">
        <v>6</v>
      </c>
      <c r="D3755">
        <f>VLOOKUP(C3755,[1]StateCodeMapping!$A$2:$B$52,2,FALSE)</f>
        <v>13</v>
      </c>
      <c r="E3755">
        <v>70322</v>
      </c>
      <c r="F3755">
        <v>2</v>
      </c>
      <c r="G3755">
        <f t="shared" si="99"/>
        <v>47818.960000000006</v>
      </c>
    </row>
    <row r="3756" spans="1:7" x14ac:dyDescent="0.3">
      <c r="A3756">
        <v>2011</v>
      </c>
      <c r="B3756" t="str">
        <f t="shared" si="98"/>
        <v>2011.3.13</v>
      </c>
      <c r="C3756" t="s">
        <v>6</v>
      </c>
      <c r="D3756">
        <f>VLOOKUP(C3756,[1]StateCodeMapping!$A$2:$B$52,2,FALSE)</f>
        <v>13</v>
      </c>
      <c r="E3756">
        <v>70322</v>
      </c>
      <c r="F3756">
        <v>3</v>
      </c>
      <c r="G3756">
        <f t="shared" si="99"/>
        <v>59070.48</v>
      </c>
    </row>
    <row r="3757" spans="1:7" x14ac:dyDescent="0.3">
      <c r="A3757">
        <v>2011</v>
      </c>
      <c r="B3757" t="str">
        <f t="shared" si="98"/>
        <v>2011.4.13</v>
      </c>
      <c r="C3757" t="s">
        <v>6</v>
      </c>
      <c r="D3757">
        <f>VLOOKUP(C3757,[1]StateCodeMapping!$A$2:$B$52,2,FALSE)</f>
        <v>13</v>
      </c>
      <c r="E3757">
        <v>70322</v>
      </c>
      <c r="F3757">
        <v>4</v>
      </c>
      <c r="G3757">
        <f t="shared" si="99"/>
        <v>70322</v>
      </c>
    </row>
    <row r="3758" spans="1:7" x14ac:dyDescent="0.3">
      <c r="A3758">
        <v>2011</v>
      </c>
      <c r="B3758" t="str">
        <f t="shared" si="98"/>
        <v>2011.5.13</v>
      </c>
      <c r="C3758" t="s">
        <v>6</v>
      </c>
      <c r="D3758">
        <f>VLOOKUP(C3758,[1]StateCodeMapping!$A$2:$B$52,2,FALSE)</f>
        <v>13</v>
      </c>
      <c r="E3758">
        <v>70322</v>
      </c>
      <c r="F3758">
        <v>5</v>
      </c>
      <c r="G3758">
        <f t="shared" si="99"/>
        <v>81573.52</v>
      </c>
    </row>
    <row r="3759" spans="1:7" x14ac:dyDescent="0.3">
      <c r="A3759">
        <v>2011</v>
      </c>
      <c r="B3759" t="str">
        <f t="shared" si="98"/>
        <v>2011.6.13</v>
      </c>
      <c r="C3759" t="s">
        <v>6</v>
      </c>
      <c r="D3759">
        <f>VLOOKUP(C3759,[1]StateCodeMapping!$A$2:$B$52,2,FALSE)</f>
        <v>13</v>
      </c>
      <c r="E3759">
        <v>70322</v>
      </c>
      <c r="F3759">
        <v>6</v>
      </c>
      <c r="G3759">
        <f t="shared" si="99"/>
        <v>92825.040000000008</v>
      </c>
    </row>
    <row r="3760" spans="1:7" x14ac:dyDescent="0.3">
      <c r="A3760">
        <v>2011</v>
      </c>
      <c r="B3760" t="str">
        <f t="shared" si="98"/>
        <v>2011.7.13</v>
      </c>
      <c r="C3760" t="s">
        <v>6</v>
      </c>
      <c r="D3760">
        <f>VLOOKUP(C3760,[1]StateCodeMapping!$A$2:$B$52,2,FALSE)</f>
        <v>13</v>
      </c>
      <c r="E3760">
        <v>70322</v>
      </c>
      <c r="F3760">
        <v>7</v>
      </c>
      <c r="G3760">
        <f t="shared" si="99"/>
        <v>104076.56</v>
      </c>
    </row>
    <row r="3761" spans="1:7" x14ac:dyDescent="0.3">
      <c r="A3761">
        <v>2011</v>
      </c>
      <c r="B3761" t="str">
        <f t="shared" si="98"/>
        <v>2011.8.13</v>
      </c>
      <c r="C3761" t="s">
        <v>6</v>
      </c>
      <c r="D3761">
        <f>VLOOKUP(C3761,[1]StateCodeMapping!$A$2:$B$52,2,FALSE)</f>
        <v>13</v>
      </c>
      <c r="E3761">
        <v>70322</v>
      </c>
      <c r="F3761">
        <v>8</v>
      </c>
      <c r="G3761">
        <f t="shared" si="99"/>
        <v>115328.08</v>
      </c>
    </row>
    <row r="3762" spans="1:7" x14ac:dyDescent="0.3">
      <c r="A3762">
        <v>2011</v>
      </c>
      <c r="B3762" t="str">
        <f t="shared" si="98"/>
        <v>2011.1.15</v>
      </c>
      <c r="C3762" t="s">
        <v>31</v>
      </c>
      <c r="D3762">
        <f>VLOOKUP(C3762,[1]StateCodeMapping!$A$2:$B$52,2,FALSE)</f>
        <v>15</v>
      </c>
      <c r="E3762">
        <v>90199</v>
      </c>
      <c r="F3762">
        <v>1</v>
      </c>
      <c r="G3762">
        <f t="shared" si="99"/>
        <v>46903.48</v>
      </c>
    </row>
    <row r="3763" spans="1:7" x14ac:dyDescent="0.3">
      <c r="A3763">
        <v>2011</v>
      </c>
      <c r="B3763" t="str">
        <f t="shared" si="98"/>
        <v>2011.2.15</v>
      </c>
      <c r="C3763" t="s">
        <v>31</v>
      </c>
      <c r="D3763">
        <f>VLOOKUP(C3763,[1]StateCodeMapping!$A$2:$B$52,2,FALSE)</f>
        <v>15</v>
      </c>
      <c r="E3763">
        <v>90199</v>
      </c>
      <c r="F3763">
        <v>2</v>
      </c>
      <c r="G3763">
        <f t="shared" si="99"/>
        <v>61335.320000000007</v>
      </c>
    </row>
    <row r="3764" spans="1:7" x14ac:dyDescent="0.3">
      <c r="A3764">
        <v>2011</v>
      </c>
      <c r="B3764" t="str">
        <f t="shared" si="98"/>
        <v>2011.3.15</v>
      </c>
      <c r="C3764" t="s">
        <v>31</v>
      </c>
      <c r="D3764">
        <f>VLOOKUP(C3764,[1]StateCodeMapping!$A$2:$B$52,2,FALSE)</f>
        <v>15</v>
      </c>
      <c r="E3764">
        <v>90199</v>
      </c>
      <c r="F3764">
        <v>3</v>
      </c>
      <c r="G3764">
        <f t="shared" si="99"/>
        <v>75767.16</v>
      </c>
    </row>
    <row r="3765" spans="1:7" x14ac:dyDescent="0.3">
      <c r="A3765">
        <v>2011</v>
      </c>
      <c r="B3765" t="str">
        <f t="shared" si="98"/>
        <v>2011.4.15</v>
      </c>
      <c r="C3765" t="s">
        <v>31</v>
      </c>
      <c r="D3765">
        <f>VLOOKUP(C3765,[1]StateCodeMapping!$A$2:$B$52,2,FALSE)</f>
        <v>15</v>
      </c>
      <c r="E3765">
        <v>90199</v>
      </c>
      <c r="F3765">
        <v>4</v>
      </c>
      <c r="G3765">
        <f t="shared" si="99"/>
        <v>90199</v>
      </c>
    </row>
    <row r="3766" spans="1:7" x14ac:dyDescent="0.3">
      <c r="A3766">
        <v>2011</v>
      </c>
      <c r="B3766" t="str">
        <f t="shared" si="98"/>
        <v>2011.5.15</v>
      </c>
      <c r="C3766" t="s">
        <v>31</v>
      </c>
      <c r="D3766">
        <f>VLOOKUP(C3766,[1]StateCodeMapping!$A$2:$B$52,2,FALSE)</f>
        <v>15</v>
      </c>
      <c r="E3766">
        <v>90199</v>
      </c>
      <c r="F3766">
        <v>5</v>
      </c>
      <c r="G3766">
        <f t="shared" si="99"/>
        <v>104630.84000000001</v>
      </c>
    </row>
    <row r="3767" spans="1:7" x14ac:dyDescent="0.3">
      <c r="A3767">
        <v>2011</v>
      </c>
      <c r="B3767" t="str">
        <f t="shared" si="98"/>
        <v>2011.6.15</v>
      </c>
      <c r="C3767" t="s">
        <v>31</v>
      </c>
      <c r="D3767">
        <f>VLOOKUP(C3767,[1]StateCodeMapping!$A$2:$B$52,2,FALSE)</f>
        <v>15</v>
      </c>
      <c r="E3767">
        <v>90199</v>
      </c>
      <c r="F3767">
        <v>6</v>
      </c>
      <c r="G3767">
        <f t="shared" si="99"/>
        <v>119062.68000000001</v>
      </c>
    </row>
    <row r="3768" spans="1:7" x14ac:dyDescent="0.3">
      <c r="A3768">
        <v>2011</v>
      </c>
      <c r="B3768" t="str">
        <f t="shared" si="98"/>
        <v>2011.7.15</v>
      </c>
      <c r="C3768" t="s">
        <v>31</v>
      </c>
      <c r="D3768">
        <f>VLOOKUP(C3768,[1]StateCodeMapping!$A$2:$B$52,2,FALSE)</f>
        <v>15</v>
      </c>
      <c r="E3768">
        <v>90199</v>
      </c>
      <c r="F3768">
        <v>7</v>
      </c>
      <c r="G3768">
        <f t="shared" si="99"/>
        <v>133494.51999999999</v>
      </c>
    </row>
    <row r="3769" spans="1:7" x14ac:dyDescent="0.3">
      <c r="A3769">
        <v>2011</v>
      </c>
      <c r="B3769" t="str">
        <f t="shared" si="98"/>
        <v>2011.8.15</v>
      </c>
      <c r="C3769" t="s">
        <v>31</v>
      </c>
      <c r="D3769">
        <f>VLOOKUP(C3769,[1]StateCodeMapping!$A$2:$B$52,2,FALSE)</f>
        <v>15</v>
      </c>
      <c r="E3769">
        <v>90199</v>
      </c>
      <c r="F3769">
        <v>8</v>
      </c>
      <c r="G3769">
        <f t="shared" si="99"/>
        <v>147926.36000000002</v>
      </c>
    </row>
    <row r="3770" spans="1:7" x14ac:dyDescent="0.3">
      <c r="A3770">
        <v>2011</v>
      </c>
      <c r="B3770" t="str">
        <f t="shared" si="98"/>
        <v>2011.1.16</v>
      </c>
      <c r="C3770" t="s">
        <v>32</v>
      </c>
      <c r="D3770">
        <f>VLOOKUP(C3770,[1]StateCodeMapping!$A$2:$B$52,2,FALSE)</f>
        <v>16</v>
      </c>
      <c r="E3770">
        <v>63634</v>
      </c>
      <c r="F3770">
        <v>1</v>
      </c>
      <c r="G3770">
        <f t="shared" si="99"/>
        <v>33089.68</v>
      </c>
    </row>
    <row r="3771" spans="1:7" x14ac:dyDescent="0.3">
      <c r="A3771">
        <v>2011</v>
      </c>
      <c r="B3771" t="str">
        <f t="shared" si="98"/>
        <v>2011.2.16</v>
      </c>
      <c r="C3771" t="s">
        <v>32</v>
      </c>
      <c r="D3771">
        <f>VLOOKUP(C3771,[1]StateCodeMapping!$A$2:$B$52,2,FALSE)</f>
        <v>16</v>
      </c>
      <c r="E3771">
        <v>63634</v>
      </c>
      <c r="F3771">
        <v>2</v>
      </c>
      <c r="G3771">
        <f t="shared" si="99"/>
        <v>43271.12</v>
      </c>
    </row>
    <row r="3772" spans="1:7" x14ac:dyDescent="0.3">
      <c r="A3772">
        <v>2011</v>
      </c>
      <c r="B3772" t="str">
        <f t="shared" si="98"/>
        <v>2011.3.16</v>
      </c>
      <c r="C3772" t="s">
        <v>32</v>
      </c>
      <c r="D3772">
        <f>VLOOKUP(C3772,[1]StateCodeMapping!$A$2:$B$52,2,FALSE)</f>
        <v>16</v>
      </c>
      <c r="E3772">
        <v>63634</v>
      </c>
      <c r="F3772">
        <v>3</v>
      </c>
      <c r="G3772">
        <f t="shared" si="99"/>
        <v>53452.560000000005</v>
      </c>
    </row>
    <row r="3773" spans="1:7" x14ac:dyDescent="0.3">
      <c r="A3773">
        <v>2011</v>
      </c>
      <c r="B3773" t="str">
        <f t="shared" si="98"/>
        <v>2011.4.16</v>
      </c>
      <c r="C3773" t="s">
        <v>32</v>
      </c>
      <c r="D3773">
        <f>VLOOKUP(C3773,[1]StateCodeMapping!$A$2:$B$52,2,FALSE)</f>
        <v>16</v>
      </c>
      <c r="E3773">
        <v>63634</v>
      </c>
      <c r="F3773">
        <v>4</v>
      </c>
      <c r="G3773">
        <f t="shared" si="99"/>
        <v>63634</v>
      </c>
    </row>
    <row r="3774" spans="1:7" x14ac:dyDescent="0.3">
      <c r="A3774">
        <v>2011</v>
      </c>
      <c r="B3774" t="str">
        <f t="shared" si="98"/>
        <v>2011.5.16</v>
      </c>
      <c r="C3774" t="s">
        <v>32</v>
      </c>
      <c r="D3774">
        <f>VLOOKUP(C3774,[1]StateCodeMapping!$A$2:$B$52,2,FALSE)</f>
        <v>16</v>
      </c>
      <c r="E3774">
        <v>63634</v>
      </c>
      <c r="F3774">
        <v>5</v>
      </c>
      <c r="G3774">
        <f t="shared" si="99"/>
        <v>73815.44</v>
      </c>
    </row>
    <row r="3775" spans="1:7" x14ac:dyDescent="0.3">
      <c r="A3775">
        <v>2011</v>
      </c>
      <c r="B3775" t="str">
        <f t="shared" si="98"/>
        <v>2011.6.16</v>
      </c>
      <c r="C3775" t="s">
        <v>32</v>
      </c>
      <c r="D3775">
        <f>VLOOKUP(C3775,[1]StateCodeMapping!$A$2:$B$52,2,FALSE)</f>
        <v>16</v>
      </c>
      <c r="E3775">
        <v>63634</v>
      </c>
      <c r="F3775">
        <v>6</v>
      </c>
      <c r="G3775">
        <f t="shared" si="99"/>
        <v>83996.88</v>
      </c>
    </row>
    <row r="3776" spans="1:7" x14ac:dyDescent="0.3">
      <c r="A3776">
        <v>2011</v>
      </c>
      <c r="B3776" t="str">
        <f t="shared" si="98"/>
        <v>2011.7.16</v>
      </c>
      <c r="C3776" t="s">
        <v>32</v>
      </c>
      <c r="D3776">
        <f>VLOOKUP(C3776,[1]StateCodeMapping!$A$2:$B$52,2,FALSE)</f>
        <v>16</v>
      </c>
      <c r="E3776">
        <v>63634</v>
      </c>
      <c r="F3776">
        <v>7</v>
      </c>
      <c r="G3776">
        <f t="shared" si="99"/>
        <v>94178.319999999992</v>
      </c>
    </row>
    <row r="3777" spans="1:7" x14ac:dyDescent="0.3">
      <c r="A3777">
        <v>2011</v>
      </c>
      <c r="B3777" t="str">
        <f t="shared" si="98"/>
        <v>2011.8.16</v>
      </c>
      <c r="C3777" t="s">
        <v>32</v>
      </c>
      <c r="D3777">
        <f>VLOOKUP(C3777,[1]StateCodeMapping!$A$2:$B$52,2,FALSE)</f>
        <v>16</v>
      </c>
      <c r="E3777">
        <v>63634</v>
      </c>
      <c r="F3777">
        <v>8</v>
      </c>
      <c r="G3777">
        <f t="shared" si="99"/>
        <v>104359.76000000001</v>
      </c>
    </row>
    <row r="3778" spans="1:7" x14ac:dyDescent="0.3">
      <c r="A3778">
        <v>2011</v>
      </c>
      <c r="B3778" t="str">
        <f t="shared" ref="B3778:B3841" si="100">A3778&amp;"."&amp;F3778&amp;"."&amp;D3778</f>
        <v>2011.1.17</v>
      </c>
      <c r="C3778" t="s">
        <v>33</v>
      </c>
      <c r="D3778">
        <f>VLOOKUP(C3778,[1]StateCodeMapping!$A$2:$B$52,2,FALSE)</f>
        <v>17</v>
      </c>
      <c r="E3778">
        <v>81187</v>
      </c>
      <c r="F3778">
        <v>1</v>
      </c>
      <c r="G3778">
        <f t="shared" ref="G3778:G3841" si="101">E3778*(0.52+(F3778-1)*0.16)</f>
        <v>42217.24</v>
      </c>
    </row>
    <row r="3779" spans="1:7" x14ac:dyDescent="0.3">
      <c r="A3779">
        <v>2011</v>
      </c>
      <c r="B3779" t="str">
        <f t="shared" si="100"/>
        <v>2011.2.17</v>
      </c>
      <c r="C3779" t="s">
        <v>33</v>
      </c>
      <c r="D3779">
        <f>VLOOKUP(C3779,[1]StateCodeMapping!$A$2:$B$52,2,FALSE)</f>
        <v>17</v>
      </c>
      <c r="E3779">
        <v>81187</v>
      </c>
      <c r="F3779">
        <v>2</v>
      </c>
      <c r="G3779">
        <f t="shared" si="101"/>
        <v>55207.16</v>
      </c>
    </row>
    <row r="3780" spans="1:7" x14ac:dyDescent="0.3">
      <c r="A3780">
        <v>2011</v>
      </c>
      <c r="B3780" t="str">
        <f t="shared" si="100"/>
        <v>2011.3.17</v>
      </c>
      <c r="C3780" t="s">
        <v>33</v>
      </c>
      <c r="D3780">
        <f>VLOOKUP(C3780,[1]StateCodeMapping!$A$2:$B$52,2,FALSE)</f>
        <v>17</v>
      </c>
      <c r="E3780">
        <v>81187</v>
      </c>
      <c r="F3780">
        <v>3</v>
      </c>
      <c r="G3780">
        <f t="shared" si="101"/>
        <v>68197.08</v>
      </c>
    </row>
    <row r="3781" spans="1:7" x14ac:dyDescent="0.3">
      <c r="A3781">
        <v>2011</v>
      </c>
      <c r="B3781" t="str">
        <f t="shared" si="100"/>
        <v>2011.4.17</v>
      </c>
      <c r="C3781" t="s">
        <v>33</v>
      </c>
      <c r="D3781">
        <f>VLOOKUP(C3781,[1]StateCodeMapping!$A$2:$B$52,2,FALSE)</f>
        <v>17</v>
      </c>
      <c r="E3781">
        <v>81187</v>
      </c>
      <c r="F3781">
        <v>4</v>
      </c>
      <c r="G3781">
        <f t="shared" si="101"/>
        <v>81187</v>
      </c>
    </row>
    <row r="3782" spans="1:7" x14ac:dyDescent="0.3">
      <c r="A3782">
        <v>2011</v>
      </c>
      <c r="B3782" t="str">
        <f t="shared" si="100"/>
        <v>2011.5.17</v>
      </c>
      <c r="C3782" t="s">
        <v>33</v>
      </c>
      <c r="D3782">
        <f>VLOOKUP(C3782,[1]StateCodeMapping!$A$2:$B$52,2,FALSE)</f>
        <v>17</v>
      </c>
      <c r="E3782">
        <v>81187</v>
      </c>
      <c r="F3782">
        <v>5</v>
      </c>
      <c r="G3782">
        <f t="shared" si="101"/>
        <v>94176.920000000013</v>
      </c>
    </row>
    <row r="3783" spans="1:7" x14ac:dyDescent="0.3">
      <c r="A3783">
        <v>2011</v>
      </c>
      <c r="B3783" t="str">
        <f t="shared" si="100"/>
        <v>2011.6.17</v>
      </c>
      <c r="C3783" t="s">
        <v>33</v>
      </c>
      <c r="D3783">
        <f>VLOOKUP(C3783,[1]StateCodeMapping!$A$2:$B$52,2,FALSE)</f>
        <v>17</v>
      </c>
      <c r="E3783">
        <v>81187</v>
      </c>
      <c r="F3783">
        <v>6</v>
      </c>
      <c r="G3783">
        <f t="shared" si="101"/>
        <v>107166.84000000001</v>
      </c>
    </row>
    <row r="3784" spans="1:7" x14ac:dyDescent="0.3">
      <c r="A3784">
        <v>2011</v>
      </c>
      <c r="B3784" t="str">
        <f t="shared" si="100"/>
        <v>2011.7.17</v>
      </c>
      <c r="C3784" t="s">
        <v>33</v>
      </c>
      <c r="D3784">
        <f>VLOOKUP(C3784,[1]StateCodeMapping!$A$2:$B$52,2,FALSE)</f>
        <v>17</v>
      </c>
      <c r="E3784">
        <v>81187</v>
      </c>
      <c r="F3784">
        <v>7</v>
      </c>
      <c r="G3784">
        <f t="shared" si="101"/>
        <v>120156.76</v>
      </c>
    </row>
    <row r="3785" spans="1:7" x14ac:dyDescent="0.3">
      <c r="A3785">
        <v>2011</v>
      </c>
      <c r="B3785" t="str">
        <f t="shared" si="100"/>
        <v>2011.8.17</v>
      </c>
      <c r="C3785" t="s">
        <v>33</v>
      </c>
      <c r="D3785">
        <f>VLOOKUP(C3785,[1]StateCodeMapping!$A$2:$B$52,2,FALSE)</f>
        <v>17</v>
      </c>
      <c r="E3785">
        <v>81187</v>
      </c>
      <c r="F3785">
        <v>8</v>
      </c>
      <c r="G3785">
        <f t="shared" si="101"/>
        <v>133146.68000000002</v>
      </c>
    </row>
    <row r="3786" spans="1:7" x14ac:dyDescent="0.3">
      <c r="A3786">
        <v>2011</v>
      </c>
      <c r="B3786" t="str">
        <f t="shared" si="100"/>
        <v>2011.1.18</v>
      </c>
      <c r="C3786" t="s">
        <v>34</v>
      </c>
      <c r="D3786">
        <f>VLOOKUP(C3786,[1]StateCodeMapping!$A$2:$B$52,2,FALSE)</f>
        <v>18</v>
      </c>
      <c r="E3786">
        <v>71006</v>
      </c>
      <c r="F3786">
        <v>1</v>
      </c>
      <c r="G3786">
        <f t="shared" si="101"/>
        <v>36923.120000000003</v>
      </c>
    </row>
    <row r="3787" spans="1:7" x14ac:dyDescent="0.3">
      <c r="A3787">
        <v>2011</v>
      </c>
      <c r="B3787" t="str">
        <f t="shared" si="100"/>
        <v>2011.2.18</v>
      </c>
      <c r="C3787" t="s">
        <v>34</v>
      </c>
      <c r="D3787">
        <f>VLOOKUP(C3787,[1]StateCodeMapping!$A$2:$B$52,2,FALSE)</f>
        <v>18</v>
      </c>
      <c r="E3787">
        <v>71006</v>
      </c>
      <c r="F3787">
        <v>2</v>
      </c>
      <c r="G3787">
        <f t="shared" si="101"/>
        <v>48284.08</v>
      </c>
    </row>
    <row r="3788" spans="1:7" x14ac:dyDescent="0.3">
      <c r="A3788">
        <v>2011</v>
      </c>
      <c r="B3788" t="str">
        <f t="shared" si="100"/>
        <v>2011.3.18</v>
      </c>
      <c r="C3788" t="s">
        <v>34</v>
      </c>
      <c r="D3788">
        <f>VLOOKUP(C3788,[1]StateCodeMapping!$A$2:$B$52,2,FALSE)</f>
        <v>18</v>
      </c>
      <c r="E3788">
        <v>71006</v>
      </c>
      <c r="F3788">
        <v>3</v>
      </c>
      <c r="G3788">
        <f t="shared" si="101"/>
        <v>59645.040000000008</v>
      </c>
    </row>
    <row r="3789" spans="1:7" x14ac:dyDescent="0.3">
      <c r="A3789">
        <v>2011</v>
      </c>
      <c r="B3789" t="str">
        <f t="shared" si="100"/>
        <v>2011.4.18</v>
      </c>
      <c r="C3789" t="s">
        <v>34</v>
      </c>
      <c r="D3789">
        <f>VLOOKUP(C3789,[1]StateCodeMapping!$A$2:$B$52,2,FALSE)</f>
        <v>18</v>
      </c>
      <c r="E3789">
        <v>71006</v>
      </c>
      <c r="F3789">
        <v>4</v>
      </c>
      <c r="G3789">
        <f t="shared" si="101"/>
        <v>71006</v>
      </c>
    </row>
    <row r="3790" spans="1:7" x14ac:dyDescent="0.3">
      <c r="A3790">
        <v>2011</v>
      </c>
      <c r="B3790" t="str">
        <f t="shared" si="100"/>
        <v>2011.5.18</v>
      </c>
      <c r="C3790" t="s">
        <v>34</v>
      </c>
      <c r="D3790">
        <f>VLOOKUP(C3790,[1]StateCodeMapping!$A$2:$B$52,2,FALSE)</f>
        <v>18</v>
      </c>
      <c r="E3790">
        <v>71006</v>
      </c>
      <c r="F3790">
        <v>5</v>
      </c>
      <c r="G3790">
        <f t="shared" si="101"/>
        <v>82366.960000000006</v>
      </c>
    </row>
    <row r="3791" spans="1:7" x14ac:dyDescent="0.3">
      <c r="A3791">
        <v>2011</v>
      </c>
      <c r="B3791" t="str">
        <f t="shared" si="100"/>
        <v>2011.6.18</v>
      </c>
      <c r="C3791" t="s">
        <v>34</v>
      </c>
      <c r="D3791">
        <f>VLOOKUP(C3791,[1]StateCodeMapping!$A$2:$B$52,2,FALSE)</f>
        <v>18</v>
      </c>
      <c r="E3791">
        <v>71006</v>
      </c>
      <c r="F3791">
        <v>6</v>
      </c>
      <c r="G3791">
        <f t="shared" si="101"/>
        <v>93727.92</v>
      </c>
    </row>
    <row r="3792" spans="1:7" x14ac:dyDescent="0.3">
      <c r="A3792">
        <v>2011</v>
      </c>
      <c r="B3792" t="str">
        <f t="shared" si="100"/>
        <v>2011.7.18</v>
      </c>
      <c r="C3792" t="s">
        <v>34</v>
      </c>
      <c r="D3792">
        <f>VLOOKUP(C3792,[1]StateCodeMapping!$A$2:$B$52,2,FALSE)</f>
        <v>18</v>
      </c>
      <c r="E3792">
        <v>71006</v>
      </c>
      <c r="F3792">
        <v>7</v>
      </c>
      <c r="G3792">
        <f t="shared" si="101"/>
        <v>105088.88</v>
      </c>
    </row>
    <row r="3793" spans="1:7" x14ac:dyDescent="0.3">
      <c r="A3793">
        <v>2011</v>
      </c>
      <c r="B3793" t="str">
        <f t="shared" si="100"/>
        <v>2011.8.18</v>
      </c>
      <c r="C3793" t="s">
        <v>34</v>
      </c>
      <c r="D3793">
        <f>VLOOKUP(C3793,[1]StateCodeMapping!$A$2:$B$52,2,FALSE)</f>
        <v>18</v>
      </c>
      <c r="E3793">
        <v>71006</v>
      </c>
      <c r="F3793">
        <v>8</v>
      </c>
      <c r="G3793">
        <f t="shared" si="101"/>
        <v>116449.84000000001</v>
      </c>
    </row>
    <row r="3794" spans="1:7" x14ac:dyDescent="0.3">
      <c r="A3794">
        <v>2011</v>
      </c>
      <c r="B3794" t="str">
        <f t="shared" si="100"/>
        <v>2011.1.19</v>
      </c>
      <c r="C3794" t="s">
        <v>35</v>
      </c>
      <c r="D3794">
        <f>VLOOKUP(C3794,[1]StateCodeMapping!$A$2:$B$52,2,FALSE)</f>
        <v>19</v>
      </c>
      <c r="E3794">
        <v>73401</v>
      </c>
      <c r="F3794">
        <v>1</v>
      </c>
      <c r="G3794">
        <f t="shared" si="101"/>
        <v>38168.520000000004</v>
      </c>
    </row>
    <row r="3795" spans="1:7" x14ac:dyDescent="0.3">
      <c r="A3795">
        <v>2011</v>
      </c>
      <c r="B3795" t="str">
        <f t="shared" si="100"/>
        <v>2011.2.19</v>
      </c>
      <c r="C3795" t="s">
        <v>35</v>
      </c>
      <c r="D3795">
        <f>VLOOKUP(C3795,[1]StateCodeMapping!$A$2:$B$52,2,FALSE)</f>
        <v>19</v>
      </c>
      <c r="E3795">
        <v>73401</v>
      </c>
      <c r="F3795">
        <v>2</v>
      </c>
      <c r="G3795">
        <f t="shared" si="101"/>
        <v>49912.68</v>
      </c>
    </row>
    <row r="3796" spans="1:7" x14ac:dyDescent="0.3">
      <c r="A3796">
        <v>2011</v>
      </c>
      <c r="B3796" t="str">
        <f t="shared" si="100"/>
        <v>2011.3.19</v>
      </c>
      <c r="C3796" t="s">
        <v>35</v>
      </c>
      <c r="D3796">
        <f>VLOOKUP(C3796,[1]StateCodeMapping!$A$2:$B$52,2,FALSE)</f>
        <v>19</v>
      </c>
      <c r="E3796">
        <v>73401</v>
      </c>
      <c r="F3796">
        <v>3</v>
      </c>
      <c r="G3796">
        <f t="shared" si="101"/>
        <v>61656.840000000004</v>
      </c>
    </row>
    <row r="3797" spans="1:7" x14ac:dyDescent="0.3">
      <c r="A3797">
        <v>2011</v>
      </c>
      <c r="B3797" t="str">
        <f t="shared" si="100"/>
        <v>2011.4.19</v>
      </c>
      <c r="C3797" t="s">
        <v>35</v>
      </c>
      <c r="D3797">
        <f>VLOOKUP(C3797,[1]StateCodeMapping!$A$2:$B$52,2,FALSE)</f>
        <v>19</v>
      </c>
      <c r="E3797">
        <v>73401</v>
      </c>
      <c r="F3797">
        <v>4</v>
      </c>
      <c r="G3797">
        <f t="shared" si="101"/>
        <v>73401</v>
      </c>
    </row>
    <row r="3798" spans="1:7" x14ac:dyDescent="0.3">
      <c r="A3798">
        <v>2011</v>
      </c>
      <c r="B3798" t="str">
        <f t="shared" si="100"/>
        <v>2011.5.19</v>
      </c>
      <c r="C3798" t="s">
        <v>35</v>
      </c>
      <c r="D3798">
        <f>VLOOKUP(C3798,[1]StateCodeMapping!$A$2:$B$52,2,FALSE)</f>
        <v>19</v>
      </c>
      <c r="E3798">
        <v>73401</v>
      </c>
      <c r="F3798">
        <v>5</v>
      </c>
      <c r="G3798">
        <f t="shared" si="101"/>
        <v>85145.16</v>
      </c>
    </row>
    <row r="3799" spans="1:7" x14ac:dyDescent="0.3">
      <c r="A3799">
        <v>2011</v>
      </c>
      <c r="B3799" t="str">
        <f t="shared" si="100"/>
        <v>2011.6.19</v>
      </c>
      <c r="C3799" t="s">
        <v>35</v>
      </c>
      <c r="D3799">
        <f>VLOOKUP(C3799,[1]StateCodeMapping!$A$2:$B$52,2,FALSE)</f>
        <v>19</v>
      </c>
      <c r="E3799">
        <v>73401</v>
      </c>
      <c r="F3799">
        <v>6</v>
      </c>
      <c r="G3799">
        <f t="shared" si="101"/>
        <v>96889.32</v>
      </c>
    </row>
    <row r="3800" spans="1:7" x14ac:dyDescent="0.3">
      <c r="A3800">
        <v>2011</v>
      </c>
      <c r="B3800" t="str">
        <f t="shared" si="100"/>
        <v>2011.7.19</v>
      </c>
      <c r="C3800" t="s">
        <v>35</v>
      </c>
      <c r="D3800">
        <f>VLOOKUP(C3800,[1]StateCodeMapping!$A$2:$B$52,2,FALSE)</f>
        <v>19</v>
      </c>
      <c r="E3800">
        <v>73401</v>
      </c>
      <c r="F3800">
        <v>7</v>
      </c>
      <c r="G3800">
        <f t="shared" si="101"/>
        <v>108633.48</v>
      </c>
    </row>
    <row r="3801" spans="1:7" x14ac:dyDescent="0.3">
      <c r="A3801">
        <v>2011</v>
      </c>
      <c r="B3801" t="str">
        <f t="shared" si="100"/>
        <v>2011.8.19</v>
      </c>
      <c r="C3801" t="s">
        <v>35</v>
      </c>
      <c r="D3801">
        <f>VLOOKUP(C3801,[1]StateCodeMapping!$A$2:$B$52,2,FALSE)</f>
        <v>19</v>
      </c>
      <c r="E3801">
        <v>73401</v>
      </c>
      <c r="F3801">
        <v>8</v>
      </c>
      <c r="G3801">
        <f t="shared" si="101"/>
        <v>120377.64000000001</v>
      </c>
    </row>
    <row r="3802" spans="1:7" x14ac:dyDescent="0.3">
      <c r="A3802">
        <v>2011</v>
      </c>
      <c r="B3802" t="str">
        <f t="shared" si="100"/>
        <v>2011.1.20</v>
      </c>
      <c r="C3802" t="s">
        <v>36</v>
      </c>
      <c r="D3802">
        <f>VLOOKUP(C3802,[1]StateCodeMapping!$A$2:$B$52,2,FALSE)</f>
        <v>20</v>
      </c>
      <c r="E3802">
        <v>73321</v>
      </c>
      <c r="F3802">
        <v>1</v>
      </c>
      <c r="G3802">
        <f t="shared" si="101"/>
        <v>38126.92</v>
      </c>
    </row>
    <row r="3803" spans="1:7" x14ac:dyDescent="0.3">
      <c r="A3803">
        <v>2011</v>
      </c>
      <c r="B3803" t="str">
        <f t="shared" si="100"/>
        <v>2011.2.20</v>
      </c>
      <c r="C3803" t="s">
        <v>36</v>
      </c>
      <c r="D3803">
        <f>VLOOKUP(C3803,[1]StateCodeMapping!$A$2:$B$52,2,FALSE)</f>
        <v>20</v>
      </c>
      <c r="E3803">
        <v>73321</v>
      </c>
      <c r="F3803">
        <v>2</v>
      </c>
      <c r="G3803">
        <f t="shared" si="101"/>
        <v>49858.280000000006</v>
      </c>
    </row>
    <row r="3804" spans="1:7" x14ac:dyDescent="0.3">
      <c r="A3804">
        <v>2011</v>
      </c>
      <c r="B3804" t="str">
        <f t="shared" si="100"/>
        <v>2011.3.20</v>
      </c>
      <c r="C3804" t="s">
        <v>36</v>
      </c>
      <c r="D3804">
        <f>VLOOKUP(C3804,[1]StateCodeMapping!$A$2:$B$52,2,FALSE)</f>
        <v>20</v>
      </c>
      <c r="E3804">
        <v>73321</v>
      </c>
      <c r="F3804">
        <v>3</v>
      </c>
      <c r="G3804">
        <f t="shared" si="101"/>
        <v>61589.640000000007</v>
      </c>
    </row>
    <row r="3805" spans="1:7" x14ac:dyDescent="0.3">
      <c r="A3805">
        <v>2011</v>
      </c>
      <c r="B3805" t="str">
        <f t="shared" si="100"/>
        <v>2011.4.20</v>
      </c>
      <c r="C3805" t="s">
        <v>36</v>
      </c>
      <c r="D3805">
        <f>VLOOKUP(C3805,[1]StateCodeMapping!$A$2:$B$52,2,FALSE)</f>
        <v>20</v>
      </c>
      <c r="E3805">
        <v>73321</v>
      </c>
      <c r="F3805">
        <v>4</v>
      </c>
      <c r="G3805">
        <f t="shared" si="101"/>
        <v>73321</v>
      </c>
    </row>
    <row r="3806" spans="1:7" x14ac:dyDescent="0.3">
      <c r="A3806">
        <v>2011</v>
      </c>
      <c r="B3806" t="str">
        <f t="shared" si="100"/>
        <v>2011.5.20</v>
      </c>
      <c r="C3806" t="s">
        <v>36</v>
      </c>
      <c r="D3806">
        <f>VLOOKUP(C3806,[1]StateCodeMapping!$A$2:$B$52,2,FALSE)</f>
        <v>20</v>
      </c>
      <c r="E3806">
        <v>73321</v>
      </c>
      <c r="F3806">
        <v>5</v>
      </c>
      <c r="G3806">
        <f t="shared" si="101"/>
        <v>85052.360000000015</v>
      </c>
    </row>
    <row r="3807" spans="1:7" x14ac:dyDescent="0.3">
      <c r="A3807">
        <v>2011</v>
      </c>
      <c r="B3807" t="str">
        <f t="shared" si="100"/>
        <v>2011.6.20</v>
      </c>
      <c r="C3807" t="s">
        <v>36</v>
      </c>
      <c r="D3807">
        <f>VLOOKUP(C3807,[1]StateCodeMapping!$A$2:$B$52,2,FALSE)</f>
        <v>20</v>
      </c>
      <c r="E3807">
        <v>73321</v>
      </c>
      <c r="F3807">
        <v>6</v>
      </c>
      <c r="G3807">
        <f t="shared" si="101"/>
        <v>96783.72</v>
      </c>
    </row>
    <row r="3808" spans="1:7" x14ac:dyDescent="0.3">
      <c r="A3808">
        <v>2011</v>
      </c>
      <c r="B3808" t="str">
        <f t="shared" si="100"/>
        <v>2011.7.20</v>
      </c>
      <c r="C3808" t="s">
        <v>36</v>
      </c>
      <c r="D3808">
        <f>VLOOKUP(C3808,[1]StateCodeMapping!$A$2:$B$52,2,FALSE)</f>
        <v>20</v>
      </c>
      <c r="E3808">
        <v>73321</v>
      </c>
      <c r="F3808">
        <v>7</v>
      </c>
      <c r="G3808">
        <f t="shared" si="101"/>
        <v>108515.08</v>
      </c>
    </row>
    <row r="3809" spans="1:7" x14ac:dyDescent="0.3">
      <c r="A3809">
        <v>2011</v>
      </c>
      <c r="B3809" t="str">
        <f t="shared" si="100"/>
        <v>2011.8.20</v>
      </c>
      <c r="C3809" t="s">
        <v>36</v>
      </c>
      <c r="D3809">
        <f>VLOOKUP(C3809,[1]StateCodeMapping!$A$2:$B$52,2,FALSE)</f>
        <v>20</v>
      </c>
      <c r="E3809">
        <v>73321</v>
      </c>
      <c r="F3809">
        <v>8</v>
      </c>
      <c r="G3809">
        <f t="shared" si="101"/>
        <v>120246.44</v>
      </c>
    </row>
    <row r="3810" spans="1:7" x14ac:dyDescent="0.3">
      <c r="A3810">
        <v>2011</v>
      </c>
      <c r="B3810" t="str">
        <f t="shared" si="100"/>
        <v>2011.1.21</v>
      </c>
      <c r="C3810" t="s">
        <v>37</v>
      </c>
      <c r="D3810">
        <f>VLOOKUP(C3810,[1]StateCodeMapping!$A$2:$B$52,2,FALSE)</f>
        <v>21</v>
      </c>
      <c r="E3810">
        <v>64597</v>
      </c>
      <c r="F3810">
        <v>1</v>
      </c>
      <c r="G3810">
        <f t="shared" si="101"/>
        <v>33590.44</v>
      </c>
    </row>
    <row r="3811" spans="1:7" x14ac:dyDescent="0.3">
      <c r="A3811">
        <v>2011</v>
      </c>
      <c r="B3811" t="str">
        <f t="shared" si="100"/>
        <v>2011.2.21</v>
      </c>
      <c r="C3811" t="s">
        <v>37</v>
      </c>
      <c r="D3811">
        <f>VLOOKUP(C3811,[1]StateCodeMapping!$A$2:$B$52,2,FALSE)</f>
        <v>21</v>
      </c>
      <c r="E3811">
        <v>64597</v>
      </c>
      <c r="F3811">
        <v>2</v>
      </c>
      <c r="G3811">
        <f t="shared" si="101"/>
        <v>43925.960000000006</v>
      </c>
    </row>
    <row r="3812" spans="1:7" x14ac:dyDescent="0.3">
      <c r="A3812">
        <v>2011</v>
      </c>
      <c r="B3812" t="str">
        <f t="shared" si="100"/>
        <v>2011.3.21</v>
      </c>
      <c r="C3812" t="s">
        <v>37</v>
      </c>
      <c r="D3812">
        <f>VLOOKUP(C3812,[1]StateCodeMapping!$A$2:$B$52,2,FALSE)</f>
        <v>21</v>
      </c>
      <c r="E3812">
        <v>64597</v>
      </c>
      <c r="F3812">
        <v>3</v>
      </c>
      <c r="G3812">
        <f t="shared" si="101"/>
        <v>54261.48</v>
      </c>
    </row>
    <row r="3813" spans="1:7" x14ac:dyDescent="0.3">
      <c r="A3813">
        <v>2011</v>
      </c>
      <c r="B3813" t="str">
        <f t="shared" si="100"/>
        <v>2011.4.21</v>
      </c>
      <c r="C3813" t="s">
        <v>37</v>
      </c>
      <c r="D3813">
        <f>VLOOKUP(C3813,[1]StateCodeMapping!$A$2:$B$52,2,FALSE)</f>
        <v>21</v>
      </c>
      <c r="E3813">
        <v>64597</v>
      </c>
      <c r="F3813">
        <v>4</v>
      </c>
      <c r="G3813">
        <f t="shared" si="101"/>
        <v>64597</v>
      </c>
    </row>
    <row r="3814" spans="1:7" x14ac:dyDescent="0.3">
      <c r="A3814">
        <v>2011</v>
      </c>
      <c r="B3814" t="str">
        <f t="shared" si="100"/>
        <v>2011.5.21</v>
      </c>
      <c r="C3814" t="s">
        <v>37</v>
      </c>
      <c r="D3814">
        <f>VLOOKUP(C3814,[1]StateCodeMapping!$A$2:$B$52,2,FALSE)</f>
        <v>21</v>
      </c>
      <c r="E3814">
        <v>64597</v>
      </c>
      <c r="F3814">
        <v>5</v>
      </c>
      <c r="G3814">
        <f t="shared" si="101"/>
        <v>74932.52</v>
      </c>
    </row>
    <row r="3815" spans="1:7" x14ac:dyDescent="0.3">
      <c r="A3815">
        <v>2011</v>
      </c>
      <c r="B3815" t="str">
        <f t="shared" si="100"/>
        <v>2011.6.21</v>
      </c>
      <c r="C3815" t="s">
        <v>37</v>
      </c>
      <c r="D3815">
        <f>VLOOKUP(C3815,[1]StateCodeMapping!$A$2:$B$52,2,FALSE)</f>
        <v>21</v>
      </c>
      <c r="E3815">
        <v>64597</v>
      </c>
      <c r="F3815">
        <v>6</v>
      </c>
      <c r="G3815">
        <f t="shared" si="101"/>
        <v>85268.040000000008</v>
      </c>
    </row>
    <row r="3816" spans="1:7" x14ac:dyDescent="0.3">
      <c r="A3816">
        <v>2011</v>
      </c>
      <c r="B3816" t="str">
        <f t="shared" si="100"/>
        <v>2011.7.21</v>
      </c>
      <c r="C3816" t="s">
        <v>37</v>
      </c>
      <c r="D3816">
        <f>VLOOKUP(C3816,[1]StateCodeMapping!$A$2:$B$52,2,FALSE)</f>
        <v>21</v>
      </c>
      <c r="E3816">
        <v>64597</v>
      </c>
      <c r="F3816">
        <v>7</v>
      </c>
      <c r="G3816">
        <f t="shared" si="101"/>
        <v>95603.56</v>
      </c>
    </row>
    <row r="3817" spans="1:7" x14ac:dyDescent="0.3">
      <c r="A3817">
        <v>2011</v>
      </c>
      <c r="B3817" t="str">
        <f t="shared" si="100"/>
        <v>2011.8.21</v>
      </c>
      <c r="C3817" t="s">
        <v>37</v>
      </c>
      <c r="D3817">
        <f>VLOOKUP(C3817,[1]StateCodeMapping!$A$2:$B$52,2,FALSE)</f>
        <v>21</v>
      </c>
      <c r="E3817">
        <v>64597</v>
      </c>
      <c r="F3817">
        <v>8</v>
      </c>
      <c r="G3817">
        <f t="shared" si="101"/>
        <v>105939.08</v>
      </c>
    </row>
    <row r="3818" spans="1:7" x14ac:dyDescent="0.3">
      <c r="A3818">
        <v>2011</v>
      </c>
      <c r="B3818" t="str">
        <f t="shared" si="100"/>
        <v>2011.1.22</v>
      </c>
      <c r="C3818" t="s">
        <v>7</v>
      </c>
      <c r="D3818">
        <f>VLOOKUP(C3818,[1]StateCodeMapping!$A$2:$B$52,2,FALSE)</f>
        <v>22</v>
      </c>
      <c r="E3818">
        <v>65700</v>
      </c>
      <c r="F3818">
        <v>1</v>
      </c>
      <c r="G3818">
        <f t="shared" si="101"/>
        <v>34164</v>
      </c>
    </row>
    <row r="3819" spans="1:7" x14ac:dyDescent="0.3">
      <c r="A3819">
        <v>2011</v>
      </c>
      <c r="B3819" t="str">
        <f t="shared" si="100"/>
        <v>2011.2.22</v>
      </c>
      <c r="C3819" t="s">
        <v>7</v>
      </c>
      <c r="D3819">
        <f>VLOOKUP(C3819,[1]StateCodeMapping!$A$2:$B$52,2,FALSE)</f>
        <v>22</v>
      </c>
      <c r="E3819">
        <v>65700</v>
      </c>
      <c r="F3819">
        <v>2</v>
      </c>
      <c r="G3819">
        <f t="shared" si="101"/>
        <v>44676</v>
      </c>
    </row>
    <row r="3820" spans="1:7" x14ac:dyDescent="0.3">
      <c r="A3820">
        <v>2011</v>
      </c>
      <c r="B3820" t="str">
        <f t="shared" si="100"/>
        <v>2011.3.22</v>
      </c>
      <c r="C3820" t="s">
        <v>7</v>
      </c>
      <c r="D3820">
        <f>VLOOKUP(C3820,[1]StateCodeMapping!$A$2:$B$52,2,FALSE)</f>
        <v>22</v>
      </c>
      <c r="E3820">
        <v>65700</v>
      </c>
      <c r="F3820">
        <v>3</v>
      </c>
      <c r="G3820">
        <f t="shared" si="101"/>
        <v>55188.000000000007</v>
      </c>
    </row>
    <row r="3821" spans="1:7" x14ac:dyDescent="0.3">
      <c r="A3821">
        <v>2011</v>
      </c>
      <c r="B3821" t="str">
        <f t="shared" si="100"/>
        <v>2011.4.22</v>
      </c>
      <c r="C3821" t="s">
        <v>7</v>
      </c>
      <c r="D3821">
        <f>VLOOKUP(C3821,[1]StateCodeMapping!$A$2:$B$52,2,FALSE)</f>
        <v>22</v>
      </c>
      <c r="E3821">
        <v>65700</v>
      </c>
      <c r="F3821">
        <v>4</v>
      </c>
      <c r="G3821">
        <f t="shared" si="101"/>
        <v>65700</v>
      </c>
    </row>
    <row r="3822" spans="1:7" x14ac:dyDescent="0.3">
      <c r="A3822">
        <v>2011</v>
      </c>
      <c r="B3822" t="str">
        <f t="shared" si="100"/>
        <v>2011.5.22</v>
      </c>
      <c r="C3822" t="s">
        <v>7</v>
      </c>
      <c r="D3822">
        <f>VLOOKUP(C3822,[1]StateCodeMapping!$A$2:$B$52,2,FALSE)</f>
        <v>22</v>
      </c>
      <c r="E3822">
        <v>65700</v>
      </c>
      <c r="F3822">
        <v>5</v>
      </c>
      <c r="G3822">
        <f t="shared" si="101"/>
        <v>76212.000000000015</v>
      </c>
    </row>
    <row r="3823" spans="1:7" x14ac:dyDescent="0.3">
      <c r="A3823">
        <v>2011</v>
      </c>
      <c r="B3823" t="str">
        <f t="shared" si="100"/>
        <v>2011.6.22</v>
      </c>
      <c r="C3823" t="s">
        <v>7</v>
      </c>
      <c r="D3823">
        <f>VLOOKUP(C3823,[1]StateCodeMapping!$A$2:$B$52,2,FALSE)</f>
        <v>22</v>
      </c>
      <c r="E3823">
        <v>65700</v>
      </c>
      <c r="F3823">
        <v>6</v>
      </c>
      <c r="G3823">
        <f t="shared" si="101"/>
        <v>86724</v>
      </c>
    </row>
    <row r="3824" spans="1:7" x14ac:dyDescent="0.3">
      <c r="A3824">
        <v>2011</v>
      </c>
      <c r="B3824" t="str">
        <f t="shared" si="100"/>
        <v>2011.7.22</v>
      </c>
      <c r="C3824" t="s">
        <v>7</v>
      </c>
      <c r="D3824">
        <f>VLOOKUP(C3824,[1]StateCodeMapping!$A$2:$B$52,2,FALSE)</f>
        <v>22</v>
      </c>
      <c r="E3824">
        <v>65700</v>
      </c>
      <c r="F3824">
        <v>7</v>
      </c>
      <c r="G3824">
        <f t="shared" si="101"/>
        <v>97236</v>
      </c>
    </row>
    <row r="3825" spans="1:7" x14ac:dyDescent="0.3">
      <c r="A3825">
        <v>2011</v>
      </c>
      <c r="B3825" t="str">
        <f t="shared" si="100"/>
        <v>2011.8.22</v>
      </c>
      <c r="C3825" t="s">
        <v>7</v>
      </c>
      <c r="D3825">
        <f>VLOOKUP(C3825,[1]StateCodeMapping!$A$2:$B$52,2,FALSE)</f>
        <v>22</v>
      </c>
      <c r="E3825">
        <v>65700</v>
      </c>
      <c r="F3825">
        <v>8</v>
      </c>
      <c r="G3825">
        <f t="shared" si="101"/>
        <v>107748.00000000001</v>
      </c>
    </row>
    <row r="3826" spans="1:7" x14ac:dyDescent="0.3">
      <c r="A3826">
        <v>2011</v>
      </c>
      <c r="B3826" t="str">
        <f t="shared" si="100"/>
        <v>2011.1.23</v>
      </c>
      <c r="C3826" t="s">
        <v>38</v>
      </c>
      <c r="D3826">
        <f>VLOOKUP(C3826,[1]StateCodeMapping!$A$2:$B$52,2,FALSE)</f>
        <v>23</v>
      </c>
      <c r="E3826">
        <v>68992</v>
      </c>
      <c r="F3826">
        <v>1</v>
      </c>
      <c r="G3826">
        <f t="shared" si="101"/>
        <v>35875.840000000004</v>
      </c>
    </row>
    <row r="3827" spans="1:7" x14ac:dyDescent="0.3">
      <c r="A3827">
        <v>2011</v>
      </c>
      <c r="B3827" t="str">
        <f t="shared" si="100"/>
        <v>2011.2.23</v>
      </c>
      <c r="C3827" t="s">
        <v>38</v>
      </c>
      <c r="D3827">
        <f>VLOOKUP(C3827,[1]StateCodeMapping!$A$2:$B$52,2,FALSE)</f>
        <v>23</v>
      </c>
      <c r="E3827">
        <v>68992</v>
      </c>
      <c r="F3827">
        <v>2</v>
      </c>
      <c r="G3827">
        <f t="shared" si="101"/>
        <v>46914.560000000005</v>
      </c>
    </row>
    <row r="3828" spans="1:7" x14ac:dyDescent="0.3">
      <c r="A3828">
        <v>2011</v>
      </c>
      <c r="B3828" t="str">
        <f t="shared" si="100"/>
        <v>2011.3.23</v>
      </c>
      <c r="C3828" t="s">
        <v>38</v>
      </c>
      <c r="D3828">
        <f>VLOOKUP(C3828,[1]StateCodeMapping!$A$2:$B$52,2,FALSE)</f>
        <v>23</v>
      </c>
      <c r="E3828">
        <v>68992</v>
      </c>
      <c r="F3828">
        <v>3</v>
      </c>
      <c r="G3828">
        <f t="shared" si="101"/>
        <v>57953.280000000006</v>
      </c>
    </row>
    <row r="3829" spans="1:7" x14ac:dyDescent="0.3">
      <c r="A3829">
        <v>2011</v>
      </c>
      <c r="B3829" t="str">
        <f t="shared" si="100"/>
        <v>2011.4.23</v>
      </c>
      <c r="C3829" t="s">
        <v>38</v>
      </c>
      <c r="D3829">
        <f>VLOOKUP(C3829,[1]StateCodeMapping!$A$2:$B$52,2,FALSE)</f>
        <v>23</v>
      </c>
      <c r="E3829">
        <v>68992</v>
      </c>
      <c r="F3829">
        <v>4</v>
      </c>
      <c r="G3829">
        <f t="shared" si="101"/>
        <v>68992</v>
      </c>
    </row>
    <row r="3830" spans="1:7" x14ac:dyDescent="0.3">
      <c r="A3830">
        <v>2011</v>
      </c>
      <c r="B3830" t="str">
        <f t="shared" si="100"/>
        <v>2011.5.23</v>
      </c>
      <c r="C3830" t="s">
        <v>38</v>
      </c>
      <c r="D3830">
        <f>VLOOKUP(C3830,[1]StateCodeMapping!$A$2:$B$52,2,FALSE)</f>
        <v>23</v>
      </c>
      <c r="E3830">
        <v>68992</v>
      </c>
      <c r="F3830">
        <v>5</v>
      </c>
      <c r="G3830">
        <f t="shared" si="101"/>
        <v>80030.720000000016</v>
      </c>
    </row>
    <row r="3831" spans="1:7" x14ac:dyDescent="0.3">
      <c r="A3831">
        <v>2011</v>
      </c>
      <c r="B3831" t="str">
        <f t="shared" si="100"/>
        <v>2011.6.23</v>
      </c>
      <c r="C3831" t="s">
        <v>38</v>
      </c>
      <c r="D3831">
        <f>VLOOKUP(C3831,[1]StateCodeMapping!$A$2:$B$52,2,FALSE)</f>
        <v>23</v>
      </c>
      <c r="E3831">
        <v>68992</v>
      </c>
      <c r="F3831">
        <v>6</v>
      </c>
      <c r="G3831">
        <f t="shared" si="101"/>
        <v>91069.440000000002</v>
      </c>
    </row>
    <row r="3832" spans="1:7" x14ac:dyDescent="0.3">
      <c r="A3832">
        <v>2011</v>
      </c>
      <c r="B3832" t="str">
        <f t="shared" si="100"/>
        <v>2011.7.23</v>
      </c>
      <c r="C3832" t="s">
        <v>38</v>
      </c>
      <c r="D3832">
        <f>VLOOKUP(C3832,[1]StateCodeMapping!$A$2:$B$52,2,FALSE)</f>
        <v>23</v>
      </c>
      <c r="E3832">
        <v>68992</v>
      </c>
      <c r="F3832">
        <v>7</v>
      </c>
      <c r="G3832">
        <f t="shared" si="101"/>
        <v>102108.16</v>
      </c>
    </row>
    <row r="3833" spans="1:7" x14ac:dyDescent="0.3">
      <c r="A3833">
        <v>2011</v>
      </c>
      <c r="B3833" t="str">
        <f t="shared" si="100"/>
        <v>2011.8.23</v>
      </c>
      <c r="C3833" t="s">
        <v>38</v>
      </c>
      <c r="D3833">
        <f>VLOOKUP(C3833,[1]StateCodeMapping!$A$2:$B$52,2,FALSE)</f>
        <v>23</v>
      </c>
      <c r="E3833">
        <v>68992</v>
      </c>
      <c r="F3833">
        <v>8</v>
      </c>
      <c r="G3833">
        <f t="shared" si="101"/>
        <v>113146.88</v>
      </c>
    </row>
    <row r="3834" spans="1:7" x14ac:dyDescent="0.3">
      <c r="A3834">
        <v>2011</v>
      </c>
      <c r="B3834" t="str">
        <f t="shared" si="100"/>
        <v>2011.1.24</v>
      </c>
      <c r="C3834" t="s">
        <v>39</v>
      </c>
      <c r="D3834">
        <f>VLOOKUP(C3834,[1]StateCodeMapping!$A$2:$B$52,2,FALSE)</f>
        <v>24</v>
      </c>
      <c r="E3834">
        <v>101413</v>
      </c>
      <c r="F3834">
        <v>1</v>
      </c>
      <c r="G3834">
        <f t="shared" si="101"/>
        <v>52734.76</v>
      </c>
    </row>
    <row r="3835" spans="1:7" x14ac:dyDescent="0.3">
      <c r="A3835">
        <v>2011</v>
      </c>
      <c r="B3835" t="str">
        <f t="shared" si="100"/>
        <v>2011.2.24</v>
      </c>
      <c r="C3835" t="s">
        <v>39</v>
      </c>
      <c r="D3835">
        <f>VLOOKUP(C3835,[1]StateCodeMapping!$A$2:$B$52,2,FALSE)</f>
        <v>24</v>
      </c>
      <c r="E3835">
        <v>101413</v>
      </c>
      <c r="F3835">
        <v>2</v>
      </c>
      <c r="G3835">
        <f t="shared" si="101"/>
        <v>68960.840000000011</v>
      </c>
    </row>
    <row r="3836" spans="1:7" x14ac:dyDescent="0.3">
      <c r="A3836">
        <v>2011</v>
      </c>
      <c r="B3836" t="str">
        <f t="shared" si="100"/>
        <v>2011.3.24</v>
      </c>
      <c r="C3836" t="s">
        <v>39</v>
      </c>
      <c r="D3836">
        <f>VLOOKUP(C3836,[1]StateCodeMapping!$A$2:$B$52,2,FALSE)</f>
        <v>24</v>
      </c>
      <c r="E3836">
        <v>101413</v>
      </c>
      <c r="F3836">
        <v>3</v>
      </c>
      <c r="G3836">
        <f t="shared" si="101"/>
        <v>85186.920000000013</v>
      </c>
    </row>
    <row r="3837" spans="1:7" x14ac:dyDescent="0.3">
      <c r="A3837">
        <v>2011</v>
      </c>
      <c r="B3837" t="str">
        <f t="shared" si="100"/>
        <v>2011.4.24</v>
      </c>
      <c r="C3837" t="s">
        <v>39</v>
      </c>
      <c r="D3837">
        <f>VLOOKUP(C3837,[1]StateCodeMapping!$A$2:$B$52,2,FALSE)</f>
        <v>24</v>
      </c>
      <c r="E3837">
        <v>101413</v>
      </c>
      <c r="F3837">
        <v>4</v>
      </c>
      <c r="G3837">
        <f t="shared" si="101"/>
        <v>101413</v>
      </c>
    </row>
    <row r="3838" spans="1:7" x14ac:dyDescent="0.3">
      <c r="A3838">
        <v>2011</v>
      </c>
      <c r="B3838" t="str">
        <f t="shared" si="100"/>
        <v>2011.5.24</v>
      </c>
      <c r="C3838" t="s">
        <v>39</v>
      </c>
      <c r="D3838">
        <f>VLOOKUP(C3838,[1]StateCodeMapping!$A$2:$B$52,2,FALSE)</f>
        <v>24</v>
      </c>
      <c r="E3838">
        <v>101413</v>
      </c>
      <c r="F3838">
        <v>5</v>
      </c>
      <c r="G3838">
        <f t="shared" si="101"/>
        <v>117639.08000000002</v>
      </c>
    </row>
    <row r="3839" spans="1:7" x14ac:dyDescent="0.3">
      <c r="A3839">
        <v>2011</v>
      </c>
      <c r="B3839" t="str">
        <f t="shared" si="100"/>
        <v>2011.6.24</v>
      </c>
      <c r="C3839" t="s">
        <v>39</v>
      </c>
      <c r="D3839">
        <f>VLOOKUP(C3839,[1]StateCodeMapping!$A$2:$B$52,2,FALSE)</f>
        <v>24</v>
      </c>
      <c r="E3839">
        <v>101413</v>
      </c>
      <c r="F3839">
        <v>6</v>
      </c>
      <c r="G3839">
        <f t="shared" si="101"/>
        <v>133865.16</v>
      </c>
    </row>
    <row r="3840" spans="1:7" x14ac:dyDescent="0.3">
      <c r="A3840">
        <v>2011</v>
      </c>
      <c r="B3840" t="str">
        <f t="shared" si="100"/>
        <v>2011.7.24</v>
      </c>
      <c r="C3840" t="s">
        <v>39</v>
      </c>
      <c r="D3840">
        <f>VLOOKUP(C3840,[1]StateCodeMapping!$A$2:$B$52,2,FALSE)</f>
        <v>24</v>
      </c>
      <c r="E3840">
        <v>101413</v>
      </c>
      <c r="F3840">
        <v>7</v>
      </c>
      <c r="G3840">
        <f t="shared" si="101"/>
        <v>150091.24</v>
      </c>
    </row>
    <row r="3841" spans="1:7" x14ac:dyDescent="0.3">
      <c r="A3841">
        <v>2011</v>
      </c>
      <c r="B3841" t="str">
        <f t="shared" si="100"/>
        <v>2011.8.24</v>
      </c>
      <c r="C3841" t="s">
        <v>39</v>
      </c>
      <c r="D3841">
        <f>VLOOKUP(C3841,[1]StateCodeMapping!$A$2:$B$52,2,FALSE)</f>
        <v>24</v>
      </c>
      <c r="E3841">
        <v>101413</v>
      </c>
      <c r="F3841">
        <v>8</v>
      </c>
      <c r="G3841">
        <f t="shared" si="101"/>
        <v>166317.32</v>
      </c>
    </row>
    <row r="3842" spans="1:7" x14ac:dyDescent="0.3">
      <c r="A3842">
        <v>2011</v>
      </c>
      <c r="B3842" t="str">
        <f t="shared" ref="B3842:B3905" si="102">A3842&amp;"."&amp;F3842&amp;"."&amp;D3842</f>
        <v>2011.1.25</v>
      </c>
      <c r="C3842" t="s">
        <v>40</v>
      </c>
      <c r="D3842">
        <f>VLOOKUP(C3842,[1]StateCodeMapping!$A$2:$B$52,2,FALSE)</f>
        <v>25</v>
      </c>
      <c r="E3842">
        <v>98561</v>
      </c>
      <c r="F3842">
        <v>1</v>
      </c>
      <c r="G3842">
        <f t="shared" ref="G3842:G3905" si="103">E3842*(0.52+(F3842-1)*0.16)</f>
        <v>51251.72</v>
      </c>
    </row>
    <row r="3843" spans="1:7" x14ac:dyDescent="0.3">
      <c r="A3843">
        <v>2011</v>
      </c>
      <c r="B3843" t="str">
        <f t="shared" si="102"/>
        <v>2011.2.25</v>
      </c>
      <c r="C3843" t="s">
        <v>40</v>
      </c>
      <c r="D3843">
        <f>VLOOKUP(C3843,[1]StateCodeMapping!$A$2:$B$52,2,FALSE)</f>
        <v>25</v>
      </c>
      <c r="E3843">
        <v>98561</v>
      </c>
      <c r="F3843">
        <v>2</v>
      </c>
      <c r="G3843">
        <f t="shared" si="103"/>
        <v>67021.48000000001</v>
      </c>
    </row>
    <row r="3844" spans="1:7" x14ac:dyDescent="0.3">
      <c r="A3844">
        <v>2011</v>
      </c>
      <c r="B3844" t="str">
        <f t="shared" si="102"/>
        <v>2011.3.25</v>
      </c>
      <c r="C3844" t="s">
        <v>40</v>
      </c>
      <c r="D3844">
        <f>VLOOKUP(C3844,[1]StateCodeMapping!$A$2:$B$52,2,FALSE)</f>
        <v>25</v>
      </c>
      <c r="E3844">
        <v>98561</v>
      </c>
      <c r="F3844">
        <v>3</v>
      </c>
      <c r="G3844">
        <f t="shared" si="103"/>
        <v>82791.240000000005</v>
      </c>
    </row>
    <row r="3845" spans="1:7" x14ac:dyDescent="0.3">
      <c r="A3845">
        <v>2011</v>
      </c>
      <c r="B3845" t="str">
        <f t="shared" si="102"/>
        <v>2011.4.25</v>
      </c>
      <c r="C3845" t="s">
        <v>40</v>
      </c>
      <c r="D3845">
        <f>VLOOKUP(C3845,[1]StateCodeMapping!$A$2:$B$52,2,FALSE)</f>
        <v>25</v>
      </c>
      <c r="E3845">
        <v>98561</v>
      </c>
      <c r="F3845">
        <v>4</v>
      </c>
      <c r="G3845">
        <f t="shared" si="103"/>
        <v>98561</v>
      </c>
    </row>
    <row r="3846" spans="1:7" x14ac:dyDescent="0.3">
      <c r="A3846">
        <v>2011</v>
      </c>
      <c r="B3846" t="str">
        <f t="shared" si="102"/>
        <v>2011.5.25</v>
      </c>
      <c r="C3846" t="s">
        <v>40</v>
      </c>
      <c r="D3846">
        <f>VLOOKUP(C3846,[1]StateCodeMapping!$A$2:$B$52,2,FALSE)</f>
        <v>25</v>
      </c>
      <c r="E3846">
        <v>98561</v>
      </c>
      <c r="F3846">
        <v>5</v>
      </c>
      <c r="G3846">
        <f t="shared" si="103"/>
        <v>114330.76000000001</v>
      </c>
    </row>
    <row r="3847" spans="1:7" x14ac:dyDescent="0.3">
      <c r="A3847">
        <v>2011</v>
      </c>
      <c r="B3847" t="str">
        <f t="shared" si="102"/>
        <v>2011.6.25</v>
      </c>
      <c r="C3847" t="s">
        <v>40</v>
      </c>
      <c r="D3847">
        <f>VLOOKUP(C3847,[1]StateCodeMapping!$A$2:$B$52,2,FALSE)</f>
        <v>25</v>
      </c>
      <c r="E3847">
        <v>98561</v>
      </c>
      <c r="F3847">
        <v>6</v>
      </c>
      <c r="G3847">
        <f t="shared" si="103"/>
        <v>130100.52</v>
      </c>
    </row>
    <row r="3848" spans="1:7" x14ac:dyDescent="0.3">
      <c r="A3848">
        <v>2011</v>
      </c>
      <c r="B3848" t="str">
        <f t="shared" si="102"/>
        <v>2011.7.25</v>
      </c>
      <c r="C3848" t="s">
        <v>40</v>
      </c>
      <c r="D3848">
        <f>VLOOKUP(C3848,[1]StateCodeMapping!$A$2:$B$52,2,FALSE)</f>
        <v>25</v>
      </c>
      <c r="E3848">
        <v>98561</v>
      </c>
      <c r="F3848">
        <v>7</v>
      </c>
      <c r="G3848">
        <f t="shared" si="103"/>
        <v>145870.28</v>
      </c>
    </row>
    <row r="3849" spans="1:7" x14ac:dyDescent="0.3">
      <c r="A3849">
        <v>2011</v>
      </c>
      <c r="B3849" t="str">
        <f t="shared" si="102"/>
        <v>2011.8.25</v>
      </c>
      <c r="C3849" t="s">
        <v>40</v>
      </c>
      <c r="D3849">
        <f>VLOOKUP(C3849,[1]StateCodeMapping!$A$2:$B$52,2,FALSE)</f>
        <v>25</v>
      </c>
      <c r="E3849">
        <v>98561</v>
      </c>
      <c r="F3849">
        <v>8</v>
      </c>
      <c r="G3849">
        <f t="shared" si="103"/>
        <v>161640.04</v>
      </c>
    </row>
    <row r="3850" spans="1:7" x14ac:dyDescent="0.3">
      <c r="A3850">
        <v>2011</v>
      </c>
      <c r="B3850" t="str">
        <f t="shared" si="102"/>
        <v>2011.1.26</v>
      </c>
      <c r="C3850" t="s">
        <v>41</v>
      </c>
      <c r="D3850">
        <f>VLOOKUP(C3850,[1]StateCodeMapping!$A$2:$B$52,2,FALSE)</f>
        <v>26</v>
      </c>
      <c r="E3850">
        <v>76385</v>
      </c>
      <c r="F3850">
        <v>1</v>
      </c>
      <c r="G3850">
        <f t="shared" si="103"/>
        <v>39720.200000000004</v>
      </c>
    </row>
    <row r="3851" spans="1:7" x14ac:dyDescent="0.3">
      <c r="A3851">
        <v>2011</v>
      </c>
      <c r="B3851" t="str">
        <f t="shared" si="102"/>
        <v>2011.2.26</v>
      </c>
      <c r="C3851" t="s">
        <v>41</v>
      </c>
      <c r="D3851">
        <f>VLOOKUP(C3851,[1]StateCodeMapping!$A$2:$B$52,2,FALSE)</f>
        <v>26</v>
      </c>
      <c r="E3851">
        <v>76385</v>
      </c>
      <c r="F3851">
        <v>2</v>
      </c>
      <c r="G3851">
        <f t="shared" si="103"/>
        <v>51941.8</v>
      </c>
    </row>
    <row r="3852" spans="1:7" x14ac:dyDescent="0.3">
      <c r="A3852">
        <v>2011</v>
      </c>
      <c r="B3852" t="str">
        <f t="shared" si="102"/>
        <v>2011.3.26</v>
      </c>
      <c r="C3852" t="s">
        <v>41</v>
      </c>
      <c r="D3852">
        <f>VLOOKUP(C3852,[1]StateCodeMapping!$A$2:$B$52,2,FALSE)</f>
        <v>26</v>
      </c>
      <c r="E3852">
        <v>76385</v>
      </c>
      <c r="F3852">
        <v>3</v>
      </c>
      <c r="G3852">
        <f t="shared" si="103"/>
        <v>64163.400000000009</v>
      </c>
    </row>
    <row r="3853" spans="1:7" x14ac:dyDescent="0.3">
      <c r="A3853">
        <v>2011</v>
      </c>
      <c r="B3853" t="str">
        <f t="shared" si="102"/>
        <v>2011.4.26</v>
      </c>
      <c r="C3853" t="s">
        <v>41</v>
      </c>
      <c r="D3853">
        <f>VLOOKUP(C3853,[1]StateCodeMapping!$A$2:$B$52,2,FALSE)</f>
        <v>26</v>
      </c>
      <c r="E3853">
        <v>76385</v>
      </c>
      <c r="F3853">
        <v>4</v>
      </c>
      <c r="G3853">
        <f t="shared" si="103"/>
        <v>76385</v>
      </c>
    </row>
    <row r="3854" spans="1:7" x14ac:dyDescent="0.3">
      <c r="A3854">
        <v>2011</v>
      </c>
      <c r="B3854" t="str">
        <f t="shared" si="102"/>
        <v>2011.5.26</v>
      </c>
      <c r="C3854" t="s">
        <v>41</v>
      </c>
      <c r="D3854">
        <f>VLOOKUP(C3854,[1]StateCodeMapping!$A$2:$B$52,2,FALSE)</f>
        <v>26</v>
      </c>
      <c r="E3854">
        <v>76385</v>
      </c>
      <c r="F3854">
        <v>5</v>
      </c>
      <c r="G3854">
        <f t="shared" si="103"/>
        <v>88606.6</v>
      </c>
    </row>
    <row r="3855" spans="1:7" x14ac:dyDescent="0.3">
      <c r="A3855">
        <v>2011</v>
      </c>
      <c r="B3855" t="str">
        <f t="shared" si="102"/>
        <v>2011.6.26</v>
      </c>
      <c r="C3855" t="s">
        <v>41</v>
      </c>
      <c r="D3855">
        <f>VLOOKUP(C3855,[1]StateCodeMapping!$A$2:$B$52,2,FALSE)</f>
        <v>26</v>
      </c>
      <c r="E3855">
        <v>76385</v>
      </c>
      <c r="F3855">
        <v>6</v>
      </c>
      <c r="G3855">
        <f t="shared" si="103"/>
        <v>100828.20000000001</v>
      </c>
    </row>
    <row r="3856" spans="1:7" x14ac:dyDescent="0.3">
      <c r="A3856">
        <v>2011</v>
      </c>
      <c r="B3856" t="str">
        <f t="shared" si="102"/>
        <v>2011.7.26</v>
      </c>
      <c r="C3856" t="s">
        <v>41</v>
      </c>
      <c r="D3856">
        <f>VLOOKUP(C3856,[1]StateCodeMapping!$A$2:$B$52,2,FALSE)</f>
        <v>26</v>
      </c>
      <c r="E3856">
        <v>76385</v>
      </c>
      <c r="F3856">
        <v>7</v>
      </c>
      <c r="G3856">
        <f t="shared" si="103"/>
        <v>113049.8</v>
      </c>
    </row>
    <row r="3857" spans="1:7" x14ac:dyDescent="0.3">
      <c r="A3857">
        <v>2011</v>
      </c>
      <c r="B3857" t="str">
        <f t="shared" si="102"/>
        <v>2011.8.26</v>
      </c>
      <c r="C3857" t="s">
        <v>41</v>
      </c>
      <c r="D3857">
        <f>VLOOKUP(C3857,[1]StateCodeMapping!$A$2:$B$52,2,FALSE)</f>
        <v>26</v>
      </c>
      <c r="E3857">
        <v>76385</v>
      </c>
      <c r="F3857">
        <v>8</v>
      </c>
      <c r="G3857">
        <f t="shared" si="103"/>
        <v>125271.40000000001</v>
      </c>
    </row>
    <row r="3858" spans="1:7" x14ac:dyDescent="0.3">
      <c r="A3858">
        <v>2011</v>
      </c>
      <c r="B3858" t="str">
        <f t="shared" si="102"/>
        <v>2011.1.27</v>
      </c>
      <c r="C3858" t="s">
        <v>42</v>
      </c>
      <c r="D3858">
        <f>VLOOKUP(C3858,[1]StateCodeMapping!$A$2:$B$52,2,FALSE)</f>
        <v>27</v>
      </c>
      <c r="E3858">
        <v>87000</v>
      </c>
      <c r="F3858">
        <v>1</v>
      </c>
      <c r="G3858">
        <f t="shared" si="103"/>
        <v>45240</v>
      </c>
    </row>
    <row r="3859" spans="1:7" x14ac:dyDescent="0.3">
      <c r="A3859">
        <v>2011</v>
      </c>
      <c r="B3859" t="str">
        <f t="shared" si="102"/>
        <v>2011.2.27</v>
      </c>
      <c r="C3859" t="s">
        <v>42</v>
      </c>
      <c r="D3859">
        <f>VLOOKUP(C3859,[1]StateCodeMapping!$A$2:$B$52,2,FALSE)</f>
        <v>27</v>
      </c>
      <c r="E3859">
        <v>87000</v>
      </c>
      <c r="F3859">
        <v>2</v>
      </c>
      <c r="G3859">
        <f t="shared" si="103"/>
        <v>59160.000000000007</v>
      </c>
    </row>
    <row r="3860" spans="1:7" x14ac:dyDescent="0.3">
      <c r="A3860">
        <v>2011</v>
      </c>
      <c r="B3860" t="str">
        <f t="shared" si="102"/>
        <v>2011.3.27</v>
      </c>
      <c r="C3860" t="s">
        <v>42</v>
      </c>
      <c r="D3860">
        <f>VLOOKUP(C3860,[1]StateCodeMapping!$A$2:$B$52,2,FALSE)</f>
        <v>27</v>
      </c>
      <c r="E3860">
        <v>87000</v>
      </c>
      <c r="F3860">
        <v>3</v>
      </c>
      <c r="G3860">
        <f t="shared" si="103"/>
        <v>73080</v>
      </c>
    </row>
    <row r="3861" spans="1:7" x14ac:dyDescent="0.3">
      <c r="A3861">
        <v>2011</v>
      </c>
      <c r="B3861" t="str">
        <f t="shared" si="102"/>
        <v>2011.4.27</v>
      </c>
      <c r="C3861" t="s">
        <v>42</v>
      </c>
      <c r="D3861">
        <f>VLOOKUP(C3861,[1]StateCodeMapping!$A$2:$B$52,2,FALSE)</f>
        <v>27</v>
      </c>
      <c r="E3861">
        <v>87000</v>
      </c>
      <c r="F3861">
        <v>4</v>
      </c>
      <c r="G3861">
        <f t="shared" si="103"/>
        <v>87000</v>
      </c>
    </row>
    <row r="3862" spans="1:7" x14ac:dyDescent="0.3">
      <c r="A3862">
        <v>2011</v>
      </c>
      <c r="B3862" t="str">
        <f t="shared" si="102"/>
        <v>2011.5.27</v>
      </c>
      <c r="C3862" t="s">
        <v>42</v>
      </c>
      <c r="D3862">
        <f>VLOOKUP(C3862,[1]StateCodeMapping!$A$2:$B$52,2,FALSE)</f>
        <v>27</v>
      </c>
      <c r="E3862">
        <v>87000</v>
      </c>
      <c r="F3862">
        <v>5</v>
      </c>
      <c r="G3862">
        <f t="shared" si="103"/>
        <v>100920.00000000001</v>
      </c>
    </row>
    <row r="3863" spans="1:7" x14ac:dyDescent="0.3">
      <c r="A3863">
        <v>2011</v>
      </c>
      <c r="B3863" t="str">
        <f t="shared" si="102"/>
        <v>2011.6.27</v>
      </c>
      <c r="C3863" t="s">
        <v>42</v>
      </c>
      <c r="D3863">
        <f>VLOOKUP(C3863,[1]StateCodeMapping!$A$2:$B$52,2,FALSE)</f>
        <v>27</v>
      </c>
      <c r="E3863">
        <v>87000</v>
      </c>
      <c r="F3863">
        <v>6</v>
      </c>
      <c r="G3863">
        <f t="shared" si="103"/>
        <v>114840</v>
      </c>
    </row>
    <row r="3864" spans="1:7" x14ac:dyDescent="0.3">
      <c r="A3864">
        <v>2011</v>
      </c>
      <c r="B3864" t="str">
        <f t="shared" si="102"/>
        <v>2011.7.27</v>
      </c>
      <c r="C3864" t="s">
        <v>42</v>
      </c>
      <c r="D3864">
        <f>VLOOKUP(C3864,[1]StateCodeMapping!$A$2:$B$52,2,FALSE)</f>
        <v>27</v>
      </c>
      <c r="E3864">
        <v>87000</v>
      </c>
      <c r="F3864">
        <v>7</v>
      </c>
      <c r="G3864">
        <f t="shared" si="103"/>
        <v>128760</v>
      </c>
    </row>
    <row r="3865" spans="1:7" x14ac:dyDescent="0.3">
      <c r="A3865">
        <v>2011</v>
      </c>
      <c r="B3865" t="str">
        <f t="shared" si="102"/>
        <v>2011.8.27</v>
      </c>
      <c r="C3865" t="s">
        <v>42</v>
      </c>
      <c r="D3865">
        <f>VLOOKUP(C3865,[1]StateCodeMapping!$A$2:$B$52,2,FALSE)</f>
        <v>27</v>
      </c>
      <c r="E3865">
        <v>87000</v>
      </c>
      <c r="F3865">
        <v>8</v>
      </c>
      <c r="G3865">
        <f t="shared" si="103"/>
        <v>142680</v>
      </c>
    </row>
    <row r="3866" spans="1:7" x14ac:dyDescent="0.3">
      <c r="A3866">
        <v>2011</v>
      </c>
      <c r="B3866" t="str">
        <f t="shared" si="102"/>
        <v>2011.1.28</v>
      </c>
      <c r="C3866" t="s">
        <v>43</v>
      </c>
      <c r="D3866">
        <f>VLOOKUP(C3866,[1]StateCodeMapping!$A$2:$B$52,2,FALSE)</f>
        <v>28</v>
      </c>
      <c r="E3866">
        <v>56628</v>
      </c>
      <c r="F3866">
        <v>1</v>
      </c>
      <c r="G3866">
        <f t="shared" si="103"/>
        <v>29446.560000000001</v>
      </c>
    </row>
    <row r="3867" spans="1:7" x14ac:dyDescent="0.3">
      <c r="A3867">
        <v>2011</v>
      </c>
      <c r="B3867" t="str">
        <f t="shared" si="102"/>
        <v>2011.2.28</v>
      </c>
      <c r="C3867" t="s">
        <v>43</v>
      </c>
      <c r="D3867">
        <f>VLOOKUP(C3867,[1]StateCodeMapping!$A$2:$B$52,2,FALSE)</f>
        <v>28</v>
      </c>
      <c r="E3867">
        <v>56628</v>
      </c>
      <c r="F3867">
        <v>2</v>
      </c>
      <c r="G3867">
        <f t="shared" si="103"/>
        <v>38507.040000000001</v>
      </c>
    </row>
    <row r="3868" spans="1:7" x14ac:dyDescent="0.3">
      <c r="A3868">
        <v>2011</v>
      </c>
      <c r="B3868" t="str">
        <f t="shared" si="102"/>
        <v>2011.3.28</v>
      </c>
      <c r="C3868" t="s">
        <v>43</v>
      </c>
      <c r="D3868">
        <f>VLOOKUP(C3868,[1]StateCodeMapping!$A$2:$B$52,2,FALSE)</f>
        <v>28</v>
      </c>
      <c r="E3868">
        <v>56628</v>
      </c>
      <c r="F3868">
        <v>3</v>
      </c>
      <c r="G3868">
        <f t="shared" si="103"/>
        <v>47567.520000000004</v>
      </c>
    </row>
    <row r="3869" spans="1:7" x14ac:dyDescent="0.3">
      <c r="A3869">
        <v>2011</v>
      </c>
      <c r="B3869" t="str">
        <f t="shared" si="102"/>
        <v>2011.4.28</v>
      </c>
      <c r="C3869" t="s">
        <v>43</v>
      </c>
      <c r="D3869">
        <f>VLOOKUP(C3869,[1]StateCodeMapping!$A$2:$B$52,2,FALSE)</f>
        <v>28</v>
      </c>
      <c r="E3869">
        <v>56628</v>
      </c>
      <c r="F3869">
        <v>4</v>
      </c>
      <c r="G3869">
        <f t="shared" si="103"/>
        <v>56628</v>
      </c>
    </row>
    <row r="3870" spans="1:7" x14ac:dyDescent="0.3">
      <c r="A3870">
        <v>2011</v>
      </c>
      <c r="B3870" t="str">
        <f t="shared" si="102"/>
        <v>2011.5.28</v>
      </c>
      <c r="C3870" t="s">
        <v>43</v>
      </c>
      <c r="D3870">
        <f>VLOOKUP(C3870,[1]StateCodeMapping!$A$2:$B$52,2,FALSE)</f>
        <v>28</v>
      </c>
      <c r="E3870">
        <v>56628</v>
      </c>
      <c r="F3870">
        <v>5</v>
      </c>
      <c r="G3870">
        <f t="shared" si="103"/>
        <v>65688.48000000001</v>
      </c>
    </row>
    <row r="3871" spans="1:7" x14ac:dyDescent="0.3">
      <c r="A3871">
        <v>2011</v>
      </c>
      <c r="B3871" t="str">
        <f t="shared" si="102"/>
        <v>2011.6.28</v>
      </c>
      <c r="C3871" t="s">
        <v>43</v>
      </c>
      <c r="D3871">
        <f>VLOOKUP(C3871,[1]StateCodeMapping!$A$2:$B$52,2,FALSE)</f>
        <v>28</v>
      </c>
      <c r="E3871">
        <v>56628</v>
      </c>
      <c r="F3871">
        <v>6</v>
      </c>
      <c r="G3871">
        <f t="shared" si="103"/>
        <v>74748.960000000006</v>
      </c>
    </row>
    <row r="3872" spans="1:7" x14ac:dyDescent="0.3">
      <c r="A3872">
        <v>2011</v>
      </c>
      <c r="B3872" t="str">
        <f t="shared" si="102"/>
        <v>2011.7.28</v>
      </c>
      <c r="C3872" t="s">
        <v>43</v>
      </c>
      <c r="D3872">
        <f>VLOOKUP(C3872,[1]StateCodeMapping!$A$2:$B$52,2,FALSE)</f>
        <v>28</v>
      </c>
      <c r="E3872">
        <v>56628</v>
      </c>
      <c r="F3872">
        <v>7</v>
      </c>
      <c r="G3872">
        <f t="shared" si="103"/>
        <v>83809.440000000002</v>
      </c>
    </row>
    <row r="3873" spans="1:7" x14ac:dyDescent="0.3">
      <c r="A3873">
        <v>2011</v>
      </c>
      <c r="B3873" t="str">
        <f t="shared" si="102"/>
        <v>2011.8.28</v>
      </c>
      <c r="C3873" t="s">
        <v>43</v>
      </c>
      <c r="D3873">
        <f>VLOOKUP(C3873,[1]StateCodeMapping!$A$2:$B$52,2,FALSE)</f>
        <v>28</v>
      </c>
      <c r="E3873">
        <v>56628</v>
      </c>
      <c r="F3873">
        <v>8</v>
      </c>
      <c r="G3873">
        <f t="shared" si="103"/>
        <v>92869.920000000013</v>
      </c>
    </row>
    <row r="3874" spans="1:7" x14ac:dyDescent="0.3">
      <c r="A3874">
        <v>2011</v>
      </c>
      <c r="B3874" t="str">
        <f t="shared" si="102"/>
        <v>2011.1.29</v>
      </c>
      <c r="C3874" t="s">
        <v>44</v>
      </c>
      <c r="D3874">
        <f>VLOOKUP(C3874,[1]StateCodeMapping!$A$2:$B$52,2,FALSE)</f>
        <v>29</v>
      </c>
      <c r="E3874">
        <v>69565</v>
      </c>
      <c r="F3874">
        <v>1</v>
      </c>
      <c r="G3874">
        <f t="shared" si="103"/>
        <v>36173.800000000003</v>
      </c>
    </row>
    <row r="3875" spans="1:7" x14ac:dyDescent="0.3">
      <c r="A3875">
        <v>2011</v>
      </c>
      <c r="B3875" t="str">
        <f t="shared" si="102"/>
        <v>2011.2.29</v>
      </c>
      <c r="C3875" t="s">
        <v>44</v>
      </c>
      <c r="D3875">
        <f>VLOOKUP(C3875,[1]StateCodeMapping!$A$2:$B$52,2,FALSE)</f>
        <v>29</v>
      </c>
      <c r="E3875">
        <v>69565</v>
      </c>
      <c r="F3875">
        <v>2</v>
      </c>
      <c r="G3875">
        <f t="shared" si="103"/>
        <v>47304.200000000004</v>
      </c>
    </row>
    <row r="3876" spans="1:7" x14ac:dyDescent="0.3">
      <c r="A3876">
        <v>2011</v>
      </c>
      <c r="B3876" t="str">
        <f t="shared" si="102"/>
        <v>2011.3.29</v>
      </c>
      <c r="C3876" t="s">
        <v>44</v>
      </c>
      <c r="D3876">
        <f>VLOOKUP(C3876,[1]StateCodeMapping!$A$2:$B$52,2,FALSE)</f>
        <v>29</v>
      </c>
      <c r="E3876">
        <v>69565</v>
      </c>
      <c r="F3876">
        <v>3</v>
      </c>
      <c r="G3876">
        <f t="shared" si="103"/>
        <v>58434.600000000006</v>
      </c>
    </row>
    <row r="3877" spans="1:7" x14ac:dyDescent="0.3">
      <c r="A3877">
        <v>2011</v>
      </c>
      <c r="B3877" t="str">
        <f t="shared" si="102"/>
        <v>2011.4.29</v>
      </c>
      <c r="C3877" t="s">
        <v>44</v>
      </c>
      <c r="D3877">
        <f>VLOOKUP(C3877,[1]StateCodeMapping!$A$2:$B$52,2,FALSE)</f>
        <v>29</v>
      </c>
      <c r="E3877">
        <v>69565</v>
      </c>
      <c r="F3877">
        <v>4</v>
      </c>
      <c r="G3877">
        <f t="shared" si="103"/>
        <v>69565</v>
      </c>
    </row>
    <row r="3878" spans="1:7" x14ac:dyDescent="0.3">
      <c r="A3878">
        <v>2011</v>
      </c>
      <c r="B3878" t="str">
        <f t="shared" si="102"/>
        <v>2011.5.29</v>
      </c>
      <c r="C3878" t="s">
        <v>44</v>
      </c>
      <c r="D3878">
        <f>VLOOKUP(C3878,[1]StateCodeMapping!$A$2:$B$52,2,FALSE)</f>
        <v>29</v>
      </c>
      <c r="E3878">
        <v>69565</v>
      </c>
      <c r="F3878">
        <v>5</v>
      </c>
      <c r="G3878">
        <f t="shared" si="103"/>
        <v>80695.400000000009</v>
      </c>
    </row>
    <row r="3879" spans="1:7" x14ac:dyDescent="0.3">
      <c r="A3879">
        <v>2011</v>
      </c>
      <c r="B3879" t="str">
        <f t="shared" si="102"/>
        <v>2011.6.29</v>
      </c>
      <c r="C3879" t="s">
        <v>44</v>
      </c>
      <c r="D3879">
        <f>VLOOKUP(C3879,[1]StateCodeMapping!$A$2:$B$52,2,FALSE)</f>
        <v>29</v>
      </c>
      <c r="E3879">
        <v>69565</v>
      </c>
      <c r="F3879">
        <v>6</v>
      </c>
      <c r="G3879">
        <f t="shared" si="103"/>
        <v>91825.8</v>
      </c>
    </row>
    <row r="3880" spans="1:7" x14ac:dyDescent="0.3">
      <c r="A3880">
        <v>2011</v>
      </c>
      <c r="B3880" t="str">
        <f t="shared" si="102"/>
        <v>2011.7.29</v>
      </c>
      <c r="C3880" t="s">
        <v>44</v>
      </c>
      <c r="D3880">
        <f>VLOOKUP(C3880,[1]StateCodeMapping!$A$2:$B$52,2,FALSE)</f>
        <v>29</v>
      </c>
      <c r="E3880">
        <v>69565</v>
      </c>
      <c r="F3880">
        <v>7</v>
      </c>
      <c r="G3880">
        <f t="shared" si="103"/>
        <v>102956.2</v>
      </c>
    </row>
    <row r="3881" spans="1:7" x14ac:dyDescent="0.3">
      <c r="A3881">
        <v>2011</v>
      </c>
      <c r="B3881" t="str">
        <f t="shared" si="102"/>
        <v>2011.8.29</v>
      </c>
      <c r="C3881" t="s">
        <v>44</v>
      </c>
      <c r="D3881">
        <f>VLOOKUP(C3881,[1]StateCodeMapping!$A$2:$B$52,2,FALSE)</f>
        <v>29</v>
      </c>
      <c r="E3881">
        <v>69565</v>
      </c>
      <c r="F3881">
        <v>8</v>
      </c>
      <c r="G3881">
        <f t="shared" si="103"/>
        <v>114086.6</v>
      </c>
    </row>
    <row r="3882" spans="1:7" x14ac:dyDescent="0.3">
      <c r="A3882">
        <v>2011</v>
      </c>
      <c r="B3882" t="str">
        <f t="shared" si="102"/>
        <v>2011.1.30</v>
      </c>
      <c r="C3882" t="s">
        <v>45</v>
      </c>
      <c r="D3882">
        <f>VLOOKUP(C3882,[1]StateCodeMapping!$A$2:$B$52,2,FALSE)</f>
        <v>30</v>
      </c>
      <c r="E3882">
        <v>65585</v>
      </c>
      <c r="F3882">
        <v>1</v>
      </c>
      <c r="G3882">
        <f t="shared" si="103"/>
        <v>34104.200000000004</v>
      </c>
    </row>
    <row r="3883" spans="1:7" x14ac:dyDescent="0.3">
      <c r="A3883">
        <v>2011</v>
      </c>
      <c r="B3883" t="str">
        <f t="shared" si="102"/>
        <v>2011.2.30</v>
      </c>
      <c r="C3883" t="s">
        <v>45</v>
      </c>
      <c r="D3883">
        <f>VLOOKUP(C3883,[1]StateCodeMapping!$A$2:$B$52,2,FALSE)</f>
        <v>30</v>
      </c>
      <c r="E3883">
        <v>65585</v>
      </c>
      <c r="F3883">
        <v>2</v>
      </c>
      <c r="G3883">
        <f t="shared" si="103"/>
        <v>44597.8</v>
      </c>
    </row>
    <row r="3884" spans="1:7" x14ac:dyDescent="0.3">
      <c r="A3884">
        <v>2011</v>
      </c>
      <c r="B3884" t="str">
        <f t="shared" si="102"/>
        <v>2011.3.30</v>
      </c>
      <c r="C3884" t="s">
        <v>45</v>
      </c>
      <c r="D3884">
        <f>VLOOKUP(C3884,[1]StateCodeMapping!$A$2:$B$52,2,FALSE)</f>
        <v>30</v>
      </c>
      <c r="E3884">
        <v>65585</v>
      </c>
      <c r="F3884">
        <v>3</v>
      </c>
      <c r="G3884">
        <f t="shared" si="103"/>
        <v>55091.400000000009</v>
      </c>
    </row>
    <row r="3885" spans="1:7" x14ac:dyDescent="0.3">
      <c r="A3885">
        <v>2011</v>
      </c>
      <c r="B3885" t="str">
        <f t="shared" si="102"/>
        <v>2011.4.30</v>
      </c>
      <c r="C3885" t="s">
        <v>45</v>
      </c>
      <c r="D3885">
        <f>VLOOKUP(C3885,[1]StateCodeMapping!$A$2:$B$52,2,FALSE)</f>
        <v>30</v>
      </c>
      <c r="E3885">
        <v>65585</v>
      </c>
      <c r="F3885">
        <v>4</v>
      </c>
      <c r="G3885">
        <f t="shared" si="103"/>
        <v>65585</v>
      </c>
    </row>
    <row r="3886" spans="1:7" x14ac:dyDescent="0.3">
      <c r="A3886">
        <v>2011</v>
      </c>
      <c r="B3886" t="str">
        <f t="shared" si="102"/>
        <v>2011.5.30</v>
      </c>
      <c r="C3886" t="s">
        <v>45</v>
      </c>
      <c r="D3886">
        <f>VLOOKUP(C3886,[1]StateCodeMapping!$A$2:$B$52,2,FALSE)</f>
        <v>30</v>
      </c>
      <c r="E3886">
        <v>65585</v>
      </c>
      <c r="F3886">
        <v>5</v>
      </c>
      <c r="G3886">
        <f t="shared" si="103"/>
        <v>76078.600000000006</v>
      </c>
    </row>
    <row r="3887" spans="1:7" x14ac:dyDescent="0.3">
      <c r="A3887">
        <v>2011</v>
      </c>
      <c r="B3887" t="str">
        <f t="shared" si="102"/>
        <v>2011.6.30</v>
      </c>
      <c r="C3887" t="s">
        <v>45</v>
      </c>
      <c r="D3887">
        <f>VLOOKUP(C3887,[1]StateCodeMapping!$A$2:$B$52,2,FALSE)</f>
        <v>30</v>
      </c>
      <c r="E3887">
        <v>65585</v>
      </c>
      <c r="F3887">
        <v>6</v>
      </c>
      <c r="G3887">
        <f t="shared" si="103"/>
        <v>86572.2</v>
      </c>
    </row>
    <row r="3888" spans="1:7" x14ac:dyDescent="0.3">
      <c r="A3888">
        <v>2011</v>
      </c>
      <c r="B3888" t="str">
        <f t="shared" si="102"/>
        <v>2011.7.30</v>
      </c>
      <c r="C3888" t="s">
        <v>45</v>
      </c>
      <c r="D3888">
        <f>VLOOKUP(C3888,[1]StateCodeMapping!$A$2:$B$52,2,FALSE)</f>
        <v>30</v>
      </c>
      <c r="E3888">
        <v>65585</v>
      </c>
      <c r="F3888">
        <v>7</v>
      </c>
      <c r="G3888">
        <f t="shared" si="103"/>
        <v>97065.8</v>
      </c>
    </row>
    <row r="3889" spans="1:7" x14ac:dyDescent="0.3">
      <c r="A3889">
        <v>2011</v>
      </c>
      <c r="B3889" t="str">
        <f t="shared" si="102"/>
        <v>2011.8.30</v>
      </c>
      <c r="C3889" t="s">
        <v>45</v>
      </c>
      <c r="D3889">
        <f>VLOOKUP(C3889,[1]StateCodeMapping!$A$2:$B$52,2,FALSE)</f>
        <v>30</v>
      </c>
      <c r="E3889">
        <v>65585</v>
      </c>
      <c r="F3889">
        <v>8</v>
      </c>
      <c r="G3889">
        <f t="shared" si="103"/>
        <v>107559.40000000001</v>
      </c>
    </row>
    <row r="3890" spans="1:7" x14ac:dyDescent="0.3">
      <c r="A3890">
        <v>2011</v>
      </c>
      <c r="B3890" t="str">
        <f t="shared" si="102"/>
        <v>2011.1.31</v>
      </c>
      <c r="C3890" t="s">
        <v>46</v>
      </c>
      <c r="D3890">
        <f>VLOOKUP(C3890,[1]StateCodeMapping!$A$2:$B$52,2,FALSE)</f>
        <v>31</v>
      </c>
      <c r="E3890">
        <v>72817</v>
      </c>
      <c r="F3890">
        <v>1</v>
      </c>
      <c r="G3890">
        <f t="shared" si="103"/>
        <v>37864.840000000004</v>
      </c>
    </row>
    <row r="3891" spans="1:7" x14ac:dyDescent="0.3">
      <c r="A3891">
        <v>2011</v>
      </c>
      <c r="B3891" t="str">
        <f t="shared" si="102"/>
        <v>2011.2.31</v>
      </c>
      <c r="C3891" t="s">
        <v>46</v>
      </c>
      <c r="D3891">
        <f>VLOOKUP(C3891,[1]StateCodeMapping!$A$2:$B$52,2,FALSE)</f>
        <v>31</v>
      </c>
      <c r="E3891">
        <v>72817</v>
      </c>
      <c r="F3891">
        <v>2</v>
      </c>
      <c r="G3891">
        <f t="shared" si="103"/>
        <v>49515.560000000005</v>
      </c>
    </row>
    <row r="3892" spans="1:7" x14ac:dyDescent="0.3">
      <c r="A3892">
        <v>2011</v>
      </c>
      <c r="B3892" t="str">
        <f t="shared" si="102"/>
        <v>2011.3.31</v>
      </c>
      <c r="C3892" t="s">
        <v>46</v>
      </c>
      <c r="D3892">
        <f>VLOOKUP(C3892,[1]StateCodeMapping!$A$2:$B$52,2,FALSE)</f>
        <v>31</v>
      </c>
      <c r="E3892">
        <v>72817</v>
      </c>
      <c r="F3892">
        <v>3</v>
      </c>
      <c r="G3892">
        <f t="shared" si="103"/>
        <v>61166.280000000006</v>
      </c>
    </row>
    <row r="3893" spans="1:7" x14ac:dyDescent="0.3">
      <c r="A3893">
        <v>2011</v>
      </c>
      <c r="B3893" t="str">
        <f t="shared" si="102"/>
        <v>2011.4.31</v>
      </c>
      <c r="C3893" t="s">
        <v>46</v>
      </c>
      <c r="D3893">
        <f>VLOOKUP(C3893,[1]StateCodeMapping!$A$2:$B$52,2,FALSE)</f>
        <v>31</v>
      </c>
      <c r="E3893">
        <v>72817</v>
      </c>
      <c r="F3893">
        <v>4</v>
      </c>
      <c r="G3893">
        <f t="shared" si="103"/>
        <v>72817</v>
      </c>
    </row>
    <row r="3894" spans="1:7" x14ac:dyDescent="0.3">
      <c r="A3894">
        <v>2011</v>
      </c>
      <c r="B3894" t="str">
        <f t="shared" si="102"/>
        <v>2011.5.31</v>
      </c>
      <c r="C3894" t="s">
        <v>46</v>
      </c>
      <c r="D3894">
        <f>VLOOKUP(C3894,[1]StateCodeMapping!$A$2:$B$52,2,FALSE)</f>
        <v>31</v>
      </c>
      <c r="E3894">
        <v>72817</v>
      </c>
      <c r="F3894">
        <v>5</v>
      </c>
      <c r="G3894">
        <f t="shared" si="103"/>
        <v>84467.720000000016</v>
      </c>
    </row>
    <row r="3895" spans="1:7" x14ac:dyDescent="0.3">
      <c r="A3895">
        <v>2011</v>
      </c>
      <c r="B3895" t="str">
        <f t="shared" si="102"/>
        <v>2011.6.31</v>
      </c>
      <c r="C3895" t="s">
        <v>46</v>
      </c>
      <c r="D3895">
        <f>VLOOKUP(C3895,[1]StateCodeMapping!$A$2:$B$52,2,FALSE)</f>
        <v>31</v>
      </c>
      <c r="E3895">
        <v>72817</v>
      </c>
      <c r="F3895">
        <v>6</v>
      </c>
      <c r="G3895">
        <f t="shared" si="103"/>
        <v>96118.44</v>
      </c>
    </row>
    <row r="3896" spans="1:7" x14ac:dyDescent="0.3">
      <c r="A3896">
        <v>2011</v>
      </c>
      <c r="B3896" t="str">
        <f t="shared" si="102"/>
        <v>2011.7.31</v>
      </c>
      <c r="C3896" t="s">
        <v>46</v>
      </c>
      <c r="D3896">
        <f>VLOOKUP(C3896,[1]StateCodeMapping!$A$2:$B$52,2,FALSE)</f>
        <v>31</v>
      </c>
      <c r="E3896">
        <v>72817</v>
      </c>
      <c r="F3896">
        <v>7</v>
      </c>
      <c r="G3896">
        <f t="shared" si="103"/>
        <v>107769.16</v>
      </c>
    </row>
    <row r="3897" spans="1:7" x14ac:dyDescent="0.3">
      <c r="A3897">
        <v>2011</v>
      </c>
      <c r="B3897" t="str">
        <f t="shared" si="102"/>
        <v>2011.8.31</v>
      </c>
      <c r="C3897" t="s">
        <v>46</v>
      </c>
      <c r="D3897">
        <f>VLOOKUP(C3897,[1]StateCodeMapping!$A$2:$B$52,2,FALSE)</f>
        <v>31</v>
      </c>
      <c r="E3897">
        <v>72817</v>
      </c>
      <c r="F3897">
        <v>8</v>
      </c>
      <c r="G3897">
        <f t="shared" si="103"/>
        <v>119419.88</v>
      </c>
    </row>
    <row r="3898" spans="1:7" x14ac:dyDescent="0.3">
      <c r="A3898">
        <v>2011</v>
      </c>
      <c r="B3898" t="str">
        <f t="shared" si="102"/>
        <v>2011.1.32</v>
      </c>
      <c r="C3898" t="s">
        <v>47</v>
      </c>
      <c r="D3898">
        <f>VLOOKUP(C3898,[1]StateCodeMapping!$A$2:$B$52,2,FALSE)</f>
        <v>32</v>
      </c>
      <c r="E3898">
        <v>71963</v>
      </c>
      <c r="F3898">
        <v>1</v>
      </c>
      <c r="G3898">
        <f t="shared" si="103"/>
        <v>37420.76</v>
      </c>
    </row>
    <row r="3899" spans="1:7" x14ac:dyDescent="0.3">
      <c r="A3899">
        <v>2011</v>
      </c>
      <c r="B3899" t="str">
        <f t="shared" si="102"/>
        <v>2011.2.32</v>
      </c>
      <c r="C3899" t="s">
        <v>47</v>
      </c>
      <c r="D3899">
        <f>VLOOKUP(C3899,[1]StateCodeMapping!$A$2:$B$52,2,FALSE)</f>
        <v>32</v>
      </c>
      <c r="E3899">
        <v>71963</v>
      </c>
      <c r="F3899">
        <v>2</v>
      </c>
      <c r="G3899">
        <f t="shared" si="103"/>
        <v>48934.840000000004</v>
      </c>
    </row>
    <row r="3900" spans="1:7" x14ac:dyDescent="0.3">
      <c r="A3900">
        <v>2011</v>
      </c>
      <c r="B3900" t="str">
        <f t="shared" si="102"/>
        <v>2011.3.32</v>
      </c>
      <c r="C3900" t="s">
        <v>47</v>
      </c>
      <c r="D3900">
        <f>VLOOKUP(C3900,[1]StateCodeMapping!$A$2:$B$52,2,FALSE)</f>
        <v>32</v>
      </c>
      <c r="E3900">
        <v>71963</v>
      </c>
      <c r="F3900">
        <v>3</v>
      </c>
      <c r="G3900">
        <f t="shared" si="103"/>
        <v>60448.920000000006</v>
      </c>
    </row>
    <row r="3901" spans="1:7" x14ac:dyDescent="0.3">
      <c r="A3901">
        <v>2011</v>
      </c>
      <c r="B3901" t="str">
        <f t="shared" si="102"/>
        <v>2011.4.32</v>
      </c>
      <c r="C3901" t="s">
        <v>47</v>
      </c>
      <c r="D3901">
        <f>VLOOKUP(C3901,[1]StateCodeMapping!$A$2:$B$52,2,FALSE)</f>
        <v>32</v>
      </c>
      <c r="E3901">
        <v>71963</v>
      </c>
      <c r="F3901">
        <v>4</v>
      </c>
      <c r="G3901">
        <f t="shared" si="103"/>
        <v>71963</v>
      </c>
    </row>
    <row r="3902" spans="1:7" x14ac:dyDescent="0.3">
      <c r="A3902">
        <v>2011</v>
      </c>
      <c r="B3902" t="str">
        <f t="shared" si="102"/>
        <v>2011.5.32</v>
      </c>
      <c r="C3902" t="s">
        <v>47</v>
      </c>
      <c r="D3902">
        <f>VLOOKUP(C3902,[1]StateCodeMapping!$A$2:$B$52,2,FALSE)</f>
        <v>32</v>
      </c>
      <c r="E3902">
        <v>71963</v>
      </c>
      <c r="F3902">
        <v>5</v>
      </c>
      <c r="G3902">
        <f t="shared" si="103"/>
        <v>83477.080000000016</v>
      </c>
    </row>
    <row r="3903" spans="1:7" x14ac:dyDescent="0.3">
      <c r="A3903">
        <v>2011</v>
      </c>
      <c r="B3903" t="str">
        <f t="shared" si="102"/>
        <v>2011.6.32</v>
      </c>
      <c r="C3903" t="s">
        <v>47</v>
      </c>
      <c r="D3903">
        <f>VLOOKUP(C3903,[1]StateCodeMapping!$A$2:$B$52,2,FALSE)</f>
        <v>32</v>
      </c>
      <c r="E3903">
        <v>71963</v>
      </c>
      <c r="F3903">
        <v>6</v>
      </c>
      <c r="G3903">
        <f t="shared" si="103"/>
        <v>94991.16</v>
      </c>
    </row>
    <row r="3904" spans="1:7" x14ac:dyDescent="0.3">
      <c r="A3904">
        <v>2011</v>
      </c>
      <c r="B3904" t="str">
        <f t="shared" si="102"/>
        <v>2011.7.32</v>
      </c>
      <c r="C3904" t="s">
        <v>47</v>
      </c>
      <c r="D3904">
        <f>VLOOKUP(C3904,[1]StateCodeMapping!$A$2:$B$52,2,FALSE)</f>
        <v>32</v>
      </c>
      <c r="E3904">
        <v>71963</v>
      </c>
      <c r="F3904">
        <v>7</v>
      </c>
      <c r="G3904">
        <f t="shared" si="103"/>
        <v>106505.24</v>
      </c>
    </row>
    <row r="3905" spans="1:7" x14ac:dyDescent="0.3">
      <c r="A3905">
        <v>2011</v>
      </c>
      <c r="B3905" t="str">
        <f t="shared" si="102"/>
        <v>2011.8.32</v>
      </c>
      <c r="C3905" t="s">
        <v>47</v>
      </c>
      <c r="D3905">
        <f>VLOOKUP(C3905,[1]StateCodeMapping!$A$2:$B$52,2,FALSE)</f>
        <v>32</v>
      </c>
      <c r="E3905">
        <v>71963</v>
      </c>
      <c r="F3905">
        <v>8</v>
      </c>
      <c r="G3905">
        <f t="shared" si="103"/>
        <v>118019.32</v>
      </c>
    </row>
    <row r="3906" spans="1:7" x14ac:dyDescent="0.3">
      <c r="A3906">
        <v>2011</v>
      </c>
      <c r="B3906" t="str">
        <f t="shared" ref="B3906:B3969" si="104">A3906&amp;"."&amp;F3906&amp;"."&amp;D3906</f>
        <v>2011.1.33</v>
      </c>
      <c r="C3906" t="s">
        <v>48</v>
      </c>
      <c r="D3906">
        <f>VLOOKUP(C3906,[1]StateCodeMapping!$A$2:$B$52,2,FALSE)</f>
        <v>33</v>
      </c>
      <c r="E3906">
        <v>93433</v>
      </c>
      <c r="F3906">
        <v>1</v>
      </c>
      <c r="G3906">
        <f t="shared" ref="G3906:G3969" si="105">E3906*(0.52+(F3906-1)*0.16)</f>
        <v>48585.16</v>
      </c>
    </row>
    <row r="3907" spans="1:7" x14ac:dyDescent="0.3">
      <c r="A3907">
        <v>2011</v>
      </c>
      <c r="B3907" t="str">
        <f t="shared" si="104"/>
        <v>2011.2.33</v>
      </c>
      <c r="C3907" t="s">
        <v>48</v>
      </c>
      <c r="D3907">
        <f>VLOOKUP(C3907,[1]StateCodeMapping!$A$2:$B$52,2,FALSE)</f>
        <v>33</v>
      </c>
      <c r="E3907">
        <v>93433</v>
      </c>
      <c r="F3907">
        <v>2</v>
      </c>
      <c r="G3907">
        <f t="shared" si="105"/>
        <v>63534.44</v>
      </c>
    </row>
    <row r="3908" spans="1:7" x14ac:dyDescent="0.3">
      <c r="A3908">
        <v>2011</v>
      </c>
      <c r="B3908" t="str">
        <f t="shared" si="104"/>
        <v>2011.3.33</v>
      </c>
      <c r="C3908" t="s">
        <v>48</v>
      </c>
      <c r="D3908">
        <f>VLOOKUP(C3908,[1]StateCodeMapping!$A$2:$B$52,2,FALSE)</f>
        <v>33</v>
      </c>
      <c r="E3908">
        <v>93433</v>
      </c>
      <c r="F3908">
        <v>3</v>
      </c>
      <c r="G3908">
        <f t="shared" si="105"/>
        <v>78483.72</v>
      </c>
    </row>
    <row r="3909" spans="1:7" x14ac:dyDescent="0.3">
      <c r="A3909">
        <v>2011</v>
      </c>
      <c r="B3909" t="str">
        <f t="shared" si="104"/>
        <v>2011.4.33</v>
      </c>
      <c r="C3909" t="s">
        <v>48</v>
      </c>
      <c r="D3909">
        <f>VLOOKUP(C3909,[1]StateCodeMapping!$A$2:$B$52,2,FALSE)</f>
        <v>33</v>
      </c>
      <c r="E3909">
        <v>93433</v>
      </c>
      <c r="F3909">
        <v>4</v>
      </c>
      <c r="G3909">
        <f t="shared" si="105"/>
        <v>93433</v>
      </c>
    </row>
    <row r="3910" spans="1:7" x14ac:dyDescent="0.3">
      <c r="A3910">
        <v>2011</v>
      </c>
      <c r="B3910" t="str">
        <f t="shared" si="104"/>
        <v>2011.5.33</v>
      </c>
      <c r="C3910" t="s">
        <v>48</v>
      </c>
      <c r="D3910">
        <f>VLOOKUP(C3910,[1]StateCodeMapping!$A$2:$B$52,2,FALSE)</f>
        <v>33</v>
      </c>
      <c r="E3910">
        <v>93433</v>
      </c>
      <c r="F3910">
        <v>5</v>
      </c>
      <c r="G3910">
        <f t="shared" si="105"/>
        <v>108382.28000000001</v>
      </c>
    </row>
    <row r="3911" spans="1:7" x14ac:dyDescent="0.3">
      <c r="A3911">
        <v>2011</v>
      </c>
      <c r="B3911" t="str">
        <f t="shared" si="104"/>
        <v>2011.6.33</v>
      </c>
      <c r="C3911" t="s">
        <v>48</v>
      </c>
      <c r="D3911">
        <f>VLOOKUP(C3911,[1]StateCodeMapping!$A$2:$B$52,2,FALSE)</f>
        <v>33</v>
      </c>
      <c r="E3911">
        <v>93433</v>
      </c>
      <c r="F3911">
        <v>6</v>
      </c>
      <c r="G3911">
        <f t="shared" si="105"/>
        <v>123331.56000000001</v>
      </c>
    </row>
    <row r="3912" spans="1:7" x14ac:dyDescent="0.3">
      <c r="A3912">
        <v>2011</v>
      </c>
      <c r="B3912" t="str">
        <f t="shared" si="104"/>
        <v>2011.7.33</v>
      </c>
      <c r="C3912" t="s">
        <v>48</v>
      </c>
      <c r="D3912">
        <f>VLOOKUP(C3912,[1]StateCodeMapping!$A$2:$B$52,2,FALSE)</f>
        <v>33</v>
      </c>
      <c r="E3912">
        <v>93433</v>
      </c>
      <c r="F3912">
        <v>7</v>
      </c>
      <c r="G3912">
        <f t="shared" si="105"/>
        <v>138280.84</v>
      </c>
    </row>
    <row r="3913" spans="1:7" x14ac:dyDescent="0.3">
      <c r="A3913">
        <v>2011</v>
      </c>
      <c r="B3913" t="str">
        <f t="shared" si="104"/>
        <v>2011.8.33</v>
      </c>
      <c r="C3913" t="s">
        <v>48</v>
      </c>
      <c r="D3913">
        <f>VLOOKUP(C3913,[1]StateCodeMapping!$A$2:$B$52,2,FALSE)</f>
        <v>33</v>
      </c>
      <c r="E3913">
        <v>93433</v>
      </c>
      <c r="F3913">
        <v>8</v>
      </c>
      <c r="G3913">
        <f t="shared" si="105"/>
        <v>153230.12000000002</v>
      </c>
    </row>
    <row r="3914" spans="1:7" x14ac:dyDescent="0.3">
      <c r="A3914">
        <v>2011</v>
      </c>
      <c r="B3914" t="str">
        <f t="shared" si="104"/>
        <v>2011.1.34</v>
      </c>
      <c r="C3914" t="s">
        <v>49</v>
      </c>
      <c r="D3914">
        <f>VLOOKUP(C3914,[1]StateCodeMapping!$A$2:$B$52,2,FALSE)</f>
        <v>34</v>
      </c>
      <c r="E3914">
        <v>102472</v>
      </c>
      <c r="F3914">
        <v>1</v>
      </c>
      <c r="G3914">
        <f t="shared" si="105"/>
        <v>53285.440000000002</v>
      </c>
    </row>
    <row r="3915" spans="1:7" x14ac:dyDescent="0.3">
      <c r="A3915">
        <v>2011</v>
      </c>
      <c r="B3915" t="str">
        <f t="shared" si="104"/>
        <v>2011.2.34</v>
      </c>
      <c r="C3915" t="s">
        <v>49</v>
      </c>
      <c r="D3915">
        <f>VLOOKUP(C3915,[1]StateCodeMapping!$A$2:$B$52,2,FALSE)</f>
        <v>34</v>
      </c>
      <c r="E3915">
        <v>102472</v>
      </c>
      <c r="F3915">
        <v>2</v>
      </c>
      <c r="G3915">
        <f t="shared" si="105"/>
        <v>69680.960000000006</v>
      </c>
    </row>
    <row r="3916" spans="1:7" x14ac:dyDescent="0.3">
      <c r="A3916">
        <v>2011</v>
      </c>
      <c r="B3916" t="str">
        <f t="shared" si="104"/>
        <v>2011.3.34</v>
      </c>
      <c r="C3916" t="s">
        <v>49</v>
      </c>
      <c r="D3916">
        <f>VLOOKUP(C3916,[1]StateCodeMapping!$A$2:$B$52,2,FALSE)</f>
        <v>34</v>
      </c>
      <c r="E3916">
        <v>102472</v>
      </c>
      <c r="F3916">
        <v>3</v>
      </c>
      <c r="G3916">
        <f t="shared" si="105"/>
        <v>86076.48000000001</v>
      </c>
    </row>
    <row r="3917" spans="1:7" x14ac:dyDescent="0.3">
      <c r="A3917">
        <v>2011</v>
      </c>
      <c r="B3917" t="str">
        <f t="shared" si="104"/>
        <v>2011.4.34</v>
      </c>
      <c r="C3917" t="s">
        <v>49</v>
      </c>
      <c r="D3917">
        <f>VLOOKUP(C3917,[1]StateCodeMapping!$A$2:$B$52,2,FALSE)</f>
        <v>34</v>
      </c>
      <c r="E3917">
        <v>102472</v>
      </c>
      <c r="F3917">
        <v>4</v>
      </c>
      <c r="G3917">
        <f t="shared" si="105"/>
        <v>102472</v>
      </c>
    </row>
    <row r="3918" spans="1:7" x14ac:dyDescent="0.3">
      <c r="A3918">
        <v>2011</v>
      </c>
      <c r="B3918" t="str">
        <f t="shared" si="104"/>
        <v>2011.5.34</v>
      </c>
      <c r="C3918" t="s">
        <v>49</v>
      </c>
      <c r="D3918">
        <f>VLOOKUP(C3918,[1]StateCodeMapping!$A$2:$B$52,2,FALSE)</f>
        <v>34</v>
      </c>
      <c r="E3918">
        <v>102472</v>
      </c>
      <c r="F3918">
        <v>5</v>
      </c>
      <c r="G3918">
        <f t="shared" si="105"/>
        <v>118867.52000000002</v>
      </c>
    </row>
    <row r="3919" spans="1:7" x14ac:dyDescent="0.3">
      <c r="A3919">
        <v>2011</v>
      </c>
      <c r="B3919" t="str">
        <f t="shared" si="104"/>
        <v>2011.6.34</v>
      </c>
      <c r="C3919" t="s">
        <v>49</v>
      </c>
      <c r="D3919">
        <f>VLOOKUP(C3919,[1]StateCodeMapping!$A$2:$B$52,2,FALSE)</f>
        <v>34</v>
      </c>
      <c r="E3919">
        <v>102472</v>
      </c>
      <c r="F3919">
        <v>6</v>
      </c>
      <c r="G3919">
        <f t="shared" si="105"/>
        <v>135263.04000000001</v>
      </c>
    </row>
    <row r="3920" spans="1:7" x14ac:dyDescent="0.3">
      <c r="A3920">
        <v>2011</v>
      </c>
      <c r="B3920" t="str">
        <f t="shared" si="104"/>
        <v>2011.7.34</v>
      </c>
      <c r="C3920" t="s">
        <v>49</v>
      </c>
      <c r="D3920">
        <f>VLOOKUP(C3920,[1]StateCodeMapping!$A$2:$B$52,2,FALSE)</f>
        <v>34</v>
      </c>
      <c r="E3920">
        <v>102472</v>
      </c>
      <c r="F3920">
        <v>7</v>
      </c>
      <c r="G3920">
        <f t="shared" si="105"/>
        <v>151658.56</v>
      </c>
    </row>
    <row r="3921" spans="1:7" x14ac:dyDescent="0.3">
      <c r="A3921">
        <v>2011</v>
      </c>
      <c r="B3921" t="str">
        <f t="shared" si="104"/>
        <v>2011.8.34</v>
      </c>
      <c r="C3921" t="s">
        <v>49</v>
      </c>
      <c r="D3921">
        <f>VLOOKUP(C3921,[1]StateCodeMapping!$A$2:$B$52,2,FALSE)</f>
        <v>34</v>
      </c>
      <c r="E3921">
        <v>102472</v>
      </c>
      <c r="F3921">
        <v>8</v>
      </c>
      <c r="G3921">
        <f t="shared" si="105"/>
        <v>168054.08000000002</v>
      </c>
    </row>
    <row r="3922" spans="1:7" x14ac:dyDescent="0.3">
      <c r="A3922">
        <v>2011</v>
      </c>
      <c r="B3922" t="str">
        <f t="shared" si="104"/>
        <v>2011.1.35</v>
      </c>
      <c r="C3922" t="s">
        <v>50</v>
      </c>
      <c r="D3922">
        <f>VLOOKUP(C3922,[1]StateCodeMapping!$A$2:$B$52,2,FALSE)</f>
        <v>35</v>
      </c>
      <c r="E3922">
        <v>55279</v>
      </c>
      <c r="F3922">
        <v>1</v>
      </c>
      <c r="G3922">
        <f t="shared" si="105"/>
        <v>28745.08</v>
      </c>
    </row>
    <row r="3923" spans="1:7" x14ac:dyDescent="0.3">
      <c r="A3923">
        <v>2011</v>
      </c>
      <c r="B3923" t="str">
        <f t="shared" si="104"/>
        <v>2011.2.35</v>
      </c>
      <c r="C3923" t="s">
        <v>50</v>
      </c>
      <c r="D3923">
        <f>VLOOKUP(C3923,[1]StateCodeMapping!$A$2:$B$52,2,FALSE)</f>
        <v>35</v>
      </c>
      <c r="E3923">
        <v>55279</v>
      </c>
      <c r="F3923">
        <v>2</v>
      </c>
      <c r="G3923">
        <f t="shared" si="105"/>
        <v>37589.72</v>
      </c>
    </row>
    <row r="3924" spans="1:7" x14ac:dyDescent="0.3">
      <c r="A3924">
        <v>2011</v>
      </c>
      <c r="B3924" t="str">
        <f t="shared" si="104"/>
        <v>2011.3.35</v>
      </c>
      <c r="C3924" t="s">
        <v>50</v>
      </c>
      <c r="D3924">
        <f>VLOOKUP(C3924,[1]StateCodeMapping!$A$2:$B$52,2,FALSE)</f>
        <v>35</v>
      </c>
      <c r="E3924">
        <v>55279</v>
      </c>
      <c r="F3924">
        <v>3</v>
      </c>
      <c r="G3924">
        <f t="shared" si="105"/>
        <v>46434.360000000008</v>
      </c>
    </row>
    <row r="3925" spans="1:7" x14ac:dyDescent="0.3">
      <c r="A3925">
        <v>2011</v>
      </c>
      <c r="B3925" t="str">
        <f t="shared" si="104"/>
        <v>2011.4.35</v>
      </c>
      <c r="C3925" t="s">
        <v>50</v>
      </c>
      <c r="D3925">
        <f>VLOOKUP(C3925,[1]StateCodeMapping!$A$2:$B$52,2,FALSE)</f>
        <v>35</v>
      </c>
      <c r="E3925">
        <v>55279</v>
      </c>
      <c r="F3925">
        <v>4</v>
      </c>
      <c r="G3925">
        <f t="shared" si="105"/>
        <v>55279</v>
      </c>
    </row>
    <row r="3926" spans="1:7" x14ac:dyDescent="0.3">
      <c r="A3926">
        <v>2011</v>
      </c>
      <c r="B3926" t="str">
        <f t="shared" si="104"/>
        <v>2011.5.35</v>
      </c>
      <c r="C3926" t="s">
        <v>50</v>
      </c>
      <c r="D3926">
        <f>VLOOKUP(C3926,[1]StateCodeMapping!$A$2:$B$52,2,FALSE)</f>
        <v>35</v>
      </c>
      <c r="E3926">
        <v>55279</v>
      </c>
      <c r="F3926">
        <v>5</v>
      </c>
      <c r="G3926">
        <f t="shared" si="105"/>
        <v>64123.640000000007</v>
      </c>
    </row>
    <row r="3927" spans="1:7" x14ac:dyDescent="0.3">
      <c r="A3927">
        <v>2011</v>
      </c>
      <c r="B3927" t="str">
        <f t="shared" si="104"/>
        <v>2011.6.35</v>
      </c>
      <c r="C3927" t="s">
        <v>50</v>
      </c>
      <c r="D3927">
        <f>VLOOKUP(C3927,[1]StateCodeMapping!$A$2:$B$52,2,FALSE)</f>
        <v>35</v>
      </c>
      <c r="E3927">
        <v>55279</v>
      </c>
      <c r="F3927">
        <v>6</v>
      </c>
      <c r="G3927">
        <f t="shared" si="105"/>
        <v>72968.28</v>
      </c>
    </row>
    <row r="3928" spans="1:7" x14ac:dyDescent="0.3">
      <c r="A3928">
        <v>2011</v>
      </c>
      <c r="B3928" t="str">
        <f t="shared" si="104"/>
        <v>2011.7.35</v>
      </c>
      <c r="C3928" t="s">
        <v>50</v>
      </c>
      <c r="D3928">
        <f>VLOOKUP(C3928,[1]StateCodeMapping!$A$2:$B$52,2,FALSE)</f>
        <v>35</v>
      </c>
      <c r="E3928">
        <v>55279</v>
      </c>
      <c r="F3928">
        <v>7</v>
      </c>
      <c r="G3928">
        <f t="shared" si="105"/>
        <v>81812.92</v>
      </c>
    </row>
    <row r="3929" spans="1:7" x14ac:dyDescent="0.3">
      <c r="A3929">
        <v>2011</v>
      </c>
      <c r="B3929" t="str">
        <f t="shared" si="104"/>
        <v>2011.8.35</v>
      </c>
      <c r="C3929" t="s">
        <v>50</v>
      </c>
      <c r="D3929">
        <f>VLOOKUP(C3929,[1]StateCodeMapping!$A$2:$B$52,2,FALSE)</f>
        <v>35</v>
      </c>
      <c r="E3929">
        <v>55279</v>
      </c>
      <c r="F3929">
        <v>8</v>
      </c>
      <c r="G3929">
        <f t="shared" si="105"/>
        <v>90657.560000000012</v>
      </c>
    </row>
    <row r="3930" spans="1:7" x14ac:dyDescent="0.3">
      <c r="A3930">
        <v>2011</v>
      </c>
      <c r="B3930" t="str">
        <f t="shared" si="104"/>
        <v>2011.1.36</v>
      </c>
      <c r="C3930" t="s">
        <v>51</v>
      </c>
      <c r="D3930">
        <f>VLOOKUP(C3930,[1]StateCodeMapping!$A$2:$B$52,2,FALSE)</f>
        <v>36</v>
      </c>
      <c r="E3930">
        <v>81884</v>
      </c>
      <c r="F3930">
        <v>1</v>
      </c>
      <c r="G3930">
        <f t="shared" si="105"/>
        <v>42579.68</v>
      </c>
    </row>
    <row r="3931" spans="1:7" x14ac:dyDescent="0.3">
      <c r="A3931">
        <v>2011</v>
      </c>
      <c r="B3931" t="str">
        <f t="shared" si="104"/>
        <v>2011.2.36</v>
      </c>
      <c r="C3931" t="s">
        <v>51</v>
      </c>
      <c r="D3931">
        <f>VLOOKUP(C3931,[1]StateCodeMapping!$A$2:$B$52,2,FALSE)</f>
        <v>36</v>
      </c>
      <c r="E3931">
        <v>81884</v>
      </c>
      <c r="F3931">
        <v>2</v>
      </c>
      <c r="G3931">
        <f t="shared" si="105"/>
        <v>55681.120000000003</v>
      </c>
    </row>
    <row r="3932" spans="1:7" x14ac:dyDescent="0.3">
      <c r="A3932">
        <v>2011</v>
      </c>
      <c r="B3932" t="str">
        <f t="shared" si="104"/>
        <v>2011.3.36</v>
      </c>
      <c r="C3932" t="s">
        <v>51</v>
      </c>
      <c r="D3932">
        <f>VLOOKUP(C3932,[1]StateCodeMapping!$A$2:$B$52,2,FALSE)</f>
        <v>36</v>
      </c>
      <c r="E3932">
        <v>81884</v>
      </c>
      <c r="F3932">
        <v>3</v>
      </c>
      <c r="G3932">
        <f t="shared" si="105"/>
        <v>68782.560000000012</v>
      </c>
    </row>
    <row r="3933" spans="1:7" x14ac:dyDescent="0.3">
      <c r="A3933">
        <v>2011</v>
      </c>
      <c r="B3933" t="str">
        <f t="shared" si="104"/>
        <v>2011.4.36</v>
      </c>
      <c r="C3933" t="s">
        <v>51</v>
      </c>
      <c r="D3933">
        <f>VLOOKUP(C3933,[1]StateCodeMapping!$A$2:$B$52,2,FALSE)</f>
        <v>36</v>
      </c>
      <c r="E3933">
        <v>81884</v>
      </c>
      <c r="F3933">
        <v>4</v>
      </c>
      <c r="G3933">
        <f t="shared" si="105"/>
        <v>81884</v>
      </c>
    </row>
    <row r="3934" spans="1:7" x14ac:dyDescent="0.3">
      <c r="A3934">
        <v>2011</v>
      </c>
      <c r="B3934" t="str">
        <f t="shared" si="104"/>
        <v>2011.5.36</v>
      </c>
      <c r="C3934" t="s">
        <v>51</v>
      </c>
      <c r="D3934">
        <f>VLOOKUP(C3934,[1]StateCodeMapping!$A$2:$B$52,2,FALSE)</f>
        <v>36</v>
      </c>
      <c r="E3934">
        <v>81884</v>
      </c>
      <c r="F3934">
        <v>5</v>
      </c>
      <c r="G3934">
        <f t="shared" si="105"/>
        <v>94985.440000000017</v>
      </c>
    </row>
    <row r="3935" spans="1:7" x14ac:dyDescent="0.3">
      <c r="A3935">
        <v>2011</v>
      </c>
      <c r="B3935" t="str">
        <f t="shared" si="104"/>
        <v>2011.6.36</v>
      </c>
      <c r="C3935" t="s">
        <v>51</v>
      </c>
      <c r="D3935">
        <f>VLOOKUP(C3935,[1]StateCodeMapping!$A$2:$B$52,2,FALSE)</f>
        <v>36</v>
      </c>
      <c r="E3935">
        <v>81884</v>
      </c>
      <c r="F3935">
        <v>6</v>
      </c>
      <c r="G3935">
        <f t="shared" si="105"/>
        <v>108086.88</v>
      </c>
    </row>
    <row r="3936" spans="1:7" x14ac:dyDescent="0.3">
      <c r="A3936">
        <v>2011</v>
      </c>
      <c r="B3936" t="str">
        <f t="shared" si="104"/>
        <v>2011.7.36</v>
      </c>
      <c r="C3936" t="s">
        <v>51</v>
      </c>
      <c r="D3936">
        <f>VLOOKUP(C3936,[1]StateCodeMapping!$A$2:$B$52,2,FALSE)</f>
        <v>36</v>
      </c>
      <c r="E3936">
        <v>81884</v>
      </c>
      <c r="F3936">
        <v>7</v>
      </c>
      <c r="G3936">
        <f t="shared" si="105"/>
        <v>121188.31999999999</v>
      </c>
    </row>
    <row r="3937" spans="1:7" x14ac:dyDescent="0.3">
      <c r="A3937">
        <v>2011</v>
      </c>
      <c r="B3937" t="str">
        <f t="shared" si="104"/>
        <v>2011.8.36</v>
      </c>
      <c r="C3937" t="s">
        <v>51</v>
      </c>
      <c r="D3937">
        <f>VLOOKUP(C3937,[1]StateCodeMapping!$A$2:$B$52,2,FALSE)</f>
        <v>36</v>
      </c>
      <c r="E3937">
        <v>81884</v>
      </c>
      <c r="F3937">
        <v>8</v>
      </c>
      <c r="G3937">
        <f t="shared" si="105"/>
        <v>134289.76</v>
      </c>
    </row>
    <row r="3938" spans="1:7" x14ac:dyDescent="0.3">
      <c r="A3938">
        <v>2011</v>
      </c>
      <c r="B3938" t="str">
        <f t="shared" si="104"/>
        <v>2011.1.37</v>
      </c>
      <c r="C3938" t="s">
        <v>52</v>
      </c>
      <c r="D3938">
        <f>VLOOKUP(C3938,[1]StateCodeMapping!$A$2:$B$52,2,FALSE)</f>
        <v>37</v>
      </c>
      <c r="E3938">
        <v>67798</v>
      </c>
      <c r="F3938">
        <v>1</v>
      </c>
      <c r="G3938">
        <f t="shared" si="105"/>
        <v>35254.959999999999</v>
      </c>
    </row>
    <row r="3939" spans="1:7" x14ac:dyDescent="0.3">
      <c r="A3939">
        <v>2011</v>
      </c>
      <c r="B3939" t="str">
        <f t="shared" si="104"/>
        <v>2011.2.37</v>
      </c>
      <c r="C3939" t="s">
        <v>52</v>
      </c>
      <c r="D3939">
        <f>VLOOKUP(C3939,[1]StateCodeMapping!$A$2:$B$52,2,FALSE)</f>
        <v>37</v>
      </c>
      <c r="E3939">
        <v>67798</v>
      </c>
      <c r="F3939">
        <v>2</v>
      </c>
      <c r="G3939">
        <f t="shared" si="105"/>
        <v>46102.640000000007</v>
      </c>
    </row>
    <row r="3940" spans="1:7" x14ac:dyDescent="0.3">
      <c r="A3940">
        <v>2011</v>
      </c>
      <c r="B3940" t="str">
        <f t="shared" si="104"/>
        <v>2011.3.37</v>
      </c>
      <c r="C3940" t="s">
        <v>52</v>
      </c>
      <c r="D3940">
        <f>VLOOKUP(C3940,[1]StateCodeMapping!$A$2:$B$52,2,FALSE)</f>
        <v>37</v>
      </c>
      <c r="E3940">
        <v>67798</v>
      </c>
      <c r="F3940">
        <v>3</v>
      </c>
      <c r="G3940">
        <f t="shared" si="105"/>
        <v>56950.320000000007</v>
      </c>
    </row>
    <row r="3941" spans="1:7" x14ac:dyDescent="0.3">
      <c r="A3941">
        <v>2011</v>
      </c>
      <c r="B3941" t="str">
        <f t="shared" si="104"/>
        <v>2011.4.37</v>
      </c>
      <c r="C3941" t="s">
        <v>52</v>
      </c>
      <c r="D3941">
        <f>VLOOKUP(C3941,[1]StateCodeMapping!$A$2:$B$52,2,FALSE)</f>
        <v>37</v>
      </c>
      <c r="E3941">
        <v>67798</v>
      </c>
      <c r="F3941">
        <v>4</v>
      </c>
      <c r="G3941">
        <f t="shared" si="105"/>
        <v>67798</v>
      </c>
    </row>
    <row r="3942" spans="1:7" x14ac:dyDescent="0.3">
      <c r="A3942">
        <v>2011</v>
      </c>
      <c r="B3942" t="str">
        <f t="shared" si="104"/>
        <v>2011.5.37</v>
      </c>
      <c r="C3942" t="s">
        <v>52</v>
      </c>
      <c r="D3942">
        <f>VLOOKUP(C3942,[1]StateCodeMapping!$A$2:$B$52,2,FALSE)</f>
        <v>37</v>
      </c>
      <c r="E3942">
        <v>67798</v>
      </c>
      <c r="F3942">
        <v>5</v>
      </c>
      <c r="G3942">
        <f t="shared" si="105"/>
        <v>78645.680000000008</v>
      </c>
    </row>
    <row r="3943" spans="1:7" x14ac:dyDescent="0.3">
      <c r="A3943">
        <v>2011</v>
      </c>
      <c r="B3943" t="str">
        <f t="shared" si="104"/>
        <v>2011.6.37</v>
      </c>
      <c r="C3943" t="s">
        <v>52</v>
      </c>
      <c r="D3943">
        <f>VLOOKUP(C3943,[1]StateCodeMapping!$A$2:$B$52,2,FALSE)</f>
        <v>37</v>
      </c>
      <c r="E3943">
        <v>67798</v>
      </c>
      <c r="F3943">
        <v>6</v>
      </c>
      <c r="G3943">
        <f t="shared" si="105"/>
        <v>89493.36</v>
      </c>
    </row>
    <row r="3944" spans="1:7" x14ac:dyDescent="0.3">
      <c r="A3944">
        <v>2011</v>
      </c>
      <c r="B3944" t="str">
        <f t="shared" si="104"/>
        <v>2011.7.37</v>
      </c>
      <c r="C3944" t="s">
        <v>52</v>
      </c>
      <c r="D3944">
        <f>VLOOKUP(C3944,[1]StateCodeMapping!$A$2:$B$52,2,FALSE)</f>
        <v>37</v>
      </c>
      <c r="E3944">
        <v>67798</v>
      </c>
      <c r="F3944">
        <v>7</v>
      </c>
      <c r="G3944">
        <f t="shared" si="105"/>
        <v>100341.04</v>
      </c>
    </row>
    <row r="3945" spans="1:7" x14ac:dyDescent="0.3">
      <c r="A3945">
        <v>2011</v>
      </c>
      <c r="B3945" t="str">
        <f t="shared" si="104"/>
        <v>2011.8.37</v>
      </c>
      <c r="C3945" t="s">
        <v>52</v>
      </c>
      <c r="D3945">
        <f>VLOOKUP(C3945,[1]StateCodeMapping!$A$2:$B$52,2,FALSE)</f>
        <v>37</v>
      </c>
      <c r="E3945">
        <v>67798</v>
      </c>
      <c r="F3945">
        <v>8</v>
      </c>
      <c r="G3945">
        <f t="shared" si="105"/>
        <v>111188.72</v>
      </c>
    </row>
    <row r="3946" spans="1:7" x14ac:dyDescent="0.3">
      <c r="A3946">
        <v>2011</v>
      </c>
      <c r="B3946" t="str">
        <f t="shared" si="104"/>
        <v>2011.1.38</v>
      </c>
      <c r="C3946" t="s">
        <v>53</v>
      </c>
      <c r="D3946">
        <f>VLOOKUP(C3946,[1]StateCodeMapping!$A$2:$B$52,2,FALSE)</f>
        <v>38</v>
      </c>
      <c r="E3946">
        <v>73101</v>
      </c>
      <c r="F3946">
        <v>1</v>
      </c>
      <c r="G3946">
        <f t="shared" si="105"/>
        <v>38012.520000000004</v>
      </c>
    </row>
    <row r="3947" spans="1:7" x14ac:dyDescent="0.3">
      <c r="A3947">
        <v>2011</v>
      </c>
      <c r="B3947" t="str">
        <f t="shared" si="104"/>
        <v>2011.2.38</v>
      </c>
      <c r="C3947" t="s">
        <v>53</v>
      </c>
      <c r="D3947">
        <f>VLOOKUP(C3947,[1]StateCodeMapping!$A$2:$B$52,2,FALSE)</f>
        <v>38</v>
      </c>
      <c r="E3947">
        <v>73101</v>
      </c>
      <c r="F3947">
        <v>2</v>
      </c>
      <c r="G3947">
        <f t="shared" si="105"/>
        <v>49708.68</v>
      </c>
    </row>
    <row r="3948" spans="1:7" x14ac:dyDescent="0.3">
      <c r="A3948">
        <v>2011</v>
      </c>
      <c r="B3948" t="str">
        <f t="shared" si="104"/>
        <v>2011.3.38</v>
      </c>
      <c r="C3948" t="s">
        <v>53</v>
      </c>
      <c r="D3948">
        <f>VLOOKUP(C3948,[1]StateCodeMapping!$A$2:$B$52,2,FALSE)</f>
        <v>38</v>
      </c>
      <c r="E3948">
        <v>73101</v>
      </c>
      <c r="F3948">
        <v>3</v>
      </c>
      <c r="G3948">
        <f t="shared" si="105"/>
        <v>61404.840000000004</v>
      </c>
    </row>
    <row r="3949" spans="1:7" x14ac:dyDescent="0.3">
      <c r="A3949">
        <v>2011</v>
      </c>
      <c r="B3949" t="str">
        <f t="shared" si="104"/>
        <v>2011.4.38</v>
      </c>
      <c r="C3949" t="s">
        <v>53</v>
      </c>
      <c r="D3949">
        <f>VLOOKUP(C3949,[1]StateCodeMapping!$A$2:$B$52,2,FALSE)</f>
        <v>38</v>
      </c>
      <c r="E3949">
        <v>73101</v>
      </c>
      <c r="F3949">
        <v>4</v>
      </c>
      <c r="G3949">
        <f t="shared" si="105"/>
        <v>73101</v>
      </c>
    </row>
    <row r="3950" spans="1:7" x14ac:dyDescent="0.3">
      <c r="A3950">
        <v>2011</v>
      </c>
      <c r="B3950" t="str">
        <f t="shared" si="104"/>
        <v>2011.5.38</v>
      </c>
      <c r="C3950" t="s">
        <v>53</v>
      </c>
      <c r="D3950">
        <f>VLOOKUP(C3950,[1]StateCodeMapping!$A$2:$B$52,2,FALSE)</f>
        <v>38</v>
      </c>
      <c r="E3950">
        <v>73101</v>
      </c>
      <c r="F3950">
        <v>5</v>
      </c>
      <c r="G3950">
        <f t="shared" si="105"/>
        <v>84797.16</v>
      </c>
    </row>
    <row r="3951" spans="1:7" x14ac:dyDescent="0.3">
      <c r="A3951">
        <v>2011</v>
      </c>
      <c r="B3951" t="str">
        <f t="shared" si="104"/>
        <v>2011.6.38</v>
      </c>
      <c r="C3951" t="s">
        <v>53</v>
      </c>
      <c r="D3951">
        <f>VLOOKUP(C3951,[1]StateCodeMapping!$A$2:$B$52,2,FALSE)</f>
        <v>38</v>
      </c>
      <c r="E3951">
        <v>73101</v>
      </c>
      <c r="F3951">
        <v>6</v>
      </c>
      <c r="G3951">
        <f t="shared" si="105"/>
        <v>96493.32</v>
      </c>
    </row>
    <row r="3952" spans="1:7" x14ac:dyDescent="0.3">
      <c r="A3952">
        <v>2011</v>
      </c>
      <c r="B3952" t="str">
        <f t="shared" si="104"/>
        <v>2011.7.38</v>
      </c>
      <c r="C3952" t="s">
        <v>53</v>
      </c>
      <c r="D3952">
        <f>VLOOKUP(C3952,[1]StateCodeMapping!$A$2:$B$52,2,FALSE)</f>
        <v>38</v>
      </c>
      <c r="E3952">
        <v>73101</v>
      </c>
      <c r="F3952">
        <v>7</v>
      </c>
      <c r="G3952">
        <f t="shared" si="105"/>
        <v>108189.48</v>
      </c>
    </row>
    <row r="3953" spans="1:7" x14ac:dyDescent="0.3">
      <c r="A3953">
        <v>2011</v>
      </c>
      <c r="B3953" t="str">
        <f t="shared" si="104"/>
        <v>2011.8.38</v>
      </c>
      <c r="C3953" t="s">
        <v>53</v>
      </c>
      <c r="D3953">
        <f>VLOOKUP(C3953,[1]StateCodeMapping!$A$2:$B$52,2,FALSE)</f>
        <v>38</v>
      </c>
      <c r="E3953">
        <v>73101</v>
      </c>
      <c r="F3953">
        <v>8</v>
      </c>
      <c r="G3953">
        <f t="shared" si="105"/>
        <v>119885.64000000001</v>
      </c>
    </row>
    <row r="3954" spans="1:7" x14ac:dyDescent="0.3">
      <c r="A3954">
        <v>2011</v>
      </c>
      <c r="B3954" t="str">
        <f t="shared" si="104"/>
        <v>2011.1.39</v>
      </c>
      <c r="C3954" t="s">
        <v>54</v>
      </c>
      <c r="D3954">
        <f>VLOOKUP(C3954,[1]StateCodeMapping!$A$2:$B$52,2,FALSE)</f>
        <v>39</v>
      </c>
      <c r="E3954">
        <v>73794</v>
      </c>
      <c r="F3954">
        <v>1</v>
      </c>
      <c r="G3954">
        <f t="shared" si="105"/>
        <v>38372.880000000005</v>
      </c>
    </row>
    <row r="3955" spans="1:7" x14ac:dyDescent="0.3">
      <c r="A3955">
        <v>2011</v>
      </c>
      <c r="B3955" t="str">
        <f t="shared" si="104"/>
        <v>2011.2.39</v>
      </c>
      <c r="C3955" t="s">
        <v>54</v>
      </c>
      <c r="D3955">
        <f>VLOOKUP(C3955,[1]StateCodeMapping!$A$2:$B$52,2,FALSE)</f>
        <v>39</v>
      </c>
      <c r="E3955">
        <v>73794</v>
      </c>
      <c r="F3955">
        <v>2</v>
      </c>
      <c r="G3955">
        <f t="shared" si="105"/>
        <v>50179.920000000006</v>
      </c>
    </row>
    <row r="3956" spans="1:7" x14ac:dyDescent="0.3">
      <c r="A3956">
        <v>2011</v>
      </c>
      <c r="B3956" t="str">
        <f t="shared" si="104"/>
        <v>2011.3.39</v>
      </c>
      <c r="C3956" t="s">
        <v>54</v>
      </c>
      <c r="D3956">
        <f>VLOOKUP(C3956,[1]StateCodeMapping!$A$2:$B$52,2,FALSE)</f>
        <v>39</v>
      </c>
      <c r="E3956">
        <v>73794</v>
      </c>
      <c r="F3956">
        <v>3</v>
      </c>
      <c r="G3956">
        <f t="shared" si="105"/>
        <v>61986.960000000006</v>
      </c>
    </row>
    <row r="3957" spans="1:7" x14ac:dyDescent="0.3">
      <c r="A3957">
        <v>2011</v>
      </c>
      <c r="B3957" t="str">
        <f t="shared" si="104"/>
        <v>2011.4.39</v>
      </c>
      <c r="C3957" t="s">
        <v>54</v>
      </c>
      <c r="D3957">
        <f>VLOOKUP(C3957,[1]StateCodeMapping!$A$2:$B$52,2,FALSE)</f>
        <v>39</v>
      </c>
      <c r="E3957">
        <v>73794</v>
      </c>
      <c r="F3957">
        <v>4</v>
      </c>
      <c r="G3957">
        <f t="shared" si="105"/>
        <v>73794</v>
      </c>
    </row>
    <row r="3958" spans="1:7" x14ac:dyDescent="0.3">
      <c r="A3958">
        <v>2011</v>
      </c>
      <c r="B3958" t="str">
        <f t="shared" si="104"/>
        <v>2011.5.39</v>
      </c>
      <c r="C3958" t="s">
        <v>54</v>
      </c>
      <c r="D3958">
        <f>VLOOKUP(C3958,[1]StateCodeMapping!$A$2:$B$52,2,FALSE)</f>
        <v>39</v>
      </c>
      <c r="E3958">
        <v>73794</v>
      </c>
      <c r="F3958">
        <v>5</v>
      </c>
      <c r="G3958">
        <f t="shared" si="105"/>
        <v>85601.040000000008</v>
      </c>
    </row>
    <row r="3959" spans="1:7" x14ac:dyDescent="0.3">
      <c r="A3959">
        <v>2011</v>
      </c>
      <c r="B3959" t="str">
        <f t="shared" si="104"/>
        <v>2011.6.39</v>
      </c>
      <c r="C3959" t="s">
        <v>54</v>
      </c>
      <c r="D3959">
        <f>VLOOKUP(C3959,[1]StateCodeMapping!$A$2:$B$52,2,FALSE)</f>
        <v>39</v>
      </c>
      <c r="E3959">
        <v>73794</v>
      </c>
      <c r="F3959">
        <v>6</v>
      </c>
      <c r="G3959">
        <f t="shared" si="105"/>
        <v>97408.08</v>
      </c>
    </row>
    <row r="3960" spans="1:7" x14ac:dyDescent="0.3">
      <c r="A3960">
        <v>2011</v>
      </c>
      <c r="B3960" t="str">
        <f t="shared" si="104"/>
        <v>2011.7.39</v>
      </c>
      <c r="C3960" t="s">
        <v>54</v>
      </c>
      <c r="D3960">
        <f>VLOOKUP(C3960,[1]StateCodeMapping!$A$2:$B$52,2,FALSE)</f>
        <v>39</v>
      </c>
      <c r="E3960">
        <v>73794</v>
      </c>
      <c r="F3960">
        <v>7</v>
      </c>
      <c r="G3960">
        <f t="shared" si="105"/>
        <v>109215.12</v>
      </c>
    </row>
    <row r="3961" spans="1:7" x14ac:dyDescent="0.3">
      <c r="A3961">
        <v>2011</v>
      </c>
      <c r="B3961" t="str">
        <f t="shared" si="104"/>
        <v>2011.8.39</v>
      </c>
      <c r="C3961" t="s">
        <v>54</v>
      </c>
      <c r="D3961">
        <f>VLOOKUP(C3961,[1]StateCodeMapping!$A$2:$B$52,2,FALSE)</f>
        <v>39</v>
      </c>
      <c r="E3961">
        <v>73794</v>
      </c>
      <c r="F3961">
        <v>8</v>
      </c>
      <c r="G3961">
        <f t="shared" si="105"/>
        <v>121022.16</v>
      </c>
    </row>
    <row r="3962" spans="1:7" x14ac:dyDescent="0.3">
      <c r="A3962">
        <v>2011</v>
      </c>
      <c r="B3962" t="str">
        <f t="shared" si="104"/>
        <v>2011.1.40</v>
      </c>
      <c r="C3962" t="s">
        <v>55</v>
      </c>
      <c r="D3962">
        <f>VLOOKUP(C3962,[1]StateCodeMapping!$A$2:$B$52,2,FALSE)</f>
        <v>40</v>
      </c>
      <c r="E3962">
        <v>60830</v>
      </c>
      <c r="F3962">
        <v>1</v>
      </c>
      <c r="G3962">
        <f t="shared" si="105"/>
        <v>31631.600000000002</v>
      </c>
    </row>
    <row r="3963" spans="1:7" x14ac:dyDescent="0.3">
      <c r="A3963">
        <v>2011</v>
      </c>
      <c r="B3963" t="str">
        <f t="shared" si="104"/>
        <v>2011.2.40</v>
      </c>
      <c r="C3963" t="s">
        <v>55</v>
      </c>
      <c r="D3963">
        <f>VLOOKUP(C3963,[1]StateCodeMapping!$A$2:$B$52,2,FALSE)</f>
        <v>40</v>
      </c>
      <c r="E3963">
        <v>60830</v>
      </c>
      <c r="F3963">
        <v>2</v>
      </c>
      <c r="G3963">
        <f t="shared" si="105"/>
        <v>41364.400000000001</v>
      </c>
    </row>
    <row r="3964" spans="1:7" x14ac:dyDescent="0.3">
      <c r="A3964">
        <v>2011</v>
      </c>
      <c r="B3964" t="str">
        <f t="shared" si="104"/>
        <v>2011.3.40</v>
      </c>
      <c r="C3964" t="s">
        <v>55</v>
      </c>
      <c r="D3964">
        <f>VLOOKUP(C3964,[1]StateCodeMapping!$A$2:$B$52,2,FALSE)</f>
        <v>40</v>
      </c>
      <c r="E3964">
        <v>60830</v>
      </c>
      <c r="F3964">
        <v>3</v>
      </c>
      <c r="G3964">
        <f t="shared" si="105"/>
        <v>51097.200000000004</v>
      </c>
    </row>
    <row r="3965" spans="1:7" x14ac:dyDescent="0.3">
      <c r="A3965">
        <v>2011</v>
      </c>
      <c r="B3965" t="str">
        <f t="shared" si="104"/>
        <v>2011.4.40</v>
      </c>
      <c r="C3965" t="s">
        <v>55</v>
      </c>
      <c r="D3965">
        <f>VLOOKUP(C3965,[1]StateCodeMapping!$A$2:$B$52,2,FALSE)</f>
        <v>40</v>
      </c>
      <c r="E3965">
        <v>60830</v>
      </c>
      <c r="F3965">
        <v>4</v>
      </c>
      <c r="G3965">
        <f t="shared" si="105"/>
        <v>60830</v>
      </c>
    </row>
    <row r="3966" spans="1:7" x14ac:dyDescent="0.3">
      <c r="A3966">
        <v>2011</v>
      </c>
      <c r="B3966" t="str">
        <f t="shared" si="104"/>
        <v>2011.5.40</v>
      </c>
      <c r="C3966" t="s">
        <v>55</v>
      </c>
      <c r="D3966">
        <f>VLOOKUP(C3966,[1]StateCodeMapping!$A$2:$B$52,2,FALSE)</f>
        <v>40</v>
      </c>
      <c r="E3966">
        <v>60830</v>
      </c>
      <c r="F3966">
        <v>5</v>
      </c>
      <c r="G3966">
        <f t="shared" si="105"/>
        <v>70562.8</v>
      </c>
    </row>
    <row r="3967" spans="1:7" x14ac:dyDescent="0.3">
      <c r="A3967">
        <v>2011</v>
      </c>
      <c r="B3967" t="str">
        <f t="shared" si="104"/>
        <v>2011.6.40</v>
      </c>
      <c r="C3967" t="s">
        <v>55</v>
      </c>
      <c r="D3967">
        <f>VLOOKUP(C3967,[1]StateCodeMapping!$A$2:$B$52,2,FALSE)</f>
        <v>40</v>
      </c>
      <c r="E3967">
        <v>60830</v>
      </c>
      <c r="F3967">
        <v>6</v>
      </c>
      <c r="G3967">
        <f t="shared" si="105"/>
        <v>80295.600000000006</v>
      </c>
    </row>
    <row r="3968" spans="1:7" x14ac:dyDescent="0.3">
      <c r="A3968">
        <v>2011</v>
      </c>
      <c r="B3968" t="str">
        <f t="shared" si="104"/>
        <v>2011.7.40</v>
      </c>
      <c r="C3968" t="s">
        <v>55</v>
      </c>
      <c r="D3968">
        <f>VLOOKUP(C3968,[1]StateCodeMapping!$A$2:$B$52,2,FALSE)</f>
        <v>40</v>
      </c>
      <c r="E3968">
        <v>60830</v>
      </c>
      <c r="F3968">
        <v>7</v>
      </c>
      <c r="G3968">
        <f t="shared" si="105"/>
        <v>90028.4</v>
      </c>
    </row>
    <row r="3969" spans="1:7" x14ac:dyDescent="0.3">
      <c r="A3969">
        <v>2011</v>
      </c>
      <c r="B3969" t="str">
        <f t="shared" si="104"/>
        <v>2011.8.40</v>
      </c>
      <c r="C3969" t="s">
        <v>55</v>
      </c>
      <c r="D3969">
        <f>VLOOKUP(C3969,[1]StateCodeMapping!$A$2:$B$52,2,FALSE)</f>
        <v>40</v>
      </c>
      <c r="E3969">
        <v>60830</v>
      </c>
      <c r="F3969">
        <v>8</v>
      </c>
      <c r="G3969">
        <f t="shared" si="105"/>
        <v>99761.200000000012</v>
      </c>
    </row>
    <row r="3970" spans="1:7" x14ac:dyDescent="0.3">
      <c r="A3970">
        <v>2011</v>
      </c>
      <c r="B3970" t="str">
        <f t="shared" ref="B3970:B4033" si="106">A3970&amp;"."&amp;F3970&amp;"."&amp;D3970</f>
        <v>2011.1.41</v>
      </c>
      <c r="C3970" t="s">
        <v>56</v>
      </c>
      <c r="D3970">
        <f>VLOOKUP(C3970,[1]StateCodeMapping!$A$2:$B$52,2,FALSE)</f>
        <v>41</v>
      </c>
      <c r="E3970">
        <v>71541</v>
      </c>
      <c r="F3970">
        <v>1</v>
      </c>
      <c r="G3970">
        <f t="shared" ref="G3970:G4033" si="107">E3970*(0.52+(F3970-1)*0.16)</f>
        <v>37201.32</v>
      </c>
    </row>
    <row r="3971" spans="1:7" x14ac:dyDescent="0.3">
      <c r="A3971">
        <v>2011</v>
      </c>
      <c r="B3971" t="str">
        <f t="shared" si="106"/>
        <v>2011.2.41</v>
      </c>
      <c r="C3971" t="s">
        <v>56</v>
      </c>
      <c r="D3971">
        <f>VLOOKUP(C3971,[1]StateCodeMapping!$A$2:$B$52,2,FALSE)</f>
        <v>41</v>
      </c>
      <c r="E3971">
        <v>71541</v>
      </c>
      <c r="F3971">
        <v>2</v>
      </c>
      <c r="G3971">
        <f t="shared" si="107"/>
        <v>48647.880000000005</v>
      </c>
    </row>
    <row r="3972" spans="1:7" x14ac:dyDescent="0.3">
      <c r="A3972">
        <v>2011</v>
      </c>
      <c r="B3972" t="str">
        <f t="shared" si="106"/>
        <v>2011.3.41</v>
      </c>
      <c r="C3972" t="s">
        <v>56</v>
      </c>
      <c r="D3972">
        <f>VLOOKUP(C3972,[1]StateCodeMapping!$A$2:$B$52,2,FALSE)</f>
        <v>41</v>
      </c>
      <c r="E3972">
        <v>71541</v>
      </c>
      <c r="F3972">
        <v>3</v>
      </c>
      <c r="G3972">
        <f t="shared" si="107"/>
        <v>60094.44</v>
      </c>
    </row>
    <row r="3973" spans="1:7" x14ac:dyDescent="0.3">
      <c r="A3973">
        <v>2011</v>
      </c>
      <c r="B3973" t="str">
        <f t="shared" si="106"/>
        <v>2011.4.41</v>
      </c>
      <c r="C3973" t="s">
        <v>56</v>
      </c>
      <c r="D3973">
        <f>VLOOKUP(C3973,[1]StateCodeMapping!$A$2:$B$52,2,FALSE)</f>
        <v>41</v>
      </c>
      <c r="E3973">
        <v>71541</v>
      </c>
      <c r="F3973">
        <v>4</v>
      </c>
      <c r="G3973">
        <f t="shared" si="107"/>
        <v>71541</v>
      </c>
    </row>
    <row r="3974" spans="1:7" x14ac:dyDescent="0.3">
      <c r="A3974">
        <v>2011</v>
      </c>
      <c r="B3974" t="str">
        <f t="shared" si="106"/>
        <v>2011.5.41</v>
      </c>
      <c r="C3974" t="s">
        <v>56</v>
      </c>
      <c r="D3974">
        <f>VLOOKUP(C3974,[1]StateCodeMapping!$A$2:$B$52,2,FALSE)</f>
        <v>41</v>
      </c>
      <c r="E3974">
        <v>71541</v>
      </c>
      <c r="F3974">
        <v>5</v>
      </c>
      <c r="G3974">
        <f t="shared" si="107"/>
        <v>82987.560000000012</v>
      </c>
    </row>
    <row r="3975" spans="1:7" x14ac:dyDescent="0.3">
      <c r="A3975">
        <v>2011</v>
      </c>
      <c r="B3975" t="str">
        <f t="shared" si="106"/>
        <v>2011.6.41</v>
      </c>
      <c r="C3975" t="s">
        <v>56</v>
      </c>
      <c r="D3975">
        <f>VLOOKUP(C3975,[1]StateCodeMapping!$A$2:$B$52,2,FALSE)</f>
        <v>41</v>
      </c>
      <c r="E3975">
        <v>71541</v>
      </c>
      <c r="F3975">
        <v>6</v>
      </c>
      <c r="G3975">
        <f t="shared" si="107"/>
        <v>94434.12000000001</v>
      </c>
    </row>
    <row r="3976" spans="1:7" x14ac:dyDescent="0.3">
      <c r="A3976">
        <v>2011</v>
      </c>
      <c r="B3976" t="str">
        <f t="shared" si="106"/>
        <v>2011.7.41</v>
      </c>
      <c r="C3976" t="s">
        <v>56</v>
      </c>
      <c r="D3976">
        <f>VLOOKUP(C3976,[1]StateCodeMapping!$A$2:$B$52,2,FALSE)</f>
        <v>41</v>
      </c>
      <c r="E3976">
        <v>71541</v>
      </c>
      <c r="F3976">
        <v>7</v>
      </c>
      <c r="G3976">
        <f t="shared" si="107"/>
        <v>105880.68</v>
      </c>
    </row>
    <row r="3977" spans="1:7" x14ac:dyDescent="0.3">
      <c r="A3977">
        <v>2011</v>
      </c>
      <c r="B3977" t="str">
        <f t="shared" si="106"/>
        <v>2011.8.41</v>
      </c>
      <c r="C3977" t="s">
        <v>56</v>
      </c>
      <c r="D3977">
        <f>VLOOKUP(C3977,[1]StateCodeMapping!$A$2:$B$52,2,FALSE)</f>
        <v>41</v>
      </c>
      <c r="E3977">
        <v>71541</v>
      </c>
      <c r="F3977">
        <v>8</v>
      </c>
      <c r="G3977">
        <f t="shared" si="107"/>
        <v>117327.24</v>
      </c>
    </row>
    <row r="3978" spans="1:7" x14ac:dyDescent="0.3">
      <c r="A3978">
        <v>2011</v>
      </c>
      <c r="B3978" t="str">
        <f t="shared" si="106"/>
        <v>2011.1.42</v>
      </c>
      <c r="C3978" t="s">
        <v>57</v>
      </c>
      <c r="D3978">
        <f>VLOOKUP(C3978,[1]StateCodeMapping!$A$2:$B$52,2,FALSE)</f>
        <v>42</v>
      </c>
      <c r="E3978">
        <v>78665</v>
      </c>
      <c r="F3978">
        <v>1</v>
      </c>
      <c r="G3978">
        <f t="shared" si="107"/>
        <v>40905.800000000003</v>
      </c>
    </row>
    <row r="3979" spans="1:7" x14ac:dyDescent="0.3">
      <c r="A3979">
        <v>2011</v>
      </c>
      <c r="B3979" t="str">
        <f t="shared" si="106"/>
        <v>2011.2.42</v>
      </c>
      <c r="C3979" t="s">
        <v>57</v>
      </c>
      <c r="D3979">
        <f>VLOOKUP(C3979,[1]StateCodeMapping!$A$2:$B$52,2,FALSE)</f>
        <v>42</v>
      </c>
      <c r="E3979">
        <v>78665</v>
      </c>
      <c r="F3979">
        <v>2</v>
      </c>
      <c r="G3979">
        <f t="shared" si="107"/>
        <v>53492.200000000004</v>
      </c>
    </row>
    <row r="3980" spans="1:7" x14ac:dyDescent="0.3">
      <c r="A3980">
        <v>2011</v>
      </c>
      <c r="B3980" t="str">
        <f t="shared" si="106"/>
        <v>2011.3.42</v>
      </c>
      <c r="C3980" t="s">
        <v>57</v>
      </c>
      <c r="D3980">
        <f>VLOOKUP(C3980,[1]StateCodeMapping!$A$2:$B$52,2,FALSE)</f>
        <v>42</v>
      </c>
      <c r="E3980">
        <v>78665</v>
      </c>
      <c r="F3980">
        <v>3</v>
      </c>
      <c r="G3980">
        <f t="shared" si="107"/>
        <v>66078.600000000006</v>
      </c>
    </row>
    <row r="3981" spans="1:7" x14ac:dyDescent="0.3">
      <c r="A3981">
        <v>2011</v>
      </c>
      <c r="B3981" t="str">
        <f t="shared" si="106"/>
        <v>2011.4.42</v>
      </c>
      <c r="C3981" t="s">
        <v>57</v>
      </c>
      <c r="D3981">
        <f>VLOOKUP(C3981,[1]StateCodeMapping!$A$2:$B$52,2,FALSE)</f>
        <v>42</v>
      </c>
      <c r="E3981">
        <v>78665</v>
      </c>
      <c r="F3981">
        <v>4</v>
      </c>
      <c r="G3981">
        <f t="shared" si="107"/>
        <v>78665</v>
      </c>
    </row>
    <row r="3982" spans="1:7" x14ac:dyDescent="0.3">
      <c r="A3982">
        <v>2011</v>
      </c>
      <c r="B3982" t="str">
        <f t="shared" si="106"/>
        <v>2011.5.42</v>
      </c>
      <c r="C3982" t="s">
        <v>57</v>
      </c>
      <c r="D3982">
        <f>VLOOKUP(C3982,[1]StateCodeMapping!$A$2:$B$52,2,FALSE)</f>
        <v>42</v>
      </c>
      <c r="E3982">
        <v>78665</v>
      </c>
      <c r="F3982">
        <v>5</v>
      </c>
      <c r="G3982">
        <f t="shared" si="107"/>
        <v>91251.400000000009</v>
      </c>
    </row>
    <row r="3983" spans="1:7" x14ac:dyDescent="0.3">
      <c r="A3983">
        <v>2011</v>
      </c>
      <c r="B3983" t="str">
        <f t="shared" si="106"/>
        <v>2011.6.42</v>
      </c>
      <c r="C3983" t="s">
        <v>57</v>
      </c>
      <c r="D3983">
        <f>VLOOKUP(C3983,[1]StateCodeMapping!$A$2:$B$52,2,FALSE)</f>
        <v>42</v>
      </c>
      <c r="E3983">
        <v>78665</v>
      </c>
      <c r="F3983">
        <v>6</v>
      </c>
      <c r="G3983">
        <f t="shared" si="107"/>
        <v>103837.8</v>
      </c>
    </row>
    <row r="3984" spans="1:7" x14ac:dyDescent="0.3">
      <c r="A3984">
        <v>2011</v>
      </c>
      <c r="B3984" t="str">
        <f t="shared" si="106"/>
        <v>2011.7.42</v>
      </c>
      <c r="C3984" t="s">
        <v>57</v>
      </c>
      <c r="D3984">
        <f>VLOOKUP(C3984,[1]StateCodeMapping!$A$2:$B$52,2,FALSE)</f>
        <v>42</v>
      </c>
      <c r="E3984">
        <v>78665</v>
      </c>
      <c r="F3984">
        <v>7</v>
      </c>
      <c r="G3984">
        <f t="shared" si="107"/>
        <v>116424.2</v>
      </c>
    </row>
    <row r="3985" spans="1:7" x14ac:dyDescent="0.3">
      <c r="A3985">
        <v>2011</v>
      </c>
      <c r="B3985" t="str">
        <f t="shared" si="106"/>
        <v>2011.8.42</v>
      </c>
      <c r="C3985" t="s">
        <v>57</v>
      </c>
      <c r="D3985">
        <f>VLOOKUP(C3985,[1]StateCodeMapping!$A$2:$B$52,2,FALSE)</f>
        <v>42</v>
      </c>
      <c r="E3985">
        <v>78665</v>
      </c>
      <c r="F3985">
        <v>8</v>
      </c>
      <c r="G3985">
        <f t="shared" si="107"/>
        <v>129010.6</v>
      </c>
    </row>
    <row r="3986" spans="1:7" x14ac:dyDescent="0.3">
      <c r="A3986">
        <v>2011</v>
      </c>
      <c r="B3986" t="str">
        <f t="shared" si="106"/>
        <v>2011.1.44</v>
      </c>
      <c r="C3986" t="s">
        <v>58</v>
      </c>
      <c r="D3986">
        <f>VLOOKUP(C3986,[1]StateCodeMapping!$A$2:$B$52,2,FALSE)</f>
        <v>44</v>
      </c>
      <c r="E3986">
        <v>85963</v>
      </c>
      <c r="F3986">
        <v>1</v>
      </c>
      <c r="G3986">
        <f t="shared" si="107"/>
        <v>44700.76</v>
      </c>
    </row>
    <row r="3987" spans="1:7" x14ac:dyDescent="0.3">
      <c r="A3987">
        <v>2011</v>
      </c>
      <c r="B3987" t="str">
        <f t="shared" si="106"/>
        <v>2011.2.44</v>
      </c>
      <c r="C3987" t="s">
        <v>58</v>
      </c>
      <c r="D3987">
        <f>VLOOKUP(C3987,[1]StateCodeMapping!$A$2:$B$52,2,FALSE)</f>
        <v>44</v>
      </c>
      <c r="E3987">
        <v>85963</v>
      </c>
      <c r="F3987">
        <v>2</v>
      </c>
      <c r="G3987">
        <f t="shared" si="107"/>
        <v>58454.840000000004</v>
      </c>
    </row>
    <row r="3988" spans="1:7" x14ac:dyDescent="0.3">
      <c r="A3988">
        <v>2011</v>
      </c>
      <c r="B3988" t="str">
        <f t="shared" si="106"/>
        <v>2011.3.44</v>
      </c>
      <c r="C3988" t="s">
        <v>58</v>
      </c>
      <c r="D3988">
        <f>VLOOKUP(C3988,[1]StateCodeMapping!$A$2:$B$52,2,FALSE)</f>
        <v>44</v>
      </c>
      <c r="E3988">
        <v>85963</v>
      </c>
      <c r="F3988">
        <v>3</v>
      </c>
      <c r="G3988">
        <f t="shared" si="107"/>
        <v>72208.920000000013</v>
      </c>
    </row>
    <row r="3989" spans="1:7" x14ac:dyDescent="0.3">
      <c r="A3989">
        <v>2011</v>
      </c>
      <c r="B3989" t="str">
        <f t="shared" si="106"/>
        <v>2011.4.44</v>
      </c>
      <c r="C3989" t="s">
        <v>58</v>
      </c>
      <c r="D3989">
        <f>VLOOKUP(C3989,[1]StateCodeMapping!$A$2:$B$52,2,FALSE)</f>
        <v>44</v>
      </c>
      <c r="E3989">
        <v>85963</v>
      </c>
      <c r="F3989">
        <v>4</v>
      </c>
      <c r="G3989">
        <f t="shared" si="107"/>
        <v>85963</v>
      </c>
    </row>
    <row r="3990" spans="1:7" x14ac:dyDescent="0.3">
      <c r="A3990">
        <v>2011</v>
      </c>
      <c r="B3990" t="str">
        <f t="shared" si="106"/>
        <v>2011.5.44</v>
      </c>
      <c r="C3990" t="s">
        <v>58</v>
      </c>
      <c r="D3990">
        <f>VLOOKUP(C3990,[1]StateCodeMapping!$A$2:$B$52,2,FALSE)</f>
        <v>44</v>
      </c>
      <c r="E3990">
        <v>85963</v>
      </c>
      <c r="F3990">
        <v>5</v>
      </c>
      <c r="G3990">
        <f t="shared" si="107"/>
        <v>99717.080000000016</v>
      </c>
    </row>
    <row r="3991" spans="1:7" x14ac:dyDescent="0.3">
      <c r="A3991">
        <v>2011</v>
      </c>
      <c r="B3991" t="str">
        <f t="shared" si="106"/>
        <v>2011.6.44</v>
      </c>
      <c r="C3991" t="s">
        <v>58</v>
      </c>
      <c r="D3991">
        <f>VLOOKUP(C3991,[1]StateCodeMapping!$A$2:$B$52,2,FALSE)</f>
        <v>44</v>
      </c>
      <c r="E3991">
        <v>85963</v>
      </c>
      <c r="F3991">
        <v>6</v>
      </c>
      <c r="G3991">
        <f t="shared" si="107"/>
        <v>113471.16</v>
      </c>
    </row>
    <row r="3992" spans="1:7" x14ac:dyDescent="0.3">
      <c r="A3992">
        <v>2011</v>
      </c>
      <c r="B3992" t="str">
        <f t="shared" si="106"/>
        <v>2011.7.44</v>
      </c>
      <c r="C3992" t="s">
        <v>58</v>
      </c>
      <c r="D3992">
        <f>VLOOKUP(C3992,[1]StateCodeMapping!$A$2:$B$52,2,FALSE)</f>
        <v>44</v>
      </c>
      <c r="E3992">
        <v>85963</v>
      </c>
      <c r="F3992">
        <v>7</v>
      </c>
      <c r="G3992">
        <f t="shared" si="107"/>
        <v>127225.24</v>
      </c>
    </row>
    <row r="3993" spans="1:7" x14ac:dyDescent="0.3">
      <c r="A3993">
        <v>2011</v>
      </c>
      <c r="B3993" t="str">
        <f t="shared" si="106"/>
        <v>2011.8.44</v>
      </c>
      <c r="C3993" t="s">
        <v>58</v>
      </c>
      <c r="D3993">
        <f>VLOOKUP(C3993,[1]StateCodeMapping!$A$2:$B$52,2,FALSE)</f>
        <v>44</v>
      </c>
      <c r="E3993">
        <v>85963</v>
      </c>
      <c r="F3993">
        <v>8</v>
      </c>
      <c r="G3993">
        <f t="shared" si="107"/>
        <v>140979.32</v>
      </c>
    </row>
    <row r="3994" spans="1:7" x14ac:dyDescent="0.3">
      <c r="A3994">
        <v>2011</v>
      </c>
      <c r="B3994" t="str">
        <f t="shared" si="106"/>
        <v>2011.1.45</v>
      </c>
      <c r="C3994" t="s">
        <v>59</v>
      </c>
      <c r="D3994">
        <f>VLOOKUP(C3994,[1]StateCodeMapping!$A$2:$B$52,2,FALSE)</f>
        <v>45</v>
      </c>
      <c r="E3994">
        <v>64825</v>
      </c>
      <c r="F3994">
        <v>1</v>
      </c>
      <c r="G3994">
        <f t="shared" si="107"/>
        <v>33709</v>
      </c>
    </row>
    <row r="3995" spans="1:7" x14ac:dyDescent="0.3">
      <c r="A3995">
        <v>2011</v>
      </c>
      <c r="B3995" t="str">
        <f t="shared" si="106"/>
        <v>2011.2.45</v>
      </c>
      <c r="C3995" t="s">
        <v>59</v>
      </c>
      <c r="D3995">
        <f>VLOOKUP(C3995,[1]StateCodeMapping!$A$2:$B$52,2,FALSE)</f>
        <v>45</v>
      </c>
      <c r="E3995">
        <v>64825</v>
      </c>
      <c r="F3995">
        <v>2</v>
      </c>
      <c r="G3995">
        <f t="shared" si="107"/>
        <v>44081</v>
      </c>
    </row>
    <row r="3996" spans="1:7" x14ac:dyDescent="0.3">
      <c r="A3996">
        <v>2011</v>
      </c>
      <c r="B3996" t="str">
        <f t="shared" si="106"/>
        <v>2011.3.45</v>
      </c>
      <c r="C3996" t="s">
        <v>59</v>
      </c>
      <c r="D3996">
        <f>VLOOKUP(C3996,[1]StateCodeMapping!$A$2:$B$52,2,FALSE)</f>
        <v>45</v>
      </c>
      <c r="E3996">
        <v>64825</v>
      </c>
      <c r="F3996">
        <v>3</v>
      </c>
      <c r="G3996">
        <f t="shared" si="107"/>
        <v>54453.000000000007</v>
      </c>
    </row>
    <row r="3997" spans="1:7" x14ac:dyDescent="0.3">
      <c r="A3997">
        <v>2011</v>
      </c>
      <c r="B3997" t="str">
        <f t="shared" si="106"/>
        <v>2011.4.45</v>
      </c>
      <c r="C3997" t="s">
        <v>59</v>
      </c>
      <c r="D3997">
        <f>VLOOKUP(C3997,[1]StateCodeMapping!$A$2:$B$52,2,FALSE)</f>
        <v>45</v>
      </c>
      <c r="E3997">
        <v>64825</v>
      </c>
      <c r="F3997">
        <v>4</v>
      </c>
      <c r="G3997">
        <f t="shared" si="107"/>
        <v>64825</v>
      </c>
    </row>
    <row r="3998" spans="1:7" x14ac:dyDescent="0.3">
      <c r="A3998">
        <v>2011</v>
      </c>
      <c r="B3998" t="str">
        <f t="shared" si="106"/>
        <v>2011.5.45</v>
      </c>
      <c r="C3998" t="s">
        <v>59</v>
      </c>
      <c r="D3998">
        <f>VLOOKUP(C3998,[1]StateCodeMapping!$A$2:$B$52,2,FALSE)</f>
        <v>45</v>
      </c>
      <c r="E3998">
        <v>64825</v>
      </c>
      <c r="F3998">
        <v>5</v>
      </c>
      <c r="G3998">
        <f t="shared" si="107"/>
        <v>75197.000000000015</v>
      </c>
    </row>
    <row r="3999" spans="1:7" x14ac:dyDescent="0.3">
      <c r="A3999">
        <v>2011</v>
      </c>
      <c r="B3999" t="str">
        <f t="shared" si="106"/>
        <v>2011.6.45</v>
      </c>
      <c r="C3999" t="s">
        <v>59</v>
      </c>
      <c r="D3999">
        <f>VLOOKUP(C3999,[1]StateCodeMapping!$A$2:$B$52,2,FALSE)</f>
        <v>45</v>
      </c>
      <c r="E3999">
        <v>64825</v>
      </c>
      <c r="F3999">
        <v>6</v>
      </c>
      <c r="G3999">
        <f t="shared" si="107"/>
        <v>85569</v>
      </c>
    </row>
    <row r="4000" spans="1:7" x14ac:dyDescent="0.3">
      <c r="A4000">
        <v>2011</v>
      </c>
      <c r="B4000" t="str">
        <f t="shared" si="106"/>
        <v>2011.7.45</v>
      </c>
      <c r="C4000" t="s">
        <v>59</v>
      </c>
      <c r="D4000">
        <f>VLOOKUP(C4000,[1]StateCodeMapping!$A$2:$B$52,2,FALSE)</f>
        <v>45</v>
      </c>
      <c r="E4000">
        <v>64825</v>
      </c>
      <c r="F4000">
        <v>7</v>
      </c>
      <c r="G4000">
        <f t="shared" si="107"/>
        <v>95941</v>
      </c>
    </row>
    <row r="4001" spans="1:7" x14ac:dyDescent="0.3">
      <c r="A4001">
        <v>2011</v>
      </c>
      <c r="B4001" t="str">
        <f t="shared" si="106"/>
        <v>2011.8.45</v>
      </c>
      <c r="C4001" t="s">
        <v>59</v>
      </c>
      <c r="D4001">
        <f>VLOOKUP(C4001,[1]StateCodeMapping!$A$2:$B$52,2,FALSE)</f>
        <v>45</v>
      </c>
      <c r="E4001">
        <v>64825</v>
      </c>
      <c r="F4001">
        <v>8</v>
      </c>
      <c r="G4001">
        <f t="shared" si="107"/>
        <v>106313.00000000001</v>
      </c>
    </row>
    <row r="4002" spans="1:7" x14ac:dyDescent="0.3">
      <c r="A4002">
        <v>2011</v>
      </c>
      <c r="B4002" t="str">
        <f t="shared" si="106"/>
        <v>2011.1.46</v>
      </c>
      <c r="C4002" t="s">
        <v>60</v>
      </c>
      <c r="D4002">
        <f>VLOOKUP(C4002,[1]StateCodeMapping!$A$2:$B$52,2,FALSE)</f>
        <v>46</v>
      </c>
      <c r="E4002">
        <v>68631</v>
      </c>
      <c r="F4002">
        <v>1</v>
      </c>
      <c r="G4002">
        <f t="shared" si="107"/>
        <v>35688.120000000003</v>
      </c>
    </row>
    <row r="4003" spans="1:7" x14ac:dyDescent="0.3">
      <c r="A4003">
        <v>2011</v>
      </c>
      <c r="B4003" t="str">
        <f t="shared" si="106"/>
        <v>2011.2.46</v>
      </c>
      <c r="C4003" t="s">
        <v>60</v>
      </c>
      <c r="D4003">
        <f>VLOOKUP(C4003,[1]StateCodeMapping!$A$2:$B$52,2,FALSE)</f>
        <v>46</v>
      </c>
      <c r="E4003">
        <v>68631</v>
      </c>
      <c r="F4003">
        <v>2</v>
      </c>
      <c r="G4003">
        <f t="shared" si="107"/>
        <v>46669.08</v>
      </c>
    </row>
    <row r="4004" spans="1:7" x14ac:dyDescent="0.3">
      <c r="A4004">
        <v>2011</v>
      </c>
      <c r="B4004" t="str">
        <f t="shared" si="106"/>
        <v>2011.3.46</v>
      </c>
      <c r="C4004" t="s">
        <v>60</v>
      </c>
      <c r="D4004">
        <f>VLOOKUP(C4004,[1]StateCodeMapping!$A$2:$B$52,2,FALSE)</f>
        <v>46</v>
      </c>
      <c r="E4004">
        <v>68631</v>
      </c>
      <c r="F4004">
        <v>3</v>
      </c>
      <c r="G4004">
        <f t="shared" si="107"/>
        <v>57650.040000000008</v>
      </c>
    </row>
    <row r="4005" spans="1:7" x14ac:dyDescent="0.3">
      <c r="A4005">
        <v>2011</v>
      </c>
      <c r="B4005" t="str">
        <f t="shared" si="106"/>
        <v>2011.4.46</v>
      </c>
      <c r="C4005" t="s">
        <v>60</v>
      </c>
      <c r="D4005">
        <f>VLOOKUP(C4005,[1]StateCodeMapping!$A$2:$B$52,2,FALSE)</f>
        <v>46</v>
      </c>
      <c r="E4005">
        <v>68631</v>
      </c>
      <c r="F4005">
        <v>4</v>
      </c>
      <c r="G4005">
        <f t="shared" si="107"/>
        <v>68631</v>
      </c>
    </row>
    <row r="4006" spans="1:7" x14ac:dyDescent="0.3">
      <c r="A4006">
        <v>2011</v>
      </c>
      <c r="B4006" t="str">
        <f t="shared" si="106"/>
        <v>2011.5.46</v>
      </c>
      <c r="C4006" t="s">
        <v>60</v>
      </c>
      <c r="D4006">
        <f>VLOOKUP(C4006,[1]StateCodeMapping!$A$2:$B$52,2,FALSE)</f>
        <v>46</v>
      </c>
      <c r="E4006">
        <v>68631</v>
      </c>
      <c r="F4006">
        <v>5</v>
      </c>
      <c r="G4006">
        <f t="shared" si="107"/>
        <v>79611.960000000006</v>
      </c>
    </row>
    <row r="4007" spans="1:7" x14ac:dyDescent="0.3">
      <c r="A4007">
        <v>2011</v>
      </c>
      <c r="B4007" t="str">
        <f t="shared" si="106"/>
        <v>2011.6.46</v>
      </c>
      <c r="C4007" t="s">
        <v>60</v>
      </c>
      <c r="D4007">
        <f>VLOOKUP(C4007,[1]StateCodeMapping!$A$2:$B$52,2,FALSE)</f>
        <v>46</v>
      </c>
      <c r="E4007">
        <v>68631</v>
      </c>
      <c r="F4007">
        <v>6</v>
      </c>
      <c r="G4007">
        <f t="shared" si="107"/>
        <v>90592.92</v>
      </c>
    </row>
    <row r="4008" spans="1:7" x14ac:dyDescent="0.3">
      <c r="A4008">
        <v>2011</v>
      </c>
      <c r="B4008" t="str">
        <f t="shared" si="106"/>
        <v>2011.7.46</v>
      </c>
      <c r="C4008" t="s">
        <v>60</v>
      </c>
      <c r="D4008">
        <f>VLOOKUP(C4008,[1]StateCodeMapping!$A$2:$B$52,2,FALSE)</f>
        <v>46</v>
      </c>
      <c r="E4008">
        <v>68631</v>
      </c>
      <c r="F4008">
        <v>7</v>
      </c>
      <c r="G4008">
        <f t="shared" si="107"/>
        <v>101573.88</v>
      </c>
    </row>
    <row r="4009" spans="1:7" x14ac:dyDescent="0.3">
      <c r="A4009">
        <v>2011</v>
      </c>
      <c r="B4009" t="str">
        <f t="shared" si="106"/>
        <v>2011.8.46</v>
      </c>
      <c r="C4009" t="s">
        <v>60</v>
      </c>
      <c r="D4009">
        <f>VLOOKUP(C4009,[1]StateCodeMapping!$A$2:$B$52,2,FALSE)</f>
        <v>46</v>
      </c>
      <c r="E4009">
        <v>68631</v>
      </c>
      <c r="F4009">
        <v>8</v>
      </c>
      <c r="G4009">
        <f t="shared" si="107"/>
        <v>112554.84000000001</v>
      </c>
    </row>
    <row r="4010" spans="1:7" x14ac:dyDescent="0.3">
      <c r="A4010">
        <v>2011</v>
      </c>
      <c r="B4010" t="str">
        <f t="shared" si="106"/>
        <v>2011.1.47</v>
      </c>
      <c r="C4010" t="s">
        <v>8</v>
      </c>
      <c r="D4010">
        <f>VLOOKUP(C4010,[1]StateCodeMapping!$A$2:$B$52,2,FALSE)</f>
        <v>47</v>
      </c>
      <c r="E4010">
        <v>64203</v>
      </c>
      <c r="F4010">
        <v>1</v>
      </c>
      <c r="G4010">
        <f t="shared" si="107"/>
        <v>33385.56</v>
      </c>
    </row>
    <row r="4011" spans="1:7" x14ac:dyDescent="0.3">
      <c r="A4011">
        <v>2011</v>
      </c>
      <c r="B4011" t="str">
        <f t="shared" si="106"/>
        <v>2011.2.47</v>
      </c>
      <c r="C4011" t="s">
        <v>8</v>
      </c>
      <c r="D4011">
        <f>VLOOKUP(C4011,[1]StateCodeMapping!$A$2:$B$52,2,FALSE)</f>
        <v>47</v>
      </c>
      <c r="E4011">
        <v>64203</v>
      </c>
      <c r="F4011">
        <v>2</v>
      </c>
      <c r="G4011">
        <f t="shared" si="107"/>
        <v>43658.04</v>
      </c>
    </row>
    <row r="4012" spans="1:7" x14ac:dyDescent="0.3">
      <c r="A4012">
        <v>2011</v>
      </c>
      <c r="B4012" t="str">
        <f t="shared" si="106"/>
        <v>2011.3.47</v>
      </c>
      <c r="C4012" t="s">
        <v>8</v>
      </c>
      <c r="D4012">
        <f>VLOOKUP(C4012,[1]StateCodeMapping!$A$2:$B$52,2,FALSE)</f>
        <v>47</v>
      </c>
      <c r="E4012">
        <v>64203</v>
      </c>
      <c r="F4012">
        <v>3</v>
      </c>
      <c r="G4012">
        <f t="shared" si="107"/>
        <v>53930.520000000004</v>
      </c>
    </row>
    <row r="4013" spans="1:7" x14ac:dyDescent="0.3">
      <c r="A4013">
        <v>2011</v>
      </c>
      <c r="B4013" t="str">
        <f t="shared" si="106"/>
        <v>2011.4.47</v>
      </c>
      <c r="C4013" t="s">
        <v>8</v>
      </c>
      <c r="D4013">
        <f>VLOOKUP(C4013,[1]StateCodeMapping!$A$2:$B$52,2,FALSE)</f>
        <v>47</v>
      </c>
      <c r="E4013">
        <v>64203</v>
      </c>
      <c r="F4013">
        <v>4</v>
      </c>
      <c r="G4013">
        <f t="shared" si="107"/>
        <v>64203</v>
      </c>
    </row>
    <row r="4014" spans="1:7" x14ac:dyDescent="0.3">
      <c r="A4014">
        <v>2011</v>
      </c>
      <c r="B4014" t="str">
        <f t="shared" si="106"/>
        <v>2011.5.47</v>
      </c>
      <c r="C4014" t="s">
        <v>8</v>
      </c>
      <c r="D4014">
        <f>VLOOKUP(C4014,[1]StateCodeMapping!$A$2:$B$52,2,FALSE)</f>
        <v>47</v>
      </c>
      <c r="E4014">
        <v>64203</v>
      </c>
      <c r="F4014">
        <v>5</v>
      </c>
      <c r="G4014">
        <f t="shared" si="107"/>
        <v>74475.48000000001</v>
      </c>
    </row>
    <row r="4015" spans="1:7" x14ac:dyDescent="0.3">
      <c r="A4015">
        <v>2011</v>
      </c>
      <c r="B4015" t="str">
        <f t="shared" si="106"/>
        <v>2011.6.47</v>
      </c>
      <c r="C4015" t="s">
        <v>8</v>
      </c>
      <c r="D4015">
        <f>VLOOKUP(C4015,[1]StateCodeMapping!$A$2:$B$52,2,FALSE)</f>
        <v>47</v>
      </c>
      <c r="E4015">
        <v>64203</v>
      </c>
      <c r="F4015">
        <v>6</v>
      </c>
      <c r="G4015">
        <f t="shared" si="107"/>
        <v>84747.96</v>
      </c>
    </row>
    <row r="4016" spans="1:7" x14ac:dyDescent="0.3">
      <c r="A4016">
        <v>2011</v>
      </c>
      <c r="B4016" t="str">
        <f t="shared" si="106"/>
        <v>2011.7.47</v>
      </c>
      <c r="C4016" t="s">
        <v>8</v>
      </c>
      <c r="D4016">
        <f>VLOOKUP(C4016,[1]StateCodeMapping!$A$2:$B$52,2,FALSE)</f>
        <v>47</v>
      </c>
      <c r="E4016">
        <v>64203</v>
      </c>
      <c r="F4016">
        <v>7</v>
      </c>
      <c r="G4016">
        <f t="shared" si="107"/>
        <v>95020.44</v>
      </c>
    </row>
    <row r="4017" spans="1:7" x14ac:dyDescent="0.3">
      <c r="A4017">
        <v>2011</v>
      </c>
      <c r="B4017" t="str">
        <f t="shared" si="106"/>
        <v>2011.8.47</v>
      </c>
      <c r="C4017" t="s">
        <v>8</v>
      </c>
      <c r="D4017">
        <f>VLOOKUP(C4017,[1]StateCodeMapping!$A$2:$B$52,2,FALSE)</f>
        <v>47</v>
      </c>
      <c r="E4017">
        <v>64203</v>
      </c>
      <c r="F4017">
        <v>8</v>
      </c>
      <c r="G4017">
        <f t="shared" si="107"/>
        <v>105292.92000000001</v>
      </c>
    </row>
    <row r="4018" spans="1:7" x14ac:dyDescent="0.3">
      <c r="A4018">
        <v>2011</v>
      </c>
      <c r="B4018" t="str">
        <f t="shared" si="106"/>
        <v>2011.1.48</v>
      </c>
      <c r="C4018" t="s">
        <v>61</v>
      </c>
      <c r="D4018">
        <f>VLOOKUP(C4018,[1]StateCodeMapping!$A$2:$B$52,2,FALSE)</f>
        <v>48</v>
      </c>
      <c r="E4018">
        <v>65348</v>
      </c>
      <c r="F4018">
        <v>1</v>
      </c>
      <c r="G4018">
        <f t="shared" si="107"/>
        <v>33980.959999999999</v>
      </c>
    </row>
    <row r="4019" spans="1:7" x14ac:dyDescent="0.3">
      <c r="A4019">
        <v>2011</v>
      </c>
      <c r="B4019" t="str">
        <f t="shared" si="106"/>
        <v>2011.2.48</v>
      </c>
      <c r="C4019" t="s">
        <v>61</v>
      </c>
      <c r="D4019">
        <f>VLOOKUP(C4019,[1]StateCodeMapping!$A$2:$B$52,2,FALSE)</f>
        <v>48</v>
      </c>
      <c r="E4019">
        <v>65348</v>
      </c>
      <c r="F4019">
        <v>2</v>
      </c>
      <c r="G4019">
        <f t="shared" si="107"/>
        <v>44436.640000000007</v>
      </c>
    </row>
    <row r="4020" spans="1:7" x14ac:dyDescent="0.3">
      <c r="A4020">
        <v>2011</v>
      </c>
      <c r="B4020" t="str">
        <f t="shared" si="106"/>
        <v>2011.3.48</v>
      </c>
      <c r="C4020" t="s">
        <v>61</v>
      </c>
      <c r="D4020">
        <f>VLOOKUP(C4020,[1]StateCodeMapping!$A$2:$B$52,2,FALSE)</f>
        <v>48</v>
      </c>
      <c r="E4020">
        <v>65348</v>
      </c>
      <c r="F4020">
        <v>3</v>
      </c>
      <c r="G4020">
        <f t="shared" si="107"/>
        <v>54892.320000000007</v>
      </c>
    </row>
    <row r="4021" spans="1:7" x14ac:dyDescent="0.3">
      <c r="A4021">
        <v>2011</v>
      </c>
      <c r="B4021" t="str">
        <f t="shared" si="106"/>
        <v>2011.4.48</v>
      </c>
      <c r="C4021" t="s">
        <v>61</v>
      </c>
      <c r="D4021">
        <f>VLOOKUP(C4021,[1]StateCodeMapping!$A$2:$B$52,2,FALSE)</f>
        <v>48</v>
      </c>
      <c r="E4021">
        <v>65348</v>
      </c>
      <c r="F4021">
        <v>4</v>
      </c>
      <c r="G4021">
        <f t="shared" si="107"/>
        <v>65348</v>
      </c>
    </row>
    <row r="4022" spans="1:7" x14ac:dyDescent="0.3">
      <c r="A4022">
        <v>2011</v>
      </c>
      <c r="B4022" t="str">
        <f t="shared" si="106"/>
        <v>2011.5.48</v>
      </c>
      <c r="C4022" t="s">
        <v>61</v>
      </c>
      <c r="D4022">
        <f>VLOOKUP(C4022,[1]StateCodeMapping!$A$2:$B$52,2,FALSE)</f>
        <v>48</v>
      </c>
      <c r="E4022">
        <v>65348</v>
      </c>
      <c r="F4022">
        <v>5</v>
      </c>
      <c r="G4022">
        <f t="shared" si="107"/>
        <v>75803.680000000008</v>
      </c>
    </row>
    <row r="4023" spans="1:7" x14ac:dyDescent="0.3">
      <c r="A4023">
        <v>2011</v>
      </c>
      <c r="B4023" t="str">
        <f t="shared" si="106"/>
        <v>2011.6.48</v>
      </c>
      <c r="C4023" t="s">
        <v>61</v>
      </c>
      <c r="D4023">
        <f>VLOOKUP(C4023,[1]StateCodeMapping!$A$2:$B$52,2,FALSE)</f>
        <v>48</v>
      </c>
      <c r="E4023">
        <v>65348</v>
      </c>
      <c r="F4023">
        <v>6</v>
      </c>
      <c r="G4023">
        <f t="shared" si="107"/>
        <v>86259.36</v>
      </c>
    </row>
    <row r="4024" spans="1:7" x14ac:dyDescent="0.3">
      <c r="A4024">
        <v>2011</v>
      </c>
      <c r="B4024" t="str">
        <f t="shared" si="106"/>
        <v>2011.7.48</v>
      </c>
      <c r="C4024" t="s">
        <v>61</v>
      </c>
      <c r="D4024">
        <f>VLOOKUP(C4024,[1]StateCodeMapping!$A$2:$B$52,2,FALSE)</f>
        <v>48</v>
      </c>
      <c r="E4024">
        <v>65348</v>
      </c>
      <c r="F4024">
        <v>7</v>
      </c>
      <c r="G4024">
        <f t="shared" si="107"/>
        <v>96715.04</v>
      </c>
    </row>
    <row r="4025" spans="1:7" x14ac:dyDescent="0.3">
      <c r="A4025">
        <v>2011</v>
      </c>
      <c r="B4025" t="str">
        <f t="shared" si="106"/>
        <v>2011.8.48</v>
      </c>
      <c r="C4025" t="s">
        <v>61</v>
      </c>
      <c r="D4025">
        <f>VLOOKUP(C4025,[1]StateCodeMapping!$A$2:$B$52,2,FALSE)</f>
        <v>48</v>
      </c>
      <c r="E4025">
        <v>65348</v>
      </c>
      <c r="F4025">
        <v>8</v>
      </c>
      <c r="G4025">
        <f t="shared" si="107"/>
        <v>107170.72</v>
      </c>
    </row>
    <row r="4026" spans="1:7" x14ac:dyDescent="0.3">
      <c r="A4026">
        <v>2011</v>
      </c>
      <c r="B4026" t="str">
        <f t="shared" si="106"/>
        <v>2011.1.49</v>
      </c>
      <c r="C4026" t="s">
        <v>62</v>
      </c>
      <c r="D4026">
        <f>VLOOKUP(C4026,[1]StateCodeMapping!$A$2:$B$52,2,FALSE)</f>
        <v>49</v>
      </c>
      <c r="E4026">
        <v>69814</v>
      </c>
      <c r="F4026">
        <v>1</v>
      </c>
      <c r="G4026">
        <f t="shared" si="107"/>
        <v>36303.279999999999</v>
      </c>
    </row>
    <row r="4027" spans="1:7" x14ac:dyDescent="0.3">
      <c r="A4027">
        <v>2011</v>
      </c>
      <c r="B4027" t="str">
        <f t="shared" si="106"/>
        <v>2011.2.49</v>
      </c>
      <c r="C4027" t="s">
        <v>62</v>
      </c>
      <c r="D4027">
        <f>VLOOKUP(C4027,[1]StateCodeMapping!$A$2:$B$52,2,FALSE)</f>
        <v>49</v>
      </c>
      <c r="E4027">
        <v>69814</v>
      </c>
      <c r="F4027">
        <v>2</v>
      </c>
      <c r="G4027">
        <f t="shared" si="107"/>
        <v>47473.520000000004</v>
      </c>
    </row>
    <row r="4028" spans="1:7" x14ac:dyDescent="0.3">
      <c r="A4028">
        <v>2011</v>
      </c>
      <c r="B4028" t="str">
        <f t="shared" si="106"/>
        <v>2011.3.49</v>
      </c>
      <c r="C4028" t="s">
        <v>62</v>
      </c>
      <c r="D4028">
        <f>VLOOKUP(C4028,[1]StateCodeMapping!$A$2:$B$52,2,FALSE)</f>
        <v>49</v>
      </c>
      <c r="E4028">
        <v>69814</v>
      </c>
      <c r="F4028">
        <v>3</v>
      </c>
      <c r="G4028">
        <f t="shared" si="107"/>
        <v>58643.76</v>
      </c>
    </row>
    <row r="4029" spans="1:7" x14ac:dyDescent="0.3">
      <c r="A4029">
        <v>2011</v>
      </c>
      <c r="B4029" t="str">
        <f t="shared" si="106"/>
        <v>2011.4.49</v>
      </c>
      <c r="C4029" t="s">
        <v>62</v>
      </c>
      <c r="D4029">
        <f>VLOOKUP(C4029,[1]StateCodeMapping!$A$2:$B$52,2,FALSE)</f>
        <v>49</v>
      </c>
      <c r="E4029">
        <v>69814</v>
      </c>
      <c r="F4029">
        <v>4</v>
      </c>
      <c r="G4029">
        <f t="shared" si="107"/>
        <v>69814</v>
      </c>
    </row>
    <row r="4030" spans="1:7" x14ac:dyDescent="0.3">
      <c r="A4030">
        <v>2011</v>
      </c>
      <c r="B4030" t="str">
        <f t="shared" si="106"/>
        <v>2011.5.49</v>
      </c>
      <c r="C4030" t="s">
        <v>62</v>
      </c>
      <c r="D4030">
        <f>VLOOKUP(C4030,[1]StateCodeMapping!$A$2:$B$52,2,FALSE)</f>
        <v>49</v>
      </c>
      <c r="E4030">
        <v>69814</v>
      </c>
      <c r="F4030">
        <v>5</v>
      </c>
      <c r="G4030">
        <f t="shared" si="107"/>
        <v>80984.240000000005</v>
      </c>
    </row>
    <row r="4031" spans="1:7" x14ac:dyDescent="0.3">
      <c r="A4031">
        <v>2011</v>
      </c>
      <c r="B4031" t="str">
        <f t="shared" si="106"/>
        <v>2011.6.49</v>
      </c>
      <c r="C4031" t="s">
        <v>62</v>
      </c>
      <c r="D4031">
        <f>VLOOKUP(C4031,[1]StateCodeMapping!$A$2:$B$52,2,FALSE)</f>
        <v>49</v>
      </c>
      <c r="E4031">
        <v>69814</v>
      </c>
      <c r="F4031">
        <v>6</v>
      </c>
      <c r="G4031">
        <f t="shared" si="107"/>
        <v>92154.48000000001</v>
      </c>
    </row>
    <row r="4032" spans="1:7" x14ac:dyDescent="0.3">
      <c r="A4032">
        <v>2011</v>
      </c>
      <c r="B4032" t="str">
        <f t="shared" si="106"/>
        <v>2011.7.49</v>
      </c>
      <c r="C4032" t="s">
        <v>62</v>
      </c>
      <c r="D4032">
        <f>VLOOKUP(C4032,[1]StateCodeMapping!$A$2:$B$52,2,FALSE)</f>
        <v>49</v>
      </c>
      <c r="E4032">
        <v>69814</v>
      </c>
      <c r="F4032">
        <v>7</v>
      </c>
      <c r="G4032">
        <f t="shared" si="107"/>
        <v>103324.72</v>
      </c>
    </row>
    <row r="4033" spans="1:7" x14ac:dyDescent="0.3">
      <c r="A4033">
        <v>2011</v>
      </c>
      <c r="B4033" t="str">
        <f t="shared" si="106"/>
        <v>2011.8.49</v>
      </c>
      <c r="C4033" t="s">
        <v>62</v>
      </c>
      <c r="D4033">
        <f>VLOOKUP(C4033,[1]StateCodeMapping!$A$2:$B$52,2,FALSE)</f>
        <v>49</v>
      </c>
      <c r="E4033">
        <v>69814</v>
      </c>
      <c r="F4033">
        <v>8</v>
      </c>
      <c r="G4033">
        <f t="shared" si="107"/>
        <v>114494.96</v>
      </c>
    </row>
    <row r="4034" spans="1:7" x14ac:dyDescent="0.3">
      <c r="A4034">
        <v>2011</v>
      </c>
      <c r="B4034" t="str">
        <f t="shared" ref="B4034:B4097" si="108">A4034&amp;"."&amp;F4034&amp;"."&amp;D4034</f>
        <v>2011.1.50</v>
      </c>
      <c r="C4034" t="s">
        <v>63</v>
      </c>
      <c r="D4034">
        <f>VLOOKUP(C4034,[1]StateCodeMapping!$A$2:$B$52,2,FALSE)</f>
        <v>50</v>
      </c>
      <c r="E4034">
        <v>74354</v>
      </c>
      <c r="F4034">
        <v>1</v>
      </c>
      <c r="G4034">
        <f t="shared" ref="G4034:G4097" si="109">E4034*(0.52+(F4034-1)*0.16)</f>
        <v>38664.080000000002</v>
      </c>
    </row>
    <row r="4035" spans="1:7" x14ac:dyDescent="0.3">
      <c r="A4035">
        <v>2011</v>
      </c>
      <c r="B4035" t="str">
        <f t="shared" si="108"/>
        <v>2011.2.50</v>
      </c>
      <c r="C4035" t="s">
        <v>63</v>
      </c>
      <c r="D4035">
        <f>VLOOKUP(C4035,[1]StateCodeMapping!$A$2:$B$52,2,FALSE)</f>
        <v>50</v>
      </c>
      <c r="E4035">
        <v>74354</v>
      </c>
      <c r="F4035">
        <v>2</v>
      </c>
      <c r="G4035">
        <f t="shared" si="109"/>
        <v>50560.72</v>
      </c>
    </row>
    <row r="4036" spans="1:7" x14ac:dyDescent="0.3">
      <c r="A4036">
        <v>2011</v>
      </c>
      <c r="B4036" t="str">
        <f t="shared" si="108"/>
        <v>2011.3.50</v>
      </c>
      <c r="C4036" t="s">
        <v>63</v>
      </c>
      <c r="D4036">
        <f>VLOOKUP(C4036,[1]StateCodeMapping!$A$2:$B$52,2,FALSE)</f>
        <v>50</v>
      </c>
      <c r="E4036">
        <v>74354</v>
      </c>
      <c r="F4036">
        <v>3</v>
      </c>
      <c r="G4036">
        <f t="shared" si="109"/>
        <v>62457.360000000008</v>
      </c>
    </row>
    <row r="4037" spans="1:7" x14ac:dyDescent="0.3">
      <c r="A4037">
        <v>2011</v>
      </c>
      <c r="B4037" t="str">
        <f t="shared" si="108"/>
        <v>2011.4.50</v>
      </c>
      <c r="C4037" t="s">
        <v>63</v>
      </c>
      <c r="D4037">
        <f>VLOOKUP(C4037,[1]StateCodeMapping!$A$2:$B$52,2,FALSE)</f>
        <v>50</v>
      </c>
      <c r="E4037">
        <v>74354</v>
      </c>
      <c r="F4037">
        <v>4</v>
      </c>
      <c r="G4037">
        <f t="shared" si="109"/>
        <v>74354</v>
      </c>
    </row>
    <row r="4038" spans="1:7" x14ac:dyDescent="0.3">
      <c r="A4038">
        <v>2011</v>
      </c>
      <c r="B4038" t="str">
        <f t="shared" si="108"/>
        <v>2011.5.50</v>
      </c>
      <c r="C4038" t="s">
        <v>63</v>
      </c>
      <c r="D4038">
        <f>VLOOKUP(C4038,[1]StateCodeMapping!$A$2:$B$52,2,FALSE)</f>
        <v>50</v>
      </c>
      <c r="E4038">
        <v>74354</v>
      </c>
      <c r="F4038">
        <v>5</v>
      </c>
      <c r="G4038">
        <f t="shared" si="109"/>
        <v>86250.640000000014</v>
      </c>
    </row>
    <row r="4039" spans="1:7" x14ac:dyDescent="0.3">
      <c r="A4039">
        <v>2011</v>
      </c>
      <c r="B4039" t="str">
        <f t="shared" si="108"/>
        <v>2011.6.50</v>
      </c>
      <c r="C4039" t="s">
        <v>63</v>
      </c>
      <c r="D4039">
        <f>VLOOKUP(C4039,[1]StateCodeMapping!$A$2:$B$52,2,FALSE)</f>
        <v>50</v>
      </c>
      <c r="E4039">
        <v>74354</v>
      </c>
      <c r="F4039">
        <v>6</v>
      </c>
      <c r="G4039">
        <f t="shared" si="109"/>
        <v>98147.28</v>
      </c>
    </row>
    <row r="4040" spans="1:7" x14ac:dyDescent="0.3">
      <c r="A4040">
        <v>2011</v>
      </c>
      <c r="B4040" t="str">
        <f t="shared" si="108"/>
        <v>2011.7.50</v>
      </c>
      <c r="C4040" t="s">
        <v>63</v>
      </c>
      <c r="D4040">
        <f>VLOOKUP(C4040,[1]StateCodeMapping!$A$2:$B$52,2,FALSE)</f>
        <v>50</v>
      </c>
      <c r="E4040">
        <v>74354</v>
      </c>
      <c r="F4040">
        <v>7</v>
      </c>
      <c r="G4040">
        <f t="shared" si="109"/>
        <v>110043.92</v>
      </c>
    </row>
    <row r="4041" spans="1:7" x14ac:dyDescent="0.3">
      <c r="A4041">
        <v>2011</v>
      </c>
      <c r="B4041" t="str">
        <f t="shared" si="108"/>
        <v>2011.8.50</v>
      </c>
      <c r="C4041" t="s">
        <v>63</v>
      </c>
      <c r="D4041">
        <f>VLOOKUP(C4041,[1]StateCodeMapping!$A$2:$B$52,2,FALSE)</f>
        <v>50</v>
      </c>
      <c r="E4041">
        <v>74354</v>
      </c>
      <c r="F4041">
        <v>8</v>
      </c>
      <c r="G4041">
        <f t="shared" si="109"/>
        <v>121940.56000000001</v>
      </c>
    </row>
    <row r="4042" spans="1:7" x14ac:dyDescent="0.3">
      <c r="A4042">
        <v>2011</v>
      </c>
      <c r="B4042" t="str">
        <f t="shared" si="108"/>
        <v>2011.1.51</v>
      </c>
      <c r="C4042" t="s">
        <v>64</v>
      </c>
      <c r="D4042">
        <f>VLOOKUP(C4042,[1]StateCodeMapping!$A$2:$B$52,2,FALSE)</f>
        <v>51</v>
      </c>
      <c r="E4042">
        <v>84911</v>
      </c>
      <c r="F4042">
        <v>1</v>
      </c>
      <c r="G4042">
        <f t="shared" si="109"/>
        <v>44153.72</v>
      </c>
    </row>
    <row r="4043" spans="1:7" x14ac:dyDescent="0.3">
      <c r="A4043">
        <v>2011</v>
      </c>
      <c r="B4043" t="str">
        <f t="shared" si="108"/>
        <v>2011.2.51</v>
      </c>
      <c r="C4043" t="s">
        <v>64</v>
      </c>
      <c r="D4043">
        <f>VLOOKUP(C4043,[1]StateCodeMapping!$A$2:$B$52,2,FALSE)</f>
        <v>51</v>
      </c>
      <c r="E4043">
        <v>84911</v>
      </c>
      <c r="F4043">
        <v>2</v>
      </c>
      <c r="G4043">
        <f t="shared" si="109"/>
        <v>57739.48</v>
      </c>
    </row>
    <row r="4044" spans="1:7" x14ac:dyDescent="0.3">
      <c r="A4044">
        <v>2011</v>
      </c>
      <c r="B4044" t="str">
        <f t="shared" si="108"/>
        <v>2011.3.51</v>
      </c>
      <c r="C4044" t="s">
        <v>64</v>
      </c>
      <c r="D4044">
        <f>VLOOKUP(C4044,[1]StateCodeMapping!$A$2:$B$52,2,FALSE)</f>
        <v>51</v>
      </c>
      <c r="E4044">
        <v>84911</v>
      </c>
      <c r="F4044">
        <v>3</v>
      </c>
      <c r="G4044">
        <f t="shared" si="109"/>
        <v>71325.240000000005</v>
      </c>
    </row>
    <row r="4045" spans="1:7" x14ac:dyDescent="0.3">
      <c r="A4045">
        <v>2011</v>
      </c>
      <c r="B4045" t="str">
        <f t="shared" si="108"/>
        <v>2011.4.51</v>
      </c>
      <c r="C4045" t="s">
        <v>64</v>
      </c>
      <c r="D4045">
        <f>VLOOKUP(C4045,[1]StateCodeMapping!$A$2:$B$52,2,FALSE)</f>
        <v>51</v>
      </c>
      <c r="E4045">
        <v>84911</v>
      </c>
      <c r="F4045">
        <v>4</v>
      </c>
      <c r="G4045">
        <f t="shared" si="109"/>
        <v>84911</v>
      </c>
    </row>
    <row r="4046" spans="1:7" x14ac:dyDescent="0.3">
      <c r="A4046">
        <v>2011</v>
      </c>
      <c r="B4046" t="str">
        <f t="shared" si="108"/>
        <v>2011.5.51</v>
      </c>
      <c r="C4046" t="s">
        <v>64</v>
      </c>
      <c r="D4046">
        <f>VLOOKUP(C4046,[1]StateCodeMapping!$A$2:$B$52,2,FALSE)</f>
        <v>51</v>
      </c>
      <c r="E4046">
        <v>84911</v>
      </c>
      <c r="F4046">
        <v>5</v>
      </c>
      <c r="G4046">
        <f t="shared" si="109"/>
        <v>98496.760000000009</v>
      </c>
    </row>
    <row r="4047" spans="1:7" x14ac:dyDescent="0.3">
      <c r="A4047">
        <v>2011</v>
      </c>
      <c r="B4047" t="str">
        <f t="shared" si="108"/>
        <v>2011.6.51</v>
      </c>
      <c r="C4047" t="s">
        <v>64</v>
      </c>
      <c r="D4047">
        <f>VLOOKUP(C4047,[1]StateCodeMapping!$A$2:$B$52,2,FALSE)</f>
        <v>51</v>
      </c>
      <c r="E4047">
        <v>84911</v>
      </c>
      <c r="F4047">
        <v>6</v>
      </c>
      <c r="G4047">
        <f t="shared" si="109"/>
        <v>112082.52</v>
      </c>
    </row>
    <row r="4048" spans="1:7" x14ac:dyDescent="0.3">
      <c r="A4048">
        <v>2011</v>
      </c>
      <c r="B4048" t="str">
        <f t="shared" si="108"/>
        <v>2011.7.51</v>
      </c>
      <c r="C4048" t="s">
        <v>64</v>
      </c>
      <c r="D4048">
        <f>VLOOKUP(C4048,[1]StateCodeMapping!$A$2:$B$52,2,FALSE)</f>
        <v>51</v>
      </c>
      <c r="E4048">
        <v>84911</v>
      </c>
      <c r="F4048">
        <v>7</v>
      </c>
      <c r="G4048">
        <f t="shared" si="109"/>
        <v>125668.28</v>
      </c>
    </row>
    <row r="4049" spans="1:7" x14ac:dyDescent="0.3">
      <c r="A4049">
        <v>2011</v>
      </c>
      <c r="B4049" t="str">
        <f t="shared" si="108"/>
        <v>2011.8.51</v>
      </c>
      <c r="C4049" t="s">
        <v>64</v>
      </c>
      <c r="D4049">
        <f>VLOOKUP(C4049,[1]StateCodeMapping!$A$2:$B$52,2,FALSE)</f>
        <v>51</v>
      </c>
      <c r="E4049">
        <v>84911</v>
      </c>
      <c r="F4049">
        <v>8</v>
      </c>
      <c r="G4049">
        <f t="shared" si="109"/>
        <v>139254.04</v>
      </c>
    </row>
    <row r="4050" spans="1:7" x14ac:dyDescent="0.3">
      <c r="A4050">
        <v>2011</v>
      </c>
      <c r="B4050" t="str">
        <f t="shared" si="108"/>
        <v>2011.1.53</v>
      </c>
      <c r="C4050" t="s">
        <v>65</v>
      </c>
      <c r="D4050">
        <f>VLOOKUP(C4050,[1]StateCodeMapping!$A$2:$B$52,2,FALSE)</f>
        <v>53</v>
      </c>
      <c r="E4050">
        <v>81684</v>
      </c>
      <c r="F4050">
        <v>1</v>
      </c>
      <c r="G4050">
        <f t="shared" si="109"/>
        <v>42475.68</v>
      </c>
    </row>
    <row r="4051" spans="1:7" x14ac:dyDescent="0.3">
      <c r="A4051">
        <v>2011</v>
      </c>
      <c r="B4051" t="str">
        <f t="shared" si="108"/>
        <v>2011.2.53</v>
      </c>
      <c r="C4051" t="s">
        <v>65</v>
      </c>
      <c r="D4051">
        <f>VLOOKUP(C4051,[1]StateCodeMapping!$A$2:$B$52,2,FALSE)</f>
        <v>53</v>
      </c>
      <c r="E4051">
        <v>81684</v>
      </c>
      <c r="F4051">
        <v>2</v>
      </c>
      <c r="G4051">
        <f t="shared" si="109"/>
        <v>55545.120000000003</v>
      </c>
    </row>
    <row r="4052" spans="1:7" x14ac:dyDescent="0.3">
      <c r="A4052">
        <v>2011</v>
      </c>
      <c r="B4052" t="str">
        <f t="shared" si="108"/>
        <v>2011.3.53</v>
      </c>
      <c r="C4052" t="s">
        <v>65</v>
      </c>
      <c r="D4052">
        <f>VLOOKUP(C4052,[1]StateCodeMapping!$A$2:$B$52,2,FALSE)</f>
        <v>53</v>
      </c>
      <c r="E4052">
        <v>81684</v>
      </c>
      <c r="F4052">
        <v>3</v>
      </c>
      <c r="G4052">
        <f t="shared" si="109"/>
        <v>68614.560000000012</v>
      </c>
    </row>
    <row r="4053" spans="1:7" x14ac:dyDescent="0.3">
      <c r="A4053">
        <v>2011</v>
      </c>
      <c r="B4053" t="str">
        <f t="shared" si="108"/>
        <v>2011.4.53</v>
      </c>
      <c r="C4053" t="s">
        <v>65</v>
      </c>
      <c r="D4053">
        <f>VLOOKUP(C4053,[1]StateCodeMapping!$A$2:$B$52,2,FALSE)</f>
        <v>53</v>
      </c>
      <c r="E4053">
        <v>81684</v>
      </c>
      <c r="F4053">
        <v>4</v>
      </c>
      <c r="G4053">
        <f t="shared" si="109"/>
        <v>81684</v>
      </c>
    </row>
    <row r="4054" spans="1:7" x14ac:dyDescent="0.3">
      <c r="A4054">
        <v>2011</v>
      </c>
      <c r="B4054" t="str">
        <f t="shared" si="108"/>
        <v>2011.5.53</v>
      </c>
      <c r="C4054" t="s">
        <v>65</v>
      </c>
      <c r="D4054">
        <f>VLOOKUP(C4054,[1]StateCodeMapping!$A$2:$B$52,2,FALSE)</f>
        <v>53</v>
      </c>
      <c r="E4054">
        <v>81684</v>
      </c>
      <c r="F4054">
        <v>5</v>
      </c>
      <c r="G4054">
        <f t="shared" si="109"/>
        <v>94753.440000000017</v>
      </c>
    </row>
    <row r="4055" spans="1:7" x14ac:dyDescent="0.3">
      <c r="A4055">
        <v>2011</v>
      </c>
      <c r="B4055" t="str">
        <f t="shared" si="108"/>
        <v>2011.6.53</v>
      </c>
      <c r="C4055" t="s">
        <v>65</v>
      </c>
      <c r="D4055">
        <f>VLOOKUP(C4055,[1]StateCodeMapping!$A$2:$B$52,2,FALSE)</f>
        <v>53</v>
      </c>
      <c r="E4055">
        <v>81684</v>
      </c>
      <c r="F4055">
        <v>6</v>
      </c>
      <c r="G4055">
        <f t="shared" si="109"/>
        <v>107822.88</v>
      </c>
    </row>
    <row r="4056" spans="1:7" x14ac:dyDescent="0.3">
      <c r="A4056">
        <v>2011</v>
      </c>
      <c r="B4056" t="str">
        <f t="shared" si="108"/>
        <v>2011.7.53</v>
      </c>
      <c r="C4056" t="s">
        <v>65</v>
      </c>
      <c r="D4056">
        <f>VLOOKUP(C4056,[1]StateCodeMapping!$A$2:$B$52,2,FALSE)</f>
        <v>53</v>
      </c>
      <c r="E4056">
        <v>81684</v>
      </c>
      <c r="F4056">
        <v>7</v>
      </c>
      <c r="G4056">
        <f t="shared" si="109"/>
        <v>120892.31999999999</v>
      </c>
    </row>
    <row r="4057" spans="1:7" x14ac:dyDescent="0.3">
      <c r="A4057">
        <v>2011</v>
      </c>
      <c r="B4057" t="str">
        <f t="shared" si="108"/>
        <v>2011.8.53</v>
      </c>
      <c r="C4057" t="s">
        <v>65</v>
      </c>
      <c r="D4057">
        <f>VLOOKUP(C4057,[1]StateCodeMapping!$A$2:$B$52,2,FALSE)</f>
        <v>53</v>
      </c>
      <c r="E4057">
        <v>81684</v>
      </c>
      <c r="F4057">
        <v>8</v>
      </c>
      <c r="G4057">
        <f t="shared" si="109"/>
        <v>133961.76</v>
      </c>
    </row>
    <row r="4058" spans="1:7" x14ac:dyDescent="0.3">
      <c r="A4058">
        <v>2011</v>
      </c>
      <c r="B4058" t="str">
        <f t="shared" si="108"/>
        <v>2011.1.54</v>
      </c>
      <c r="C4058" t="s">
        <v>66</v>
      </c>
      <c r="D4058">
        <f>VLOOKUP(C4058,[1]StateCodeMapping!$A$2:$B$52,2,FALSE)</f>
        <v>54</v>
      </c>
      <c r="E4058">
        <v>58622</v>
      </c>
      <c r="F4058">
        <v>1</v>
      </c>
      <c r="G4058">
        <f t="shared" si="109"/>
        <v>30483.440000000002</v>
      </c>
    </row>
    <row r="4059" spans="1:7" x14ac:dyDescent="0.3">
      <c r="A4059">
        <v>2011</v>
      </c>
      <c r="B4059" t="str">
        <f t="shared" si="108"/>
        <v>2011.2.54</v>
      </c>
      <c r="C4059" t="s">
        <v>66</v>
      </c>
      <c r="D4059">
        <f>VLOOKUP(C4059,[1]StateCodeMapping!$A$2:$B$52,2,FALSE)</f>
        <v>54</v>
      </c>
      <c r="E4059">
        <v>58622</v>
      </c>
      <c r="F4059">
        <v>2</v>
      </c>
      <c r="G4059">
        <f t="shared" si="109"/>
        <v>39862.960000000006</v>
      </c>
    </row>
    <row r="4060" spans="1:7" x14ac:dyDescent="0.3">
      <c r="A4060">
        <v>2011</v>
      </c>
      <c r="B4060" t="str">
        <f t="shared" si="108"/>
        <v>2011.3.54</v>
      </c>
      <c r="C4060" t="s">
        <v>66</v>
      </c>
      <c r="D4060">
        <f>VLOOKUP(C4060,[1]StateCodeMapping!$A$2:$B$52,2,FALSE)</f>
        <v>54</v>
      </c>
      <c r="E4060">
        <v>58622</v>
      </c>
      <c r="F4060">
        <v>3</v>
      </c>
      <c r="G4060">
        <f t="shared" si="109"/>
        <v>49242.48</v>
      </c>
    </row>
    <row r="4061" spans="1:7" x14ac:dyDescent="0.3">
      <c r="A4061">
        <v>2011</v>
      </c>
      <c r="B4061" t="str">
        <f t="shared" si="108"/>
        <v>2011.4.54</v>
      </c>
      <c r="C4061" t="s">
        <v>66</v>
      </c>
      <c r="D4061">
        <f>VLOOKUP(C4061,[1]StateCodeMapping!$A$2:$B$52,2,FALSE)</f>
        <v>54</v>
      </c>
      <c r="E4061">
        <v>58622</v>
      </c>
      <c r="F4061">
        <v>4</v>
      </c>
      <c r="G4061">
        <f t="shared" si="109"/>
        <v>58622</v>
      </c>
    </row>
    <row r="4062" spans="1:7" x14ac:dyDescent="0.3">
      <c r="A4062">
        <v>2011</v>
      </c>
      <c r="B4062" t="str">
        <f t="shared" si="108"/>
        <v>2011.5.54</v>
      </c>
      <c r="C4062" t="s">
        <v>66</v>
      </c>
      <c r="D4062">
        <f>VLOOKUP(C4062,[1]StateCodeMapping!$A$2:$B$52,2,FALSE)</f>
        <v>54</v>
      </c>
      <c r="E4062">
        <v>58622</v>
      </c>
      <c r="F4062">
        <v>5</v>
      </c>
      <c r="G4062">
        <f t="shared" si="109"/>
        <v>68001.52</v>
      </c>
    </row>
    <row r="4063" spans="1:7" x14ac:dyDescent="0.3">
      <c r="A4063">
        <v>2011</v>
      </c>
      <c r="B4063" t="str">
        <f t="shared" si="108"/>
        <v>2011.6.54</v>
      </c>
      <c r="C4063" t="s">
        <v>66</v>
      </c>
      <c r="D4063">
        <f>VLOOKUP(C4063,[1]StateCodeMapping!$A$2:$B$52,2,FALSE)</f>
        <v>54</v>
      </c>
      <c r="E4063">
        <v>58622</v>
      </c>
      <c r="F4063">
        <v>6</v>
      </c>
      <c r="G4063">
        <f t="shared" si="109"/>
        <v>77381.040000000008</v>
      </c>
    </row>
    <row r="4064" spans="1:7" x14ac:dyDescent="0.3">
      <c r="A4064">
        <v>2011</v>
      </c>
      <c r="B4064" t="str">
        <f t="shared" si="108"/>
        <v>2011.7.54</v>
      </c>
      <c r="C4064" t="s">
        <v>66</v>
      </c>
      <c r="D4064">
        <f>VLOOKUP(C4064,[1]StateCodeMapping!$A$2:$B$52,2,FALSE)</f>
        <v>54</v>
      </c>
      <c r="E4064">
        <v>58622</v>
      </c>
      <c r="F4064">
        <v>7</v>
      </c>
      <c r="G4064">
        <f t="shared" si="109"/>
        <v>86760.56</v>
      </c>
    </row>
    <row r="4065" spans="1:7" x14ac:dyDescent="0.3">
      <c r="A4065">
        <v>2011</v>
      </c>
      <c r="B4065" t="str">
        <f t="shared" si="108"/>
        <v>2011.8.54</v>
      </c>
      <c r="C4065" t="s">
        <v>66</v>
      </c>
      <c r="D4065">
        <f>VLOOKUP(C4065,[1]StateCodeMapping!$A$2:$B$52,2,FALSE)</f>
        <v>54</v>
      </c>
      <c r="E4065">
        <v>58622</v>
      </c>
      <c r="F4065">
        <v>8</v>
      </c>
      <c r="G4065">
        <f t="shared" si="109"/>
        <v>96140.08</v>
      </c>
    </row>
    <row r="4066" spans="1:7" x14ac:dyDescent="0.3">
      <c r="A4066">
        <v>2011</v>
      </c>
      <c r="B4066" t="str">
        <f t="shared" si="108"/>
        <v>2011.1.55</v>
      </c>
      <c r="C4066" t="s">
        <v>67</v>
      </c>
      <c r="D4066">
        <f>VLOOKUP(C4066,[1]StateCodeMapping!$A$2:$B$52,2,FALSE)</f>
        <v>55</v>
      </c>
      <c r="E4066">
        <v>78742</v>
      </c>
      <c r="F4066">
        <v>1</v>
      </c>
      <c r="G4066">
        <f t="shared" si="109"/>
        <v>40945.840000000004</v>
      </c>
    </row>
    <row r="4067" spans="1:7" x14ac:dyDescent="0.3">
      <c r="A4067">
        <v>2011</v>
      </c>
      <c r="B4067" t="str">
        <f t="shared" si="108"/>
        <v>2011.2.55</v>
      </c>
      <c r="C4067" t="s">
        <v>67</v>
      </c>
      <c r="D4067">
        <f>VLOOKUP(C4067,[1]StateCodeMapping!$A$2:$B$52,2,FALSE)</f>
        <v>55</v>
      </c>
      <c r="E4067">
        <v>78742</v>
      </c>
      <c r="F4067">
        <v>2</v>
      </c>
      <c r="G4067">
        <f t="shared" si="109"/>
        <v>53544.560000000005</v>
      </c>
    </row>
    <row r="4068" spans="1:7" x14ac:dyDescent="0.3">
      <c r="A4068">
        <v>2011</v>
      </c>
      <c r="B4068" t="str">
        <f t="shared" si="108"/>
        <v>2011.3.55</v>
      </c>
      <c r="C4068" t="s">
        <v>67</v>
      </c>
      <c r="D4068">
        <f>VLOOKUP(C4068,[1]StateCodeMapping!$A$2:$B$52,2,FALSE)</f>
        <v>55</v>
      </c>
      <c r="E4068">
        <v>78742</v>
      </c>
      <c r="F4068">
        <v>3</v>
      </c>
      <c r="G4068">
        <f t="shared" si="109"/>
        <v>66143.280000000013</v>
      </c>
    </row>
    <row r="4069" spans="1:7" x14ac:dyDescent="0.3">
      <c r="A4069">
        <v>2011</v>
      </c>
      <c r="B4069" t="str">
        <f t="shared" si="108"/>
        <v>2011.4.55</v>
      </c>
      <c r="C4069" t="s">
        <v>67</v>
      </c>
      <c r="D4069">
        <f>VLOOKUP(C4069,[1]StateCodeMapping!$A$2:$B$52,2,FALSE)</f>
        <v>55</v>
      </c>
      <c r="E4069">
        <v>78742</v>
      </c>
      <c r="F4069">
        <v>4</v>
      </c>
      <c r="G4069">
        <f t="shared" si="109"/>
        <v>78742</v>
      </c>
    </row>
    <row r="4070" spans="1:7" x14ac:dyDescent="0.3">
      <c r="A4070">
        <v>2011</v>
      </c>
      <c r="B4070" t="str">
        <f t="shared" si="108"/>
        <v>2011.5.55</v>
      </c>
      <c r="C4070" t="s">
        <v>67</v>
      </c>
      <c r="D4070">
        <f>VLOOKUP(C4070,[1]StateCodeMapping!$A$2:$B$52,2,FALSE)</f>
        <v>55</v>
      </c>
      <c r="E4070">
        <v>78742</v>
      </c>
      <c r="F4070">
        <v>5</v>
      </c>
      <c r="G4070">
        <f t="shared" si="109"/>
        <v>91340.720000000016</v>
      </c>
    </row>
    <row r="4071" spans="1:7" x14ac:dyDescent="0.3">
      <c r="A4071">
        <v>2011</v>
      </c>
      <c r="B4071" t="str">
        <f t="shared" si="108"/>
        <v>2011.6.55</v>
      </c>
      <c r="C4071" t="s">
        <v>67</v>
      </c>
      <c r="D4071">
        <f>VLOOKUP(C4071,[1]StateCodeMapping!$A$2:$B$52,2,FALSE)</f>
        <v>55</v>
      </c>
      <c r="E4071">
        <v>78742</v>
      </c>
      <c r="F4071">
        <v>6</v>
      </c>
      <c r="G4071">
        <f t="shared" si="109"/>
        <v>103939.44</v>
      </c>
    </row>
    <row r="4072" spans="1:7" x14ac:dyDescent="0.3">
      <c r="A4072">
        <v>2011</v>
      </c>
      <c r="B4072" t="str">
        <f t="shared" si="108"/>
        <v>2011.7.55</v>
      </c>
      <c r="C4072" t="s">
        <v>67</v>
      </c>
      <c r="D4072">
        <f>VLOOKUP(C4072,[1]StateCodeMapping!$A$2:$B$52,2,FALSE)</f>
        <v>55</v>
      </c>
      <c r="E4072">
        <v>78742</v>
      </c>
      <c r="F4072">
        <v>7</v>
      </c>
      <c r="G4072">
        <f t="shared" si="109"/>
        <v>116538.16</v>
      </c>
    </row>
    <row r="4073" spans="1:7" x14ac:dyDescent="0.3">
      <c r="A4073">
        <v>2011</v>
      </c>
      <c r="B4073" t="str">
        <f t="shared" si="108"/>
        <v>2011.8.55</v>
      </c>
      <c r="C4073" t="s">
        <v>67</v>
      </c>
      <c r="D4073">
        <f>VLOOKUP(C4073,[1]StateCodeMapping!$A$2:$B$52,2,FALSE)</f>
        <v>55</v>
      </c>
      <c r="E4073">
        <v>78742</v>
      </c>
      <c r="F4073">
        <v>8</v>
      </c>
      <c r="G4073">
        <f t="shared" si="109"/>
        <v>129136.88</v>
      </c>
    </row>
    <row r="4074" spans="1:7" x14ac:dyDescent="0.3">
      <c r="A4074">
        <v>2011</v>
      </c>
      <c r="B4074" t="str">
        <f t="shared" si="108"/>
        <v>2011.1.56</v>
      </c>
      <c r="C4074" t="s">
        <v>68</v>
      </c>
      <c r="D4074">
        <f>VLOOKUP(C4074,[1]StateCodeMapping!$A$2:$B$52,2,FALSE)</f>
        <v>56</v>
      </c>
      <c r="E4074">
        <v>78905</v>
      </c>
      <c r="F4074">
        <v>1</v>
      </c>
      <c r="G4074">
        <f t="shared" si="109"/>
        <v>41030.6</v>
      </c>
    </row>
    <row r="4075" spans="1:7" x14ac:dyDescent="0.3">
      <c r="A4075">
        <v>2011</v>
      </c>
      <c r="B4075" t="str">
        <f t="shared" si="108"/>
        <v>2011.2.56</v>
      </c>
      <c r="C4075" t="s">
        <v>68</v>
      </c>
      <c r="D4075">
        <f>VLOOKUP(C4075,[1]StateCodeMapping!$A$2:$B$52,2,FALSE)</f>
        <v>56</v>
      </c>
      <c r="E4075">
        <v>78905</v>
      </c>
      <c r="F4075">
        <v>2</v>
      </c>
      <c r="G4075">
        <f t="shared" si="109"/>
        <v>53655.4</v>
      </c>
    </row>
    <row r="4076" spans="1:7" x14ac:dyDescent="0.3">
      <c r="A4076">
        <v>2011</v>
      </c>
      <c r="B4076" t="str">
        <f t="shared" si="108"/>
        <v>2011.3.56</v>
      </c>
      <c r="C4076" t="s">
        <v>68</v>
      </c>
      <c r="D4076">
        <f>VLOOKUP(C4076,[1]StateCodeMapping!$A$2:$B$52,2,FALSE)</f>
        <v>56</v>
      </c>
      <c r="E4076">
        <v>78905</v>
      </c>
      <c r="F4076">
        <v>3</v>
      </c>
      <c r="G4076">
        <f t="shared" si="109"/>
        <v>66280.200000000012</v>
      </c>
    </row>
    <row r="4077" spans="1:7" x14ac:dyDescent="0.3">
      <c r="A4077">
        <v>2011</v>
      </c>
      <c r="B4077" t="str">
        <f t="shared" si="108"/>
        <v>2011.4.56</v>
      </c>
      <c r="C4077" t="s">
        <v>68</v>
      </c>
      <c r="D4077">
        <f>VLOOKUP(C4077,[1]StateCodeMapping!$A$2:$B$52,2,FALSE)</f>
        <v>56</v>
      </c>
      <c r="E4077">
        <v>78905</v>
      </c>
      <c r="F4077">
        <v>4</v>
      </c>
      <c r="G4077">
        <f t="shared" si="109"/>
        <v>78905</v>
      </c>
    </row>
    <row r="4078" spans="1:7" x14ac:dyDescent="0.3">
      <c r="A4078">
        <v>2011</v>
      </c>
      <c r="B4078" t="str">
        <f t="shared" si="108"/>
        <v>2011.5.56</v>
      </c>
      <c r="C4078" t="s">
        <v>68</v>
      </c>
      <c r="D4078">
        <f>VLOOKUP(C4078,[1]StateCodeMapping!$A$2:$B$52,2,FALSE)</f>
        <v>56</v>
      </c>
      <c r="E4078">
        <v>78905</v>
      </c>
      <c r="F4078">
        <v>5</v>
      </c>
      <c r="G4078">
        <f t="shared" si="109"/>
        <v>91529.800000000017</v>
      </c>
    </row>
    <row r="4079" spans="1:7" x14ac:dyDescent="0.3">
      <c r="A4079">
        <v>2011</v>
      </c>
      <c r="B4079" t="str">
        <f t="shared" si="108"/>
        <v>2011.6.56</v>
      </c>
      <c r="C4079" t="s">
        <v>68</v>
      </c>
      <c r="D4079">
        <f>VLOOKUP(C4079,[1]StateCodeMapping!$A$2:$B$52,2,FALSE)</f>
        <v>56</v>
      </c>
      <c r="E4079">
        <v>78905</v>
      </c>
      <c r="F4079">
        <v>6</v>
      </c>
      <c r="G4079">
        <f t="shared" si="109"/>
        <v>104154.6</v>
      </c>
    </row>
    <row r="4080" spans="1:7" x14ac:dyDescent="0.3">
      <c r="A4080">
        <v>2011</v>
      </c>
      <c r="B4080" t="str">
        <f t="shared" si="108"/>
        <v>2011.7.56</v>
      </c>
      <c r="C4080" t="s">
        <v>68</v>
      </c>
      <c r="D4080">
        <f>VLOOKUP(C4080,[1]StateCodeMapping!$A$2:$B$52,2,FALSE)</f>
        <v>56</v>
      </c>
      <c r="E4080">
        <v>78905</v>
      </c>
      <c r="F4080">
        <v>7</v>
      </c>
      <c r="G4080">
        <f t="shared" si="109"/>
        <v>116779.4</v>
      </c>
    </row>
    <row r="4081" spans="1:8" x14ac:dyDescent="0.3">
      <c r="A4081">
        <v>2011</v>
      </c>
      <c r="B4081" t="str">
        <f t="shared" si="108"/>
        <v>2011.8.56</v>
      </c>
      <c r="C4081" t="s">
        <v>68</v>
      </c>
      <c r="D4081">
        <f>VLOOKUP(C4081,[1]StateCodeMapping!$A$2:$B$52,2,FALSE)</f>
        <v>56</v>
      </c>
      <c r="E4081">
        <v>78905</v>
      </c>
      <c r="F4081">
        <v>8</v>
      </c>
      <c r="G4081">
        <f t="shared" si="109"/>
        <v>129404.20000000001</v>
      </c>
    </row>
    <row r="4082" spans="1:8" x14ac:dyDescent="0.3">
      <c r="A4082">
        <v>2010</v>
      </c>
      <c r="B4082" t="str">
        <f t="shared" si="108"/>
        <v>2010.1.1</v>
      </c>
      <c r="C4082" t="s">
        <v>3</v>
      </c>
      <c r="D4082">
        <f>VLOOKUP(C4082,[1]StateCodeMapping!$A$2:$B$52,2,FALSE)</f>
        <v>1</v>
      </c>
      <c r="E4082">
        <v>60382</v>
      </c>
      <c r="F4082">
        <v>1</v>
      </c>
      <c r="G4082">
        <f t="shared" si="109"/>
        <v>31398.639999999999</v>
      </c>
      <c r="H4082" t="s">
        <v>69</v>
      </c>
    </row>
    <row r="4083" spans="1:8" x14ac:dyDescent="0.3">
      <c r="A4083">
        <v>2010</v>
      </c>
      <c r="B4083" t="str">
        <f t="shared" si="108"/>
        <v>2010.2.1</v>
      </c>
      <c r="C4083" t="s">
        <v>3</v>
      </c>
      <c r="D4083">
        <f>VLOOKUP(C4083,[1]StateCodeMapping!$A$2:$B$52,2,FALSE)</f>
        <v>1</v>
      </c>
      <c r="E4083">
        <v>60382</v>
      </c>
      <c r="F4083">
        <v>2</v>
      </c>
      <c r="G4083">
        <f t="shared" si="109"/>
        <v>41059.760000000002</v>
      </c>
    </row>
    <row r="4084" spans="1:8" x14ac:dyDescent="0.3">
      <c r="A4084">
        <v>2010</v>
      </c>
      <c r="B4084" t="str">
        <f t="shared" si="108"/>
        <v>2010.3.1</v>
      </c>
      <c r="C4084" t="s">
        <v>3</v>
      </c>
      <c r="D4084">
        <f>VLOOKUP(C4084,[1]StateCodeMapping!$A$2:$B$52,2,FALSE)</f>
        <v>1</v>
      </c>
      <c r="E4084">
        <v>60382</v>
      </c>
      <c r="F4084">
        <v>3</v>
      </c>
      <c r="G4084">
        <f t="shared" si="109"/>
        <v>50720.880000000005</v>
      </c>
    </row>
    <row r="4085" spans="1:8" x14ac:dyDescent="0.3">
      <c r="A4085">
        <v>2010</v>
      </c>
      <c r="B4085" t="str">
        <f t="shared" si="108"/>
        <v>2010.4.1</v>
      </c>
      <c r="C4085" t="s">
        <v>3</v>
      </c>
      <c r="D4085">
        <f>VLOOKUP(C4085,[1]StateCodeMapping!$A$2:$B$52,2,FALSE)</f>
        <v>1</v>
      </c>
      <c r="E4085">
        <v>60382</v>
      </c>
      <c r="F4085">
        <v>4</v>
      </c>
      <c r="G4085">
        <f t="shared" si="109"/>
        <v>60382</v>
      </c>
    </row>
    <row r="4086" spans="1:8" x14ac:dyDescent="0.3">
      <c r="A4086">
        <v>2010</v>
      </c>
      <c r="B4086" t="str">
        <f t="shared" si="108"/>
        <v>2010.5.1</v>
      </c>
      <c r="C4086" t="s">
        <v>3</v>
      </c>
      <c r="D4086">
        <f>VLOOKUP(C4086,[1]StateCodeMapping!$A$2:$B$52,2,FALSE)</f>
        <v>1</v>
      </c>
      <c r="E4086">
        <v>60382</v>
      </c>
      <c r="F4086">
        <v>5</v>
      </c>
      <c r="G4086">
        <f t="shared" si="109"/>
        <v>70043.12000000001</v>
      </c>
    </row>
    <row r="4087" spans="1:8" x14ac:dyDescent="0.3">
      <c r="A4087">
        <v>2010</v>
      </c>
      <c r="B4087" t="str">
        <f t="shared" si="108"/>
        <v>2010.6.1</v>
      </c>
      <c r="C4087" t="s">
        <v>3</v>
      </c>
      <c r="D4087">
        <f>VLOOKUP(C4087,[1]StateCodeMapping!$A$2:$B$52,2,FALSE)</f>
        <v>1</v>
      </c>
      <c r="E4087">
        <v>60382</v>
      </c>
      <c r="F4087">
        <v>6</v>
      </c>
      <c r="G4087">
        <f t="shared" si="109"/>
        <v>79704.240000000005</v>
      </c>
    </row>
    <row r="4088" spans="1:8" x14ac:dyDescent="0.3">
      <c r="A4088">
        <v>2010</v>
      </c>
      <c r="B4088" t="str">
        <f t="shared" si="108"/>
        <v>2010.7.1</v>
      </c>
      <c r="C4088" t="s">
        <v>3</v>
      </c>
      <c r="D4088">
        <f>VLOOKUP(C4088,[1]StateCodeMapping!$A$2:$B$52,2,FALSE)</f>
        <v>1</v>
      </c>
      <c r="E4088">
        <v>60382</v>
      </c>
      <c r="F4088">
        <v>7</v>
      </c>
      <c r="G4088">
        <f t="shared" si="109"/>
        <v>89365.36</v>
      </c>
    </row>
    <row r="4089" spans="1:8" x14ac:dyDescent="0.3">
      <c r="A4089">
        <v>2010</v>
      </c>
      <c r="B4089" t="str">
        <f t="shared" si="108"/>
        <v>2010.8.1</v>
      </c>
      <c r="C4089" t="s">
        <v>3</v>
      </c>
      <c r="D4089">
        <f>VLOOKUP(C4089,[1]StateCodeMapping!$A$2:$B$52,2,FALSE)</f>
        <v>1</v>
      </c>
      <c r="E4089">
        <v>60382</v>
      </c>
      <c r="F4089">
        <v>8</v>
      </c>
      <c r="G4089">
        <f t="shared" si="109"/>
        <v>99026.48000000001</v>
      </c>
    </row>
    <row r="4090" spans="1:8" x14ac:dyDescent="0.3">
      <c r="A4090">
        <v>2010</v>
      </c>
      <c r="B4090" t="str">
        <f t="shared" si="108"/>
        <v>2010.1.2</v>
      </c>
      <c r="C4090" t="s">
        <v>21</v>
      </c>
      <c r="D4090">
        <f>VLOOKUP(C4090,[1]StateCodeMapping!$A$2:$B$52,2,FALSE)</f>
        <v>2</v>
      </c>
      <c r="E4090">
        <v>79770</v>
      </c>
      <c r="F4090">
        <v>1</v>
      </c>
      <c r="G4090">
        <f t="shared" si="109"/>
        <v>41480.400000000001</v>
      </c>
    </row>
    <row r="4091" spans="1:8" x14ac:dyDescent="0.3">
      <c r="A4091">
        <v>2010</v>
      </c>
      <c r="B4091" t="str">
        <f t="shared" si="108"/>
        <v>2010.2.2</v>
      </c>
      <c r="C4091" t="s">
        <v>21</v>
      </c>
      <c r="D4091">
        <f>VLOOKUP(C4091,[1]StateCodeMapping!$A$2:$B$52,2,FALSE)</f>
        <v>2</v>
      </c>
      <c r="E4091">
        <v>79770</v>
      </c>
      <c r="F4091">
        <v>2</v>
      </c>
      <c r="G4091">
        <f t="shared" si="109"/>
        <v>54243.600000000006</v>
      </c>
    </row>
    <row r="4092" spans="1:8" x14ac:dyDescent="0.3">
      <c r="A4092">
        <v>2010</v>
      </c>
      <c r="B4092" t="str">
        <f t="shared" si="108"/>
        <v>2010.3.2</v>
      </c>
      <c r="C4092" t="s">
        <v>21</v>
      </c>
      <c r="D4092">
        <f>VLOOKUP(C4092,[1]StateCodeMapping!$A$2:$B$52,2,FALSE)</f>
        <v>2</v>
      </c>
      <c r="E4092">
        <v>79770</v>
      </c>
      <c r="F4092">
        <v>3</v>
      </c>
      <c r="G4092">
        <f t="shared" si="109"/>
        <v>67006.8</v>
      </c>
    </row>
    <row r="4093" spans="1:8" x14ac:dyDescent="0.3">
      <c r="A4093">
        <v>2010</v>
      </c>
      <c r="B4093" t="str">
        <f t="shared" si="108"/>
        <v>2010.4.2</v>
      </c>
      <c r="C4093" t="s">
        <v>21</v>
      </c>
      <c r="D4093">
        <f>VLOOKUP(C4093,[1]StateCodeMapping!$A$2:$B$52,2,FALSE)</f>
        <v>2</v>
      </c>
      <c r="E4093">
        <v>79770</v>
      </c>
      <c r="F4093">
        <v>4</v>
      </c>
      <c r="G4093">
        <f t="shared" si="109"/>
        <v>79770</v>
      </c>
    </row>
    <row r="4094" spans="1:8" x14ac:dyDescent="0.3">
      <c r="A4094">
        <v>2010</v>
      </c>
      <c r="B4094" t="str">
        <f t="shared" si="108"/>
        <v>2010.5.2</v>
      </c>
      <c r="C4094" t="s">
        <v>21</v>
      </c>
      <c r="D4094">
        <f>VLOOKUP(C4094,[1]StateCodeMapping!$A$2:$B$52,2,FALSE)</f>
        <v>2</v>
      </c>
      <c r="E4094">
        <v>79770</v>
      </c>
      <c r="F4094">
        <v>5</v>
      </c>
      <c r="G4094">
        <f t="shared" si="109"/>
        <v>92533.200000000012</v>
      </c>
    </row>
    <row r="4095" spans="1:8" x14ac:dyDescent="0.3">
      <c r="A4095">
        <v>2010</v>
      </c>
      <c r="B4095" t="str">
        <f t="shared" si="108"/>
        <v>2010.6.2</v>
      </c>
      <c r="C4095" t="s">
        <v>21</v>
      </c>
      <c r="D4095">
        <f>VLOOKUP(C4095,[1]StateCodeMapping!$A$2:$B$52,2,FALSE)</f>
        <v>2</v>
      </c>
      <c r="E4095">
        <v>79770</v>
      </c>
      <c r="F4095">
        <v>6</v>
      </c>
      <c r="G4095">
        <f t="shared" si="109"/>
        <v>105296.40000000001</v>
      </c>
    </row>
    <row r="4096" spans="1:8" x14ac:dyDescent="0.3">
      <c r="A4096">
        <v>2010</v>
      </c>
      <c r="B4096" t="str">
        <f t="shared" si="108"/>
        <v>2010.7.2</v>
      </c>
      <c r="C4096" t="s">
        <v>21</v>
      </c>
      <c r="D4096">
        <f>VLOOKUP(C4096,[1]StateCodeMapping!$A$2:$B$52,2,FALSE)</f>
        <v>2</v>
      </c>
      <c r="E4096">
        <v>79770</v>
      </c>
      <c r="F4096">
        <v>7</v>
      </c>
      <c r="G4096">
        <f t="shared" si="109"/>
        <v>118059.6</v>
      </c>
    </row>
    <row r="4097" spans="1:7" x14ac:dyDescent="0.3">
      <c r="A4097">
        <v>2010</v>
      </c>
      <c r="B4097" t="str">
        <f t="shared" si="108"/>
        <v>2010.8.2</v>
      </c>
      <c r="C4097" t="s">
        <v>21</v>
      </c>
      <c r="D4097">
        <f>VLOOKUP(C4097,[1]StateCodeMapping!$A$2:$B$52,2,FALSE)</f>
        <v>2</v>
      </c>
      <c r="E4097">
        <v>79770</v>
      </c>
      <c r="F4097">
        <v>8</v>
      </c>
      <c r="G4097">
        <f t="shared" si="109"/>
        <v>130822.8</v>
      </c>
    </row>
    <row r="4098" spans="1:7" x14ac:dyDescent="0.3">
      <c r="A4098">
        <v>2010</v>
      </c>
      <c r="B4098" t="str">
        <f t="shared" ref="B4098:B4161" si="110">A4098&amp;"."&amp;F4098&amp;"."&amp;D4098</f>
        <v>2010.1.4</v>
      </c>
      <c r="C4098" t="s">
        <v>25</v>
      </c>
      <c r="D4098">
        <f>VLOOKUP(C4098,[1]StateCodeMapping!$A$2:$B$52,2,FALSE)</f>
        <v>4</v>
      </c>
      <c r="E4098">
        <v>66839</v>
      </c>
      <c r="F4098">
        <v>1</v>
      </c>
      <c r="G4098">
        <f t="shared" ref="G4098:G4161" si="111">E4098*(0.52+(F4098-1)*0.16)</f>
        <v>34756.28</v>
      </c>
    </row>
    <row r="4099" spans="1:7" x14ac:dyDescent="0.3">
      <c r="A4099">
        <v>2010</v>
      </c>
      <c r="B4099" t="str">
        <f t="shared" si="110"/>
        <v>2010.2.4</v>
      </c>
      <c r="C4099" t="s">
        <v>25</v>
      </c>
      <c r="D4099">
        <f>VLOOKUP(C4099,[1]StateCodeMapping!$A$2:$B$52,2,FALSE)</f>
        <v>4</v>
      </c>
      <c r="E4099">
        <v>66839</v>
      </c>
      <c r="F4099">
        <v>2</v>
      </c>
      <c r="G4099">
        <f t="shared" si="111"/>
        <v>45450.520000000004</v>
      </c>
    </row>
    <row r="4100" spans="1:7" x14ac:dyDescent="0.3">
      <c r="A4100">
        <v>2010</v>
      </c>
      <c r="B4100" t="str">
        <f t="shared" si="110"/>
        <v>2010.3.4</v>
      </c>
      <c r="C4100" t="s">
        <v>25</v>
      </c>
      <c r="D4100">
        <f>VLOOKUP(C4100,[1]StateCodeMapping!$A$2:$B$52,2,FALSE)</f>
        <v>4</v>
      </c>
      <c r="E4100">
        <v>66839</v>
      </c>
      <c r="F4100">
        <v>3</v>
      </c>
      <c r="G4100">
        <f t="shared" si="111"/>
        <v>56144.76</v>
      </c>
    </row>
    <row r="4101" spans="1:7" x14ac:dyDescent="0.3">
      <c r="A4101">
        <v>2010</v>
      </c>
      <c r="B4101" t="str">
        <f t="shared" si="110"/>
        <v>2010.4.4</v>
      </c>
      <c r="C4101" t="s">
        <v>25</v>
      </c>
      <c r="D4101">
        <f>VLOOKUP(C4101,[1]StateCodeMapping!$A$2:$B$52,2,FALSE)</f>
        <v>4</v>
      </c>
      <c r="E4101">
        <v>66839</v>
      </c>
      <c r="F4101">
        <v>4</v>
      </c>
      <c r="G4101">
        <f t="shared" si="111"/>
        <v>66839</v>
      </c>
    </row>
    <row r="4102" spans="1:7" x14ac:dyDescent="0.3">
      <c r="A4102">
        <v>2010</v>
      </c>
      <c r="B4102" t="str">
        <f t="shared" si="110"/>
        <v>2010.5.4</v>
      </c>
      <c r="C4102" t="s">
        <v>25</v>
      </c>
      <c r="D4102">
        <f>VLOOKUP(C4102,[1]StateCodeMapping!$A$2:$B$52,2,FALSE)</f>
        <v>4</v>
      </c>
      <c r="E4102">
        <v>66839</v>
      </c>
      <c r="F4102">
        <v>5</v>
      </c>
      <c r="G4102">
        <f t="shared" si="111"/>
        <v>77533.240000000005</v>
      </c>
    </row>
    <row r="4103" spans="1:7" x14ac:dyDescent="0.3">
      <c r="A4103">
        <v>2010</v>
      </c>
      <c r="B4103" t="str">
        <f t="shared" si="110"/>
        <v>2010.6.4</v>
      </c>
      <c r="C4103" t="s">
        <v>25</v>
      </c>
      <c r="D4103">
        <f>VLOOKUP(C4103,[1]StateCodeMapping!$A$2:$B$52,2,FALSE)</f>
        <v>4</v>
      </c>
      <c r="E4103">
        <v>66839</v>
      </c>
      <c r="F4103">
        <v>6</v>
      </c>
      <c r="G4103">
        <f t="shared" si="111"/>
        <v>88227.48000000001</v>
      </c>
    </row>
    <row r="4104" spans="1:7" x14ac:dyDescent="0.3">
      <c r="A4104">
        <v>2010</v>
      </c>
      <c r="B4104" t="str">
        <f t="shared" si="110"/>
        <v>2010.7.4</v>
      </c>
      <c r="C4104" t="s">
        <v>25</v>
      </c>
      <c r="D4104">
        <f>VLOOKUP(C4104,[1]StateCodeMapping!$A$2:$B$52,2,FALSE)</f>
        <v>4</v>
      </c>
      <c r="E4104">
        <v>66839</v>
      </c>
      <c r="F4104">
        <v>7</v>
      </c>
      <c r="G4104">
        <f t="shared" si="111"/>
        <v>98921.72</v>
      </c>
    </row>
    <row r="4105" spans="1:7" x14ac:dyDescent="0.3">
      <c r="A4105">
        <v>2010</v>
      </c>
      <c r="B4105" t="str">
        <f t="shared" si="110"/>
        <v>2010.8.4</v>
      </c>
      <c r="C4105" t="s">
        <v>25</v>
      </c>
      <c r="D4105">
        <f>VLOOKUP(C4105,[1]StateCodeMapping!$A$2:$B$52,2,FALSE)</f>
        <v>4</v>
      </c>
      <c r="E4105">
        <v>66839</v>
      </c>
      <c r="F4105">
        <v>8</v>
      </c>
      <c r="G4105">
        <f t="shared" si="111"/>
        <v>109615.96</v>
      </c>
    </row>
    <row r="4106" spans="1:7" x14ac:dyDescent="0.3">
      <c r="A4106">
        <v>2010</v>
      </c>
      <c r="B4106" t="str">
        <f t="shared" si="110"/>
        <v>2010.1.5</v>
      </c>
      <c r="C4106" t="s">
        <v>26</v>
      </c>
      <c r="D4106">
        <f>VLOOKUP(C4106,[1]StateCodeMapping!$A$2:$B$52,2,FALSE)</f>
        <v>5</v>
      </c>
      <c r="E4106">
        <v>54662</v>
      </c>
      <c r="F4106">
        <v>1</v>
      </c>
      <c r="G4106">
        <f t="shared" si="111"/>
        <v>28424.240000000002</v>
      </c>
    </row>
    <row r="4107" spans="1:7" x14ac:dyDescent="0.3">
      <c r="A4107">
        <v>2010</v>
      </c>
      <c r="B4107" t="str">
        <f t="shared" si="110"/>
        <v>2010.2.5</v>
      </c>
      <c r="C4107" t="s">
        <v>26</v>
      </c>
      <c r="D4107">
        <f>VLOOKUP(C4107,[1]StateCodeMapping!$A$2:$B$52,2,FALSE)</f>
        <v>5</v>
      </c>
      <c r="E4107">
        <v>54662</v>
      </c>
      <c r="F4107">
        <v>2</v>
      </c>
      <c r="G4107">
        <f t="shared" si="111"/>
        <v>37170.160000000003</v>
      </c>
    </row>
    <row r="4108" spans="1:7" x14ac:dyDescent="0.3">
      <c r="A4108">
        <v>2010</v>
      </c>
      <c r="B4108" t="str">
        <f t="shared" si="110"/>
        <v>2010.3.5</v>
      </c>
      <c r="C4108" t="s">
        <v>26</v>
      </c>
      <c r="D4108">
        <f>VLOOKUP(C4108,[1]StateCodeMapping!$A$2:$B$52,2,FALSE)</f>
        <v>5</v>
      </c>
      <c r="E4108">
        <v>54662</v>
      </c>
      <c r="F4108">
        <v>3</v>
      </c>
      <c r="G4108">
        <f t="shared" si="111"/>
        <v>45916.08</v>
      </c>
    </row>
    <row r="4109" spans="1:7" x14ac:dyDescent="0.3">
      <c r="A4109">
        <v>2010</v>
      </c>
      <c r="B4109" t="str">
        <f t="shared" si="110"/>
        <v>2010.4.5</v>
      </c>
      <c r="C4109" t="s">
        <v>26</v>
      </c>
      <c r="D4109">
        <f>VLOOKUP(C4109,[1]StateCodeMapping!$A$2:$B$52,2,FALSE)</f>
        <v>5</v>
      </c>
      <c r="E4109">
        <v>54662</v>
      </c>
      <c r="F4109">
        <v>4</v>
      </c>
      <c r="G4109">
        <f t="shared" si="111"/>
        <v>54662</v>
      </c>
    </row>
    <row r="4110" spans="1:7" x14ac:dyDescent="0.3">
      <c r="A4110">
        <v>2010</v>
      </c>
      <c r="B4110" t="str">
        <f t="shared" si="110"/>
        <v>2010.5.5</v>
      </c>
      <c r="C4110" t="s">
        <v>26</v>
      </c>
      <c r="D4110">
        <f>VLOOKUP(C4110,[1]StateCodeMapping!$A$2:$B$52,2,FALSE)</f>
        <v>5</v>
      </c>
      <c r="E4110">
        <v>54662</v>
      </c>
      <c r="F4110">
        <v>5</v>
      </c>
      <c r="G4110">
        <f t="shared" si="111"/>
        <v>63407.920000000006</v>
      </c>
    </row>
    <row r="4111" spans="1:7" x14ac:dyDescent="0.3">
      <c r="A4111">
        <v>2010</v>
      </c>
      <c r="B4111" t="str">
        <f t="shared" si="110"/>
        <v>2010.6.5</v>
      </c>
      <c r="C4111" t="s">
        <v>26</v>
      </c>
      <c r="D4111">
        <f>VLOOKUP(C4111,[1]StateCodeMapping!$A$2:$B$52,2,FALSE)</f>
        <v>5</v>
      </c>
      <c r="E4111">
        <v>54662</v>
      </c>
      <c r="F4111">
        <v>6</v>
      </c>
      <c r="G4111">
        <f t="shared" si="111"/>
        <v>72153.84</v>
      </c>
    </row>
    <row r="4112" spans="1:7" x14ac:dyDescent="0.3">
      <c r="A4112">
        <v>2010</v>
      </c>
      <c r="B4112" t="str">
        <f t="shared" si="110"/>
        <v>2010.7.5</v>
      </c>
      <c r="C4112" t="s">
        <v>26</v>
      </c>
      <c r="D4112">
        <f>VLOOKUP(C4112,[1]StateCodeMapping!$A$2:$B$52,2,FALSE)</f>
        <v>5</v>
      </c>
      <c r="E4112">
        <v>54662</v>
      </c>
      <c r="F4112">
        <v>7</v>
      </c>
      <c r="G4112">
        <f t="shared" si="111"/>
        <v>80899.759999999995</v>
      </c>
    </row>
    <row r="4113" spans="1:7" x14ac:dyDescent="0.3">
      <c r="A4113">
        <v>2010</v>
      </c>
      <c r="B4113" t="str">
        <f t="shared" si="110"/>
        <v>2010.8.5</v>
      </c>
      <c r="C4113" t="s">
        <v>26</v>
      </c>
      <c r="D4113">
        <f>VLOOKUP(C4113,[1]StateCodeMapping!$A$2:$B$52,2,FALSE)</f>
        <v>5</v>
      </c>
      <c r="E4113">
        <v>54662</v>
      </c>
      <c r="F4113">
        <v>8</v>
      </c>
      <c r="G4113">
        <f t="shared" si="111"/>
        <v>89645.680000000008</v>
      </c>
    </row>
    <row r="4114" spans="1:7" x14ac:dyDescent="0.3">
      <c r="A4114">
        <v>2010</v>
      </c>
      <c r="B4114" t="str">
        <f t="shared" si="110"/>
        <v>2010.1.6</v>
      </c>
      <c r="C4114" t="s">
        <v>27</v>
      </c>
      <c r="D4114">
        <f>VLOOKUP(C4114,[1]StateCodeMapping!$A$2:$B$52,2,FALSE)</f>
        <v>6</v>
      </c>
      <c r="E4114">
        <v>76388</v>
      </c>
      <c r="F4114">
        <v>1</v>
      </c>
      <c r="G4114">
        <f t="shared" si="111"/>
        <v>39721.760000000002</v>
      </c>
    </row>
    <row r="4115" spans="1:7" x14ac:dyDescent="0.3">
      <c r="A4115">
        <v>2010</v>
      </c>
      <c r="B4115" t="str">
        <f t="shared" si="110"/>
        <v>2010.2.6</v>
      </c>
      <c r="C4115" t="s">
        <v>27</v>
      </c>
      <c r="D4115">
        <f>VLOOKUP(C4115,[1]StateCodeMapping!$A$2:$B$52,2,FALSE)</f>
        <v>6</v>
      </c>
      <c r="E4115">
        <v>76388</v>
      </c>
      <c r="F4115">
        <v>2</v>
      </c>
      <c r="G4115">
        <f t="shared" si="111"/>
        <v>51943.840000000004</v>
      </c>
    </row>
    <row r="4116" spans="1:7" x14ac:dyDescent="0.3">
      <c r="A4116">
        <v>2010</v>
      </c>
      <c r="B4116" t="str">
        <f t="shared" si="110"/>
        <v>2010.3.6</v>
      </c>
      <c r="C4116" t="s">
        <v>27</v>
      </c>
      <c r="D4116">
        <f>VLOOKUP(C4116,[1]StateCodeMapping!$A$2:$B$52,2,FALSE)</f>
        <v>6</v>
      </c>
      <c r="E4116">
        <v>76388</v>
      </c>
      <c r="F4116">
        <v>3</v>
      </c>
      <c r="G4116">
        <f t="shared" si="111"/>
        <v>64165.920000000006</v>
      </c>
    </row>
    <row r="4117" spans="1:7" x14ac:dyDescent="0.3">
      <c r="A4117">
        <v>2010</v>
      </c>
      <c r="B4117" t="str">
        <f t="shared" si="110"/>
        <v>2010.4.6</v>
      </c>
      <c r="C4117" t="s">
        <v>27</v>
      </c>
      <c r="D4117">
        <f>VLOOKUP(C4117,[1]StateCodeMapping!$A$2:$B$52,2,FALSE)</f>
        <v>6</v>
      </c>
      <c r="E4117">
        <v>76388</v>
      </c>
      <c r="F4117">
        <v>4</v>
      </c>
      <c r="G4117">
        <f t="shared" si="111"/>
        <v>76388</v>
      </c>
    </row>
    <row r="4118" spans="1:7" x14ac:dyDescent="0.3">
      <c r="A4118">
        <v>2010</v>
      </c>
      <c r="B4118" t="str">
        <f t="shared" si="110"/>
        <v>2010.5.6</v>
      </c>
      <c r="C4118" t="s">
        <v>27</v>
      </c>
      <c r="D4118">
        <f>VLOOKUP(C4118,[1]StateCodeMapping!$A$2:$B$52,2,FALSE)</f>
        <v>6</v>
      </c>
      <c r="E4118">
        <v>76388</v>
      </c>
      <c r="F4118">
        <v>5</v>
      </c>
      <c r="G4118">
        <f t="shared" si="111"/>
        <v>88610.080000000016</v>
      </c>
    </row>
    <row r="4119" spans="1:7" x14ac:dyDescent="0.3">
      <c r="A4119">
        <v>2010</v>
      </c>
      <c r="B4119" t="str">
        <f t="shared" si="110"/>
        <v>2010.6.6</v>
      </c>
      <c r="C4119" t="s">
        <v>27</v>
      </c>
      <c r="D4119">
        <f>VLOOKUP(C4119,[1]StateCodeMapping!$A$2:$B$52,2,FALSE)</f>
        <v>6</v>
      </c>
      <c r="E4119">
        <v>76388</v>
      </c>
      <c r="F4119">
        <v>6</v>
      </c>
      <c r="G4119">
        <f t="shared" si="111"/>
        <v>100832.16</v>
      </c>
    </row>
    <row r="4120" spans="1:7" x14ac:dyDescent="0.3">
      <c r="A4120">
        <v>2010</v>
      </c>
      <c r="B4120" t="str">
        <f t="shared" si="110"/>
        <v>2010.7.6</v>
      </c>
      <c r="C4120" t="s">
        <v>27</v>
      </c>
      <c r="D4120">
        <f>VLOOKUP(C4120,[1]StateCodeMapping!$A$2:$B$52,2,FALSE)</f>
        <v>6</v>
      </c>
      <c r="E4120">
        <v>76388</v>
      </c>
      <c r="F4120">
        <v>7</v>
      </c>
      <c r="G4120">
        <f t="shared" si="111"/>
        <v>113054.24</v>
      </c>
    </row>
    <row r="4121" spans="1:7" x14ac:dyDescent="0.3">
      <c r="A4121">
        <v>2010</v>
      </c>
      <c r="B4121" t="str">
        <f t="shared" si="110"/>
        <v>2010.8.6</v>
      </c>
      <c r="C4121" t="s">
        <v>27</v>
      </c>
      <c r="D4121">
        <f>VLOOKUP(C4121,[1]StateCodeMapping!$A$2:$B$52,2,FALSE)</f>
        <v>6</v>
      </c>
      <c r="E4121">
        <v>76388</v>
      </c>
      <c r="F4121">
        <v>8</v>
      </c>
      <c r="G4121">
        <f t="shared" si="111"/>
        <v>125276.32</v>
      </c>
    </row>
    <row r="4122" spans="1:7" x14ac:dyDescent="0.3">
      <c r="A4122">
        <v>2010</v>
      </c>
      <c r="B4122" t="str">
        <f t="shared" si="110"/>
        <v>2010.1.8</v>
      </c>
      <c r="C4122" t="s">
        <v>28</v>
      </c>
      <c r="D4122">
        <f>VLOOKUP(C4122,[1]StateCodeMapping!$A$2:$B$52,2,FALSE)</f>
        <v>8</v>
      </c>
      <c r="E4122">
        <v>76200</v>
      </c>
      <c r="F4122">
        <v>1</v>
      </c>
      <c r="G4122">
        <f t="shared" si="111"/>
        <v>39624</v>
      </c>
    </row>
    <row r="4123" spans="1:7" x14ac:dyDescent="0.3">
      <c r="A4123">
        <v>2010</v>
      </c>
      <c r="B4123" t="str">
        <f t="shared" si="110"/>
        <v>2010.2.8</v>
      </c>
      <c r="C4123" t="s">
        <v>28</v>
      </c>
      <c r="D4123">
        <f>VLOOKUP(C4123,[1]StateCodeMapping!$A$2:$B$52,2,FALSE)</f>
        <v>8</v>
      </c>
      <c r="E4123">
        <v>76200</v>
      </c>
      <c r="F4123">
        <v>2</v>
      </c>
      <c r="G4123">
        <f t="shared" si="111"/>
        <v>51816.000000000007</v>
      </c>
    </row>
    <row r="4124" spans="1:7" x14ac:dyDescent="0.3">
      <c r="A4124">
        <v>2010</v>
      </c>
      <c r="B4124" t="str">
        <f t="shared" si="110"/>
        <v>2010.3.8</v>
      </c>
      <c r="C4124" t="s">
        <v>28</v>
      </c>
      <c r="D4124">
        <f>VLOOKUP(C4124,[1]StateCodeMapping!$A$2:$B$52,2,FALSE)</f>
        <v>8</v>
      </c>
      <c r="E4124">
        <v>76200</v>
      </c>
      <c r="F4124">
        <v>3</v>
      </c>
      <c r="G4124">
        <f t="shared" si="111"/>
        <v>64008.000000000007</v>
      </c>
    </row>
    <row r="4125" spans="1:7" x14ac:dyDescent="0.3">
      <c r="A4125">
        <v>2010</v>
      </c>
      <c r="B4125" t="str">
        <f t="shared" si="110"/>
        <v>2010.4.8</v>
      </c>
      <c r="C4125" t="s">
        <v>28</v>
      </c>
      <c r="D4125">
        <f>VLOOKUP(C4125,[1]StateCodeMapping!$A$2:$B$52,2,FALSE)</f>
        <v>8</v>
      </c>
      <c r="E4125">
        <v>76200</v>
      </c>
      <c r="F4125">
        <v>4</v>
      </c>
      <c r="G4125">
        <f t="shared" si="111"/>
        <v>76200</v>
      </c>
    </row>
    <row r="4126" spans="1:7" x14ac:dyDescent="0.3">
      <c r="A4126">
        <v>2010</v>
      </c>
      <c r="B4126" t="str">
        <f t="shared" si="110"/>
        <v>2010.5.8</v>
      </c>
      <c r="C4126" t="s">
        <v>28</v>
      </c>
      <c r="D4126">
        <f>VLOOKUP(C4126,[1]StateCodeMapping!$A$2:$B$52,2,FALSE)</f>
        <v>8</v>
      </c>
      <c r="E4126">
        <v>76200</v>
      </c>
      <c r="F4126">
        <v>5</v>
      </c>
      <c r="G4126">
        <f t="shared" si="111"/>
        <v>88392.000000000015</v>
      </c>
    </row>
    <row r="4127" spans="1:7" x14ac:dyDescent="0.3">
      <c r="A4127">
        <v>2010</v>
      </c>
      <c r="B4127" t="str">
        <f t="shared" si="110"/>
        <v>2010.6.8</v>
      </c>
      <c r="C4127" t="s">
        <v>28</v>
      </c>
      <c r="D4127">
        <f>VLOOKUP(C4127,[1]StateCodeMapping!$A$2:$B$52,2,FALSE)</f>
        <v>8</v>
      </c>
      <c r="E4127">
        <v>76200</v>
      </c>
      <c r="F4127">
        <v>6</v>
      </c>
      <c r="G4127">
        <f t="shared" si="111"/>
        <v>100584</v>
      </c>
    </row>
    <row r="4128" spans="1:7" x14ac:dyDescent="0.3">
      <c r="A4128">
        <v>2010</v>
      </c>
      <c r="B4128" t="str">
        <f t="shared" si="110"/>
        <v>2010.7.8</v>
      </c>
      <c r="C4128" t="s">
        <v>28</v>
      </c>
      <c r="D4128">
        <f>VLOOKUP(C4128,[1]StateCodeMapping!$A$2:$B$52,2,FALSE)</f>
        <v>8</v>
      </c>
      <c r="E4128">
        <v>76200</v>
      </c>
      <c r="F4128">
        <v>7</v>
      </c>
      <c r="G4128">
        <f t="shared" si="111"/>
        <v>112776</v>
      </c>
    </row>
    <row r="4129" spans="1:7" x14ac:dyDescent="0.3">
      <c r="A4129">
        <v>2010</v>
      </c>
      <c r="B4129" t="str">
        <f t="shared" si="110"/>
        <v>2010.8.8</v>
      </c>
      <c r="C4129" t="s">
        <v>28</v>
      </c>
      <c r="D4129">
        <f>VLOOKUP(C4129,[1]StateCodeMapping!$A$2:$B$52,2,FALSE)</f>
        <v>8</v>
      </c>
      <c r="E4129">
        <v>76200</v>
      </c>
      <c r="F4129">
        <v>8</v>
      </c>
      <c r="G4129">
        <f t="shared" si="111"/>
        <v>124968.00000000001</v>
      </c>
    </row>
    <row r="4130" spans="1:7" x14ac:dyDescent="0.3">
      <c r="A4130">
        <v>2010</v>
      </c>
      <c r="B4130" t="str">
        <f t="shared" si="110"/>
        <v>2010.1.9</v>
      </c>
      <c r="C4130" t="s">
        <v>4</v>
      </c>
      <c r="D4130">
        <f>VLOOKUP(C4130,[1]StateCodeMapping!$A$2:$B$52,2,FALSE)</f>
        <v>9</v>
      </c>
      <c r="E4130">
        <v>97708</v>
      </c>
      <c r="F4130">
        <v>1</v>
      </c>
      <c r="G4130">
        <f t="shared" si="111"/>
        <v>50808.160000000003</v>
      </c>
    </row>
    <row r="4131" spans="1:7" x14ac:dyDescent="0.3">
      <c r="A4131">
        <v>2010</v>
      </c>
      <c r="B4131" t="str">
        <f t="shared" si="110"/>
        <v>2010.2.9</v>
      </c>
      <c r="C4131" t="s">
        <v>4</v>
      </c>
      <c r="D4131">
        <f>VLOOKUP(C4131,[1]StateCodeMapping!$A$2:$B$52,2,FALSE)</f>
        <v>9</v>
      </c>
      <c r="E4131">
        <v>97708</v>
      </c>
      <c r="F4131">
        <v>2</v>
      </c>
      <c r="G4131">
        <f t="shared" si="111"/>
        <v>66441.440000000002</v>
      </c>
    </row>
    <row r="4132" spans="1:7" x14ac:dyDescent="0.3">
      <c r="A4132">
        <v>2010</v>
      </c>
      <c r="B4132" t="str">
        <f t="shared" si="110"/>
        <v>2010.3.9</v>
      </c>
      <c r="C4132" t="s">
        <v>4</v>
      </c>
      <c r="D4132">
        <f>VLOOKUP(C4132,[1]StateCodeMapping!$A$2:$B$52,2,FALSE)</f>
        <v>9</v>
      </c>
      <c r="E4132">
        <v>97708</v>
      </c>
      <c r="F4132">
        <v>3</v>
      </c>
      <c r="G4132">
        <f t="shared" si="111"/>
        <v>82074.720000000001</v>
      </c>
    </row>
    <row r="4133" spans="1:7" x14ac:dyDescent="0.3">
      <c r="A4133">
        <v>2010</v>
      </c>
      <c r="B4133" t="str">
        <f t="shared" si="110"/>
        <v>2010.4.9</v>
      </c>
      <c r="C4133" t="s">
        <v>4</v>
      </c>
      <c r="D4133">
        <f>VLOOKUP(C4133,[1]StateCodeMapping!$A$2:$B$52,2,FALSE)</f>
        <v>9</v>
      </c>
      <c r="E4133">
        <v>97708</v>
      </c>
      <c r="F4133">
        <v>4</v>
      </c>
      <c r="G4133">
        <f t="shared" si="111"/>
        <v>97708</v>
      </c>
    </row>
    <row r="4134" spans="1:7" x14ac:dyDescent="0.3">
      <c r="A4134">
        <v>2010</v>
      </c>
      <c r="B4134" t="str">
        <f t="shared" si="110"/>
        <v>2010.5.9</v>
      </c>
      <c r="C4134" t="s">
        <v>4</v>
      </c>
      <c r="D4134">
        <f>VLOOKUP(C4134,[1]StateCodeMapping!$A$2:$B$52,2,FALSE)</f>
        <v>9</v>
      </c>
      <c r="E4134">
        <v>97708</v>
      </c>
      <c r="F4134">
        <v>5</v>
      </c>
      <c r="G4134">
        <f t="shared" si="111"/>
        <v>113341.28000000001</v>
      </c>
    </row>
    <row r="4135" spans="1:7" x14ac:dyDescent="0.3">
      <c r="A4135">
        <v>2010</v>
      </c>
      <c r="B4135" t="str">
        <f t="shared" si="110"/>
        <v>2010.6.9</v>
      </c>
      <c r="C4135" t="s">
        <v>4</v>
      </c>
      <c r="D4135">
        <f>VLOOKUP(C4135,[1]StateCodeMapping!$A$2:$B$52,2,FALSE)</f>
        <v>9</v>
      </c>
      <c r="E4135">
        <v>97708</v>
      </c>
      <c r="F4135">
        <v>6</v>
      </c>
      <c r="G4135">
        <f t="shared" si="111"/>
        <v>128974.56000000001</v>
      </c>
    </row>
    <row r="4136" spans="1:7" x14ac:dyDescent="0.3">
      <c r="A4136">
        <v>2010</v>
      </c>
      <c r="B4136" t="str">
        <f t="shared" si="110"/>
        <v>2010.7.9</v>
      </c>
      <c r="C4136" t="s">
        <v>4</v>
      </c>
      <c r="D4136">
        <f>VLOOKUP(C4136,[1]StateCodeMapping!$A$2:$B$52,2,FALSE)</f>
        <v>9</v>
      </c>
      <c r="E4136">
        <v>97708</v>
      </c>
      <c r="F4136">
        <v>7</v>
      </c>
      <c r="G4136">
        <f t="shared" si="111"/>
        <v>144607.84</v>
      </c>
    </row>
    <row r="4137" spans="1:7" x14ac:dyDescent="0.3">
      <c r="A4137">
        <v>2010</v>
      </c>
      <c r="B4137" t="str">
        <f t="shared" si="110"/>
        <v>2010.8.9</v>
      </c>
      <c r="C4137" t="s">
        <v>4</v>
      </c>
      <c r="D4137">
        <f>VLOOKUP(C4137,[1]StateCodeMapping!$A$2:$B$52,2,FALSE)</f>
        <v>9</v>
      </c>
      <c r="E4137">
        <v>97708</v>
      </c>
      <c r="F4137">
        <v>8</v>
      </c>
      <c r="G4137">
        <f t="shared" si="111"/>
        <v>160241.12000000002</v>
      </c>
    </row>
    <row r="4138" spans="1:7" x14ac:dyDescent="0.3">
      <c r="A4138">
        <v>2010</v>
      </c>
      <c r="B4138" t="str">
        <f t="shared" si="110"/>
        <v>2010.1.10</v>
      </c>
      <c r="C4138" t="s">
        <v>29</v>
      </c>
      <c r="D4138">
        <f>VLOOKUP(C4138,[1]StateCodeMapping!$A$2:$B$52,2,FALSE)</f>
        <v>10</v>
      </c>
      <c r="E4138">
        <v>79709</v>
      </c>
      <c r="F4138">
        <v>1</v>
      </c>
      <c r="G4138">
        <f t="shared" si="111"/>
        <v>41448.68</v>
      </c>
    </row>
    <row r="4139" spans="1:7" x14ac:dyDescent="0.3">
      <c r="A4139">
        <v>2010</v>
      </c>
      <c r="B4139" t="str">
        <f t="shared" si="110"/>
        <v>2010.2.10</v>
      </c>
      <c r="C4139" t="s">
        <v>29</v>
      </c>
      <c r="D4139">
        <f>VLOOKUP(C4139,[1]StateCodeMapping!$A$2:$B$52,2,FALSE)</f>
        <v>10</v>
      </c>
      <c r="E4139">
        <v>79709</v>
      </c>
      <c r="F4139">
        <v>2</v>
      </c>
      <c r="G4139">
        <f t="shared" si="111"/>
        <v>54202.12</v>
      </c>
    </row>
    <row r="4140" spans="1:7" x14ac:dyDescent="0.3">
      <c r="A4140">
        <v>2010</v>
      </c>
      <c r="B4140" t="str">
        <f t="shared" si="110"/>
        <v>2010.3.10</v>
      </c>
      <c r="C4140" t="s">
        <v>29</v>
      </c>
      <c r="D4140">
        <f>VLOOKUP(C4140,[1]StateCodeMapping!$A$2:$B$52,2,FALSE)</f>
        <v>10</v>
      </c>
      <c r="E4140">
        <v>79709</v>
      </c>
      <c r="F4140">
        <v>3</v>
      </c>
      <c r="G4140">
        <f t="shared" si="111"/>
        <v>66955.560000000012</v>
      </c>
    </row>
    <row r="4141" spans="1:7" x14ac:dyDescent="0.3">
      <c r="A4141">
        <v>2010</v>
      </c>
      <c r="B4141" t="str">
        <f t="shared" si="110"/>
        <v>2010.4.10</v>
      </c>
      <c r="C4141" t="s">
        <v>29</v>
      </c>
      <c r="D4141">
        <f>VLOOKUP(C4141,[1]StateCodeMapping!$A$2:$B$52,2,FALSE)</f>
        <v>10</v>
      </c>
      <c r="E4141">
        <v>79709</v>
      </c>
      <c r="F4141">
        <v>4</v>
      </c>
      <c r="G4141">
        <f t="shared" si="111"/>
        <v>79709</v>
      </c>
    </row>
    <row r="4142" spans="1:7" x14ac:dyDescent="0.3">
      <c r="A4142">
        <v>2010</v>
      </c>
      <c r="B4142" t="str">
        <f t="shared" si="110"/>
        <v>2010.5.10</v>
      </c>
      <c r="C4142" t="s">
        <v>29</v>
      </c>
      <c r="D4142">
        <f>VLOOKUP(C4142,[1]StateCodeMapping!$A$2:$B$52,2,FALSE)</f>
        <v>10</v>
      </c>
      <c r="E4142">
        <v>79709</v>
      </c>
      <c r="F4142">
        <v>5</v>
      </c>
      <c r="G4142">
        <f t="shared" si="111"/>
        <v>92462.440000000017</v>
      </c>
    </row>
    <row r="4143" spans="1:7" x14ac:dyDescent="0.3">
      <c r="A4143">
        <v>2010</v>
      </c>
      <c r="B4143" t="str">
        <f t="shared" si="110"/>
        <v>2010.6.10</v>
      </c>
      <c r="C4143" t="s">
        <v>29</v>
      </c>
      <c r="D4143">
        <f>VLOOKUP(C4143,[1]StateCodeMapping!$A$2:$B$52,2,FALSE)</f>
        <v>10</v>
      </c>
      <c r="E4143">
        <v>79709</v>
      </c>
      <c r="F4143">
        <v>6</v>
      </c>
      <c r="G4143">
        <f t="shared" si="111"/>
        <v>105215.88</v>
      </c>
    </row>
    <row r="4144" spans="1:7" x14ac:dyDescent="0.3">
      <c r="A4144">
        <v>2010</v>
      </c>
      <c r="B4144" t="str">
        <f t="shared" si="110"/>
        <v>2010.7.10</v>
      </c>
      <c r="C4144" t="s">
        <v>29</v>
      </c>
      <c r="D4144">
        <f>VLOOKUP(C4144,[1]StateCodeMapping!$A$2:$B$52,2,FALSE)</f>
        <v>10</v>
      </c>
      <c r="E4144">
        <v>79709</v>
      </c>
      <c r="F4144">
        <v>7</v>
      </c>
      <c r="G4144">
        <f t="shared" si="111"/>
        <v>117969.31999999999</v>
      </c>
    </row>
    <row r="4145" spans="1:7" x14ac:dyDescent="0.3">
      <c r="A4145">
        <v>2010</v>
      </c>
      <c r="B4145" t="str">
        <f t="shared" si="110"/>
        <v>2010.8.10</v>
      </c>
      <c r="C4145" t="s">
        <v>29</v>
      </c>
      <c r="D4145">
        <f>VLOOKUP(C4145,[1]StateCodeMapping!$A$2:$B$52,2,FALSE)</f>
        <v>10</v>
      </c>
      <c r="E4145">
        <v>79709</v>
      </c>
      <c r="F4145">
        <v>8</v>
      </c>
      <c r="G4145">
        <f t="shared" si="111"/>
        <v>130722.76000000001</v>
      </c>
    </row>
    <row r="4146" spans="1:7" x14ac:dyDescent="0.3">
      <c r="A4146">
        <v>2010</v>
      </c>
      <c r="B4146" t="str">
        <f t="shared" si="110"/>
        <v>2010.1.11</v>
      </c>
      <c r="C4146" t="s">
        <v>30</v>
      </c>
      <c r="D4146">
        <f>VLOOKUP(C4146,[1]StateCodeMapping!$A$2:$B$52,2,FALSE)</f>
        <v>11</v>
      </c>
      <c r="E4146">
        <v>64678</v>
      </c>
      <c r="F4146">
        <v>1</v>
      </c>
      <c r="G4146">
        <f t="shared" si="111"/>
        <v>33632.559999999998</v>
      </c>
    </row>
    <row r="4147" spans="1:7" x14ac:dyDescent="0.3">
      <c r="A4147">
        <v>2010</v>
      </c>
      <c r="B4147" t="str">
        <f t="shared" si="110"/>
        <v>2010.2.11</v>
      </c>
      <c r="C4147" t="s">
        <v>30</v>
      </c>
      <c r="D4147">
        <f>VLOOKUP(C4147,[1]StateCodeMapping!$A$2:$B$52,2,FALSE)</f>
        <v>11</v>
      </c>
      <c r="E4147">
        <v>64678</v>
      </c>
      <c r="F4147">
        <v>2</v>
      </c>
      <c r="G4147">
        <f t="shared" si="111"/>
        <v>43981.04</v>
      </c>
    </row>
    <row r="4148" spans="1:7" x14ac:dyDescent="0.3">
      <c r="A4148">
        <v>2010</v>
      </c>
      <c r="B4148" t="str">
        <f t="shared" si="110"/>
        <v>2010.3.11</v>
      </c>
      <c r="C4148" t="s">
        <v>30</v>
      </c>
      <c r="D4148">
        <f>VLOOKUP(C4148,[1]StateCodeMapping!$A$2:$B$52,2,FALSE)</f>
        <v>11</v>
      </c>
      <c r="E4148">
        <v>64678</v>
      </c>
      <c r="F4148">
        <v>3</v>
      </c>
      <c r="G4148">
        <f t="shared" si="111"/>
        <v>54329.520000000004</v>
      </c>
    </row>
    <row r="4149" spans="1:7" x14ac:dyDescent="0.3">
      <c r="A4149">
        <v>2010</v>
      </c>
      <c r="B4149" t="str">
        <f t="shared" si="110"/>
        <v>2010.4.11</v>
      </c>
      <c r="C4149" t="s">
        <v>30</v>
      </c>
      <c r="D4149">
        <f>VLOOKUP(C4149,[1]StateCodeMapping!$A$2:$B$52,2,FALSE)</f>
        <v>11</v>
      </c>
      <c r="E4149">
        <v>64678</v>
      </c>
      <c r="F4149">
        <v>4</v>
      </c>
      <c r="G4149">
        <f t="shared" si="111"/>
        <v>64678</v>
      </c>
    </row>
    <row r="4150" spans="1:7" x14ac:dyDescent="0.3">
      <c r="A4150">
        <v>2010</v>
      </c>
      <c r="B4150" t="str">
        <f t="shared" si="110"/>
        <v>2010.5.11</v>
      </c>
      <c r="C4150" t="s">
        <v>30</v>
      </c>
      <c r="D4150">
        <f>VLOOKUP(C4150,[1]StateCodeMapping!$A$2:$B$52,2,FALSE)</f>
        <v>11</v>
      </c>
      <c r="E4150">
        <v>64678</v>
      </c>
      <c r="F4150">
        <v>5</v>
      </c>
      <c r="G4150">
        <f t="shared" si="111"/>
        <v>75026.48000000001</v>
      </c>
    </row>
    <row r="4151" spans="1:7" x14ac:dyDescent="0.3">
      <c r="A4151">
        <v>2010</v>
      </c>
      <c r="B4151" t="str">
        <f t="shared" si="110"/>
        <v>2010.6.11</v>
      </c>
      <c r="C4151" t="s">
        <v>30</v>
      </c>
      <c r="D4151">
        <f>VLOOKUP(C4151,[1]StateCodeMapping!$A$2:$B$52,2,FALSE)</f>
        <v>11</v>
      </c>
      <c r="E4151">
        <v>64678</v>
      </c>
      <c r="F4151">
        <v>6</v>
      </c>
      <c r="G4151">
        <f t="shared" si="111"/>
        <v>85374.96</v>
      </c>
    </row>
    <row r="4152" spans="1:7" x14ac:dyDescent="0.3">
      <c r="A4152">
        <v>2010</v>
      </c>
      <c r="B4152" t="str">
        <f t="shared" si="110"/>
        <v>2010.7.11</v>
      </c>
      <c r="C4152" t="s">
        <v>30</v>
      </c>
      <c r="D4152">
        <f>VLOOKUP(C4152,[1]StateCodeMapping!$A$2:$B$52,2,FALSE)</f>
        <v>11</v>
      </c>
      <c r="E4152">
        <v>64678</v>
      </c>
      <c r="F4152">
        <v>7</v>
      </c>
      <c r="G4152">
        <f t="shared" si="111"/>
        <v>95723.44</v>
      </c>
    </row>
    <row r="4153" spans="1:7" x14ac:dyDescent="0.3">
      <c r="A4153">
        <v>2010</v>
      </c>
      <c r="B4153" t="str">
        <f t="shared" si="110"/>
        <v>2010.8.11</v>
      </c>
      <c r="C4153" t="s">
        <v>30</v>
      </c>
      <c r="D4153">
        <f>VLOOKUP(C4153,[1]StateCodeMapping!$A$2:$B$52,2,FALSE)</f>
        <v>11</v>
      </c>
      <c r="E4153">
        <v>64678</v>
      </c>
      <c r="F4153">
        <v>8</v>
      </c>
      <c r="G4153">
        <f t="shared" si="111"/>
        <v>106071.92000000001</v>
      </c>
    </row>
    <row r="4154" spans="1:7" x14ac:dyDescent="0.3">
      <c r="A4154">
        <v>2010</v>
      </c>
      <c r="B4154" t="str">
        <f t="shared" si="110"/>
        <v>2010.1.12</v>
      </c>
      <c r="C4154" t="s">
        <v>5</v>
      </c>
      <c r="D4154">
        <f>VLOOKUP(C4154,[1]StateCodeMapping!$A$2:$B$52,2,FALSE)</f>
        <v>12</v>
      </c>
      <c r="E4154">
        <v>67014</v>
      </c>
      <c r="F4154">
        <v>1</v>
      </c>
      <c r="G4154">
        <f t="shared" si="111"/>
        <v>34847.279999999999</v>
      </c>
    </row>
    <row r="4155" spans="1:7" x14ac:dyDescent="0.3">
      <c r="A4155">
        <v>2010</v>
      </c>
      <c r="B4155" t="str">
        <f t="shared" si="110"/>
        <v>2010.2.12</v>
      </c>
      <c r="C4155" t="s">
        <v>5</v>
      </c>
      <c r="D4155">
        <f>VLOOKUP(C4155,[1]StateCodeMapping!$A$2:$B$52,2,FALSE)</f>
        <v>12</v>
      </c>
      <c r="E4155">
        <v>67014</v>
      </c>
      <c r="F4155">
        <v>2</v>
      </c>
      <c r="G4155">
        <f t="shared" si="111"/>
        <v>45569.520000000004</v>
      </c>
    </row>
    <row r="4156" spans="1:7" x14ac:dyDescent="0.3">
      <c r="A4156">
        <v>2010</v>
      </c>
      <c r="B4156" t="str">
        <f t="shared" si="110"/>
        <v>2010.3.12</v>
      </c>
      <c r="C4156" t="s">
        <v>5</v>
      </c>
      <c r="D4156">
        <f>VLOOKUP(C4156,[1]StateCodeMapping!$A$2:$B$52,2,FALSE)</f>
        <v>12</v>
      </c>
      <c r="E4156">
        <v>67014</v>
      </c>
      <c r="F4156">
        <v>3</v>
      </c>
      <c r="G4156">
        <f t="shared" si="111"/>
        <v>56291.76</v>
      </c>
    </row>
    <row r="4157" spans="1:7" x14ac:dyDescent="0.3">
      <c r="A4157">
        <v>2010</v>
      </c>
      <c r="B4157" t="str">
        <f t="shared" si="110"/>
        <v>2010.4.12</v>
      </c>
      <c r="C4157" t="s">
        <v>5</v>
      </c>
      <c r="D4157">
        <f>VLOOKUP(C4157,[1]StateCodeMapping!$A$2:$B$52,2,FALSE)</f>
        <v>12</v>
      </c>
      <c r="E4157">
        <v>67014</v>
      </c>
      <c r="F4157">
        <v>4</v>
      </c>
      <c r="G4157">
        <f t="shared" si="111"/>
        <v>67014</v>
      </c>
    </row>
    <row r="4158" spans="1:7" x14ac:dyDescent="0.3">
      <c r="A4158">
        <v>2010</v>
      </c>
      <c r="B4158" t="str">
        <f t="shared" si="110"/>
        <v>2010.5.12</v>
      </c>
      <c r="C4158" t="s">
        <v>5</v>
      </c>
      <c r="D4158">
        <f>VLOOKUP(C4158,[1]StateCodeMapping!$A$2:$B$52,2,FALSE)</f>
        <v>12</v>
      </c>
      <c r="E4158">
        <v>67014</v>
      </c>
      <c r="F4158">
        <v>5</v>
      </c>
      <c r="G4158">
        <f t="shared" si="111"/>
        <v>77736.240000000005</v>
      </c>
    </row>
    <row r="4159" spans="1:7" x14ac:dyDescent="0.3">
      <c r="A4159">
        <v>2010</v>
      </c>
      <c r="B4159" t="str">
        <f t="shared" si="110"/>
        <v>2010.6.12</v>
      </c>
      <c r="C4159" t="s">
        <v>5</v>
      </c>
      <c r="D4159">
        <f>VLOOKUP(C4159,[1]StateCodeMapping!$A$2:$B$52,2,FALSE)</f>
        <v>12</v>
      </c>
      <c r="E4159">
        <v>67014</v>
      </c>
      <c r="F4159">
        <v>6</v>
      </c>
      <c r="G4159">
        <f t="shared" si="111"/>
        <v>88458.48000000001</v>
      </c>
    </row>
    <row r="4160" spans="1:7" x14ac:dyDescent="0.3">
      <c r="A4160">
        <v>2010</v>
      </c>
      <c r="B4160" t="str">
        <f t="shared" si="110"/>
        <v>2010.7.12</v>
      </c>
      <c r="C4160" t="s">
        <v>5</v>
      </c>
      <c r="D4160">
        <f>VLOOKUP(C4160,[1]StateCodeMapping!$A$2:$B$52,2,FALSE)</f>
        <v>12</v>
      </c>
      <c r="E4160">
        <v>67014</v>
      </c>
      <c r="F4160">
        <v>7</v>
      </c>
      <c r="G4160">
        <f t="shared" si="111"/>
        <v>99180.72</v>
      </c>
    </row>
    <row r="4161" spans="1:7" x14ac:dyDescent="0.3">
      <c r="A4161">
        <v>2010</v>
      </c>
      <c r="B4161" t="str">
        <f t="shared" si="110"/>
        <v>2010.8.12</v>
      </c>
      <c r="C4161" t="s">
        <v>5</v>
      </c>
      <c r="D4161">
        <f>VLOOKUP(C4161,[1]StateCodeMapping!$A$2:$B$52,2,FALSE)</f>
        <v>12</v>
      </c>
      <c r="E4161">
        <v>67014</v>
      </c>
      <c r="F4161">
        <v>8</v>
      </c>
      <c r="G4161">
        <f t="shared" si="111"/>
        <v>109902.96</v>
      </c>
    </row>
    <row r="4162" spans="1:7" x14ac:dyDescent="0.3">
      <c r="A4162">
        <v>2010</v>
      </c>
      <c r="B4162" t="str">
        <f t="shared" ref="B4162:B4225" si="112">A4162&amp;"."&amp;F4162&amp;"."&amp;D4162</f>
        <v>2010.1.13</v>
      </c>
      <c r="C4162" t="s">
        <v>6</v>
      </c>
      <c r="D4162">
        <f>VLOOKUP(C4162,[1]StateCodeMapping!$A$2:$B$52,2,FALSE)</f>
        <v>13</v>
      </c>
      <c r="E4162">
        <v>68776</v>
      </c>
      <c r="F4162">
        <v>1</v>
      </c>
      <c r="G4162">
        <f t="shared" ref="G4162:G4225" si="113">E4162*(0.52+(F4162-1)*0.16)</f>
        <v>35763.520000000004</v>
      </c>
    </row>
    <row r="4163" spans="1:7" x14ac:dyDescent="0.3">
      <c r="A4163">
        <v>2010</v>
      </c>
      <c r="B4163" t="str">
        <f t="shared" si="112"/>
        <v>2010.2.13</v>
      </c>
      <c r="C4163" t="s">
        <v>6</v>
      </c>
      <c r="D4163">
        <f>VLOOKUP(C4163,[1]StateCodeMapping!$A$2:$B$52,2,FALSE)</f>
        <v>13</v>
      </c>
      <c r="E4163">
        <v>68776</v>
      </c>
      <c r="F4163">
        <v>2</v>
      </c>
      <c r="G4163">
        <f t="shared" si="113"/>
        <v>46767.68</v>
      </c>
    </row>
    <row r="4164" spans="1:7" x14ac:dyDescent="0.3">
      <c r="A4164">
        <v>2010</v>
      </c>
      <c r="B4164" t="str">
        <f t="shared" si="112"/>
        <v>2010.3.13</v>
      </c>
      <c r="C4164" t="s">
        <v>6</v>
      </c>
      <c r="D4164">
        <f>VLOOKUP(C4164,[1]StateCodeMapping!$A$2:$B$52,2,FALSE)</f>
        <v>13</v>
      </c>
      <c r="E4164">
        <v>68776</v>
      </c>
      <c r="F4164">
        <v>3</v>
      </c>
      <c r="G4164">
        <f t="shared" si="113"/>
        <v>57771.840000000004</v>
      </c>
    </row>
    <row r="4165" spans="1:7" x14ac:dyDescent="0.3">
      <c r="A4165">
        <v>2010</v>
      </c>
      <c r="B4165" t="str">
        <f t="shared" si="112"/>
        <v>2010.4.13</v>
      </c>
      <c r="C4165" t="s">
        <v>6</v>
      </c>
      <c r="D4165">
        <f>VLOOKUP(C4165,[1]StateCodeMapping!$A$2:$B$52,2,FALSE)</f>
        <v>13</v>
      </c>
      <c r="E4165">
        <v>68776</v>
      </c>
      <c r="F4165">
        <v>4</v>
      </c>
      <c r="G4165">
        <f t="shared" si="113"/>
        <v>68776</v>
      </c>
    </row>
    <row r="4166" spans="1:7" x14ac:dyDescent="0.3">
      <c r="A4166">
        <v>2010</v>
      </c>
      <c r="B4166" t="str">
        <f t="shared" si="112"/>
        <v>2010.5.13</v>
      </c>
      <c r="C4166" t="s">
        <v>6</v>
      </c>
      <c r="D4166">
        <f>VLOOKUP(C4166,[1]StateCodeMapping!$A$2:$B$52,2,FALSE)</f>
        <v>13</v>
      </c>
      <c r="E4166">
        <v>68776</v>
      </c>
      <c r="F4166">
        <v>5</v>
      </c>
      <c r="G4166">
        <f t="shared" si="113"/>
        <v>79780.160000000003</v>
      </c>
    </row>
    <row r="4167" spans="1:7" x14ac:dyDescent="0.3">
      <c r="A4167">
        <v>2010</v>
      </c>
      <c r="B4167" t="str">
        <f t="shared" si="112"/>
        <v>2010.6.13</v>
      </c>
      <c r="C4167" t="s">
        <v>6</v>
      </c>
      <c r="D4167">
        <f>VLOOKUP(C4167,[1]StateCodeMapping!$A$2:$B$52,2,FALSE)</f>
        <v>13</v>
      </c>
      <c r="E4167">
        <v>68776</v>
      </c>
      <c r="F4167">
        <v>6</v>
      </c>
      <c r="G4167">
        <f t="shared" si="113"/>
        <v>90784.320000000007</v>
      </c>
    </row>
    <row r="4168" spans="1:7" x14ac:dyDescent="0.3">
      <c r="A4168">
        <v>2010</v>
      </c>
      <c r="B4168" t="str">
        <f t="shared" si="112"/>
        <v>2010.7.13</v>
      </c>
      <c r="C4168" t="s">
        <v>6</v>
      </c>
      <c r="D4168">
        <f>VLOOKUP(C4168,[1]StateCodeMapping!$A$2:$B$52,2,FALSE)</f>
        <v>13</v>
      </c>
      <c r="E4168">
        <v>68776</v>
      </c>
      <c r="F4168">
        <v>7</v>
      </c>
      <c r="G4168">
        <f t="shared" si="113"/>
        <v>101788.48</v>
      </c>
    </row>
    <row r="4169" spans="1:7" x14ac:dyDescent="0.3">
      <c r="A4169">
        <v>2010</v>
      </c>
      <c r="B4169" t="str">
        <f t="shared" si="112"/>
        <v>2010.8.13</v>
      </c>
      <c r="C4169" t="s">
        <v>6</v>
      </c>
      <c r="D4169">
        <f>VLOOKUP(C4169,[1]StateCodeMapping!$A$2:$B$52,2,FALSE)</f>
        <v>13</v>
      </c>
      <c r="E4169">
        <v>68776</v>
      </c>
      <c r="F4169">
        <v>8</v>
      </c>
      <c r="G4169">
        <f t="shared" si="113"/>
        <v>112792.64000000001</v>
      </c>
    </row>
    <row r="4170" spans="1:7" x14ac:dyDescent="0.3">
      <c r="A4170">
        <v>2010</v>
      </c>
      <c r="B4170" t="str">
        <f t="shared" si="112"/>
        <v>2010.1.15</v>
      </c>
      <c r="C4170" t="s">
        <v>31</v>
      </c>
      <c r="D4170">
        <f>VLOOKUP(C4170,[1]StateCodeMapping!$A$2:$B$52,2,FALSE)</f>
        <v>15</v>
      </c>
      <c r="E4170">
        <v>84438</v>
      </c>
      <c r="F4170">
        <v>1</v>
      </c>
      <c r="G4170">
        <f t="shared" si="113"/>
        <v>43907.76</v>
      </c>
    </row>
    <row r="4171" spans="1:7" x14ac:dyDescent="0.3">
      <c r="A4171">
        <v>2010</v>
      </c>
      <c r="B4171" t="str">
        <f t="shared" si="112"/>
        <v>2010.2.15</v>
      </c>
      <c r="C4171" t="s">
        <v>31</v>
      </c>
      <c r="D4171">
        <f>VLOOKUP(C4171,[1]StateCodeMapping!$A$2:$B$52,2,FALSE)</f>
        <v>15</v>
      </c>
      <c r="E4171">
        <v>84438</v>
      </c>
      <c r="F4171">
        <v>2</v>
      </c>
      <c r="G4171">
        <f t="shared" si="113"/>
        <v>57417.840000000004</v>
      </c>
    </row>
    <row r="4172" spans="1:7" x14ac:dyDescent="0.3">
      <c r="A4172">
        <v>2010</v>
      </c>
      <c r="B4172" t="str">
        <f t="shared" si="112"/>
        <v>2010.3.15</v>
      </c>
      <c r="C4172" t="s">
        <v>31</v>
      </c>
      <c r="D4172">
        <f>VLOOKUP(C4172,[1]StateCodeMapping!$A$2:$B$52,2,FALSE)</f>
        <v>15</v>
      </c>
      <c r="E4172">
        <v>84438</v>
      </c>
      <c r="F4172">
        <v>3</v>
      </c>
      <c r="G4172">
        <f t="shared" si="113"/>
        <v>70927.920000000013</v>
      </c>
    </row>
    <row r="4173" spans="1:7" x14ac:dyDescent="0.3">
      <c r="A4173">
        <v>2010</v>
      </c>
      <c r="B4173" t="str">
        <f t="shared" si="112"/>
        <v>2010.4.15</v>
      </c>
      <c r="C4173" t="s">
        <v>31</v>
      </c>
      <c r="D4173">
        <f>VLOOKUP(C4173,[1]StateCodeMapping!$A$2:$B$52,2,FALSE)</f>
        <v>15</v>
      </c>
      <c r="E4173">
        <v>84438</v>
      </c>
      <c r="F4173">
        <v>4</v>
      </c>
      <c r="G4173">
        <f t="shared" si="113"/>
        <v>84438</v>
      </c>
    </row>
    <row r="4174" spans="1:7" x14ac:dyDescent="0.3">
      <c r="A4174">
        <v>2010</v>
      </c>
      <c r="B4174" t="str">
        <f t="shared" si="112"/>
        <v>2010.5.15</v>
      </c>
      <c r="C4174" t="s">
        <v>31</v>
      </c>
      <c r="D4174">
        <f>VLOOKUP(C4174,[1]StateCodeMapping!$A$2:$B$52,2,FALSE)</f>
        <v>15</v>
      </c>
      <c r="E4174">
        <v>84438</v>
      </c>
      <c r="F4174">
        <v>5</v>
      </c>
      <c r="G4174">
        <f t="shared" si="113"/>
        <v>97948.080000000016</v>
      </c>
    </row>
    <row r="4175" spans="1:7" x14ac:dyDescent="0.3">
      <c r="A4175">
        <v>2010</v>
      </c>
      <c r="B4175" t="str">
        <f t="shared" si="112"/>
        <v>2010.6.15</v>
      </c>
      <c r="C4175" t="s">
        <v>31</v>
      </c>
      <c r="D4175">
        <f>VLOOKUP(C4175,[1]StateCodeMapping!$A$2:$B$52,2,FALSE)</f>
        <v>15</v>
      </c>
      <c r="E4175">
        <v>84438</v>
      </c>
      <c r="F4175">
        <v>6</v>
      </c>
      <c r="G4175">
        <f t="shared" si="113"/>
        <v>111458.16</v>
      </c>
    </row>
    <row r="4176" spans="1:7" x14ac:dyDescent="0.3">
      <c r="A4176">
        <v>2010</v>
      </c>
      <c r="B4176" t="str">
        <f t="shared" si="112"/>
        <v>2010.7.15</v>
      </c>
      <c r="C4176" t="s">
        <v>31</v>
      </c>
      <c r="D4176">
        <f>VLOOKUP(C4176,[1]StateCodeMapping!$A$2:$B$52,2,FALSE)</f>
        <v>15</v>
      </c>
      <c r="E4176">
        <v>84438</v>
      </c>
      <c r="F4176">
        <v>7</v>
      </c>
      <c r="G4176">
        <f t="shared" si="113"/>
        <v>124968.24</v>
      </c>
    </row>
    <row r="4177" spans="1:7" x14ac:dyDescent="0.3">
      <c r="A4177">
        <v>2010</v>
      </c>
      <c r="B4177" t="str">
        <f t="shared" si="112"/>
        <v>2010.8.15</v>
      </c>
      <c r="C4177" t="s">
        <v>31</v>
      </c>
      <c r="D4177">
        <f>VLOOKUP(C4177,[1]StateCodeMapping!$A$2:$B$52,2,FALSE)</f>
        <v>15</v>
      </c>
      <c r="E4177">
        <v>84438</v>
      </c>
      <c r="F4177">
        <v>8</v>
      </c>
      <c r="G4177">
        <f t="shared" si="113"/>
        <v>138478.32</v>
      </c>
    </row>
    <row r="4178" spans="1:7" x14ac:dyDescent="0.3">
      <c r="A4178">
        <v>2010</v>
      </c>
      <c r="B4178" t="str">
        <f t="shared" si="112"/>
        <v>2010.1.16</v>
      </c>
      <c r="C4178" t="s">
        <v>32</v>
      </c>
      <c r="D4178">
        <f>VLOOKUP(C4178,[1]StateCodeMapping!$A$2:$B$52,2,FALSE)</f>
        <v>16</v>
      </c>
      <c r="E4178">
        <v>60560</v>
      </c>
      <c r="F4178">
        <v>1</v>
      </c>
      <c r="G4178">
        <f t="shared" si="113"/>
        <v>31491.200000000001</v>
      </c>
    </row>
    <row r="4179" spans="1:7" x14ac:dyDescent="0.3">
      <c r="A4179">
        <v>2010</v>
      </c>
      <c r="B4179" t="str">
        <f t="shared" si="112"/>
        <v>2010.2.16</v>
      </c>
      <c r="C4179" t="s">
        <v>32</v>
      </c>
      <c r="D4179">
        <f>VLOOKUP(C4179,[1]StateCodeMapping!$A$2:$B$52,2,FALSE)</f>
        <v>16</v>
      </c>
      <c r="E4179">
        <v>60560</v>
      </c>
      <c r="F4179">
        <v>2</v>
      </c>
      <c r="G4179">
        <f t="shared" si="113"/>
        <v>41180.800000000003</v>
      </c>
    </row>
    <row r="4180" spans="1:7" x14ac:dyDescent="0.3">
      <c r="A4180">
        <v>2010</v>
      </c>
      <c r="B4180" t="str">
        <f t="shared" si="112"/>
        <v>2010.3.16</v>
      </c>
      <c r="C4180" t="s">
        <v>32</v>
      </c>
      <c r="D4180">
        <f>VLOOKUP(C4180,[1]StateCodeMapping!$A$2:$B$52,2,FALSE)</f>
        <v>16</v>
      </c>
      <c r="E4180">
        <v>60560</v>
      </c>
      <c r="F4180">
        <v>3</v>
      </c>
      <c r="G4180">
        <f t="shared" si="113"/>
        <v>50870.400000000001</v>
      </c>
    </row>
    <row r="4181" spans="1:7" x14ac:dyDescent="0.3">
      <c r="A4181">
        <v>2010</v>
      </c>
      <c r="B4181" t="str">
        <f t="shared" si="112"/>
        <v>2010.4.16</v>
      </c>
      <c r="C4181" t="s">
        <v>32</v>
      </c>
      <c r="D4181">
        <f>VLOOKUP(C4181,[1]StateCodeMapping!$A$2:$B$52,2,FALSE)</f>
        <v>16</v>
      </c>
      <c r="E4181">
        <v>60560</v>
      </c>
      <c r="F4181">
        <v>4</v>
      </c>
      <c r="G4181">
        <f t="shared" si="113"/>
        <v>60560</v>
      </c>
    </row>
    <row r="4182" spans="1:7" x14ac:dyDescent="0.3">
      <c r="A4182">
        <v>2010</v>
      </c>
      <c r="B4182" t="str">
        <f t="shared" si="112"/>
        <v>2010.5.16</v>
      </c>
      <c r="C4182" t="s">
        <v>32</v>
      </c>
      <c r="D4182">
        <f>VLOOKUP(C4182,[1]StateCodeMapping!$A$2:$B$52,2,FALSE)</f>
        <v>16</v>
      </c>
      <c r="E4182">
        <v>60560</v>
      </c>
      <c r="F4182">
        <v>5</v>
      </c>
      <c r="G4182">
        <f t="shared" si="113"/>
        <v>70249.600000000006</v>
      </c>
    </row>
    <row r="4183" spans="1:7" x14ac:dyDescent="0.3">
      <c r="A4183">
        <v>2010</v>
      </c>
      <c r="B4183" t="str">
        <f t="shared" si="112"/>
        <v>2010.6.16</v>
      </c>
      <c r="C4183" t="s">
        <v>32</v>
      </c>
      <c r="D4183">
        <f>VLOOKUP(C4183,[1]StateCodeMapping!$A$2:$B$52,2,FALSE)</f>
        <v>16</v>
      </c>
      <c r="E4183">
        <v>60560</v>
      </c>
      <c r="F4183">
        <v>6</v>
      </c>
      <c r="G4183">
        <f t="shared" si="113"/>
        <v>79939.199999999997</v>
      </c>
    </row>
    <row r="4184" spans="1:7" x14ac:dyDescent="0.3">
      <c r="A4184">
        <v>2010</v>
      </c>
      <c r="B4184" t="str">
        <f t="shared" si="112"/>
        <v>2010.7.16</v>
      </c>
      <c r="C4184" t="s">
        <v>32</v>
      </c>
      <c r="D4184">
        <f>VLOOKUP(C4184,[1]StateCodeMapping!$A$2:$B$52,2,FALSE)</f>
        <v>16</v>
      </c>
      <c r="E4184">
        <v>60560</v>
      </c>
      <c r="F4184">
        <v>7</v>
      </c>
      <c r="G4184">
        <f t="shared" si="113"/>
        <v>89628.800000000003</v>
      </c>
    </row>
    <row r="4185" spans="1:7" x14ac:dyDescent="0.3">
      <c r="A4185">
        <v>2010</v>
      </c>
      <c r="B4185" t="str">
        <f t="shared" si="112"/>
        <v>2010.8.16</v>
      </c>
      <c r="C4185" t="s">
        <v>32</v>
      </c>
      <c r="D4185">
        <f>VLOOKUP(C4185,[1]StateCodeMapping!$A$2:$B$52,2,FALSE)</f>
        <v>16</v>
      </c>
      <c r="E4185">
        <v>60560</v>
      </c>
      <c r="F4185">
        <v>8</v>
      </c>
      <c r="G4185">
        <f t="shared" si="113"/>
        <v>99318.400000000009</v>
      </c>
    </row>
    <row r="4186" spans="1:7" x14ac:dyDescent="0.3">
      <c r="A4186">
        <v>2010</v>
      </c>
      <c r="B4186" t="str">
        <f t="shared" si="112"/>
        <v>2010.1.17</v>
      </c>
      <c r="C4186" t="s">
        <v>33</v>
      </c>
      <c r="D4186">
        <f>VLOOKUP(C4186,[1]StateCodeMapping!$A$2:$B$52,2,FALSE)</f>
        <v>17</v>
      </c>
      <c r="E4186">
        <v>77813</v>
      </c>
      <c r="F4186">
        <v>1</v>
      </c>
      <c r="G4186">
        <f t="shared" si="113"/>
        <v>40462.76</v>
      </c>
    </row>
    <row r="4187" spans="1:7" x14ac:dyDescent="0.3">
      <c r="A4187">
        <v>2010</v>
      </c>
      <c r="B4187" t="str">
        <f t="shared" si="112"/>
        <v>2010.2.17</v>
      </c>
      <c r="C4187" t="s">
        <v>33</v>
      </c>
      <c r="D4187">
        <f>VLOOKUP(C4187,[1]StateCodeMapping!$A$2:$B$52,2,FALSE)</f>
        <v>17</v>
      </c>
      <c r="E4187">
        <v>77813</v>
      </c>
      <c r="F4187">
        <v>2</v>
      </c>
      <c r="G4187">
        <f t="shared" si="113"/>
        <v>52912.840000000004</v>
      </c>
    </row>
    <row r="4188" spans="1:7" x14ac:dyDescent="0.3">
      <c r="A4188">
        <v>2010</v>
      </c>
      <c r="B4188" t="str">
        <f t="shared" si="112"/>
        <v>2010.3.17</v>
      </c>
      <c r="C4188" t="s">
        <v>33</v>
      </c>
      <c r="D4188">
        <f>VLOOKUP(C4188,[1]StateCodeMapping!$A$2:$B$52,2,FALSE)</f>
        <v>17</v>
      </c>
      <c r="E4188">
        <v>77813</v>
      </c>
      <c r="F4188">
        <v>3</v>
      </c>
      <c r="G4188">
        <f t="shared" si="113"/>
        <v>65362.920000000006</v>
      </c>
    </row>
    <row r="4189" spans="1:7" x14ac:dyDescent="0.3">
      <c r="A4189">
        <v>2010</v>
      </c>
      <c r="B4189" t="str">
        <f t="shared" si="112"/>
        <v>2010.4.17</v>
      </c>
      <c r="C4189" t="s">
        <v>33</v>
      </c>
      <c r="D4189">
        <f>VLOOKUP(C4189,[1]StateCodeMapping!$A$2:$B$52,2,FALSE)</f>
        <v>17</v>
      </c>
      <c r="E4189">
        <v>77813</v>
      </c>
      <c r="F4189">
        <v>4</v>
      </c>
      <c r="G4189">
        <f t="shared" si="113"/>
        <v>77813</v>
      </c>
    </row>
    <row r="4190" spans="1:7" x14ac:dyDescent="0.3">
      <c r="A4190">
        <v>2010</v>
      </c>
      <c r="B4190" t="str">
        <f t="shared" si="112"/>
        <v>2010.5.17</v>
      </c>
      <c r="C4190" t="s">
        <v>33</v>
      </c>
      <c r="D4190">
        <f>VLOOKUP(C4190,[1]StateCodeMapping!$A$2:$B$52,2,FALSE)</f>
        <v>17</v>
      </c>
      <c r="E4190">
        <v>77813</v>
      </c>
      <c r="F4190">
        <v>5</v>
      </c>
      <c r="G4190">
        <f t="shared" si="113"/>
        <v>90263.080000000016</v>
      </c>
    </row>
    <row r="4191" spans="1:7" x14ac:dyDescent="0.3">
      <c r="A4191">
        <v>2010</v>
      </c>
      <c r="B4191" t="str">
        <f t="shared" si="112"/>
        <v>2010.6.17</v>
      </c>
      <c r="C4191" t="s">
        <v>33</v>
      </c>
      <c r="D4191">
        <f>VLOOKUP(C4191,[1]StateCodeMapping!$A$2:$B$52,2,FALSE)</f>
        <v>17</v>
      </c>
      <c r="E4191">
        <v>77813</v>
      </c>
      <c r="F4191">
        <v>6</v>
      </c>
      <c r="G4191">
        <f t="shared" si="113"/>
        <v>102713.16</v>
      </c>
    </row>
    <row r="4192" spans="1:7" x14ac:dyDescent="0.3">
      <c r="A4192">
        <v>2010</v>
      </c>
      <c r="B4192" t="str">
        <f t="shared" si="112"/>
        <v>2010.7.17</v>
      </c>
      <c r="C4192" t="s">
        <v>33</v>
      </c>
      <c r="D4192">
        <f>VLOOKUP(C4192,[1]StateCodeMapping!$A$2:$B$52,2,FALSE)</f>
        <v>17</v>
      </c>
      <c r="E4192">
        <v>77813</v>
      </c>
      <c r="F4192">
        <v>7</v>
      </c>
      <c r="G4192">
        <f t="shared" si="113"/>
        <v>115163.24</v>
      </c>
    </row>
    <row r="4193" spans="1:7" x14ac:dyDescent="0.3">
      <c r="A4193">
        <v>2010</v>
      </c>
      <c r="B4193" t="str">
        <f t="shared" si="112"/>
        <v>2010.8.17</v>
      </c>
      <c r="C4193" t="s">
        <v>33</v>
      </c>
      <c r="D4193">
        <f>VLOOKUP(C4193,[1]StateCodeMapping!$A$2:$B$52,2,FALSE)</f>
        <v>17</v>
      </c>
      <c r="E4193">
        <v>77813</v>
      </c>
      <c r="F4193">
        <v>8</v>
      </c>
      <c r="G4193">
        <f t="shared" si="113"/>
        <v>127613.32</v>
      </c>
    </row>
    <row r="4194" spans="1:7" x14ac:dyDescent="0.3">
      <c r="A4194">
        <v>2010</v>
      </c>
      <c r="B4194" t="str">
        <f t="shared" si="112"/>
        <v>2010.1.18</v>
      </c>
      <c r="C4194" t="s">
        <v>34</v>
      </c>
      <c r="D4194">
        <f>VLOOKUP(C4194,[1]StateCodeMapping!$A$2:$B$52,2,FALSE)</f>
        <v>18</v>
      </c>
      <c r="E4194">
        <v>68410</v>
      </c>
      <c r="F4194">
        <v>1</v>
      </c>
      <c r="G4194">
        <f t="shared" si="113"/>
        <v>35573.200000000004</v>
      </c>
    </row>
    <row r="4195" spans="1:7" x14ac:dyDescent="0.3">
      <c r="A4195">
        <v>2010</v>
      </c>
      <c r="B4195" t="str">
        <f t="shared" si="112"/>
        <v>2010.2.18</v>
      </c>
      <c r="C4195" t="s">
        <v>34</v>
      </c>
      <c r="D4195">
        <f>VLOOKUP(C4195,[1]StateCodeMapping!$A$2:$B$52,2,FALSE)</f>
        <v>18</v>
      </c>
      <c r="E4195">
        <v>68410</v>
      </c>
      <c r="F4195">
        <v>2</v>
      </c>
      <c r="G4195">
        <f t="shared" si="113"/>
        <v>46518.8</v>
      </c>
    </row>
    <row r="4196" spans="1:7" x14ac:dyDescent="0.3">
      <c r="A4196">
        <v>2010</v>
      </c>
      <c r="B4196" t="str">
        <f t="shared" si="112"/>
        <v>2010.3.18</v>
      </c>
      <c r="C4196" t="s">
        <v>34</v>
      </c>
      <c r="D4196">
        <f>VLOOKUP(C4196,[1]StateCodeMapping!$A$2:$B$52,2,FALSE)</f>
        <v>18</v>
      </c>
      <c r="E4196">
        <v>68410</v>
      </c>
      <c r="F4196">
        <v>3</v>
      </c>
      <c r="G4196">
        <f t="shared" si="113"/>
        <v>57464.400000000009</v>
      </c>
    </row>
    <row r="4197" spans="1:7" x14ac:dyDescent="0.3">
      <c r="A4197">
        <v>2010</v>
      </c>
      <c r="B4197" t="str">
        <f t="shared" si="112"/>
        <v>2010.4.18</v>
      </c>
      <c r="C4197" t="s">
        <v>34</v>
      </c>
      <c r="D4197">
        <f>VLOOKUP(C4197,[1]StateCodeMapping!$A$2:$B$52,2,FALSE)</f>
        <v>18</v>
      </c>
      <c r="E4197">
        <v>68410</v>
      </c>
      <c r="F4197">
        <v>4</v>
      </c>
      <c r="G4197">
        <f t="shared" si="113"/>
        <v>68410</v>
      </c>
    </row>
    <row r="4198" spans="1:7" x14ac:dyDescent="0.3">
      <c r="A4198">
        <v>2010</v>
      </c>
      <c r="B4198" t="str">
        <f t="shared" si="112"/>
        <v>2010.5.18</v>
      </c>
      <c r="C4198" t="s">
        <v>34</v>
      </c>
      <c r="D4198">
        <f>VLOOKUP(C4198,[1]StateCodeMapping!$A$2:$B$52,2,FALSE)</f>
        <v>18</v>
      </c>
      <c r="E4198">
        <v>68410</v>
      </c>
      <c r="F4198">
        <v>5</v>
      </c>
      <c r="G4198">
        <f t="shared" si="113"/>
        <v>79355.600000000006</v>
      </c>
    </row>
    <row r="4199" spans="1:7" x14ac:dyDescent="0.3">
      <c r="A4199">
        <v>2010</v>
      </c>
      <c r="B4199" t="str">
        <f t="shared" si="112"/>
        <v>2010.6.18</v>
      </c>
      <c r="C4199" t="s">
        <v>34</v>
      </c>
      <c r="D4199">
        <f>VLOOKUP(C4199,[1]StateCodeMapping!$A$2:$B$52,2,FALSE)</f>
        <v>18</v>
      </c>
      <c r="E4199">
        <v>68410</v>
      </c>
      <c r="F4199">
        <v>6</v>
      </c>
      <c r="G4199">
        <f t="shared" si="113"/>
        <v>90301.2</v>
      </c>
    </row>
    <row r="4200" spans="1:7" x14ac:dyDescent="0.3">
      <c r="A4200">
        <v>2010</v>
      </c>
      <c r="B4200" t="str">
        <f t="shared" si="112"/>
        <v>2010.7.18</v>
      </c>
      <c r="C4200" t="s">
        <v>34</v>
      </c>
      <c r="D4200">
        <f>VLOOKUP(C4200,[1]StateCodeMapping!$A$2:$B$52,2,FALSE)</f>
        <v>18</v>
      </c>
      <c r="E4200">
        <v>68410</v>
      </c>
      <c r="F4200">
        <v>7</v>
      </c>
      <c r="G4200">
        <f t="shared" si="113"/>
        <v>101246.8</v>
      </c>
    </row>
    <row r="4201" spans="1:7" x14ac:dyDescent="0.3">
      <c r="A4201">
        <v>2010</v>
      </c>
      <c r="B4201" t="str">
        <f t="shared" si="112"/>
        <v>2010.8.18</v>
      </c>
      <c r="C4201" t="s">
        <v>34</v>
      </c>
      <c r="D4201">
        <f>VLOOKUP(C4201,[1]StateCodeMapping!$A$2:$B$52,2,FALSE)</f>
        <v>18</v>
      </c>
      <c r="E4201">
        <v>68410</v>
      </c>
      <c r="F4201">
        <v>8</v>
      </c>
      <c r="G4201">
        <f t="shared" si="113"/>
        <v>112192.40000000001</v>
      </c>
    </row>
    <row r="4202" spans="1:7" x14ac:dyDescent="0.3">
      <c r="A4202">
        <v>2010</v>
      </c>
      <c r="B4202" t="str">
        <f t="shared" si="112"/>
        <v>2010.1.19</v>
      </c>
      <c r="C4202" t="s">
        <v>35</v>
      </c>
      <c r="D4202">
        <f>VLOOKUP(C4202,[1]StateCodeMapping!$A$2:$B$52,2,FALSE)</f>
        <v>19</v>
      </c>
      <c r="E4202">
        <v>70967</v>
      </c>
      <c r="F4202">
        <v>1</v>
      </c>
      <c r="G4202">
        <f t="shared" si="113"/>
        <v>36902.840000000004</v>
      </c>
    </row>
    <row r="4203" spans="1:7" x14ac:dyDescent="0.3">
      <c r="A4203">
        <v>2010</v>
      </c>
      <c r="B4203" t="str">
        <f t="shared" si="112"/>
        <v>2010.2.19</v>
      </c>
      <c r="C4203" t="s">
        <v>35</v>
      </c>
      <c r="D4203">
        <f>VLOOKUP(C4203,[1]StateCodeMapping!$A$2:$B$52,2,FALSE)</f>
        <v>19</v>
      </c>
      <c r="E4203">
        <v>70967</v>
      </c>
      <c r="F4203">
        <v>2</v>
      </c>
      <c r="G4203">
        <f t="shared" si="113"/>
        <v>48257.560000000005</v>
      </c>
    </row>
    <row r="4204" spans="1:7" x14ac:dyDescent="0.3">
      <c r="A4204">
        <v>2010</v>
      </c>
      <c r="B4204" t="str">
        <f t="shared" si="112"/>
        <v>2010.3.19</v>
      </c>
      <c r="C4204" t="s">
        <v>35</v>
      </c>
      <c r="D4204">
        <f>VLOOKUP(C4204,[1]StateCodeMapping!$A$2:$B$52,2,FALSE)</f>
        <v>19</v>
      </c>
      <c r="E4204">
        <v>70967</v>
      </c>
      <c r="F4204">
        <v>3</v>
      </c>
      <c r="G4204">
        <f t="shared" si="113"/>
        <v>59612.280000000006</v>
      </c>
    </row>
    <row r="4205" spans="1:7" x14ac:dyDescent="0.3">
      <c r="A4205">
        <v>2010</v>
      </c>
      <c r="B4205" t="str">
        <f t="shared" si="112"/>
        <v>2010.4.19</v>
      </c>
      <c r="C4205" t="s">
        <v>35</v>
      </c>
      <c r="D4205">
        <f>VLOOKUP(C4205,[1]StateCodeMapping!$A$2:$B$52,2,FALSE)</f>
        <v>19</v>
      </c>
      <c r="E4205">
        <v>70967</v>
      </c>
      <c r="F4205">
        <v>4</v>
      </c>
      <c r="G4205">
        <f t="shared" si="113"/>
        <v>70967</v>
      </c>
    </row>
    <row r="4206" spans="1:7" x14ac:dyDescent="0.3">
      <c r="A4206">
        <v>2010</v>
      </c>
      <c r="B4206" t="str">
        <f t="shared" si="112"/>
        <v>2010.5.19</v>
      </c>
      <c r="C4206" t="s">
        <v>35</v>
      </c>
      <c r="D4206">
        <f>VLOOKUP(C4206,[1]StateCodeMapping!$A$2:$B$52,2,FALSE)</f>
        <v>19</v>
      </c>
      <c r="E4206">
        <v>70967</v>
      </c>
      <c r="F4206">
        <v>5</v>
      </c>
      <c r="G4206">
        <f t="shared" si="113"/>
        <v>82321.720000000016</v>
      </c>
    </row>
    <row r="4207" spans="1:7" x14ac:dyDescent="0.3">
      <c r="A4207">
        <v>2010</v>
      </c>
      <c r="B4207" t="str">
        <f t="shared" si="112"/>
        <v>2010.6.19</v>
      </c>
      <c r="C4207" t="s">
        <v>35</v>
      </c>
      <c r="D4207">
        <f>VLOOKUP(C4207,[1]StateCodeMapping!$A$2:$B$52,2,FALSE)</f>
        <v>19</v>
      </c>
      <c r="E4207">
        <v>70967</v>
      </c>
      <c r="F4207">
        <v>6</v>
      </c>
      <c r="G4207">
        <f t="shared" si="113"/>
        <v>93676.44</v>
      </c>
    </row>
    <row r="4208" spans="1:7" x14ac:dyDescent="0.3">
      <c r="A4208">
        <v>2010</v>
      </c>
      <c r="B4208" t="str">
        <f t="shared" si="112"/>
        <v>2010.7.19</v>
      </c>
      <c r="C4208" t="s">
        <v>35</v>
      </c>
      <c r="D4208">
        <f>VLOOKUP(C4208,[1]StateCodeMapping!$A$2:$B$52,2,FALSE)</f>
        <v>19</v>
      </c>
      <c r="E4208">
        <v>70967</v>
      </c>
      <c r="F4208">
        <v>7</v>
      </c>
      <c r="G4208">
        <f t="shared" si="113"/>
        <v>105031.16</v>
      </c>
    </row>
    <row r="4209" spans="1:7" x14ac:dyDescent="0.3">
      <c r="A4209">
        <v>2010</v>
      </c>
      <c r="B4209" t="str">
        <f t="shared" si="112"/>
        <v>2010.8.19</v>
      </c>
      <c r="C4209" t="s">
        <v>35</v>
      </c>
      <c r="D4209">
        <f>VLOOKUP(C4209,[1]StateCodeMapping!$A$2:$B$52,2,FALSE)</f>
        <v>19</v>
      </c>
      <c r="E4209">
        <v>70967</v>
      </c>
      <c r="F4209">
        <v>8</v>
      </c>
      <c r="G4209">
        <f t="shared" si="113"/>
        <v>116385.88</v>
      </c>
    </row>
    <row r="4210" spans="1:7" x14ac:dyDescent="0.3">
      <c r="A4210">
        <v>2010</v>
      </c>
      <c r="B4210" t="str">
        <f t="shared" si="112"/>
        <v>2010.1.20</v>
      </c>
      <c r="C4210" t="s">
        <v>36</v>
      </c>
      <c r="D4210">
        <f>VLOOKUP(C4210,[1]StateCodeMapping!$A$2:$B$52,2,FALSE)</f>
        <v>20</v>
      </c>
      <c r="E4210">
        <v>69863</v>
      </c>
      <c r="F4210">
        <v>1</v>
      </c>
      <c r="G4210">
        <f t="shared" si="113"/>
        <v>36328.76</v>
      </c>
    </row>
    <row r="4211" spans="1:7" x14ac:dyDescent="0.3">
      <c r="A4211">
        <v>2010</v>
      </c>
      <c r="B4211" t="str">
        <f t="shared" si="112"/>
        <v>2010.2.20</v>
      </c>
      <c r="C4211" t="s">
        <v>36</v>
      </c>
      <c r="D4211">
        <f>VLOOKUP(C4211,[1]StateCodeMapping!$A$2:$B$52,2,FALSE)</f>
        <v>20</v>
      </c>
      <c r="E4211">
        <v>69863</v>
      </c>
      <c r="F4211">
        <v>2</v>
      </c>
      <c r="G4211">
        <f t="shared" si="113"/>
        <v>47506.840000000004</v>
      </c>
    </row>
    <row r="4212" spans="1:7" x14ac:dyDescent="0.3">
      <c r="A4212">
        <v>2010</v>
      </c>
      <c r="B4212" t="str">
        <f t="shared" si="112"/>
        <v>2010.3.20</v>
      </c>
      <c r="C4212" t="s">
        <v>36</v>
      </c>
      <c r="D4212">
        <f>VLOOKUP(C4212,[1]StateCodeMapping!$A$2:$B$52,2,FALSE)</f>
        <v>20</v>
      </c>
      <c r="E4212">
        <v>69863</v>
      </c>
      <c r="F4212">
        <v>3</v>
      </c>
      <c r="G4212">
        <f t="shared" si="113"/>
        <v>58684.920000000006</v>
      </c>
    </row>
    <row r="4213" spans="1:7" x14ac:dyDescent="0.3">
      <c r="A4213">
        <v>2010</v>
      </c>
      <c r="B4213" t="str">
        <f t="shared" si="112"/>
        <v>2010.4.20</v>
      </c>
      <c r="C4213" t="s">
        <v>36</v>
      </c>
      <c r="D4213">
        <f>VLOOKUP(C4213,[1]StateCodeMapping!$A$2:$B$52,2,FALSE)</f>
        <v>20</v>
      </c>
      <c r="E4213">
        <v>69863</v>
      </c>
      <c r="F4213">
        <v>4</v>
      </c>
      <c r="G4213">
        <f t="shared" si="113"/>
        <v>69863</v>
      </c>
    </row>
    <row r="4214" spans="1:7" x14ac:dyDescent="0.3">
      <c r="A4214">
        <v>2010</v>
      </c>
      <c r="B4214" t="str">
        <f t="shared" si="112"/>
        <v>2010.5.20</v>
      </c>
      <c r="C4214" t="s">
        <v>36</v>
      </c>
      <c r="D4214">
        <f>VLOOKUP(C4214,[1]StateCodeMapping!$A$2:$B$52,2,FALSE)</f>
        <v>20</v>
      </c>
      <c r="E4214">
        <v>69863</v>
      </c>
      <c r="F4214">
        <v>5</v>
      </c>
      <c r="G4214">
        <f t="shared" si="113"/>
        <v>81041.080000000016</v>
      </c>
    </row>
    <row r="4215" spans="1:7" x14ac:dyDescent="0.3">
      <c r="A4215">
        <v>2010</v>
      </c>
      <c r="B4215" t="str">
        <f t="shared" si="112"/>
        <v>2010.6.20</v>
      </c>
      <c r="C4215" t="s">
        <v>36</v>
      </c>
      <c r="D4215">
        <f>VLOOKUP(C4215,[1]StateCodeMapping!$A$2:$B$52,2,FALSE)</f>
        <v>20</v>
      </c>
      <c r="E4215">
        <v>69863</v>
      </c>
      <c r="F4215">
        <v>6</v>
      </c>
      <c r="G4215">
        <f t="shared" si="113"/>
        <v>92219.16</v>
      </c>
    </row>
    <row r="4216" spans="1:7" x14ac:dyDescent="0.3">
      <c r="A4216">
        <v>2010</v>
      </c>
      <c r="B4216" t="str">
        <f t="shared" si="112"/>
        <v>2010.7.20</v>
      </c>
      <c r="C4216" t="s">
        <v>36</v>
      </c>
      <c r="D4216">
        <f>VLOOKUP(C4216,[1]StateCodeMapping!$A$2:$B$52,2,FALSE)</f>
        <v>20</v>
      </c>
      <c r="E4216">
        <v>69863</v>
      </c>
      <c r="F4216">
        <v>7</v>
      </c>
      <c r="G4216">
        <f t="shared" si="113"/>
        <v>103397.24</v>
      </c>
    </row>
    <row r="4217" spans="1:7" x14ac:dyDescent="0.3">
      <c r="A4217">
        <v>2010</v>
      </c>
      <c r="B4217" t="str">
        <f t="shared" si="112"/>
        <v>2010.8.20</v>
      </c>
      <c r="C4217" t="s">
        <v>36</v>
      </c>
      <c r="D4217">
        <f>VLOOKUP(C4217,[1]StateCodeMapping!$A$2:$B$52,2,FALSE)</f>
        <v>20</v>
      </c>
      <c r="E4217">
        <v>69863</v>
      </c>
      <c r="F4217">
        <v>8</v>
      </c>
      <c r="G4217">
        <f t="shared" si="113"/>
        <v>114575.32</v>
      </c>
    </row>
    <row r="4218" spans="1:7" x14ac:dyDescent="0.3">
      <c r="A4218">
        <v>2010</v>
      </c>
      <c r="B4218" t="str">
        <f t="shared" si="112"/>
        <v>2010.1.21</v>
      </c>
      <c r="C4218" t="s">
        <v>37</v>
      </c>
      <c r="D4218">
        <f>VLOOKUP(C4218,[1]StateCodeMapping!$A$2:$B$52,2,FALSE)</f>
        <v>21</v>
      </c>
      <c r="E4218">
        <v>61207</v>
      </c>
      <c r="F4218">
        <v>1</v>
      </c>
      <c r="G4218">
        <f t="shared" si="113"/>
        <v>31827.64</v>
      </c>
    </row>
    <row r="4219" spans="1:7" x14ac:dyDescent="0.3">
      <c r="A4219">
        <v>2010</v>
      </c>
      <c r="B4219" t="str">
        <f t="shared" si="112"/>
        <v>2010.2.21</v>
      </c>
      <c r="C4219" t="s">
        <v>37</v>
      </c>
      <c r="D4219">
        <f>VLOOKUP(C4219,[1]StateCodeMapping!$A$2:$B$52,2,FALSE)</f>
        <v>21</v>
      </c>
      <c r="E4219">
        <v>61207</v>
      </c>
      <c r="F4219">
        <v>2</v>
      </c>
      <c r="G4219">
        <f t="shared" si="113"/>
        <v>41620.76</v>
      </c>
    </row>
    <row r="4220" spans="1:7" x14ac:dyDescent="0.3">
      <c r="A4220">
        <v>2010</v>
      </c>
      <c r="B4220" t="str">
        <f t="shared" si="112"/>
        <v>2010.3.21</v>
      </c>
      <c r="C4220" t="s">
        <v>37</v>
      </c>
      <c r="D4220">
        <f>VLOOKUP(C4220,[1]StateCodeMapping!$A$2:$B$52,2,FALSE)</f>
        <v>21</v>
      </c>
      <c r="E4220">
        <v>61207</v>
      </c>
      <c r="F4220">
        <v>3</v>
      </c>
      <c r="G4220">
        <f t="shared" si="113"/>
        <v>51413.880000000005</v>
      </c>
    </row>
    <row r="4221" spans="1:7" x14ac:dyDescent="0.3">
      <c r="A4221">
        <v>2010</v>
      </c>
      <c r="B4221" t="str">
        <f t="shared" si="112"/>
        <v>2010.4.21</v>
      </c>
      <c r="C4221" t="s">
        <v>37</v>
      </c>
      <c r="D4221">
        <f>VLOOKUP(C4221,[1]StateCodeMapping!$A$2:$B$52,2,FALSE)</f>
        <v>21</v>
      </c>
      <c r="E4221">
        <v>61207</v>
      </c>
      <c r="F4221">
        <v>4</v>
      </c>
      <c r="G4221">
        <f t="shared" si="113"/>
        <v>61207</v>
      </c>
    </row>
    <row r="4222" spans="1:7" x14ac:dyDescent="0.3">
      <c r="A4222">
        <v>2010</v>
      </c>
      <c r="B4222" t="str">
        <f t="shared" si="112"/>
        <v>2010.5.21</v>
      </c>
      <c r="C4222" t="s">
        <v>37</v>
      </c>
      <c r="D4222">
        <f>VLOOKUP(C4222,[1]StateCodeMapping!$A$2:$B$52,2,FALSE)</f>
        <v>21</v>
      </c>
      <c r="E4222">
        <v>61207</v>
      </c>
      <c r="F4222">
        <v>5</v>
      </c>
      <c r="G4222">
        <f t="shared" si="113"/>
        <v>71000.12000000001</v>
      </c>
    </row>
    <row r="4223" spans="1:7" x14ac:dyDescent="0.3">
      <c r="A4223">
        <v>2010</v>
      </c>
      <c r="B4223" t="str">
        <f t="shared" si="112"/>
        <v>2010.6.21</v>
      </c>
      <c r="C4223" t="s">
        <v>37</v>
      </c>
      <c r="D4223">
        <f>VLOOKUP(C4223,[1]StateCodeMapping!$A$2:$B$52,2,FALSE)</f>
        <v>21</v>
      </c>
      <c r="E4223">
        <v>61207</v>
      </c>
      <c r="F4223">
        <v>6</v>
      </c>
      <c r="G4223">
        <f t="shared" si="113"/>
        <v>80793.240000000005</v>
      </c>
    </row>
    <row r="4224" spans="1:7" x14ac:dyDescent="0.3">
      <c r="A4224">
        <v>2010</v>
      </c>
      <c r="B4224" t="str">
        <f t="shared" si="112"/>
        <v>2010.7.21</v>
      </c>
      <c r="C4224" t="s">
        <v>37</v>
      </c>
      <c r="D4224">
        <f>VLOOKUP(C4224,[1]StateCodeMapping!$A$2:$B$52,2,FALSE)</f>
        <v>21</v>
      </c>
      <c r="E4224">
        <v>61207</v>
      </c>
      <c r="F4224">
        <v>7</v>
      </c>
      <c r="G4224">
        <f t="shared" si="113"/>
        <v>90586.36</v>
      </c>
    </row>
    <row r="4225" spans="1:7" x14ac:dyDescent="0.3">
      <c r="A4225">
        <v>2010</v>
      </c>
      <c r="B4225" t="str">
        <f t="shared" si="112"/>
        <v>2010.8.21</v>
      </c>
      <c r="C4225" t="s">
        <v>37</v>
      </c>
      <c r="D4225">
        <f>VLOOKUP(C4225,[1]StateCodeMapping!$A$2:$B$52,2,FALSE)</f>
        <v>21</v>
      </c>
      <c r="E4225">
        <v>61207</v>
      </c>
      <c r="F4225">
        <v>8</v>
      </c>
      <c r="G4225">
        <f t="shared" si="113"/>
        <v>100379.48000000001</v>
      </c>
    </row>
    <row r="4226" spans="1:7" x14ac:dyDescent="0.3">
      <c r="A4226">
        <v>2010</v>
      </c>
      <c r="B4226" t="str">
        <f t="shared" ref="B4226:B4289" si="114">A4226&amp;"."&amp;F4226&amp;"."&amp;D4226</f>
        <v>2010.1.22</v>
      </c>
      <c r="C4226" t="s">
        <v>7</v>
      </c>
      <c r="D4226">
        <f>VLOOKUP(C4226,[1]StateCodeMapping!$A$2:$B$52,2,FALSE)</f>
        <v>22</v>
      </c>
      <c r="E4226">
        <v>61438</v>
      </c>
      <c r="F4226">
        <v>1</v>
      </c>
      <c r="G4226">
        <f t="shared" ref="G4226:G4289" si="115">E4226*(0.52+(F4226-1)*0.16)</f>
        <v>31947.760000000002</v>
      </c>
    </row>
    <row r="4227" spans="1:7" x14ac:dyDescent="0.3">
      <c r="A4227">
        <v>2010</v>
      </c>
      <c r="B4227" t="str">
        <f t="shared" si="114"/>
        <v>2010.2.22</v>
      </c>
      <c r="C4227" t="s">
        <v>7</v>
      </c>
      <c r="D4227">
        <f>VLOOKUP(C4227,[1]StateCodeMapping!$A$2:$B$52,2,FALSE)</f>
        <v>22</v>
      </c>
      <c r="E4227">
        <v>61438</v>
      </c>
      <c r="F4227">
        <v>2</v>
      </c>
      <c r="G4227">
        <f t="shared" si="115"/>
        <v>41777.840000000004</v>
      </c>
    </row>
    <row r="4228" spans="1:7" x14ac:dyDescent="0.3">
      <c r="A4228">
        <v>2010</v>
      </c>
      <c r="B4228" t="str">
        <f t="shared" si="114"/>
        <v>2010.3.22</v>
      </c>
      <c r="C4228" t="s">
        <v>7</v>
      </c>
      <c r="D4228">
        <f>VLOOKUP(C4228,[1]StateCodeMapping!$A$2:$B$52,2,FALSE)</f>
        <v>22</v>
      </c>
      <c r="E4228">
        <v>61438</v>
      </c>
      <c r="F4228">
        <v>3</v>
      </c>
      <c r="G4228">
        <f t="shared" si="115"/>
        <v>51607.920000000006</v>
      </c>
    </row>
    <row r="4229" spans="1:7" x14ac:dyDescent="0.3">
      <c r="A4229">
        <v>2010</v>
      </c>
      <c r="B4229" t="str">
        <f t="shared" si="114"/>
        <v>2010.4.22</v>
      </c>
      <c r="C4229" t="s">
        <v>7</v>
      </c>
      <c r="D4229">
        <f>VLOOKUP(C4229,[1]StateCodeMapping!$A$2:$B$52,2,FALSE)</f>
        <v>22</v>
      </c>
      <c r="E4229">
        <v>61438</v>
      </c>
      <c r="F4229">
        <v>4</v>
      </c>
      <c r="G4229">
        <f t="shared" si="115"/>
        <v>61438</v>
      </c>
    </row>
    <row r="4230" spans="1:7" x14ac:dyDescent="0.3">
      <c r="A4230">
        <v>2010</v>
      </c>
      <c r="B4230" t="str">
        <f t="shared" si="114"/>
        <v>2010.5.22</v>
      </c>
      <c r="C4230" t="s">
        <v>7</v>
      </c>
      <c r="D4230">
        <f>VLOOKUP(C4230,[1]StateCodeMapping!$A$2:$B$52,2,FALSE)</f>
        <v>22</v>
      </c>
      <c r="E4230">
        <v>61438</v>
      </c>
      <c r="F4230">
        <v>5</v>
      </c>
      <c r="G4230">
        <f t="shared" si="115"/>
        <v>71268.08</v>
      </c>
    </row>
    <row r="4231" spans="1:7" x14ac:dyDescent="0.3">
      <c r="A4231">
        <v>2010</v>
      </c>
      <c r="B4231" t="str">
        <f t="shared" si="114"/>
        <v>2010.6.22</v>
      </c>
      <c r="C4231" t="s">
        <v>7</v>
      </c>
      <c r="D4231">
        <f>VLOOKUP(C4231,[1]StateCodeMapping!$A$2:$B$52,2,FALSE)</f>
        <v>22</v>
      </c>
      <c r="E4231">
        <v>61438</v>
      </c>
      <c r="F4231">
        <v>6</v>
      </c>
      <c r="G4231">
        <f t="shared" si="115"/>
        <v>81098.16</v>
      </c>
    </row>
    <row r="4232" spans="1:7" x14ac:dyDescent="0.3">
      <c r="A4232">
        <v>2010</v>
      </c>
      <c r="B4232" t="str">
        <f t="shared" si="114"/>
        <v>2010.7.22</v>
      </c>
      <c r="C4232" t="s">
        <v>7</v>
      </c>
      <c r="D4232">
        <f>VLOOKUP(C4232,[1]StateCodeMapping!$A$2:$B$52,2,FALSE)</f>
        <v>22</v>
      </c>
      <c r="E4232">
        <v>61438</v>
      </c>
      <c r="F4232">
        <v>7</v>
      </c>
      <c r="G4232">
        <f t="shared" si="115"/>
        <v>90928.24</v>
      </c>
    </row>
    <row r="4233" spans="1:7" x14ac:dyDescent="0.3">
      <c r="A4233">
        <v>2010</v>
      </c>
      <c r="B4233" t="str">
        <f t="shared" si="114"/>
        <v>2010.8.22</v>
      </c>
      <c r="C4233" t="s">
        <v>7</v>
      </c>
      <c r="D4233">
        <f>VLOOKUP(C4233,[1]StateCodeMapping!$A$2:$B$52,2,FALSE)</f>
        <v>22</v>
      </c>
      <c r="E4233">
        <v>61438</v>
      </c>
      <c r="F4233">
        <v>8</v>
      </c>
      <c r="G4233">
        <f t="shared" si="115"/>
        <v>100758.32</v>
      </c>
    </row>
    <row r="4234" spans="1:7" x14ac:dyDescent="0.3">
      <c r="A4234">
        <v>2010</v>
      </c>
      <c r="B4234" t="str">
        <f t="shared" si="114"/>
        <v>2010.1.23</v>
      </c>
      <c r="C4234" t="s">
        <v>38</v>
      </c>
      <c r="D4234">
        <f>VLOOKUP(C4234,[1]StateCodeMapping!$A$2:$B$52,2,FALSE)</f>
        <v>23</v>
      </c>
      <c r="E4234">
        <v>66948</v>
      </c>
      <c r="F4234">
        <v>1</v>
      </c>
      <c r="G4234">
        <f t="shared" si="115"/>
        <v>34812.959999999999</v>
      </c>
    </row>
    <row r="4235" spans="1:7" x14ac:dyDescent="0.3">
      <c r="A4235">
        <v>2010</v>
      </c>
      <c r="B4235" t="str">
        <f t="shared" si="114"/>
        <v>2010.2.23</v>
      </c>
      <c r="C4235" t="s">
        <v>38</v>
      </c>
      <c r="D4235">
        <f>VLOOKUP(C4235,[1]StateCodeMapping!$A$2:$B$52,2,FALSE)</f>
        <v>23</v>
      </c>
      <c r="E4235">
        <v>66948</v>
      </c>
      <c r="F4235">
        <v>2</v>
      </c>
      <c r="G4235">
        <f t="shared" si="115"/>
        <v>45524.640000000007</v>
      </c>
    </row>
    <row r="4236" spans="1:7" x14ac:dyDescent="0.3">
      <c r="A4236">
        <v>2010</v>
      </c>
      <c r="B4236" t="str">
        <f t="shared" si="114"/>
        <v>2010.3.23</v>
      </c>
      <c r="C4236" t="s">
        <v>38</v>
      </c>
      <c r="D4236">
        <f>VLOOKUP(C4236,[1]StateCodeMapping!$A$2:$B$52,2,FALSE)</f>
        <v>23</v>
      </c>
      <c r="E4236">
        <v>66948</v>
      </c>
      <c r="F4236">
        <v>3</v>
      </c>
      <c r="G4236">
        <f t="shared" si="115"/>
        <v>56236.320000000007</v>
      </c>
    </row>
    <row r="4237" spans="1:7" x14ac:dyDescent="0.3">
      <c r="A4237">
        <v>2010</v>
      </c>
      <c r="B4237" t="str">
        <f t="shared" si="114"/>
        <v>2010.4.23</v>
      </c>
      <c r="C4237" t="s">
        <v>38</v>
      </c>
      <c r="D4237">
        <f>VLOOKUP(C4237,[1]StateCodeMapping!$A$2:$B$52,2,FALSE)</f>
        <v>23</v>
      </c>
      <c r="E4237">
        <v>66948</v>
      </c>
      <c r="F4237">
        <v>4</v>
      </c>
      <c r="G4237">
        <f t="shared" si="115"/>
        <v>66948</v>
      </c>
    </row>
    <row r="4238" spans="1:7" x14ac:dyDescent="0.3">
      <c r="A4238">
        <v>2010</v>
      </c>
      <c r="B4238" t="str">
        <f t="shared" si="114"/>
        <v>2010.5.23</v>
      </c>
      <c r="C4238" t="s">
        <v>38</v>
      </c>
      <c r="D4238">
        <f>VLOOKUP(C4238,[1]StateCodeMapping!$A$2:$B$52,2,FALSE)</f>
        <v>23</v>
      </c>
      <c r="E4238">
        <v>66948</v>
      </c>
      <c r="F4238">
        <v>5</v>
      </c>
      <c r="G4238">
        <f t="shared" si="115"/>
        <v>77659.680000000008</v>
      </c>
    </row>
    <row r="4239" spans="1:7" x14ac:dyDescent="0.3">
      <c r="A4239">
        <v>2010</v>
      </c>
      <c r="B4239" t="str">
        <f t="shared" si="114"/>
        <v>2010.6.23</v>
      </c>
      <c r="C4239" t="s">
        <v>38</v>
      </c>
      <c r="D4239">
        <f>VLOOKUP(C4239,[1]StateCodeMapping!$A$2:$B$52,2,FALSE)</f>
        <v>23</v>
      </c>
      <c r="E4239">
        <v>66948</v>
      </c>
      <c r="F4239">
        <v>6</v>
      </c>
      <c r="G4239">
        <f t="shared" si="115"/>
        <v>88371.36</v>
      </c>
    </row>
    <row r="4240" spans="1:7" x14ac:dyDescent="0.3">
      <c r="A4240">
        <v>2010</v>
      </c>
      <c r="B4240" t="str">
        <f t="shared" si="114"/>
        <v>2010.7.23</v>
      </c>
      <c r="C4240" t="s">
        <v>38</v>
      </c>
      <c r="D4240">
        <f>VLOOKUP(C4240,[1]StateCodeMapping!$A$2:$B$52,2,FALSE)</f>
        <v>23</v>
      </c>
      <c r="E4240">
        <v>66948</v>
      </c>
      <c r="F4240">
        <v>7</v>
      </c>
      <c r="G4240">
        <f t="shared" si="115"/>
        <v>99083.04</v>
      </c>
    </row>
    <row r="4241" spans="1:7" x14ac:dyDescent="0.3">
      <c r="A4241">
        <v>2010</v>
      </c>
      <c r="B4241" t="str">
        <f t="shared" si="114"/>
        <v>2010.8.23</v>
      </c>
      <c r="C4241" t="s">
        <v>38</v>
      </c>
      <c r="D4241">
        <f>VLOOKUP(C4241,[1]StateCodeMapping!$A$2:$B$52,2,FALSE)</f>
        <v>23</v>
      </c>
      <c r="E4241">
        <v>66948</v>
      </c>
      <c r="F4241">
        <v>8</v>
      </c>
      <c r="G4241">
        <f t="shared" si="115"/>
        <v>109794.72</v>
      </c>
    </row>
    <row r="4242" spans="1:7" x14ac:dyDescent="0.3">
      <c r="A4242">
        <v>2010</v>
      </c>
      <c r="B4242" t="str">
        <f t="shared" si="114"/>
        <v>2010.1.24</v>
      </c>
      <c r="C4242" t="s">
        <v>39</v>
      </c>
      <c r="D4242">
        <f>VLOOKUP(C4242,[1]StateCodeMapping!$A$2:$B$52,2,FALSE)</f>
        <v>24</v>
      </c>
      <c r="E4242">
        <v>96952</v>
      </c>
      <c r="F4242">
        <v>1</v>
      </c>
      <c r="G4242">
        <f t="shared" si="115"/>
        <v>50415.040000000001</v>
      </c>
    </row>
    <row r="4243" spans="1:7" x14ac:dyDescent="0.3">
      <c r="A4243">
        <v>2010</v>
      </c>
      <c r="B4243" t="str">
        <f t="shared" si="114"/>
        <v>2010.2.24</v>
      </c>
      <c r="C4243" t="s">
        <v>39</v>
      </c>
      <c r="D4243">
        <f>VLOOKUP(C4243,[1]StateCodeMapping!$A$2:$B$52,2,FALSE)</f>
        <v>24</v>
      </c>
      <c r="E4243">
        <v>96952</v>
      </c>
      <c r="F4243">
        <v>2</v>
      </c>
      <c r="G4243">
        <f t="shared" si="115"/>
        <v>65927.360000000001</v>
      </c>
    </row>
    <row r="4244" spans="1:7" x14ac:dyDescent="0.3">
      <c r="A4244">
        <v>2010</v>
      </c>
      <c r="B4244" t="str">
        <f t="shared" si="114"/>
        <v>2010.3.24</v>
      </c>
      <c r="C4244" t="s">
        <v>39</v>
      </c>
      <c r="D4244">
        <f>VLOOKUP(C4244,[1]StateCodeMapping!$A$2:$B$52,2,FALSE)</f>
        <v>24</v>
      </c>
      <c r="E4244">
        <v>96952</v>
      </c>
      <c r="F4244">
        <v>3</v>
      </c>
      <c r="G4244">
        <f t="shared" si="115"/>
        <v>81439.680000000008</v>
      </c>
    </row>
    <row r="4245" spans="1:7" x14ac:dyDescent="0.3">
      <c r="A4245">
        <v>2010</v>
      </c>
      <c r="B4245" t="str">
        <f t="shared" si="114"/>
        <v>2010.4.24</v>
      </c>
      <c r="C4245" t="s">
        <v>39</v>
      </c>
      <c r="D4245">
        <f>VLOOKUP(C4245,[1]StateCodeMapping!$A$2:$B$52,2,FALSE)</f>
        <v>24</v>
      </c>
      <c r="E4245">
        <v>96952</v>
      </c>
      <c r="F4245">
        <v>4</v>
      </c>
      <c r="G4245">
        <f t="shared" si="115"/>
        <v>96952</v>
      </c>
    </row>
    <row r="4246" spans="1:7" x14ac:dyDescent="0.3">
      <c r="A4246">
        <v>2010</v>
      </c>
      <c r="B4246" t="str">
        <f t="shared" si="114"/>
        <v>2010.5.24</v>
      </c>
      <c r="C4246" t="s">
        <v>39</v>
      </c>
      <c r="D4246">
        <f>VLOOKUP(C4246,[1]StateCodeMapping!$A$2:$B$52,2,FALSE)</f>
        <v>24</v>
      </c>
      <c r="E4246">
        <v>96952</v>
      </c>
      <c r="F4246">
        <v>5</v>
      </c>
      <c r="G4246">
        <f t="shared" si="115"/>
        <v>112464.32000000001</v>
      </c>
    </row>
    <row r="4247" spans="1:7" x14ac:dyDescent="0.3">
      <c r="A4247">
        <v>2010</v>
      </c>
      <c r="B4247" t="str">
        <f t="shared" si="114"/>
        <v>2010.6.24</v>
      </c>
      <c r="C4247" t="s">
        <v>39</v>
      </c>
      <c r="D4247">
        <f>VLOOKUP(C4247,[1]StateCodeMapping!$A$2:$B$52,2,FALSE)</f>
        <v>24</v>
      </c>
      <c r="E4247">
        <v>96952</v>
      </c>
      <c r="F4247">
        <v>6</v>
      </c>
      <c r="G4247">
        <f t="shared" si="115"/>
        <v>127976.64</v>
      </c>
    </row>
    <row r="4248" spans="1:7" x14ac:dyDescent="0.3">
      <c r="A4248">
        <v>2010</v>
      </c>
      <c r="B4248" t="str">
        <f t="shared" si="114"/>
        <v>2010.7.24</v>
      </c>
      <c r="C4248" t="s">
        <v>39</v>
      </c>
      <c r="D4248">
        <f>VLOOKUP(C4248,[1]StateCodeMapping!$A$2:$B$52,2,FALSE)</f>
        <v>24</v>
      </c>
      <c r="E4248">
        <v>96952</v>
      </c>
      <c r="F4248">
        <v>7</v>
      </c>
      <c r="G4248">
        <f t="shared" si="115"/>
        <v>143488.95999999999</v>
      </c>
    </row>
    <row r="4249" spans="1:7" x14ac:dyDescent="0.3">
      <c r="A4249">
        <v>2010</v>
      </c>
      <c r="B4249" t="str">
        <f t="shared" si="114"/>
        <v>2010.8.24</v>
      </c>
      <c r="C4249" t="s">
        <v>39</v>
      </c>
      <c r="D4249">
        <f>VLOOKUP(C4249,[1]StateCodeMapping!$A$2:$B$52,2,FALSE)</f>
        <v>24</v>
      </c>
      <c r="E4249">
        <v>96952</v>
      </c>
      <c r="F4249">
        <v>8</v>
      </c>
      <c r="G4249">
        <f t="shared" si="115"/>
        <v>159001.28</v>
      </c>
    </row>
    <row r="4250" spans="1:7" x14ac:dyDescent="0.3">
      <c r="A4250">
        <v>2010</v>
      </c>
      <c r="B4250" t="str">
        <f t="shared" si="114"/>
        <v>2010.1.25</v>
      </c>
      <c r="C4250" t="s">
        <v>40</v>
      </c>
      <c r="D4250">
        <f>VLOOKUP(C4250,[1]StateCodeMapping!$A$2:$B$52,2,FALSE)</f>
        <v>25</v>
      </c>
      <c r="E4250">
        <v>93351</v>
      </c>
      <c r="F4250">
        <v>1</v>
      </c>
      <c r="G4250">
        <f t="shared" si="115"/>
        <v>48542.520000000004</v>
      </c>
    </row>
    <row r="4251" spans="1:7" x14ac:dyDescent="0.3">
      <c r="A4251">
        <v>2010</v>
      </c>
      <c r="B4251" t="str">
        <f t="shared" si="114"/>
        <v>2010.2.25</v>
      </c>
      <c r="C4251" t="s">
        <v>40</v>
      </c>
      <c r="D4251">
        <f>VLOOKUP(C4251,[1]StateCodeMapping!$A$2:$B$52,2,FALSE)</f>
        <v>25</v>
      </c>
      <c r="E4251">
        <v>93351</v>
      </c>
      <c r="F4251">
        <v>2</v>
      </c>
      <c r="G4251">
        <f t="shared" si="115"/>
        <v>63478.680000000008</v>
      </c>
    </row>
    <row r="4252" spans="1:7" x14ac:dyDescent="0.3">
      <c r="A4252">
        <v>2010</v>
      </c>
      <c r="B4252" t="str">
        <f t="shared" si="114"/>
        <v>2010.3.25</v>
      </c>
      <c r="C4252" t="s">
        <v>40</v>
      </c>
      <c r="D4252">
        <f>VLOOKUP(C4252,[1]StateCodeMapping!$A$2:$B$52,2,FALSE)</f>
        <v>25</v>
      </c>
      <c r="E4252">
        <v>93351</v>
      </c>
      <c r="F4252">
        <v>3</v>
      </c>
      <c r="G4252">
        <f t="shared" si="115"/>
        <v>78414.840000000011</v>
      </c>
    </row>
    <row r="4253" spans="1:7" x14ac:dyDescent="0.3">
      <c r="A4253">
        <v>2010</v>
      </c>
      <c r="B4253" t="str">
        <f t="shared" si="114"/>
        <v>2010.4.25</v>
      </c>
      <c r="C4253" t="s">
        <v>40</v>
      </c>
      <c r="D4253">
        <f>VLOOKUP(C4253,[1]StateCodeMapping!$A$2:$B$52,2,FALSE)</f>
        <v>25</v>
      </c>
      <c r="E4253">
        <v>93351</v>
      </c>
      <c r="F4253">
        <v>4</v>
      </c>
      <c r="G4253">
        <f t="shared" si="115"/>
        <v>93351</v>
      </c>
    </row>
    <row r="4254" spans="1:7" x14ac:dyDescent="0.3">
      <c r="A4254">
        <v>2010</v>
      </c>
      <c r="B4254" t="str">
        <f t="shared" si="114"/>
        <v>2010.5.25</v>
      </c>
      <c r="C4254" t="s">
        <v>40</v>
      </c>
      <c r="D4254">
        <f>VLOOKUP(C4254,[1]StateCodeMapping!$A$2:$B$52,2,FALSE)</f>
        <v>25</v>
      </c>
      <c r="E4254">
        <v>93351</v>
      </c>
      <c r="F4254">
        <v>5</v>
      </c>
      <c r="G4254">
        <f t="shared" si="115"/>
        <v>108287.16000000002</v>
      </c>
    </row>
    <row r="4255" spans="1:7" x14ac:dyDescent="0.3">
      <c r="A4255">
        <v>2010</v>
      </c>
      <c r="B4255" t="str">
        <f t="shared" si="114"/>
        <v>2010.6.25</v>
      </c>
      <c r="C4255" t="s">
        <v>40</v>
      </c>
      <c r="D4255">
        <f>VLOOKUP(C4255,[1]StateCodeMapping!$A$2:$B$52,2,FALSE)</f>
        <v>25</v>
      </c>
      <c r="E4255">
        <v>93351</v>
      </c>
      <c r="F4255">
        <v>6</v>
      </c>
      <c r="G4255">
        <f t="shared" si="115"/>
        <v>123223.32</v>
      </c>
    </row>
    <row r="4256" spans="1:7" x14ac:dyDescent="0.3">
      <c r="A4256">
        <v>2010</v>
      </c>
      <c r="B4256" t="str">
        <f t="shared" si="114"/>
        <v>2010.7.25</v>
      </c>
      <c r="C4256" t="s">
        <v>40</v>
      </c>
      <c r="D4256">
        <f>VLOOKUP(C4256,[1]StateCodeMapping!$A$2:$B$52,2,FALSE)</f>
        <v>25</v>
      </c>
      <c r="E4256">
        <v>93351</v>
      </c>
      <c r="F4256">
        <v>7</v>
      </c>
      <c r="G4256">
        <f t="shared" si="115"/>
        <v>138159.48000000001</v>
      </c>
    </row>
    <row r="4257" spans="1:7" x14ac:dyDescent="0.3">
      <c r="A4257">
        <v>2010</v>
      </c>
      <c r="B4257" t="str">
        <f t="shared" si="114"/>
        <v>2010.8.25</v>
      </c>
      <c r="C4257" t="s">
        <v>40</v>
      </c>
      <c r="D4257">
        <f>VLOOKUP(C4257,[1]StateCodeMapping!$A$2:$B$52,2,FALSE)</f>
        <v>25</v>
      </c>
      <c r="E4257">
        <v>93351</v>
      </c>
      <c r="F4257">
        <v>8</v>
      </c>
      <c r="G4257">
        <f t="shared" si="115"/>
        <v>153095.64000000001</v>
      </c>
    </row>
    <row r="4258" spans="1:7" x14ac:dyDescent="0.3">
      <c r="A4258">
        <v>2010</v>
      </c>
      <c r="B4258" t="str">
        <f t="shared" si="114"/>
        <v>2010.1.26</v>
      </c>
      <c r="C4258" t="s">
        <v>41</v>
      </c>
      <c r="D4258">
        <f>VLOOKUP(C4258,[1]StateCodeMapping!$A$2:$B$52,2,FALSE)</f>
        <v>26</v>
      </c>
      <c r="E4258">
        <v>75149</v>
      </c>
      <c r="F4258">
        <v>1</v>
      </c>
      <c r="G4258">
        <f t="shared" si="115"/>
        <v>39077.480000000003</v>
      </c>
    </row>
    <row r="4259" spans="1:7" x14ac:dyDescent="0.3">
      <c r="A4259">
        <v>2010</v>
      </c>
      <c r="B4259" t="str">
        <f t="shared" si="114"/>
        <v>2010.2.26</v>
      </c>
      <c r="C4259" t="s">
        <v>41</v>
      </c>
      <c r="D4259">
        <f>VLOOKUP(C4259,[1]StateCodeMapping!$A$2:$B$52,2,FALSE)</f>
        <v>26</v>
      </c>
      <c r="E4259">
        <v>75149</v>
      </c>
      <c r="F4259">
        <v>2</v>
      </c>
      <c r="G4259">
        <f t="shared" si="115"/>
        <v>51101.320000000007</v>
      </c>
    </row>
    <row r="4260" spans="1:7" x14ac:dyDescent="0.3">
      <c r="A4260">
        <v>2010</v>
      </c>
      <c r="B4260" t="str">
        <f t="shared" si="114"/>
        <v>2010.3.26</v>
      </c>
      <c r="C4260" t="s">
        <v>41</v>
      </c>
      <c r="D4260">
        <f>VLOOKUP(C4260,[1]StateCodeMapping!$A$2:$B$52,2,FALSE)</f>
        <v>26</v>
      </c>
      <c r="E4260">
        <v>75149</v>
      </c>
      <c r="F4260">
        <v>3</v>
      </c>
      <c r="G4260">
        <f t="shared" si="115"/>
        <v>63125.16</v>
      </c>
    </row>
    <row r="4261" spans="1:7" x14ac:dyDescent="0.3">
      <c r="A4261">
        <v>2010</v>
      </c>
      <c r="B4261" t="str">
        <f t="shared" si="114"/>
        <v>2010.4.26</v>
      </c>
      <c r="C4261" t="s">
        <v>41</v>
      </c>
      <c r="D4261">
        <f>VLOOKUP(C4261,[1]StateCodeMapping!$A$2:$B$52,2,FALSE)</f>
        <v>26</v>
      </c>
      <c r="E4261">
        <v>75149</v>
      </c>
      <c r="F4261">
        <v>4</v>
      </c>
      <c r="G4261">
        <f t="shared" si="115"/>
        <v>75149</v>
      </c>
    </row>
    <row r="4262" spans="1:7" x14ac:dyDescent="0.3">
      <c r="A4262">
        <v>2010</v>
      </c>
      <c r="B4262" t="str">
        <f t="shared" si="114"/>
        <v>2010.5.26</v>
      </c>
      <c r="C4262" t="s">
        <v>41</v>
      </c>
      <c r="D4262">
        <f>VLOOKUP(C4262,[1]StateCodeMapping!$A$2:$B$52,2,FALSE)</f>
        <v>26</v>
      </c>
      <c r="E4262">
        <v>75149</v>
      </c>
      <c r="F4262">
        <v>5</v>
      </c>
      <c r="G4262">
        <f t="shared" si="115"/>
        <v>87172.840000000011</v>
      </c>
    </row>
    <row r="4263" spans="1:7" x14ac:dyDescent="0.3">
      <c r="A4263">
        <v>2010</v>
      </c>
      <c r="B4263" t="str">
        <f t="shared" si="114"/>
        <v>2010.6.26</v>
      </c>
      <c r="C4263" t="s">
        <v>41</v>
      </c>
      <c r="D4263">
        <f>VLOOKUP(C4263,[1]StateCodeMapping!$A$2:$B$52,2,FALSE)</f>
        <v>26</v>
      </c>
      <c r="E4263">
        <v>75149</v>
      </c>
      <c r="F4263">
        <v>6</v>
      </c>
      <c r="G4263">
        <f t="shared" si="115"/>
        <v>99196.680000000008</v>
      </c>
    </row>
    <row r="4264" spans="1:7" x14ac:dyDescent="0.3">
      <c r="A4264">
        <v>2010</v>
      </c>
      <c r="B4264" t="str">
        <f t="shared" si="114"/>
        <v>2010.7.26</v>
      </c>
      <c r="C4264" t="s">
        <v>41</v>
      </c>
      <c r="D4264">
        <f>VLOOKUP(C4264,[1]StateCodeMapping!$A$2:$B$52,2,FALSE)</f>
        <v>26</v>
      </c>
      <c r="E4264">
        <v>75149</v>
      </c>
      <c r="F4264">
        <v>7</v>
      </c>
      <c r="G4264">
        <f t="shared" si="115"/>
        <v>111220.52</v>
      </c>
    </row>
    <row r="4265" spans="1:7" x14ac:dyDescent="0.3">
      <c r="A4265">
        <v>2010</v>
      </c>
      <c r="B4265" t="str">
        <f t="shared" si="114"/>
        <v>2010.8.26</v>
      </c>
      <c r="C4265" t="s">
        <v>41</v>
      </c>
      <c r="D4265">
        <f>VLOOKUP(C4265,[1]StateCodeMapping!$A$2:$B$52,2,FALSE)</f>
        <v>26</v>
      </c>
      <c r="E4265">
        <v>75149</v>
      </c>
      <c r="F4265">
        <v>8</v>
      </c>
      <c r="G4265">
        <f t="shared" si="115"/>
        <v>123244.36000000002</v>
      </c>
    </row>
    <row r="4266" spans="1:7" x14ac:dyDescent="0.3">
      <c r="A4266">
        <v>2010</v>
      </c>
      <c r="B4266" t="str">
        <f t="shared" si="114"/>
        <v>2010.1.27</v>
      </c>
      <c r="C4266" t="s">
        <v>42</v>
      </c>
      <c r="D4266">
        <f>VLOOKUP(C4266,[1]StateCodeMapping!$A$2:$B$52,2,FALSE)</f>
        <v>27</v>
      </c>
      <c r="E4266">
        <v>83444</v>
      </c>
      <c r="F4266">
        <v>1</v>
      </c>
      <c r="G4266">
        <f t="shared" si="115"/>
        <v>43390.880000000005</v>
      </c>
    </row>
    <row r="4267" spans="1:7" x14ac:dyDescent="0.3">
      <c r="A4267">
        <v>2010</v>
      </c>
      <c r="B4267" t="str">
        <f t="shared" si="114"/>
        <v>2010.2.27</v>
      </c>
      <c r="C4267" t="s">
        <v>42</v>
      </c>
      <c r="D4267">
        <f>VLOOKUP(C4267,[1]StateCodeMapping!$A$2:$B$52,2,FALSE)</f>
        <v>27</v>
      </c>
      <c r="E4267">
        <v>83444</v>
      </c>
      <c r="F4267">
        <v>2</v>
      </c>
      <c r="G4267">
        <f t="shared" si="115"/>
        <v>56741.920000000006</v>
      </c>
    </row>
    <row r="4268" spans="1:7" x14ac:dyDescent="0.3">
      <c r="A4268">
        <v>2010</v>
      </c>
      <c r="B4268" t="str">
        <f t="shared" si="114"/>
        <v>2010.3.27</v>
      </c>
      <c r="C4268" t="s">
        <v>42</v>
      </c>
      <c r="D4268">
        <f>VLOOKUP(C4268,[1]StateCodeMapping!$A$2:$B$52,2,FALSE)</f>
        <v>27</v>
      </c>
      <c r="E4268">
        <v>83444</v>
      </c>
      <c r="F4268">
        <v>3</v>
      </c>
      <c r="G4268">
        <f t="shared" si="115"/>
        <v>70092.960000000006</v>
      </c>
    </row>
    <row r="4269" spans="1:7" x14ac:dyDescent="0.3">
      <c r="A4269">
        <v>2010</v>
      </c>
      <c r="B4269" t="str">
        <f t="shared" si="114"/>
        <v>2010.4.27</v>
      </c>
      <c r="C4269" t="s">
        <v>42</v>
      </c>
      <c r="D4269">
        <f>VLOOKUP(C4269,[1]StateCodeMapping!$A$2:$B$52,2,FALSE)</f>
        <v>27</v>
      </c>
      <c r="E4269">
        <v>83444</v>
      </c>
      <c r="F4269">
        <v>4</v>
      </c>
      <c r="G4269">
        <f t="shared" si="115"/>
        <v>83444</v>
      </c>
    </row>
    <row r="4270" spans="1:7" x14ac:dyDescent="0.3">
      <c r="A4270">
        <v>2010</v>
      </c>
      <c r="B4270" t="str">
        <f t="shared" si="114"/>
        <v>2010.5.27</v>
      </c>
      <c r="C4270" t="s">
        <v>42</v>
      </c>
      <c r="D4270">
        <f>VLOOKUP(C4270,[1]StateCodeMapping!$A$2:$B$52,2,FALSE)</f>
        <v>27</v>
      </c>
      <c r="E4270">
        <v>83444</v>
      </c>
      <c r="F4270">
        <v>5</v>
      </c>
      <c r="G4270">
        <f t="shared" si="115"/>
        <v>96795.040000000008</v>
      </c>
    </row>
    <row r="4271" spans="1:7" x14ac:dyDescent="0.3">
      <c r="A4271">
        <v>2010</v>
      </c>
      <c r="B4271" t="str">
        <f t="shared" si="114"/>
        <v>2010.6.27</v>
      </c>
      <c r="C4271" t="s">
        <v>42</v>
      </c>
      <c r="D4271">
        <f>VLOOKUP(C4271,[1]StateCodeMapping!$A$2:$B$52,2,FALSE)</f>
        <v>27</v>
      </c>
      <c r="E4271">
        <v>83444</v>
      </c>
      <c r="F4271">
        <v>6</v>
      </c>
      <c r="G4271">
        <f t="shared" si="115"/>
        <v>110146.08</v>
      </c>
    </row>
    <row r="4272" spans="1:7" x14ac:dyDescent="0.3">
      <c r="A4272">
        <v>2010</v>
      </c>
      <c r="B4272" t="str">
        <f t="shared" si="114"/>
        <v>2010.7.27</v>
      </c>
      <c r="C4272" t="s">
        <v>42</v>
      </c>
      <c r="D4272">
        <f>VLOOKUP(C4272,[1]StateCodeMapping!$A$2:$B$52,2,FALSE)</f>
        <v>27</v>
      </c>
      <c r="E4272">
        <v>83444</v>
      </c>
      <c r="F4272">
        <v>7</v>
      </c>
      <c r="G4272">
        <f t="shared" si="115"/>
        <v>123497.12</v>
      </c>
    </row>
    <row r="4273" spans="1:7" x14ac:dyDescent="0.3">
      <c r="A4273">
        <v>2010</v>
      </c>
      <c r="B4273" t="str">
        <f t="shared" si="114"/>
        <v>2010.8.27</v>
      </c>
      <c r="C4273" t="s">
        <v>42</v>
      </c>
      <c r="D4273">
        <f>VLOOKUP(C4273,[1]StateCodeMapping!$A$2:$B$52,2,FALSE)</f>
        <v>27</v>
      </c>
      <c r="E4273">
        <v>83444</v>
      </c>
      <c r="F4273">
        <v>8</v>
      </c>
      <c r="G4273">
        <f t="shared" si="115"/>
        <v>136848.16</v>
      </c>
    </row>
    <row r="4274" spans="1:7" x14ac:dyDescent="0.3">
      <c r="A4274">
        <v>2010</v>
      </c>
      <c r="B4274" t="str">
        <f t="shared" si="114"/>
        <v>2010.1.28</v>
      </c>
      <c r="C4274" t="s">
        <v>43</v>
      </c>
      <c r="D4274">
        <f>VLOOKUP(C4274,[1]StateCodeMapping!$A$2:$B$52,2,FALSE)</f>
        <v>28</v>
      </c>
      <c r="E4274">
        <v>52870</v>
      </c>
      <c r="F4274">
        <v>1</v>
      </c>
      <c r="G4274">
        <f t="shared" si="115"/>
        <v>27492.400000000001</v>
      </c>
    </row>
    <row r="4275" spans="1:7" x14ac:dyDescent="0.3">
      <c r="A4275">
        <v>2010</v>
      </c>
      <c r="B4275" t="str">
        <f t="shared" si="114"/>
        <v>2010.2.28</v>
      </c>
      <c r="C4275" t="s">
        <v>43</v>
      </c>
      <c r="D4275">
        <f>VLOOKUP(C4275,[1]StateCodeMapping!$A$2:$B$52,2,FALSE)</f>
        <v>28</v>
      </c>
      <c r="E4275">
        <v>52870</v>
      </c>
      <c r="F4275">
        <v>2</v>
      </c>
      <c r="G4275">
        <f t="shared" si="115"/>
        <v>35951.600000000006</v>
      </c>
    </row>
    <row r="4276" spans="1:7" x14ac:dyDescent="0.3">
      <c r="A4276">
        <v>2010</v>
      </c>
      <c r="B4276" t="str">
        <f t="shared" si="114"/>
        <v>2010.3.28</v>
      </c>
      <c r="C4276" t="s">
        <v>43</v>
      </c>
      <c r="D4276">
        <f>VLOOKUP(C4276,[1]StateCodeMapping!$A$2:$B$52,2,FALSE)</f>
        <v>28</v>
      </c>
      <c r="E4276">
        <v>52870</v>
      </c>
      <c r="F4276">
        <v>3</v>
      </c>
      <c r="G4276">
        <f t="shared" si="115"/>
        <v>44410.8</v>
      </c>
    </row>
    <row r="4277" spans="1:7" x14ac:dyDescent="0.3">
      <c r="A4277">
        <v>2010</v>
      </c>
      <c r="B4277" t="str">
        <f t="shared" si="114"/>
        <v>2010.4.28</v>
      </c>
      <c r="C4277" t="s">
        <v>43</v>
      </c>
      <c r="D4277">
        <f>VLOOKUP(C4277,[1]StateCodeMapping!$A$2:$B$52,2,FALSE)</f>
        <v>28</v>
      </c>
      <c r="E4277">
        <v>52870</v>
      </c>
      <c r="F4277">
        <v>4</v>
      </c>
      <c r="G4277">
        <f t="shared" si="115"/>
        <v>52870</v>
      </c>
    </row>
    <row r="4278" spans="1:7" x14ac:dyDescent="0.3">
      <c r="A4278">
        <v>2010</v>
      </c>
      <c r="B4278" t="str">
        <f t="shared" si="114"/>
        <v>2010.5.28</v>
      </c>
      <c r="C4278" t="s">
        <v>43</v>
      </c>
      <c r="D4278">
        <f>VLOOKUP(C4278,[1]StateCodeMapping!$A$2:$B$52,2,FALSE)</f>
        <v>28</v>
      </c>
      <c r="E4278">
        <v>52870</v>
      </c>
      <c r="F4278">
        <v>5</v>
      </c>
      <c r="G4278">
        <f t="shared" si="115"/>
        <v>61329.200000000004</v>
      </c>
    </row>
    <row r="4279" spans="1:7" x14ac:dyDescent="0.3">
      <c r="A4279">
        <v>2010</v>
      </c>
      <c r="B4279" t="str">
        <f t="shared" si="114"/>
        <v>2010.6.28</v>
      </c>
      <c r="C4279" t="s">
        <v>43</v>
      </c>
      <c r="D4279">
        <f>VLOOKUP(C4279,[1]StateCodeMapping!$A$2:$B$52,2,FALSE)</f>
        <v>28</v>
      </c>
      <c r="E4279">
        <v>52870</v>
      </c>
      <c r="F4279">
        <v>6</v>
      </c>
      <c r="G4279">
        <f t="shared" si="115"/>
        <v>69788.400000000009</v>
      </c>
    </row>
    <row r="4280" spans="1:7" x14ac:dyDescent="0.3">
      <c r="A4280">
        <v>2010</v>
      </c>
      <c r="B4280" t="str">
        <f t="shared" si="114"/>
        <v>2010.7.28</v>
      </c>
      <c r="C4280" t="s">
        <v>43</v>
      </c>
      <c r="D4280">
        <f>VLOOKUP(C4280,[1]StateCodeMapping!$A$2:$B$52,2,FALSE)</f>
        <v>28</v>
      </c>
      <c r="E4280">
        <v>52870</v>
      </c>
      <c r="F4280">
        <v>7</v>
      </c>
      <c r="G4280">
        <f t="shared" si="115"/>
        <v>78247.600000000006</v>
      </c>
    </row>
    <row r="4281" spans="1:7" x14ac:dyDescent="0.3">
      <c r="A4281">
        <v>2010</v>
      </c>
      <c r="B4281" t="str">
        <f t="shared" si="114"/>
        <v>2010.8.28</v>
      </c>
      <c r="C4281" t="s">
        <v>43</v>
      </c>
      <c r="D4281">
        <f>VLOOKUP(C4281,[1]StateCodeMapping!$A$2:$B$52,2,FALSE)</f>
        <v>28</v>
      </c>
      <c r="E4281">
        <v>52870</v>
      </c>
      <c r="F4281">
        <v>8</v>
      </c>
      <c r="G4281">
        <f t="shared" si="115"/>
        <v>86706.8</v>
      </c>
    </row>
    <row r="4282" spans="1:7" x14ac:dyDescent="0.3">
      <c r="A4282">
        <v>2010</v>
      </c>
      <c r="B4282" t="str">
        <f t="shared" si="114"/>
        <v>2010.1.29</v>
      </c>
      <c r="C4282" t="s">
        <v>44</v>
      </c>
      <c r="D4282">
        <f>VLOOKUP(C4282,[1]StateCodeMapping!$A$2:$B$52,2,FALSE)</f>
        <v>29</v>
      </c>
      <c r="E4282">
        <v>66939</v>
      </c>
      <c r="F4282">
        <v>1</v>
      </c>
      <c r="G4282">
        <f t="shared" si="115"/>
        <v>34808.28</v>
      </c>
    </row>
    <row r="4283" spans="1:7" x14ac:dyDescent="0.3">
      <c r="A4283">
        <v>2010</v>
      </c>
      <c r="B4283" t="str">
        <f t="shared" si="114"/>
        <v>2010.2.29</v>
      </c>
      <c r="C4283" t="s">
        <v>44</v>
      </c>
      <c r="D4283">
        <f>VLOOKUP(C4283,[1]StateCodeMapping!$A$2:$B$52,2,FALSE)</f>
        <v>29</v>
      </c>
      <c r="E4283">
        <v>66939</v>
      </c>
      <c r="F4283">
        <v>2</v>
      </c>
      <c r="G4283">
        <f t="shared" si="115"/>
        <v>45518.520000000004</v>
      </c>
    </row>
    <row r="4284" spans="1:7" x14ac:dyDescent="0.3">
      <c r="A4284">
        <v>2010</v>
      </c>
      <c r="B4284" t="str">
        <f t="shared" si="114"/>
        <v>2010.3.29</v>
      </c>
      <c r="C4284" t="s">
        <v>44</v>
      </c>
      <c r="D4284">
        <f>VLOOKUP(C4284,[1]StateCodeMapping!$A$2:$B$52,2,FALSE)</f>
        <v>29</v>
      </c>
      <c r="E4284">
        <v>66939</v>
      </c>
      <c r="F4284">
        <v>3</v>
      </c>
      <c r="G4284">
        <f t="shared" si="115"/>
        <v>56228.76</v>
      </c>
    </row>
    <row r="4285" spans="1:7" x14ac:dyDescent="0.3">
      <c r="A4285">
        <v>2010</v>
      </c>
      <c r="B4285" t="str">
        <f t="shared" si="114"/>
        <v>2010.4.29</v>
      </c>
      <c r="C4285" t="s">
        <v>44</v>
      </c>
      <c r="D4285">
        <f>VLOOKUP(C4285,[1]StateCodeMapping!$A$2:$B$52,2,FALSE)</f>
        <v>29</v>
      </c>
      <c r="E4285">
        <v>66939</v>
      </c>
      <c r="F4285">
        <v>4</v>
      </c>
      <c r="G4285">
        <f t="shared" si="115"/>
        <v>66939</v>
      </c>
    </row>
    <row r="4286" spans="1:7" x14ac:dyDescent="0.3">
      <c r="A4286">
        <v>2010</v>
      </c>
      <c r="B4286" t="str">
        <f t="shared" si="114"/>
        <v>2010.5.29</v>
      </c>
      <c r="C4286" t="s">
        <v>44</v>
      </c>
      <c r="D4286">
        <f>VLOOKUP(C4286,[1]StateCodeMapping!$A$2:$B$52,2,FALSE)</f>
        <v>29</v>
      </c>
      <c r="E4286">
        <v>66939</v>
      </c>
      <c r="F4286">
        <v>5</v>
      </c>
      <c r="G4286">
        <f t="shared" si="115"/>
        <v>77649.240000000005</v>
      </c>
    </row>
    <row r="4287" spans="1:7" x14ac:dyDescent="0.3">
      <c r="A4287">
        <v>2010</v>
      </c>
      <c r="B4287" t="str">
        <f t="shared" si="114"/>
        <v>2010.6.29</v>
      </c>
      <c r="C4287" t="s">
        <v>44</v>
      </c>
      <c r="D4287">
        <f>VLOOKUP(C4287,[1]StateCodeMapping!$A$2:$B$52,2,FALSE)</f>
        <v>29</v>
      </c>
      <c r="E4287">
        <v>66939</v>
      </c>
      <c r="F4287">
        <v>6</v>
      </c>
      <c r="G4287">
        <f t="shared" si="115"/>
        <v>88359.48000000001</v>
      </c>
    </row>
    <row r="4288" spans="1:7" x14ac:dyDescent="0.3">
      <c r="A4288">
        <v>2010</v>
      </c>
      <c r="B4288" t="str">
        <f t="shared" si="114"/>
        <v>2010.7.29</v>
      </c>
      <c r="C4288" t="s">
        <v>44</v>
      </c>
      <c r="D4288">
        <f>VLOOKUP(C4288,[1]StateCodeMapping!$A$2:$B$52,2,FALSE)</f>
        <v>29</v>
      </c>
      <c r="E4288">
        <v>66939</v>
      </c>
      <c r="F4288">
        <v>7</v>
      </c>
      <c r="G4288">
        <f t="shared" si="115"/>
        <v>99069.72</v>
      </c>
    </row>
    <row r="4289" spans="1:7" x14ac:dyDescent="0.3">
      <c r="A4289">
        <v>2010</v>
      </c>
      <c r="B4289" t="str">
        <f t="shared" si="114"/>
        <v>2010.8.29</v>
      </c>
      <c r="C4289" t="s">
        <v>44</v>
      </c>
      <c r="D4289">
        <f>VLOOKUP(C4289,[1]StateCodeMapping!$A$2:$B$52,2,FALSE)</f>
        <v>29</v>
      </c>
      <c r="E4289">
        <v>66939</v>
      </c>
      <c r="F4289">
        <v>8</v>
      </c>
      <c r="G4289">
        <f t="shared" si="115"/>
        <v>109779.96</v>
      </c>
    </row>
    <row r="4290" spans="1:7" x14ac:dyDescent="0.3">
      <c r="A4290">
        <v>2010</v>
      </c>
      <c r="B4290" t="str">
        <f t="shared" ref="B4290:B4353" si="116">A4290&amp;"."&amp;F4290&amp;"."&amp;D4290</f>
        <v>2010.1.30</v>
      </c>
      <c r="C4290" t="s">
        <v>45</v>
      </c>
      <c r="D4290">
        <f>VLOOKUP(C4290,[1]StateCodeMapping!$A$2:$B$52,2,FALSE)</f>
        <v>30</v>
      </c>
      <c r="E4290">
        <v>62353</v>
      </c>
      <c r="F4290">
        <v>1</v>
      </c>
      <c r="G4290">
        <f t="shared" ref="G4290:G4353" si="117">E4290*(0.52+(F4290-1)*0.16)</f>
        <v>32423.56</v>
      </c>
    </row>
    <row r="4291" spans="1:7" x14ac:dyDescent="0.3">
      <c r="A4291">
        <v>2010</v>
      </c>
      <c r="B4291" t="str">
        <f t="shared" si="116"/>
        <v>2010.2.30</v>
      </c>
      <c r="C4291" t="s">
        <v>45</v>
      </c>
      <c r="D4291">
        <f>VLOOKUP(C4291,[1]StateCodeMapping!$A$2:$B$52,2,FALSE)</f>
        <v>30</v>
      </c>
      <c r="E4291">
        <v>62353</v>
      </c>
      <c r="F4291">
        <v>2</v>
      </c>
      <c r="G4291">
        <f t="shared" si="117"/>
        <v>42400.04</v>
      </c>
    </row>
    <row r="4292" spans="1:7" x14ac:dyDescent="0.3">
      <c r="A4292">
        <v>2010</v>
      </c>
      <c r="B4292" t="str">
        <f t="shared" si="116"/>
        <v>2010.3.30</v>
      </c>
      <c r="C4292" t="s">
        <v>45</v>
      </c>
      <c r="D4292">
        <f>VLOOKUP(C4292,[1]StateCodeMapping!$A$2:$B$52,2,FALSE)</f>
        <v>30</v>
      </c>
      <c r="E4292">
        <v>62353</v>
      </c>
      <c r="F4292">
        <v>3</v>
      </c>
      <c r="G4292">
        <f t="shared" si="117"/>
        <v>52376.520000000004</v>
      </c>
    </row>
    <row r="4293" spans="1:7" x14ac:dyDescent="0.3">
      <c r="A4293">
        <v>2010</v>
      </c>
      <c r="B4293" t="str">
        <f t="shared" si="116"/>
        <v>2010.4.30</v>
      </c>
      <c r="C4293" t="s">
        <v>45</v>
      </c>
      <c r="D4293">
        <f>VLOOKUP(C4293,[1]StateCodeMapping!$A$2:$B$52,2,FALSE)</f>
        <v>30</v>
      </c>
      <c r="E4293">
        <v>62353</v>
      </c>
      <c r="F4293">
        <v>4</v>
      </c>
      <c r="G4293">
        <f t="shared" si="117"/>
        <v>62353</v>
      </c>
    </row>
    <row r="4294" spans="1:7" x14ac:dyDescent="0.3">
      <c r="A4294">
        <v>2010</v>
      </c>
      <c r="B4294" t="str">
        <f t="shared" si="116"/>
        <v>2010.5.30</v>
      </c>
      <c r="C4294" t="s">
        <v>45</v>
      </c>
      <c r="D4294">
        <f>VLOOKUP(C4294,[1]StateCodeMapping!$A$2:$B$52,2,FALSE)</f>
        <v>30</v>
      </c>
      <c r="E4294">
        <v>62353</v>
      </c>
      <c r="F4294">
        <v>5</v>
      </c>
      <c r="G4294">
        <f t="shared" si="117"/>
        <v>72329.48000000001</v>
      </c>
    </row>
    <row r="4295" spans="1:7" x14ac:dyDescent="0.3">
      <c r="A4295">
        <v>2010</v>
      </c>
      <c r="B4295" t="str">
        <f t="shared" si="116"/>
        <v>2010.6.30</v>
      </c>
      <c r="C4295" t="s">
        <v>45</v>
      </c>
      <c r="D4295">
        <f>VLOOKUP(C4295,[1]StateCodeMapping!$A$2:$B$52,2,FALSE)</f>
        <v>30</v>
      </c>
      <c r="E4295">
        <v>62353</v>
      </c>
      <c r="F4295">
        <v>6</v>
      </c>
      <c r="G4295">
        <f t="shared" si="117"/>
        <v>82305.960000000006</v>
      </c>
    </row>
    <row r="4296" spans="1:7" x14ac:dyDescent="0.3">
      <c r="A4296">
        <v>2010</v>
      </c>
      <c r="B4296" t="str">
        <f t="shared" si="116"/>
        <v>2010.7.30</v>
      </c>
      <c r="C4296" t="s">
        <v>45</v>
      </c>
      <c r="D4296">
        <f>VLOOKUP(C4296,[1]StateCodeMapping!$A$2:$B$52,2,FALSE)</f>
        <v>30</v>
      </c>
      <c r="E4296">
        <v>62353</v>
      </c>
      <c r="F4296">
        <v>7</v>
      </c>
      <c r="G4296">
        <f t="shared" si="117"/>
        <v>92282.44</v>
      </c>
    </row>
    <row r="4297" spans="1:7" x14ac:dyDescent="0.3">
      <c r="A4297">
        <v>2010</v>
      </c>
      <c r="B4297" t="str">
        <f t="shared" si="116"/>
        <v>2010.8.30</v>
      </c>
      <c r="C4297" t="s">
        <v>45</v>
      </c>
      <c r="D4297">
        <f>VLOOKUP(C4297,[1]StateCodeMapping!$A$2:$B$52,2,FALSE)</f>
        <v>30</v>
      </c>
      <c r="E4297">
        <v>62353</v>
      </c>
      <c r="F4297">
        <v>8</v>
      </c>
      <c r="G4297">
        <f t="shared" si="117"/>
        <v>102258.92000000001</v>
      </c>
    </row>
    <row r="4298" spans="1:7" x14ac:dyDescent="0.3">
      <c r="A4298">
        <v>2010</v>
      </c>
      <c r="B4298" t="str">
        <f t="shared" si="116"/>
        <v>2010.1.31</v>
      </c>
      <c r="C4298" t="s">
        <v>46</v>
      </c>
      <c r="D4298">
        <f>VLOOKUP(C4298,[1]StateCodeMapping!$A$2:$B$52,2,FALSE)</f>
        <v>31</v>
      </c>
      <c r="E4298">
        <v>69854</v>
      </c>
      <c r="F4298">
        <v>1</v>
      </c>
      <c r="G4298">
        <f t="shared" si="117"/>
        <v>36324.080000000002</v>
      </c>
    </row>
    <row r="4299" spans="1:7" x14ac:dyDescent="0.3">
      <c r="A4299">
        <v>2010</v>
      </c>
      <c r="B4299" t="str">
        <f t="shared" si="116"/>
        <v>2010.2.31</v>
      </c>
      <c r="C4299" t="s">
        <v>46</v>
      </c>
      <c r="D4299">
        <f>VLOOKUP(C4299,[1]StateCodeMapping!$A$2:$B$52,2,FALSE)</f>
        <v>31</v>
      </c>
      <c r="E4299">
        <v>69854</v>
      </c>
      <c r="F4299">
        <v>2</v>
      </c>
      <c r="G4299">
        <f t="shared" si="117"/>
        <v>47500.72</v>
      </c>
    </row>
    <row r="4300" spans="1:7" x14ac:dyDescent="0.3">
      <c r="A4300">
        <v>2010</v>
      </c>
      <c r="B4300" t="str">
        <f t="shared" si="116"/>
        <v>2010.3.31</v>
      </c>
      <c r="C4300" t="s">
        <v>46</v>
      </c>
      <c r="D4300">
        <f>VLOOKUP(C4300,[1]StateCodeMapping!$A$2:$B$52,2,FALSE)</f>
        <v>31</v>
      </c>
      <c r="E4300">
        <v>69854</v>
      </c>
      <c r="F4300">
        <v>3</v>
      </c>
      <c r="G4300">
        <f t="shared" si="117"/>
        <v>58677.360000000008</v>
      </c>
    </row>
    <row r="4301" spans="1:7" x14ac:dyDescent="0.3">
      <c r="A4301">
        <v>2010</v>
      </c>
      <c r="B4301" t="str">
        <f t="shared" si="116"/>
        <v>2010.4.31</v>
      </c>
      <c r="C4301" t="s">
        <v>46</v>
      </c>
      <c r="D4301">
        <f>VLOOKUP(C4301,[1]StateCodeMapping!$A$2:$B$52,2,FALSE)</f>
        <v>31</v>
      </c>
      <c r="E4301">
        <v>69854</v>
      </c>
      <c r="F4301">
        <v>4</v>
      </c>
      <c r="G4301">
        <f t="shared" si="117"/>
        <v>69854</v>
      </c>
    </row>
    <row r="4302" spans="1:7" x14ac:dyDescent="0.3">
      <c r="A4302">
        <v>2010</v>
      </c>
      <c r="B4302" t="str">
        <f t="shared" si="116"/>
        <v>2010.5.31</v>
      </c>
      <c r="C4302" t="s">
        <v>46</v>
      </c>
      <c r="D4302">
        <f>VLOOKUP(C4302,[1]StateCodeMapping!$A$2:$B$52,2,FALSE)</f>
        <v>31</v>
      </c>
      <c r="E4302">
        <v>69854</v>
      </c>
      <c r="F4302">
        <v>5</v>
      </c>
      <c r="G4302">
        <f t="shared" si="117"/>
        <v>81030.640000000014</v>
      </c>
    </row>
    <row r="4303" spans="1:7" x14ac:dyDescent="0.3">
      <c r="A4303">
        <v>2010</v>
      </c>
      <c r="B4303" t="str">
        <f t="shared" si="116"/>
        <v>2010.6.31</v>
      </c>
      <c r="C4303" t="s">
        <v>46</v>
      </c>
      <c r="D4303">
        <f>VLOOKUP(C4303,[1]StateCodeMapping!$A$2:$B$52,2,FALSE)</f>
        <v>31</v>
      </c>
      <c r="E4303">
        <v>69854</v>
      </c>
      <c r="F4303">
        <v>6</v>
      </c>
      <c r="G4303">
        <f t="shared" si="117"/>
        <v>92207.28</v>
      </c>
    </row>
    <row r="4304" spans="1:7" x14ac:dyDescent="0.3">
      <c r="A4304">
        <v>2010</v>
      </c>
      <c r="B4304" t="str">
        <f t="shared" si="116"/>
        <v>2010.7.31</v>
      </c>
      <c r="C4304" t="s">
        <v>46</v>
      </c>
      <c r="D4304">
        <f>VLOOKUP(C4304,[1]StateCodeMapping!$A$2:$B$52,2,FALSE)</f>
        <v>31</v>
      </c>
      <c r="E4304">
        <v>69854</v>
      </c>
      <c r="F4304">
        <v>7</v>
      </c>
      <c r="G4304">
        <f t="shared" si="117"/>
        <v>103383.92</v>
      </c>
    </row>
    <row r="4305" spans="1:7" x14ac:dyDescent="0.3">
      <c r="A4305">
        <v>2010</v>
      </c>
      <c r="B4305" t="str">
        <f t="shared" si="116"/>
        <v>2010.8.31</v>
      </c>
      <c r="C4305" t="s">
        <v>46</v>
      </c>
      <c r="D4305">
        <f>VLOOKUP(C4305,[1]StateCodeMapping!$A$2:$B$52,2,FALSE)</f>
        <v>31</v>
      </c>
      <c r="E4305">
        <v>69854</v>
      </c>
      <c r="F4305">
        <v>8</v>
      </c>
      <c r="G4305">
        <f t="shared" si="117"/>
        <v>114560.56000000001</v>
      </c>
    </row>
    <row r="4306" spans="1:7" x14ac:dyDescent="0.3">
      <c r="A4306">
        <v>2010</v>
      </c>
      <c r="B4306" t="str">
        <f t="shared" si="116"/>
        <v>2010.1.32</v>
      </c>
      <c r="C4306" t="s">
        <v>47</v>
      </c>
      <c r="D4306">
        <f>VLOOKUP(C4306,[1]StateCodeMapping!$A$2:$B$52,2,FALSE)</f>
        <v>32</v>
      </c>
      <c r="E4306">
        <v>68646</v>
      </c>
      <c r="F4306">
        <v>1</v>
      </c>
      <c r="G4306">
        <f t="shared" si="117"/>
        <v>35695.919999999998</v>
      </c>
    </row>
    <row r="4307" spans="1:7" x14ac:dyDescent="0.3">
      <c r="A4307">
        <v>2010</v>
      </c>
      <c r="B4307" t="str">
        <f t="shared" si="116"/>
        <v>2010.2.32</v>
      </c>
      <c r="C4307" t="s">
        <v>47</v>
      </c>
      <c r="D4307">
        <f>VLOOKUP(C4307,[1]StateCodeMapping!$A$2:$B$52,2,FALSE)</f>
        <v>32</v>
      </c>
      <c r="E4307">
        <v>68646</v>
      </c>
      <c r="F4307">
        <v>2</v>
      </c>
      <c r="G4307">
        <f t="shared" si="117"/>
        <v>46679.280000000006</v>
      </c>
    </row>
    <row r="4308" spans="1:7" x14ac:dyDescent="0.3">
      <c r="A4308">
        <v>2010</v>
      </c>
      <c r="B4308" t="str">
        <f t="shared" si="116"/>
        <v>2010.3.32</v>
      </c>
      <c r="C4308" t="s">
        <v>47</v>
      </c>
      <c r="D4308">
        <f>VLOOKUP(C4308,[1]StateCodeMapping!$A$2:$B$52,2,FALSE)</f>
        <v>32</v>
      </c>
      <c r="E4308">
        <v>68646</v>
      </c>
      <c r="F4308">
        <v>3</v>
      </c>
      <c r="G4308">
        <f t="shared" si="117"/>
        <v>57662.640000000007</v>
      </c>
    </row>
    <row r="4309" spans="1:7" x14ac:dyDescent="0.3">
      <c r="A4309">
        <v>2010</v>
      </c>
      <c r="B4309" t="str">
        <f t="shared" si="116"/>
        <v>2010.4.32</v>
      </c>
      <c r="C4309" t="s">
        <v>47</v>
      </c>
      <c r="D4309">
        <f>VLOOKUP(C4309,[1]StateCodeMapping!$A$2:$B$52,2,FALSE)</f>
        <v>32</v>
      </c>
      <c r="E4309">
        <v>68646</v>
      </c>
      <c r="F4309">
        <v>4</v>
      </c>
      <c r="G4309">
        <f t="shared" si="117"/>
        <v>68646</v>
      </c>
    </row>
    <row r="4310" spans="1:7" x14ac:dyDescent="0.3">
      <c r="A4310">
        <v>2010</v>
      </c>
      <c r="B4310" t="str">
        <f t="shared" si="116"/>
        <v>2010.5.32</v>
      </c>
      <c r="C4310" t="s">
        <v>47</v>
      </c>
      <c r="D4310">
        <f>VLOOKUP(C4310,[1]StateCodeMapping!$A$2:$B$52,2,FALSE)</f>
        <v>32</v>
      </c>
      <c r="E4310">
        <v>68646</v>
      </c>
      <c r="F4310">
        <v>5</v>
      </c>
      <c r="G4310">
        <f t="shared" si="117"/>
        <v>79629.360000000015</v>
      </c>
    </row>
    <row r="4311" spans="1:7" x14ac:dyDescent="0.3">
      <c r="A4311">
        <v>2010</v>
      </c>
      <c r="B4311" t="str">
        <f t="shared" si="116"/>
        <v>2010.6.32</v>
      </c>
      <c r="C4311" t="s">
        <v>47</v>
      </c>
      <c r="D4311">
        <f>VLOOKUP(C4311,[1]StateCodeMapping!$A$2:$B$52,2,FALSE)</f>
        <v>32</v>
      </c>
      <c r="E4311">
        <v>68646</v>
      </c>
      <c r="F4311">
        <v>6</v>
      </c>
      <c r="G4311">
        <f t="shared" si="117"/>
        <v>90612.72</v>
      </c>
    </row>
    <row r="4312" spans="1:7" x14ac:dyDescent="0.3">
      <c r="A4312">
        <v>2010</v>
      </c>
      <c r="B4312" t="str">
        <f t="shared" si="116"/>
        <v>2010.7.32</v>
      </c>
      <c r="C4312" t="s">
        <v>47</v>
      </c>
      <c r="D4312">
        <f>VLOOKUP(C4312,[1]StateCodeMapping!$A$2:$B$52,2,FALSE)</f>
        <v>32</v>
      </c>
      <c r="E4312">
        <v>68646</v>
      </c>
      <c r="F4312">
        <v>7</v>
      </c>
      <c r="G4312">
        <f t="shared" si="117"/>
        <v>101596.08</v>
      </c>
    </row>
    <row r="4313" spans="1:7" x14ac:dyDescent="0.3">
      <c r="A4313">
        <v>2010</v>
      </c>
      <c r="B4313" t="str">
        <f t="shared" si="116"/>
        <v>2010.8.32</v>
      </c>
      <c r="C4313" t="s">
        <v>47</v>
      </c>
      <c r="D4313">
        <f>VLOOKUP(C4313,[1]StateCodeMapping!$A$2:$B$52,2,FALSE)</f>
        <v>32</v>
      </c>
      <c r="E4313">
        <v>68646</v>
      </c>
      <c r="F4313">
        <v>8</v>
      </c>
      <c r="G4313">
        <f t="shared" si="117"/>
        <v>112579.44</v>
      </c>
    </row>
    <row r="4314" spans="1:7" x14ac:dyDescent="0.3">
      <c r="A4314">
        <v>2010</v>
      </c>
      <c r="B4314" t="str">
        <f t="shared" si="116"/>
        <v>2010.1.33</v>
      </c>
      <c r="C4314" t="s">
        <v>48</v>
      </c>
      <c r="D4314">
        <f>VLOOKUP(C4314,[1]StateCodeMapping!$A$2:$B$52,2,FALSE)</f>
        <v>33</v>
      </c>
      <c r="E4314">
        <v>88625</v>
      </c>
      <c r="F4314">
        <v>1</v>
      </c>
      <c r="G4314">
        <f t="shared" si="117"/>
        <v>46085</v>
      </c>
    </row>
    <row r="4315" spans="1:7" x14ac:dyDescent="0.3">
      <c r="A4315">
        <v>2010</v>
      </c>
      <c r="B4315" t="str">
        <f t="shared" si="116"/>
        <v>2010.2.33</v>
      </c>
      <c r="C4315" t="s">
        <v>48</v>
      </c>
      <c r="D4315">
        <f>VLOOKUP(C4315,[1]StateCodeMapping!$A$2:$B$52,2,FALSE)</f>
        <v>33</v>
      </c>
      <c r="E4315">
        <v>88625</v>
      </c>
      <c r="F4315">
        <v>2</v>
      </c>
      <c r="G4315">
        <f t="shared" si="117"/>
        <v>60265.000000000007</v>
      </c>
    </row>
    <row r="4316" spans="1:7" x14ac:dyDescent="0.3">
      <c r="A4316">
        <v>2010</v>
      </c>
      <c r="B4316" t="str">
        <f t="shared" si="116"/>
        <v>2010.3.33</v>
      </c>
      <c r="C4316" t="s">
        <v>48</v>
      </c>
      <c r="D4316">
        <f>VLOOKUP(C4316,[1]StateCodeMapping!$A$2:$B$52,2,FALSE)</f>
        <v>33</v>
      </c>
      <c r="E4316">
        <v>88625</v>
      </c>
      <c r="F4316">
        <v>3</v>
      </c>
      <c r="G4316">
        <f t="shared" si="117"/>
        <v>74445</v>
      </c>
    </row>
    <row r="4317" spans="1:7" x14ac:dyDescent="0.3">
      <c r="A4317">
        <v>2010</v>
      </c>
      <c r="B4317" t="str">
        <f t="shared" si="116"/>
        <v>2010.4.33</v>
      </c>
      <c r="C4317" t="s">
        <v>48</v>
      </c>
      <c r="D4317">
        <f>VLOOKUP(C4317,[1]StateCodeMapping!$A$2:$B$52,2,FALSE)</f>
        <v>33</v>
      </c>
      <c r="E4317">
        <v>88625</v>
      </c>
      <c r="F4317">
        <v>4</v>
      </c>
      <c r="G4317">
        <f t="shared" si="117"/>
        <v>88625</v>
      </c>
    </row>
    <row r="4318" spans="1:7" x14ac:dyDescent="0.3">
      <c r="A4318">
        <v>2010</v>
      </c>
      <c r="B4318" t="str">
        <f t="shared" si="116"/>
        <v>2010.5.33</v>
      </c>
      <c r="C4318" t="s">
        <v>48</v>
      </c>
      <c r="D4318">
        <f>VLOOKUP(C4318,[1]StateCodeMapping!$A$2:$B$52,2,FALSE)</f>
        <v>33</v>
      </c>
      <c r="E4318">
        <v>88625</v>
      </c>
      <c r="F4318">
        <v>5</v>
      </c>
      <c r="G4318">
        <f t="shared" si="117"/>
        <v>102805.00000000001</v>
      </c>
    </row>
    <row r="4319" spans="1:7" x14ac:dyDescent="0.3">
      <c r="A4319">
        <v>2010</v>
      </c>
      <c r="B4319" t="str">
        <f t="shared" si="116"/>
        <v>2010.6.33</v>
      </c>
      <c r="C4319" t="s">
        <v>48</v>
      </c>
      <c r="D4319">
        <f>VLOOKUP(C4319,[1]StateCodeMapping!$A$2:$B$52,2,FALSE)</f>
        <v>33</v>
      </c>
      <c r="E4319">
        <v>88625</v>
      </c>
      <c r="F4319">
        <v>6</v>
      </c>
      <c r="G4319">
        <f t="shared" si="117"/>
        <v>116985</v>
      </c>
    </row>
    <row r="4320" spans="1:7" x14ac:dyDescent="0.3">
      <c r="A4320">
        <v>2010</v>
      </c>
      <c r="B4320" t="str">
        <f t="shared" si="116"/>
        <v>2010.7.33</v>
      </c>
      <c r="C4320" t="s">
        <v>48</v>
      </c>
      <c r="D4320">
        <f>VLOOKUP(C4320,[1]StateCodeMapping!$A$2:$B$52,2,FALSE)</f>
        <v>33</v>
      </c>
      <c r="E4320">
        <v>88625</v>
      </c>
      <c r="F4320">
        <v>7</v>
      </c>
      <c r="G4320">
        <f t="shared" si="117"/>
        <v>131165</v>
      </c>
    </row>
    <row r="4321" spans="1:7" x14ac:dyDescent="0.3">
      <c r="A4321">
        <v>2010</v>
      </c>
      <c r="B4321" t="str">
        <f t="shared" si="116"/>
        <v>2010.8.33</v>
      </c>
      <c r="C4321" t="s">
        <v>48</v>
      </c>
      <c r="D4321">
        <f>VLOOKUP(C4321,[1]StateCodeMapping!$A$2:$B$52,2,FALSE)</f>
        <v>33</v>
      </c>
      <c r="E4321">
        <v>88625</v>
      </c>
      <c r="F4321">
        <v>8</v>
      </c>
      <c r="G4321">
        <f t="shared" si="117"/>
        <v>145345</v>
      </c>
    </row>
    <row r="4322" spans="1:7" x14ac:dyDescent="0.3">
      <c r="A4322">
        <v>2010</v>
      </c>
      <c r="B4322" t="str">
        <f t="shared" si="116"/>
        <v>2010.1.34</v>
      </c>
      <c r="C4322" t="s">
        <v>49</v>
      </c>
      <c r="D4322">
        <f>VLOOKUP(C4322,[1]StateCodeMapping!$A$2:$B$52,2,FALSE)</f>
        <v>34</v>
      </c>
      <c r="E4322">
        <v>97326</v>
      </c>
      <c r="F4322">
        <v>1</v>
      </c>
      <c r="G4322">
        <f t="shared" si="117"/>
        <v>50609.520000000004</v>
      </c>
    </row>
    <row r="4323" spans="1:7" x14ac:dyDescent="0.3">
      <c r="A4323">
        <v>2010</v>
      </c>
      <c r="B4323" t="str">
        <f t="shared" si="116"/>
        <v>2010.2.34</v>
      </c>
      <c r="C4323" t="s">
        <v>49</v>
      </c>
      <c r="D4323">
        <f>VLOOKUP(C4323,[1]StateCodeMapping!$A$2:$B$52,2,FALSE)</f>
        <v>34</v>
      </c>
      <c r="E4323">
        <v>97326</v>
      </c>
      <c r="F4323">
        <v>2</v>
      </c>
      <c r="G4323">
        <f t="shared" si="117"/>
        <v>66181.680000000008</v>
      </c>
    </row>
    <row r="4324" spans="1:7" x14ac:dyDescent="0.3">
      <c r="A4324">
        <v>2010</v>
      </c>
      <c r="B4324" t="str">
        <f t="shared" si="116"/>
        <v>2010.3.34</v>
      </c>
      <c r="C4324" t="s">
        <v>49</v>
      </c>
      <c r="D4324">
        <f>VLOOKUP(C4324,[1]StateCodeMapping!$A$2:$B$52,2,FALSE)</f>
        <v>34</v>
      </c>
      <c r="E4324">
        <v>97326</v>
      </c>
      <c r="F4324">
        <v>3</v>
      </c>
      <c r="G4324">
        <f t="shared" si="117"/>
        <v>81753.840000000011</v>
      </c>
    </row>
    <row r="4325" spans="1:7" x14ac:dyDescent="0.3">
      <c r="A4325">
        <v>2010</v>
      </c>
      <c r="B4325" t="str">
        <f t="shared" si="116"/>
        <v>2010.4.34</v>
      </c>
      <c r="C4325" t="s">
        <v>49</v>
      </c>
      <c r="D4325">
        <f>VLOOKUP(C4325,[1]StateCodeMapping!$A$2:$B$52,2,FALSE)</f>
        <v>34</v>
      </c>
      <c r="E4325">
        <v>97326</v>
      </c>
      <c r="F4325">
        <v>4</v>
      </c>
      <c r="G4325">
        <f t="shared" si="117"/>
        <v>97326</v>
      </c>
    </row>
    <row r="4326" spans="1:7" x14ac:dyDescent="0.3">
      <c r="A4326">
        <v>2010</v>
      </c>
      <c r="B4326" t="str">
        <f t="shared" si="116"/>
        <v>2010.5.34</v>
      </c>
      <c r="C4326" t="s">
        <v>49</v>
      </c>
      <c r="D4326">
        <f>VLOOKUP(C4326,[1]StateCodeMapping!$A$2:$B$52,2,FALSE)</f>
        <v>34</v>
      </c>
      <c r="E4326">
        <v>97326</v>
      </c>
      <c r="F4326">
        <v>5</v>
      </c>
      <c r="G4326">
        <f t="shared" si="117"/>
        <v>112898.16000000002</v>
      </c>
    </row>
    <row r="4327" spans="1:7" x14ac:dyDescent="0.3">
      <c r="A4327">
        <v>2010</v>
      </c>
      <c r="B4327" t="str">
        <f t="shared" si="116"/>
        <v>2010.6.34</v>
      </c>
      <c r="C4327" t="s">
        <v>49</v>
      </c>
      <c r="D4327">
        <f>VLOOKUP(C4327,[1]StateCodeMapping!$A$2:$B$52,2,FALSE)</f>
        <v>34</v>
      </c>
      <c r="E4327">
        <v>97326</v>
      </c>
      <c r="F4327">
        <v>6</v>
      </c>
      <c r="G4327">
        <f t="shared" si="117"/>
        <v>128470.32</v>
      </c>
    </row>
    <row r="4328" spans="1:7" x14ac:dyDescent="0.3">
      <c r="A4328">
        <v>2010</v>
      </c>
      <c r="B4328" t="str">
        <f t="shared" si="116"/>
        <v>2010.7.34</v>
      </c>
      <c r="C4328" t="s">
        <v>49</v>
      </c>
      <c r="D4328">
        <f>VLOOKUP(C4328,[1]StateCodeMapping!$A$2:$B$52,2,FALSE)</f>
        <v>34</v>
      </c>
      <c r="E4328">
        <v>97326</v>
      </c>
      <c r="F4328">
        <v>7</v>
      </c>
      <c r="G4328">
        <f t="shared" si="117"/>
        <v>144042.48000000001</v>
      </c>
    </row>
    <row r="4329" spans="1:7" x14ac:dyDescent="0.3">
      <c r="A4329">
        <v>2010</v>
      </c>
      <c r="B4329" t="str">
        <f t="shared" si="116"/>
        <v>2010.8.34</v>
      </c>
      <c r="C4329" t="s">
        <v>49</v>
      </c>
      <c r="D4329">
        <f>VLOOKUP(C4329,[1]StateCodeMapping!$A$2:$B$52,2,FALSE)</f>
        <v>34</v>
      </c>
      <c r="E4329">
        <v>97326</v>
      </c>
      <c r="F4329">
        <v>8</v>
      </c>
      <c r="G4329">
        <f t="shared" si="117"/>
        <v>159614.64000000001</v>
      </c>
    </row>
    <row r="4330" spans="1:7" x14ac:dyDescent="0.3">
      <c r="A4330">
        <v>2010</v>
      </c>
      <c r="B4330" t="str">
        <f t="shared" si="116"/>
        <v>2010.1.35</v>
      </c>
      <c r="C4330" t="s">
        <v>50</v>
      </c>
      <c r="D4330">
        <f>VLOOKUP(C4330,[1]StateCodeMapping!$A$2:$B$52,2,FALSE)</f>
        <v>35</v>
      </c>
      <c r="E4330">
        <v>53041</v>
      </c>
      <c r="F4330">
        <v>1</v>
      </c>
      <c r="G4330">
        <f t="shared" si="117"/>
        <v>27581.32</v>
      </c>
    </row>
    <row r="4331" spans="1:7" x14ac:dyDescent="0.3">
      <c r="A4331">
        <v>2010</v>
      </c>
      <c r="B4331" t="str">
        <f t="shared" si="116"/>
        <v>2010.2.35</v>
      </c>
      <c r="C4331" t="s">
        <v>50</v>
      </c>
      <c r="D4331">
        <f>VLOOKUP(C4331,[1]StateCodeMapping!$A$2:$B$52,2,FALSE)</f>
        <v>35</v>
      </c>
      <c r="E4331">
        <v>53041</v>
      </c>
      <c r="F4331">
        <v>2</v>
      </c>
      <c r="G4331">
        <f t="shared" si="117"/>
        <v>36067.880000000005</v>
      </c>
    </row>
    <row r="4332" spans="1:7" x14ac:dyDescent="0.3">
      <c r="A4332">
        <v>2010</v>
      </c>
      <c r="B4332" t="str">
        <f t="shared" si="116"/>
        <v>2010.3.35</v>
      </c>
      <c r="C4332" t="s">
        <v>50</v>
      </c>
      <c r="D4332">
        <f>VLOOKUP(C4332,[1]StateCodeMapping!$A$2:$B$52,2,FALSE)</f>
        <v>35</v>
      </c>
      <c r="E4332">
        <v>53041</v>
      </c>
      <c r="F4332">
        <v>3</v>
      </c>
      <c r="G4332">
        <f t="shared" si="117"/>
        <v>44554.44</v>
      </c>
    </row>
    <row r="4333" spans="1:7" x14ac:dyDescent="0.3">
      <c r="A4333">
        <v>2010</v>
      </c>
      <c r="B4333" t="str">
        <f t="shared" si="116"/>
        <v>2010.4.35</v>
      </c>
      <c r="C4333" t="s">
        <v>50</v>
      </c>
      <c r="D4333">
        <f>VLOOKUP(C4333,[1]StateCodeMapping!$A$2:$B$52,2,FALSE)</f>
        <v>35</v>
      </c>
      <c r="E4333">
        <v>53041</v>
      </c>
      <c r="F4333">
        <v>4</v>
      </c>
      <c r="G4333">
        <f t="shared" si="117"/>
        <v>53041</v>
      </c>
    </row>
    <row r="4334" spans="1:7" x14ac:dyDescent="0.3">
      <c r="A4334">
        <v>2010</v>
      </c>
      <c r="B4334" t="str">
        <f t="shared" si="116"/>
        <v>2010.5.35</v>
      </c>
      <c r="C4334" t="s">
        <v>50</v>
      </c>
      <c r="D4334">
        <f>VLOOKUP(C4334,[1]StateCodeMapping!$A$2:$B$52,2,FALSE)</f>
        <v>35</v>
      </c>
      <c r="E4334">
        <v>53041</v>
      </c>
      <c r="F4334">
        <v>5</v>
      </c>
      <c r="G4334">
        <f t="shared" si="117"/>
        <v>61527.560000000005</v>
      </c>
    </row>
    <row r="4335" spans="1:7" x14ac:dyDescent="0.3">
      <c r="A4335">
        <v>2010</v>
      </c>
      <c r="B4335" t="str">
        <f t="shared" si="116"/>
        <v>2010.6.35</v>
      </c>
      <c r="C4335" t="s">
        <v>50</v>
      </c>
      <c r="D4335">
        <f>VLOOKUP(C4335,[1]StateCodeMapping!$A$2:$B$52,2,FALSE)</f>
        <v>35</v>
      </c>
      <c r="E4335">
        <v>53041</v>
      </c>
      <c r="F4335">
        <v>6</v>
      </c>
      <c r="G4335">
        <f t="shared" si="117"/>
        <v>70014.12000000001</v>
      </c>
    </row>
    <row r="4336" spans="1:7" x14ac:dyDescent="0.3">
      <c r="A4336">
        <v>2010</v>
      </c>
      <c r="B4336" t="str">
        <f t="shared" si="116"/>
        <v>2010.7.35</v>
      </c>
      <c r="C4336" t="s">
        <v>50</v>
      </c>
      <c r="D4336">
        <f>VLOOKUP(C4336,[1]StateCodeMapping!$A$2:$B$52,2,FALSE)</f>
        <v>35</v>
      </c>
      <c r="E4336">
        <v>53041</v>
      </c>
      <c r="F4336">
        <v>7</v>
      </c>
      <c r="G4336">
        <f t="shared" si="117"/>
        <v>78500.679999999993</v>
      </c>
    </row>
    <row r="4337" spans="1:7" x14ac:dyDescent="0.3">
      <c r="A4337">
        <v>2010</v>
      </c>
      <c r="B4337" t="str">
        <f t="shared" si="116"/>
        <v>2010.8.35</v>
      </c>
      <c r="C4337" t="s">
        <v>50</v>
      </c>
      <c r="D4337">
        <f>VLOOKUP(C4337,[1]StateCodeMapping!$A$2:$B$52,2,FALSE)</f>
        <v>35</v>
      </c>
      <c r="E4337">
        <v>53041</v>
      </c>
      <c r="F4337">
        <v>8</v>
      </c>
      <c r="G4337">
        <f t="shared" si="117"/>
        <v>86987.24</v>
      </c>
    </row>
    <row r="4338" spans="1:7" x14ac:dyDescent="0.3">
      <c r="A4338">
        <v>2010</v>
      </c>
      <c r="B4338" t="str">
        <f t="shared" si="116"/>
        <v>2010.1.36</v>
      </c>
      <c r="C4338" t="s">
        <v>51</v>
      </c>
      <c r="D4338">
        <f>VLOOKUP(C4338,[1]StateCodeMapping!$A$2:$B$52,2,FALSE)</f>
        <v>36</v>
      </c>
      <c r="E4338">
        <v>78061</v>
      </c>
      <c r="F4338">
        <v>1</v>
      </c>
      <c r="G4338">
        <f t="shared" si="117"/>
        <v>40591.72</v>
      </c>
    </row>
    <row r="4339" spans="1:7" x14ac:dyDescent="0.3">
      <c r="A4339">
        <v>2010</v>
      </c>
      <c r="B4339" t="str">
        <f t="shared" si="116"/>
        <v>2010.2.36</v>
      </c>
      <c r="C4339" t="s">
        <v>51</v>
      </c>
      <c r="D4339">
        <f>VLOOKUP(C4339,[1]StateCodeMapping!$A$2:$B$52,2,FALSE)</f>
        <v>36</v>
      </c>
      <c r="E4339">
        <v>78061</v>
      </c>
      <c r="F4339">
        <v>2</v>
      </c>
      <c r="G4339">
        <f t="shared" si="117"/>
        <v>53081.48</v>
      </c>
    </row>
    <row r="4340" spans="1:7" x14ac:dyDescent="0.3">
      <c r="A4340">
        <v>2010</v>
      </c>
      <c r="B4340" t="str">
        <f t="shared" si="116"/>
        <v>2010.3.36</v>
      </c>
      <c r="C4340" t="s">
        <v>51</v>
      </c>
      <c r="D4340">
        <f>VLOOKUP(C4340,[1]StateCodeMapping!$A$2:$B$52,2,FALSE)</f>
        <v>36</v>
      </c>
      <c r="E4340">
        <v>78061</v>
      </c>
      <c r="F4340">
        <v>3</v>
      </c>
      <c r="G4340">
        <f t="shared" si="117"/>
        <v>65571.240000000005</v>
      </c>
    </row>
    <row r="4341" spans="1:7" x14ac:dyDescent="0.3">
      <c r="A4341">
        <v>2010</v>
      </c>
      <c r="B4341" t="str">
        <f t="shared" si="116"/>
        <v>2010.4.36</v>
      </c>
      <c r="C4341" t="s">
        <v>51</v>
      </c>
      <c r="D4341">
        <f>VLOOKUP(C4341,[1]StateCodeMapping!$A$2:$B$52,2,FALSE)</f>
        <v>36</v>
      </c>
      <c r="E4341">
        <v>78061</v>
      </c>
      <c r="F4341">
        <v>4</v>
      </c>
      <c r="G4341">
        <f t="shared" si="117"/>
        <v>78061</v>
      </c>
    </row>
    <row r="4342" spans="1:7" x14ac:dyDescent="0.3">
      <c r="A4342">
        <v>2010</v>
      </c>
      <c r="B4342" t="str">
        <f t="shared" si="116"/>
        <v>2010.5.36</v>
      </c>
      <c r="C4342" t="s">
        <v>51</v>
      </c>
      <c r="D4342">
        <f>VLOOKUP(C4342,[1]StateCodeMapping!$A$2:$B$52,2,FALSE)</f>
        <v>36</v>
      </c>
      <c r="E4342">
        <v>78061</v>
      </c>
      <c r="F4342">
        <v>5</v>
      </c>
      <c r="G4342">
        <f t="shared" si="117"/>
        <v>90550.760000000009</v>
      </c>
    </row>
    <row r="4343" spans="1:7" x14ac:dyDescent="0.3">
      <c r="A4343">
        <v>2010</v>
      </c>
      <c r="B4343" t="str">
        <f t="shared" si="116"/>
        <v>2010.6.36</v>
      </c>
      <c r="C4343" t="s">
        <v>51</v>
      </c>
      <c r="D4343">
        <f>VLOOKUP(C4343,[1]StateCodeMapping!$A$2:$B$52,2,FALSE)</f>
        <v>36</v>
      </c>
      <c r="E4343">
        <v>78061</v>
      </c>
      <c r="F4343">
        <v>6</v>
      </c>
      <c r="G4343">
        <f t="shared" si="117"/>
        <v>103040.52</v>
      </c>
    </row>
    <row r="4344" spans="1:7" x14ac:dyDescent="0.3">
      <c r="A4344">
        <v>2010</v>
      </c>
      <c r="B4344" t="str">
        <f t="shared" si="116"/>
        <v>2010.7.36</v>
      </c>
      <c r="C4344" t="s">
        <v>51</v>
      </c>
      <c r="D4344">
        <f>VLOOKUP(C4344,[1]StateCodeMapping!$A$2:$B$52,2,FALSE)</f>
        <v>36</v>
      </c>
      <c r="E4344">
        <v>78061</v>
      </c>
      <c r="F4344">
        <v>7</v>
      </c>
      <c r="G4344">
        <f t="shared" si="117"/>
        <v>115530.28</v>
      </c>
    </row>
    <row r="4345" spans="1:7" x14ac:dyDescent="0.3">
      <c r="A4345">
        <v>2010</v>
      </c>
      <c r="B4345" t="str">
        <f t="shared" si="116"/>
        <v>2010.8.36</v>
      </c>
      <c r="C4345" t="s">
        <v>51</v>
      </c>
      <c r="D4345">
        <f>VLOOKUP(C4345,[1]StateCodeMapping!$A$2:$B$52,2,FALSE)</f>
        <v>36</v>
      </c>
      <c r="E4345">
        <v>78061</v>
      </c>
      <c r="F4345">
        <v>8</v>
      </c>
      <c r="G4345">
        <f t="shared" si="117"/>
        <v>128020.04000000001</v>
      </c>
    </row>
    <row r="4346" spans="1:7" x14ac:dyDescent="0.3">
      <c r="A4346">
        <v>2010</v>
      </c>
      <c r="B4346" t="str">
        <f t="shared" si="116"/>
        <v>2010.1.37</v>
      </c>
      <c r="C4346" t="s">
        <v>52</v>
      </c>
      <c r="D4346">
        <f>VLOOKUP(C4346,[1]StateCodeMapping!$A$2:$B$52,2,FALSE)</f>
        <v>37</v>
      </c>
      <c r="E4346">
        <v>64591</v>
      </c>
      <c r="F4346">
        <v>1</v>
      </c>
      <c r="G4346">
        <f t="shared" si="117"/>
        <v>33587.32</v>
      </c>
    </row>
    <row r="4347" spans="1:7" x14ac:dyDescent="0.3">
      <c r="A4347">
        <v>2010</v>
      </c>
      <c r="B4347" t="str">
        <f t="shared" si="116"/>
        <v>2010.2.37</v>
      </c>
      <c r="C4347" t="s">
        <v>52</v>
      </c>
      <c r="D4347">
        <f>VLOOKUP(C4347,[1]StateCodeMapping!$A$2:$B$52,2,FALSE)</f>
        <v>37</v>
      </c>
      <c r="E4347">
        <v>64591</v>
      </c>
      <c r="F4347">
        <v>2</v>
      </c>
      <c r="G4347">
        <f t="shared" si="117"/>
        <v>43921.880000000005</v>
      </c>
    </row>
    <row r="4348" spans="1:7" x14ac:dyDescent="0.3">
      <c r="A4348">
        <v>2010</v>
      </c>
      <c r="B4348" t="str">
        <f t="shared" si="116"/>
        <v>2010.3.37</v>
      </c>
      <c r="C4348" t="s">
        <v>52</v>
      </c>
      <c r="D4348">
        <f>VLOOKUP(C4348,[1]StateCodeMapping!$A$2:$B$52,2,FALSE)</f>
        <v>37</v>
      </c>
      <c r="E4348">
        <v>64591</v>
      </c>
      <c r="F4348">
        <v>3</v>
      </c>
      <c r="G4348">
        <f t="shared" si="117"/>
        <v>54256.44</v>
      </c>
    </row>
    <row r="4349" spans="1:7" x14ac:dyDescent="0.3">
      <c r="A4349">
        <v>2010</v>
      </c>
      <c r="B4349" t="str">
        <f t="shared" si="116"/>
        <v>2010.4.37</v>
      </c>
      <c r="C4349" t="s">
        <v>52</v>
      </c>
      <c r="D4349">
        <f>VLOOKUP(C4349,[1]StateCodeMapping!$A$2:$B$52,2,FALSE)</f>
        <v>37</v>
      </c>
      <c r="E4349">
        <v>64591</v>
      </c>
      <c r="F4349">
        <v>4</v>
      </c>
      <c r="G4349">
        <f t="shared" si="117"/>
        <v>64591</v>
      </c>
    </row>
    <row r="4350" spans="1:7" x14ac:dyDescent="0.3">
      <c r="A4350">
        <v>2010</v>
      </c>
      <c r="B4350" t="str">
        <f t="shared" si="116"/>
        <v>2010.5.37</v>
      </c>
      <c r="C4350" t="s">
        <v>52</v>
      </c>
      <c r="D4350">
        <f>VLOOKUP(C4350,[1]StateCodeMapping!$A$2:$B$52,2,FALSE)</f>
        <v>37</v>
      </c>
      <c r="E4350">
        <v>64591</v>
      </c>
      <c r="F4350">
        <v>5</v>
      </c>
      <c r="G4350">
        <f t="shared" si="117"/>
        <v>74925.560000000012</v>
      </c>
    </row>
    <row r="4351" spans="1:7" x14ac:dyDescent="0.3">
      <c r="A4351">
        <v>2010</v>
      </c>
      <c r="B4351" t="str">
        <f t="shared" si="116"/>
        <v>2010.6.37</v>
      </c>
      <c r="C4351" t="s">
        <v>52</v>
      </c>
      <c r="D4351">
        <f>VLOOKUP(C4351,[1]StateCodeMapping!$A$2:$B$52,2,FALSE)</f>
        <v>37</v>
      </c>
      <c r="E4351">
        <v>64591</v>
      </c>
      <c r="F4351">
        <v>6</v>
      </c>
      <c r="G4351">
        <f t="shared" si="117"/>
        <v>85260.12000000001</v>
      </c>
    </row>
    <row r="4352" spans="1:7" x14ac:dyDescent="0.3">
      <c r="A4352">
        <v>2010</v>
      </c>
      <c r="B4352" t="str">
        <f t="shared" si="116"/>
        <v>2010.7.37</v>
      </c>
      <c r="C4352" t="s">
        <v>52</v>
      </c>
      <c r="D4352">
        <f>VLOOKUP(C4352,[1]StateCodeMapping!$A$2:$B$52,2,FALSE)</f>
        <v>37</v>
      </c>
      <c r="E4352">
        <v>64591</v>
      </c>
      <c r="F4352">
        <v>7</v>
      </c>
      <c r="G4352">
        <f t="shared" si="117"/>
        <v>95594.68</v>
      </c>
    </row>
    <row r="4353" spans="1:7" x14ac:dyDescent="0.3">
      <c r="A4353">
        <v>2010</v>
      </c>
      <c r="B4353" t="str">
        <f t="shared" si="116"/>
        <v>2010.8.37</v>
      </c>
      <c r="C4353" t="s">
        <v>52</v>
      </c>
      <c r="D4353">
        <f>VLOOKUP(C4353,[1]StateCodeMapping!$A$2:$B$52,2,FALSE)</f>
        <v>37</v>
      </c>
      <c r="E4353">
        <v>64591</v>
      </c>
      <c r="F4353">
        <v>8</v>
      </c>
      <c r="G4353">
        <f t="shared" si="117"/>
        <v>105929.24</v>
      </c>
    </row>
    <row r="4354" spans="1:7" x14ac:dyDescent="0.3">
      <c r="A4354">
        <v>2010</v>
      </c>
      <c r="B4354" t="str">
        <f t="shared" ref="B4354:B4417" si="118">A4354&amp;"."&amp;F4354&amp;"."&amp;D4354</f>
        <v>2010.1.38</v>
      </c>
      <c r="C4354" t="s">
        <v>53</v>
      </c>
      <c r="D4354">
        <f>VLOOKUP(C4354,[1]StateCodeMapping!$A$2:$B$52,2,FALSE)</f>
        <v>38</v>
      </c>
      <c r="E4354">
        <v>67183</v>
      </c>
      <c r="F4354">
        <v>1</v>
      </c>
      <c r="G4354">
        <f t="shared" ref="G4354:G4417" si="119">E4354*(0.52+(F4354-1)*0.16)</f>
        <v>34935.160000000003</v>
      </c>
    </row>
    <row r="4355" spans="1:7" x14ac:dyDescent="0.3">
      <c r="A4355">
        <v>2010</v>
      </c>
      <c r="B4355" t="str">
        <f t="shared" si="118"/>
        <v>2010.2.38</v>
      </c>
      <c r="C4355" t="s">
        <v>53</v>
      </c>
      <c r="D4355">
        <f>VLOOKUP(C4355,[1]StateCodeMapping!$A$2:$B$52,2,FALSE)</f>
        <v>38</v>
      </c>
      <c r="E4355">
        <v>67183</v>
      </c>
      <c r="F4355">
        <v>2</v>
      </c>
      <c r="G4355">
        <f t="shared" si="119"/>
        <v>45684.44</v>
      </c>
    </row>
    <row r="4356" spans="1:7" x14ac:dyDescent="0.3">
      <c r="A4356">
        <v>2010</v>
      </c>
      <c r="B4356" t="str">
        <f t="shared" si="118"/>
        <v>2010.3.38</v>
      </c>
      <c r="C4356" t="s">
        <v>53</v>
      </c>
      <c r="D4356">
        <f>VLOOKUP(C4356,[1]StateCodeMapping!$A$2:$B$52,2,FALSE)</f>
        <v>38</v>
      </c>
      <c r="E4356">
        <v>67183</v>
      </c>
      <c r="F4356">
        <v>3</v>
      </c>
      <c r="G4356">
        <f t="shared" si="119"/>
        <v>56433.720000000008</v>
      </c>
    </row>
    <row r="4357" spans="1:7" x14ac:dyDescent="0.3">
      <c r="A4357">
        <v>2010</v>
      </c>
      <c r="B4357" t="str">
        <f t="shared" si="118"/>
        <v>2010.4.38</v>
      </c>
      <c r="C4357" t="s">
        <v>53</v>
      </c>
      <c r="D4357">
        <f>VLOOKUP(C4357,[1]StateCodeMapping!$A$2:$B$52,2,FALSE)</f>
        <v>38</v>
      </c>
      <c r="E4357">
        <v>67183</v>
      </c>
      <c r="F4357">
        <v>4</v>
      </c>
      <c r="G4357">
        <f t="shared" si="119"/>
        <v>67183</v>
      </c>
    </row>
    <row r="4358" spans="1:7" x14ac:dyDescent="0.3">
      <c r="A4358">
        <v>2010</v>
      </c>
      <c r="B4358" t="str">
        <f t="shared" si="118"/>
        <v>2010.5.38</v>
      </c>
      <c r="C4358" t="s">
        <v>53</v>
      </c>
      <c r="D4358">
        <f>VLOOKUP(C4358,[1]StateCodeMapping!$A$2:$B$52,2,FALSE)</f>
        <v>38</v>
      </c>
      <c r="E4358">
        <v>67183</v>
      </c>
      <c r="F4358">
        <v>5</v>
      </c>
      <c r="G4358">
        <f t="shared" si="119"/>
        <v>77932.280000000013</v>
      </c>
    </row>
    <row r="4359" spans="1:7" x14ac:dyDescent="0.3">
      <c r="A4359">
        <v>2010</v>
      </c>
      <c r="B4359" t="str">
        <f t="shared" si="118"/>
        <v>2010.6.38</v>
      </c>
      <c r="C4359" t="s">
        <v>53</v>
      </c>
      <c r="D4359">
        <f>VLOOKUP(C4359,[1]StateCodeMapping!$A$2:$B$52,2,FALSE)</f>
        <v>38</v>
      </c>
      <c r="E4359">
        <v>67183</v>
      </c>
      <c r="F4359">
        <v>6</v>
      </c>
      <c r="G4359">
        <f t="shared" si="119"/>
        <v>88681.56</v>
      </c>
    </row>
    <row r="4360" spans="1:7" x14ac:dyDescent="0.3">
      <c r="A4360">
        <v>2010</v>
      </c>
      <c r="B4360" t="str">
        <f t="shared" si="118"/>
        <v>2010.7.38</v>
      </c>
      <c r="C4360" t="s">
        <v>53</v>
      </c>
      <c r="D4360">
        <f>VLOOKUP(C4360,[1]StateCodeMapping!$A$2:$B$52,2,FALSE)</f>
        <v>38</v>
      </c>
      <c r="E4360">
        <v>67183</v>
      </c>
      <c r="F4360">
        <v>7</v>
      </c>
      <c r="G4360">
        <f t="shared" si="119"/>
        <v>99430.84</v>
      </c>
    </row>
    <row r="4361" spans="1:7" x14ac:dyDescent="0.3">
      <c r="A4361">
        <v>2010</v>
      </c>
      <c r="B4361" t="str">
        <f t="shared" si="118"/>
        <v>2010.8.38</v>
      </c>
      <c r="C4361" t="s">
        <v>53</v>
      </c>
      <c r="D4361">
        <f>VLOOKUP(C4361,[1]StateCodeMapping!$A$2:$B$52,2,FALSE)</f>
        <v>38</v>
      </c>
      <c r="E4361">
        <v>67183</v>
      </c>
      <c r="F4361">
        <v>8</v>
      </c>
      <c r="G4361">
        <f t="shared" si="119"/>
        <v>110180.12000000001</v>
      </c>
    </row>
    <row r="4362" spans="1:7" x14ac:dyDescent="0.3">
      <c r="A4362">
        <v>2010</v>
      </c>
      <c r="B4362" t="str">
        <f t="shared" si="118"/>
        <v>2010.1.39</v>
      </c>
      <c r="C4362" t="s">
        <v>54</v>
      </c>
      <c r="D4362">
        <f>VLOOKUP(C4362,[1]StateCodeMapping!$A$2:$B$52,2,FALSE)</f>
        <v>39</v>
      </c>
      <c r="E4362">
        <v>71063</v>
      </c>
      <c r="F4362">
        <v>1</v>
      </c>
      <c r="G4362">
        <f t="shared" si="119"/>
        <v>36952.76</v>
      </c>
    </row>
    <row r="4363" spans="1:7" x14ac:dyDescent="0.3">
      <c r="A4363">
        <v>2010</v>
      </c>
      <c r="B4363" t="str">
        <f t="shared" si="118"/>
        <v>2010.2.39</v>
      </c>
      <c r="C4363" t="s">
        <v>54</v>
      </c>
      <c r="D4363">
        <f>VLOOKUP(C4363,[1]StateCodeMapping!$A$2:$B$52,2,FALSE)</f>
        <v>39</v>
      </c>
      <c r="E4363">
        <v>71063</v>
      </c>
      <c r="F4363">
        <v>2</v>
      </c>
      <c r="G4363">
        <f t="shared" si="119"/>
        <v>48322.840000000004</v>
      </c>
    </row>
    <row r="4364" spans="1:7" x14ac:dyDescent="0.3">
      <c r="A4364">
        <v>2010</v>
      </c>
      <c r="B4364" t="str">
        <f t="shared" si="118"/>
        <v>2010.3.39</v>
      </c>
      <c r="C4364" t="s">
        <v>54</v>
      </c>
      <c r="D4364">
        <f>VLOOKUP(C4364,[1]StateCodeMapping!$A$2:$B$52,2,FALSE)</f>
        <v>39</v>
      </c>
      <c r="E4364">
        <v>71063</v>
      </c>
      <c r="F4364">
        <v>3</v>
      </c>
      <c r="G4364">
        <f t="shared" si="119"/>
        <v>59692.920000000006</v>
      </c>
    </row>
    <row r="4365" spans="1:7" x14ac:dyDescent="0.3">
      <c r="A4365">
        <v>2010</v>
      </c>
      <c r="B4365" t="str">
        <f t="shared" si="118"/>
        <v>2010.4.39</v>
      </c>
      <c r="C4365" t="s">
        <v>54</v>
      </c>
      <c r="D4365">
        <f>VLOOKUP(C4365,[1]StateCodeMapping!$A$2:$B$52,2,FALSE)</f>
        <v>39</v>
      </c>
      <c r="E4365">
        <v>71063</v>
      </c>
      <c r="F4365">
        <v>4</v>
      </c>
      <c r="G4365">
        <f t="shared" si="119"/>
        <v>71063</v>
      </c>
    </row>
    <row r="4366" spans="1:7" x14ac:dyDescent="0.3">
      <c r="A4366">
        <v>2010</v>
      </c>
      <c r="B4366" t="str">
        <f t="shared" si="118"/>
        <v>2010.5.39</v>
      </c>
      <c r="C4366" t="s">
        <v>54</v>
      </c>
      <c r="D4366">
        <f>VLOOKUP(C4366,[1]StateCodeMapping!$A$2:$B$52,2,FALSE)</f>
        <v>39</v>
      </c>
      <c r="E4366">
        <v>71063</v>
      </c>
      <c r="F4366">
        <v>5</v>
      </c>
      <c r="G4366">
        <f t="shared" si="119"/>
        <v>82433.080000000016</v>
      </c>
    </row>
    <row r="4367" spans="1:7" x14ac:dyDescent="0.3">
      <c r="A4367">
        <v>2010</v>
      </c>
      <c r="B4367" t="str">
        <f t="shared" si="118"/>
        <v>2010.6.39</v>
      </c>
      <c r="C4367" t="s">
        <v>54</v>
      </c>
      <c r="D4367">
        <f>VLOOKUP(C4367,[1]StateCodeMapping!$A$2:$B$52,2,FALSE)</f>
        <v>39</v>
      </c>
      <c r="E4367">
        <v>71063</v>
      </c>
      <c r="F4367">
        <v>6</v>
      </c>
      <c r="G4367">
        <f t="shared" si="119"/>
        <v>93803.16</v>
      </c>
    </row>
    <row r="4368" spans="1:7" x14ac:dyDescent="0.3">
      <c r="A4368">
        <v>2010</v>
      </c>
      <c r="B4368" t="str">
        <f t="shared" si="118"/>
        <v>2010.7.39</v>
      </c>
      <c r="C4368" t="s">
        <v>54</v>
      </c>
      <c r="D4368">
        <f>VLOOKUP(C4368,[1]StateCodeMapping!$A$2:$B$52,2,FALSE)</f>
        <v>39</v>
      </c>
      <c r="E4368">
        <v>71063</v>
      </c>
      <c r="F4368">
        <v>7</v>
      </c>
      <c r="G4368">
        <f t="shared" si="119"/>
        <v>105173.24</v>
      </c>
    </row>
    <row r="4369" spans="1:7" x14ac:dyDescent="0.3">
      <c r="A4369">
        <v>2010</v>
      </c>
      <c r="B4369" t="str">
        <f t="shared" si="118"/>
        <v>2010.8.39</v>
      </c>
      <c r="C4369" t="s">
        <v>54</v>
      </c>
      <c r="D4369">
        <f>VLOOKUP(C4369,[1]StateCodeMapping!$A$2:$B$52,2,FALSE)</f>
        <v>39</v>
      </c>
      <c r="E4369">
        <v>71063</v>
      </c>
      <c r="F4369">
        <v>8</v>
      </c>
      <c r="G4369">
        <f t="shared" si="119"/>
        <v>116543.32</v>
      </c>
    </row>
    <row r="4370" spans="1:7" x14ac:dyDescent="0.3">
      <c r="A4370">
        <v>2010</v>
      </c>
      <c r="B4370" t="str">
        <f t="shared" si="118"/>
        <v>2010.1.40</v>
      </c>
      <c r="C4370" t="s">
        <v>55</v>
      </c>
      <c r="D4370">
        <f>VLOOKUP(C4370,[1]StateCodeMapping!$A$2:$B$52,2,FALSE)</f>
        <v>40</v>
      </c>
      <c r="E4370">
        <v>57247</v>
      </c>
      <c r="F4370">
        <v>1</v>
      </c>
      <c r="G4370">
        <f t="shared" si="119"/>
        <v>29768.440000000002</v>
      </c>
    </row>
    <row r="4371" spans="1:7" x14ac:dyDescent="0.3">
      <c r="A4371">
        <v>2010</v>
      </c>
      <c r="B4371" t="str">
        <f t="shared" si="118"/>
        <v>2010.2.40</v>
      </c>
      <c r="C4371" t="s">
        <v>55</v>
      </c>
      <c r="D4371">
        <f>VLOOKUP(C4371,[1]StateCodeMapping!$A$2:$B$52,2,FALSE)</f>
        <v>40</v>
      </c>
      <c r="E4371">
        <v>57247</v>
      </c>
      <c r="F4371">
        <v>2</v>
      </c>
      <c r="G4371">
        <f t="shared" si="119"/>
        <v>38927.960000000006</v>
      </c>
    </row>
    <row r="4372" spans="1:7" x14ac:dyDescent="0.3">
      <c r="A4372">
        <v>2010</v>
      </c>
      <c r="B4372" t="str">
        <f t="shared" si="118"/>
        <v>2010.3.40</v>
      </c>
      <c r="C4372" t="s">
        <v>55</v>
      </c>
      <c r="D4372">
        <f>VLOOKUP(C4372,[1]StateCodeMapping!$A$2:$B$52,2,FALSE)</f>
        <v>40</v>
      </c>
      <c r="E4372">
        <v>57247</v>
      </c>
      <c r="F4372">
        <v>3</v>
      </c>
      <c r="G4372">
        <f t="shared" si="119"/>
        <v>48087.48</v>
      </c>
    </row>
    <row r="4373" spans="1:7" x14ac:dyDescent="0.3">
      <c r="A4373">
        <v>2010</v>
      </c>
      <c r="B4373" t="str">
        <f t="shared" si="118"/>
        <v>2010.4.40</v>
      </c>
      <c r="C4373" t="s">
        <v>55</v>
      </c>
      <c r="D4373">
        <f>VLOOKUP(C4373,[1]StateCodeMapping!$A$2:$B$52,2,FALSE)</f>
        <v>40</v>
      </c>
      <c r="E4373">
        <v>57247</v>
      </c>
      <c r="F4373">
        <v>4</v>
      </c>
      <c r="G4373">
        <f t="shared" si="119"/>
        <v>57247</v>
      </c>
    </row>
    <row r="4374" spans="1:7" x14ac:dyDescent="0.3">
      <c r="A4374">
        <v>2010</v>
      </c>
      <c r="B4374" t="str">
        <f t="shared" si="118"/>
        <v>2010.5.40</v>
      </c>
      <c r="C4374" t="s">
        <v>55</v>
      </c>
      <c r="D4374">
        <f>VLOOKUP(C4374,[1]StateCodeMapping!$A$2:$B$52,2,FALSE)</f>
        <v>40</v>
      </c>
      <c r="E4374">
        <v>57247</v>
      </c>
      <c r="F4374">
        <v>5</v>
      </c>
      <c r="G4374">
        <f t="shared" si="119"/>
        <v>66406.52</v>
      </c>
    </row>
    <row r="4375" spans="1:7" x14ac:dyDescent="0.3">
      <c r="A4375">
        <v>2010</v>
      </c>
      <c r="B4375" t="str">
        <f t="shared" si="118"/>
        <v>2010.6.40</v>
      </c>
      <c r="C4375" t="s">
        <v>55</v>
      </c>
      <c r="D4375">
        <f>VLOOKUP(C4375,[1]StateCodeMapping!$A$2:$B$52,2,FALSE)</f>
        <v>40</v>
      </c>
      <c r="E4375">
        <v>57247</v>
      </c>
      <c r="F4375">
        <v>6</v>
      </c>
      <c r="G4375">
        <f t="shared" si="119"/>
        <v>75566.040000000008</v>
      </c>
    </row>
    <row r="4376" spans="1:7" x14ac:dyDescent="0.3">
      <c r="A4376">
        <v>2010</v>
      </c>
      <c r="B4376" t="str">
        <f t="shared" si="118"/>
        <v>2010.7.40</v>
      </c>
      <c r="C4376" t="s">
        <v>55</v>
      </c>
      <c r="D4376">
        <f>VLOOKUP(C4376,[1]StateCodeMapping!$A$2:$B$52,2,FALSE)</f>
        <v>40</v>
      </c>
      <c r="E4376">
        <v>57247</v>
      </c>
      <c r="F4376">
        <v>7</v>
      </c>
      <c r="G4376">
        <f t="shared" si="119"/>
        <v>84725.56</v>
      </c>
    </row>
    <row r="4377" spans="1:7" x14ac:dyDescent="0.3">
      <c r="A4377">
        <v>2010</v>
      </c>
      <c r="B4377" t="str">
        <f t="shared" si="118"/>
        <v>2010.8.40</v>
      </c>
      <c r="C4377" t="s">
        <v>55</v>
      </c>
      <c r="D4377">
        <f>VLOOKUP(C4377,[1]StateCodeMapping!$A$2:$B$52,2,FALSE)</f>
        <v>40</v>
      </c>
      <c r="E4377">
        <v>57247</v>
      </c>
      <c r="F4377">
        <v>8</v>
      </c>
      <c r="G4377">
        <f t="shared" si="119"/>
        <v>93885.08</v>
      </c>
    </row>
    <row r="4378" spans="1:7" x14ac:dyDescent="0.3">
      <c r="A4378">
        <v>2010</v>
      </c>
      <c r="B4378" t="str">
        <f t="shared" si="118"/>
        <v>2010.1.41</v>
      </c>
      <c r="C4378" t="s">
        <v>56</v>
      </c>
      <c r="D4378">
        <f>VLOOKUP(C4378,[1]StateCodeMapping!$A$2:$B$52,2,FALSE)</f>
        <v>41</v>
      </c>
      <c r="E4378">
        <v>67605</v>
      </c>
      <c r="F4378">
        <v>1</v>
      </c>
      <c r="G4378">
        <f t="shared" si="119"/>
        <v>35154.6</v>
      </c>
    </row>
    <row r="4379" spans="1:7" x14ac:dyDescent="0.3">
      <c r="A4379">
        <v>2010</v>
      </c>
      <c r="B4379" t="str">
        <f t="shared" si="118"/>
        <v>2010.2.41</v>
      </c>
      <c r="C4379" t="s">
        <v>56</v>
      </c>
      <c r="D4379">
        <f>VLOOKUP(C4379,[1]StateCodeMapping!$A$2:$B$52,2,FALSE)</f>
        <v>41</v>
      </c>
      <c r="E4379">
        <v>67605</v>
      </c>
      <c r="F4379">
        <v>2</v>
      </c>
      <c r="G4379">
        <f t="shared" si="119"/>
        <v>45971.4</v>
      </c>
    </row>
    <row r="4380" spans="1:7" x14ac:dyDescent="0.3">
      <c r="A4380">
        <v>2010</v>
      </c>
      <c r="B4380" t="str">
        <f t="shared" si="118"/>
        <v>2010.3.41</v>
      </c>
      <c r="C4380" t="s">
        <v>56</v>
      </c>
      <c r="D4380">
        <f>VLOOKUP(C4380,[1]StateCodeMapping!$A$2:$B$52,2,FALSE)</f>
        <v>41</v>
      </c>
      <c r="E4380">
        <v>67605</v>
      </c>
      <c r="F4380">
        <v>3</v>
      </c>
      <c r="G4380">
        <f t="shared" si="119"/>
        <v>56788.200000000004</v>
      </c>
    </row>
    <row r="4381" spans="1:7" x14ac:dyDescent="0.3">
      <c r="A4381">
        <v>2010</v>
      </c>
      <c r="B4381" t="str">
        <f t="shared" si="118"/>
        <v>2010.4.41</v>
      </c>
      <c r="C4381" t="s">
        <v>56</v>
      </c>
      <c r="D4381">
        <f>VLOOKUP(C4381,[1]StateCodeMapping!$A$2:$B$52,2,FALSE)</f>
        <v>41</v>
      </c>
      <c r="E4381">
        <v>67605</v>
      </c>
      <c r="F4381">
        <v>4</v>
      </c>
      <c r="G4381">
        <f t="shared" si="119"/>
        <v>67605</v>
      </c>
    </row>
    <row r="4382" spans="1:7" x14ac:dyDescent="0.3">
      <c r="A4382">
        <v>2010</v>
      </c>
      <c r="B4382" t="str">
        <f t="shared" si="118"/>
        <v>2010.5.41</v>
      </c>
      <c r="C4382" t="s">
        <v>56</v>
      </c>
      <c r="D4382">
        <f>VLOOKUP(C4382,[1]StateCodeMapping!$A$2:$B$52,2,FALSE)</f>
        <v>41</v>
      </c>
      <c r="E4382">
        <v>67605</v>
      </c>
      <c r="F4382">
        <v>5</v>
      </c>
      <c r="G4382">
        <f t="shared" si="119"/>
        <v>78421.8</v>
      </c>
    </row>
    <row r="4383" spans="1:7" x14ac:dyDescent="0.3">
      <c r="A4383">
        <v>2010</v>
      </c>
      <c r="B4383" t="str">
        <f t="shared" si="118"/>
        <v>2010.6.41</v>
      </c>
      <c r="C4383" t="s">
        <v>56</v>
      </c>
      <c r="D4383">
        <f>VLOOKUP(C4383,[1]StateCodeMapping!$A$2:$B$52,2,FALSE)</f>
        <v>41</v>
      </c>
      <c r="E4383">
        <v>67605</v>
      </c>
      <c r="F4383">
        <v>6</v>
      </c>
      <c r="G4383">
        <f t="shared" si="119"/>
        <v>89238.6</v>
      </c>
    </row>
    <row r="4384" spans="1:7" x14ac:dyDescent="0.3">
      <c r="A4384">
        <v>2010</v>
      </c>
      <c r="B4384" t="str">
        <f t="shared" si="118"/>
        <v>2010.7.41</v>
      </c>
      <c r="C4384" t="s">
        <v>56</v>
      </c>
      <c r="D4384">
        <f>VLOOKUP(C4384,[1]StateCodeMapping!$A$2:$B$52,2,FALSE)</f>
        <v>41</v>
      </c>
      <c r="E4384">
        <v>67605</v>
      </c>
      <c r="F4384">
        <v>7</v>
      </c>
      <c r="G4384">
        <f t="shared" si="119"/>
        <v>100055.4</v>
      </c>
    </row>
    <row r="4385" spans="1:7" x14ac:dyDescent="0.3">
      <c r="A4385">
        <v>2010</v>
      </c>
      <c r="B4385" t="str">
        <f t="shared" si="118"/>
        <v>2010.8.41</v>
      </c>
      <c r="C4385" t="s">
        <v>56</v>
      </c>
      <c r="D4385">
        <f>VLOOKUP(C4385,[1]StateCodeMapping!$A$2:$B$52,2,FALSE)</f>
        <v>41</v>
      </c>
      <c r="E4385">
        <v>67605</v>
      </c>
      <c r="F4385">
        <v>8</v>
      </c>
      <c r="G4385">
        <f t="shared" si="119"/>
        <v>110872.20000000001</v>
      </c>
    </row>
    <row r="4386" spans="1:7" x14ac:dyDescent="0.3">
      <c r="A4386">
        <v>2010</v>
      </c>
      <c r="B4386" t="str">
        <f t="shared" si="118"/>
        <v>2010.1.42</v>
      </c>
      <c r="C4386" t="s">
        <v>57</v>
      </c>
      <c r="D4386">
        <f>VLOOKUP(C4386,[1]StateCodeMapping!$A$2:$B$52,2,FALSE)</f>
        <v>42</v>
      </c>
      <c r="E4386">
        <v>75161</v>
      </c>
      <c r="F4386">
        <v>1</v>
      </c>
      <c r="G4386">
        <f t="shared" si="119"/>
        <v>39083.72</v>
      </c>
    </row>
    <row r="4387" spans="1:7" x14ac:dyDescent="0.3">
      <c r="A4387">
        <v>2010</v>
      </c>
      <c r="B4387" t="str">
        <f t="shared" si="118"/>
        <v>2010.2.42</v>
      </c>
      <c r="C4387" t="s">
        <v>57</v>
      </c>
      <c r="D4387">
        <f>VLOOKUP(C4387,[1]StateCodeMapping!$A$2:$B$52,2,FALSE)</f>
        <v>42</v>
      </c>
      <c r="E4387">
        <v>75161</v>
      </c>
      <c r="F4387">
        <v>2</v>
      </c>
      <c r="G4387">
        <f t="shared" si="119"/>
        <v>51109.48</v>
      </c>
    </row>
    <row r="4388" spans="1:7" x14ac:dyDescent="0.3">
      <c r="A4388">
        <v>2010</v>
      </c>
      <c r="B4388" t="str">
        <f t="shared" si="118"/>
        <v>2010.3.42</v>
      </c>
      <c r="C4388" t="s">
        <v>57</v>
      </c>
      <c r="D4388">
        <f>VLOOKUP(C4388,[1]StateCodeMapping!$A$2:$B$52,2,FALSE)</f>
        <v>42</v>
      </c>
      <c r="E4388">
        <v>75161</v>
      </c>
      <c r="F4388">
        <v>3</v>
      </c>
      <c r="G4388">
        <f t="shared" si="119"/>
        <v>63135.240000000005</v>
      </c>
    </row>
    <row r="4389" spans="1:7" x14ac:dyDescent="0.3">
      <c r="A4389">
        <v>2010</v>
      </c>
      <c r="B4389" t="str">
        <f t="shared" si="118"/>
        <v>2010.4.42</v>
      </c>
      <c r="C4389" t="s">
        <v>57</v>
      </c>
      <c r="D4389">
        <f>VLOOKUP(C4389,[1]StateCodeMapping!$A$2:$B$52,2,FALSE)</f>
        <v>42</v>
      </c>
      <c r="E4389">
        <v>75161</v>
      </c>
      <c r="F4389">
        <v>4</v>
      </c>
      <c r="G4389">
        <f t="shared" si="119"/>
        <v>75161</v>
      </c>
    </row>
    <row r="4390" spans="1:7" x14ac:dyDescent="0.3">
      <c r="A4390">
        <v>2010</v>
      </c>
      <c r="B4390" t="str">
        <f t="shared" si="118"/>
        <v>2010.5.42</v>
      </c>
      <c r="C4390" t="s">
        <v>57</v>
      </c>
      <c r="D4390">
        <f>VLOOKUP(C4390,[1]StateCodeMapping!$A$2:$B$52,2,FALSE)</f>
        <v>42</v>
      </c>
      <c r="E4390">
        <v>75161</v>
      </c>
      <c r="F4390">
        <v>5</v>
      </c>
      <c r="G4390">
        <f t="shared" si="119"/>
        <v>87186.760000000009</v>
      </c>
    </row>
    <row r="4391" spans="1:7" x14ac:dyDescent="0.3">
      <c r="A4391">
        <v>2010</v>
      </c>
      <c r="B4391" t="str">
        <f t="shared" si="118"/>
        <v>2010.6.42</v>
      </c>
      <c r="C4391" t="s">
        <v>57</v>
      </c>
      <c r="D4391">
        <f>VLOOKUP(C4391,[1]StateCodeMapping!$A$2:$B$52,2,FALSE)</f>
        <v>42</v>
      </c>
      <c r="E4391">
        <v>75161</v>
      </c>
      <c r="F4391">
        <v>6</v>
      </c>
      <c r="G4391">
        <f t="shared" si="119"/>
        <v>99212.52</v>
      </c>
    </row>
    <row r="4392" spans="1:7" x14ac:dyDescent="0.3">
      <c r="A4392">
        <v>2010</v>
      </c>
      <c r="B4392" t="str">
        <f t="shared" si="118"/>
        <v>2010.7.42</v>
      </c>
      <c r="C4392" t="s">
        <v>57</v>
      </c>
      <c r="D4392">
        <f>VLOOKUP(C4392,[1]StateCodeMapping!$A$2:$B$52,2,FALSE)</f>
        <v>42</v>
      </c>
      <c r="E4392">
        <v>75161</v>
      </c>
      <c r="F4392">
        <v>7</v>
      </c>
      <c r="G4392">
        <f t="shared" si="119"/>
        <v>111238.28</v>
      </c>
    </row>
    <row r="4393" spans="1:7" x14ac:dyDescent="0.3">
      <c r="A4393">
        <v>2010</v>
      </c>
      <c r="B4393" t="str">
        <f t="shared" si="118"/>
        <v>2010.8.42</v>
      </c>
      <c r="C4393" t="s">
        <v>57</v>
      </c>
      <c r="D4393">
        <f>VLOOKUP(C4393,[1]StateCodeMapping!$A$2:$B$52,2,FALSE)</f>
        <v>42</v>
      </c>
      <c r="E4393">
        <v>75161</v>
      </c>
      <c r="F4393">
        <v>8</v>
      </c>
      <c r="G4393">
        <f t="shared" si="119"/>
        <v>123264.04000000001</v>
      </c>
    </row>
    <row r="4394" spans="1:7" x14ac:dyDescent="0.3">
      <c r="A4394">
        <v>2010</v>
      </c>
      <c r="B4394" t="str">
        <f t="shared" si="118"/>
        <v>2010.1.44</v>
      </c>
      <c r="C4394" t="s">
        <v>58</v>
      </c>
      <c r="D4394">
        <f>VLOOKUP(C4394,[1]StateCodeMapping!$A$2:$B$52,2,FALSE)</f>
        <v>44</v>
      </c>
      <c r="E4394">
        <v>83241</v>
      </c>
      <c r="F4394">
        <v>1</v>
      </c>
      <c r="G4394">
        <f t="shared" si="119"/>
        <v>43285.32</v>
      </c>
    </row>
    <row r="4395" spans="1:7" x14ac:dyDescent="0.3">
      <c r="A4395">
        <v>2010</v>
      </c>
      <c r="B4395" t="str">
        <f t="shared" si="118"/>
        <v>2010.2.44</v>
      </c>
      <c r="C4395" t="s">
        <v>58</v>
      </c>
      <c r="D4395">
        <f>VLOOKUP(C4395,[1]StateCodeMapping!$A$2:$B$52,2,FALSE)</f>
        <v>44</v>
      </c>
      <c r="E4395">
        <v>83241</v>
      </c>
      <c r="F4395">
        <v>2</v>
      </c>
      <c r="G4395">
        <f t="shared" si="119"/>
        <v>56603.880000000005</v>
      </c>
    </row>
    <row r="4396" spans="1:7" x14ac:dyDescent="0.3">
      <c r="A4396">
        <v>2010</v>
      </c>
      <c r="B4396" t="str">
        <f t="shared" si="118"/>
        <v>2010.3.44</v>
      </c>
      <c r="C4396" t="s">
        <v>58</v>
      </c>
      <c r="D4396">
        <f>VLOOKUP(C4396,[1]StateCodeMapping!$A$2:$B$52,2,FALSE)</f>
        <v>44</v>
      </c>
      <c r="E4396">
        <v>83241</v>
      </c>
      <c r="F4396">
        <v>3</v>
      </c>
      <c r="G4396">
        <f t="shared" si="119"/>
        <v>69922.44</v>
      </c>
    </row>
    <row r="4397" spans="1:7" x14ac:dyDescent="0.3">
      <c r="A4397">
        <v>2010</v>
      </c>
      <c r="B4397" t="str">
        <f t="shared" si="118"/>
        <v>2010.4.44</v>
      </c>
      <c r="C4397" t="s">
        <v>58</v>
      </c>
      <c r="D4397">
        <f>VLOOKUP(C4397,[1]StateCodeMapping!$A$2:$B$52,2,FALSE)</f>
        <v>44</v>
      </c>
      <c r="E4397">
        <v>83241</v>
      </c>
      <c r="F4397">
        <v>4</v>
      </c>
      <c r="G4397">
        <f t="shared" si="119"/>
        <v>83241</v>
      </c>
    </row>
    <row r="4398" spans="1:7" x14ac:dyDescent="0.3">
      <c r="A4398">
        <v>2010</v>
      </c>
      <c r="B4398" t="str">
        <f t="shared" si="118"/>
        <v>2010.5.44</v>
      </c>
      <c r="C4398" t="s">
        <v>58</v>
      </c>
      <c r="D4398">
        <f>VLOOKUP(C4398,[1]StateCodeMapping!$A$2:$B$52,2,FALSE)</f>
        <v>44</v>
      </c>
      <c r="E4398">
        <v>83241</v>
      </c>
      <c r="F4398">
        <v>5</v>
      </c>
      <c r="G4398">
        <f t="shared" si="119"/>
        <v>96559.560000000012</v>
      </c>
    </row>
    <row r="4399" spans="1:7" x14ac:dyDescent="0.3">
      <c r="A4399">
        <v>2010</v>
      </c>
      <c r="B4399" t="str">
        <f t="shared" si="118"/>
        <v>2010.6.44</v>
      </c>
      <c r="C4399" t="s">
        <v>58</v>
      </c>
      <c r="D4399">
        <f>VLOOKUP(C4399,[1]StateCodeMapping!$A$2:$B$52,2,FALSE)</f>
        <v>44</v>
      </c>
      <c r="E4399">
        <v>83241</v>
      </c>
      <c r="F4399">
        <v>6</v>
      </c>
      <c r="G4399">
        <f t="shared" si="119"/>
        <v>109878.12000000001</v>
      </c>
    </row>
    <row r="4400" spans="1:7" x14ac:dyDescent="0.3">
      <c r="A4400">
        <v>2010</v>
      </c>
      <c r="B4400" t="str">
        <f t="shared" si="118"/>
        <v>2010.7.44</v>
      </c>
      <c r="C4400" t="s">
        <v>58</v>
      </c>
      <c r="D4400">
        <f>VLOOKUP(C4400,[1]StateCodeMapping!$A$2:$B$52,2,FALSE)</f>
        <v>44</v>
      </c>
      <c r="E4400">
        <v>83241</v>
      </c>
      <c r="F4400">
        <v>7</v>
      </c>
      <c r="G4400">
        <f t="shared" si="119"/>
        <v>123196.68</v>
      </c>
    </row>
    <row r="4401" spans="1:7" x14ac:dyDescent="0.3">
      <c r="A4401">
        <v>2010</v>
      </c>
      <c r="B4401" t="str">
        <f t="shared" si="118"/>
        <v>2010.8.44</v>
      </c>
      <c r="C4401" t="s">
        <v>58</v>
      </c>
      <c r="D4401">
        <f>VLOOKUP(C4401,[1]StateCodeMapping!$A$2:$B$52,2,FALSE)</f>
        <v>44</v>
      </c>
      <c r="E4401">
        <v>83241</v>
      </c>
      <c r="F4401">
        <v>8</v>
      </c>
      <c r="G4401">
        <f t="shared" si="119"/>
        <v>136515.24000000002</v>
      </c>
    </row>
    <row r="4402" spans="1:7" x14ac:dyDescent="0.3">
      <c r="A4402">
        <v>2010</v>
      </c>
      <c r="B4402" t="str">
        <f t="shared" si="118"/>
        <v>2010.1.45</v>
      </c>
      <c r="C4402" t="s">
        <v>59</v>
      </c>
      <c r="D4402">
        <f>VLOOKUP(C4402,[1]StateCodeMapping!$A$2:$B$52,2,FALSE)</f>
        <v>45</v>
      </c>
      <c r="E4402">
        <v>61494</v>
      </c>
      <c r="F4402">
        <v>1</v>
      </c>
      <c r="G4402">
        <f t="shared" si="119"/>
        <v>31976.880000000001</v>
      </c>
    </row>
    <row r="4403" spans="1:7" x14ac:dyDescent="0.3">
      <c r="A4403">
        <v>2010</v>
      </c>
      <c r="B4403" t="str">
        <f t="shared" si="118"/>
        <v>2010.2.45</v>
      </c>
      <c r="C4403" t="s">
        <v>59</v>
      </c>
      <c r="D4403">
        <f>VLOOKUP(C4403,[1]StateCodeMapping!$A$2:$B$52,2,FALSE)</f>
        <v>45</v>
      </c>
      <c r="E4403">
        <v>61494</v>
      </c>
      <c r="F4403">
        <v>2</v>
      </c>
      <c r="G4403">
        <f t="shared" si="119"/>
        <v>41815.920000000006</v>
      </c>
    </row>
    <row r="4404" spans="1:7" x14ac:dyDescent="0.3">
      <c r="A4404">
        <v>2010</v>
      </c>
      <c r="B4404" t="str">
        <f t="shared" si="118"/>
        <v>2010.3.45</v>
      </c>
      <c r="C4404" t="s">
        <v>59</v>
      </c>
      <c r="D4404">
        <f>VLOOKUP(C4404,[1]StateCodeMapping!$A$2:$B$52,2,FALSE)</f>
        <v>45</v>
      </c>
      <c r="E4404">
        <v>61494</v>
      </c>
      <c r="F4404">
        <v>3</v>
      </c>
      <c r="G4404">
        <f t="shared" si="119"/>
        <v>51654.960000000006</v>
      </c>
    </row>
    <row r="4405" spans="1:7" x14ac:dyDescent="0.3">
      <c r="A4405">
        <v>2010</v>
      </c>
      <c r="B4405" t="str">
        <f t="shared" si="118"/>
        <v>2010.4.45</v>
      </c>
      <c r="C4405" t="s">
        <v>59</v>
      </c>
      <c r="D4405">
        <f>VLOOKUP(C4405,[1]StateCodeMapping!$A$2:$B$52,2,FALSE)</f>
        <v>45</v>
      </c>
      <c r="E4405">
        <v>61494</v>
      </c>
      <c r="F4405">
        <v>4</v>
      </c>
      <c r="G4405">
        <f t="shared" si="119"/>
        <v>61494</v>
      </c>
    </row>
    <row r="4406" spans="1:7" x14ac:dyDescent="0.3">
      <c r="A4406">
        <v>2010</v>
      </c>
      <c r="B4406" t="str">
        <f t="shared" si="118"/>
        <v>2010.5.45</v>
      </c>
      <c r="C4406" t="s">
        <v>59</v>
      </c>
      <c r="D4406">
        <f>VLOOKUP(C4406,[1]StateCodeMapping!$A$2:$B$52,2,FALSE)</f>
        <v>45</v>
      </c>
      <c r="E4406">
        <v>61494</v>
      </c>
      <c r="F4406">
        <v>5</v>
      </c>
      <c r="G4406">
        <f t="shared" si="119"/>
        <v>71333.040000000008</v>
      </c>
    </row>
    <row r="4407" spans="1:7" x14ac:dyDescent="0.3">
      <c r="A4407">
        <v>2010</v>
      </c>
      <c r="B4407" t="str">
        <f t="shared" si="118"/>
        <v>2010.6.45</v>
      </c>
      <c r="C4407" t="s">
        <v>59</v>
      </c>
      <c r="D4407">
        <f>VLOOKUP(C4407,[1]StateCodeMapping!$A$2:$B$52,2,FALSE)</f>
        <v>45</v>
      </c>
      <c r="E4407">
        <v>61494</v>
      </c>
      <c r="F4407">
        <v>6</v>
      </c>
      <c r="G4407">
        <f t="shared" si="119"/>
        <v>81172.08</v>
      </c>
    </row>
    <row r="4408" spans="1:7" x14ac:dyDescent="0.3">
      <c r="A4408">
        <v>2010</v>
      </c>
      <c r="B4408" t="str">
        <f t="shared" si="118"/>
        <v>2010.7.45</v>
      </c>
      <c r="C4408" t="s">
        <v>59</v>
      </c>
      <c r="D4408">
        <f>VLOOKUP(C4408,[1]StateCodeMapping!$A$2:$B$52,2,FALSE)</f>
        <v>45</v>
      </c>
      <c r="E4408">
        <v>61494</v>
      </c>
      <c r="F4408">
        <v>7</v>
      </c>
      <c r="G4408">
        <f t="shared" si="119"/>
        <v>91011.12</v>
      </c>
    </row>
    <row r="4409" spans="1:7" x14ac:dyDescent="0.3">
      <c r="A4409">
        <v>2010</v>
      </c>
      <c r="B4409" t="str">
        <f t="shared" si="118"/>
        <v>2010.8.45</v>
      </c>
      <c r="C4409" t="s">
        <v>59</v>
      </c>
      <c r="D4409">
        <f>VLOOKUP(C4409,[1]StateCodeMapping!$A$2:$B$52,2,FALSE)</f>
        <v>45</v>
      </c>
      <c r="E4409">
        <v>61494</v>
      </c>
      <c r="F4409">
        <v>8</v>
      </c>
      <c r="G4409">
        <f t="shared" si="119"/>
        <v>100850.16</v>
      </c>
    </row>
    <row r="4410" spans="1:7" x14ac:dyDescent="0.3">
      <c r="A4410">
        <v>2010</v>
      </c>
      <c r="B4410" t="str">
        <f t="shared" si="118"/>
        <v>2010.1.46</v>
      </c>
      <c r="C4410" t="s">
        <v>60</v>
      </c>
      <c r="D4410">
        <f>VLOOKUP(C4410,[1]StateCodeMapping!$A$2:$B$52,2,FALSE)</f>
        <v>46</v>
      </c>
      <c r="E4410">
        <v>64930</v>
      </c>
      <c r="F4410">
        <v>1</v>
      </c>
      <c r="G4410">
        <f t="shared" si="119"/>
        <v>33763.599999999999</v>
      </c>
    </row>
    <row r="4411" spans="1:7" x14ac:dyDescent="0.3">
      <c r="A4411">
        <v>2010</v>
      </c>
      <c r="B4411" t="str">
        <f t="shared" si="118"/>
        <v>2010.2.46</v>
      </c>
      <c r="C4411" t="s">
        <v>60</v>
      </c>
      <c r="D4411">
        <f>VLOOKUP(C4411,[1]StateCodeMapping!$A$2:$B$52,2,FALSE)</f>
        <v>46</v>
      </c>
      <c r="E4411">
        <v>64930</v>
      </c>
      <c r="F4411">
        <v>2</v>
      </c>
      <c r="G4411">
        <f t="shared" si="119"/>
        <v>44152.4</v>
      </c>
    </row>
    <row r="4412" spans="1:7" x14ac:dyDescent="0.3">
      <c r="A4412">
        <v>2010</v>
      </c>
      <c r="B4412" t="str">
        <f t="shared" si="118"/>
        <v>2010.3.46</v>
      </c>
      <c r="C4412" t="s">
        <v>60</v>
      </c>
      <c r="D4412">
        <f>VLOOKUP(C4412,[1]StateCodeMapping!$A$2:$B$52,2,FALSE)</f>
        <v>46</v>
      </c>
      <c r="E4412">
        <v>64930</v>
      </c>
      <c r="F4412">
        <v>3</v>
      </c>
      <c r="G4412">
        <f t="shared" si="119"/>
        <v>54541.200000000004</v>
      </c>
    </row>
    <row r="4413" spans="1:7" x14ac:dyDescent="0.3">
      <c r="A4413">
        <v>2010</v>
      </c>
      <c r="B4413" t="str">
        <f t="shared" si="118"/>
        <v>2010.4.46</v>
      </c>
      <c r="C4413" t="s">
        <v>60</v>
      </c>
      <c r="D4413">
        <f>VLOOKUP(C4413,[1]StateCodeMapping!$A$2:$B$52,2,FALSE)</f>
        <v>46</v>
      </c>
      <c r="E4413">
        <v>64930</v>
      </c>
      <c r="F4413">
        <v>4</v>
      </c>
      <c r="G4413">
        <f t="shared" si="119"/>
        <v>64930</v>
      </c>
    </row>
    <row r="4414" spans="1:7" x14ac:dyDescent="0.3">
      <c r="A4414">
        <v>2010</v>
      </c>
      <c r="B4414" t="str">
        <f t="shared" si="118"/>
        <v>2010.5.46</v>
      </c>
      <c r="C4414" t="s">
        <v>60</v>
      </c>
      <c r="D4414">
        <f>VLOOKUP(C4414,[1]StateCodeMapping!$A$2:$B$52,2,FALSE)</f>
        <v>46</v>
      </c>
      <c r="E4414">
        <v>64930</v>
      </c>
      <c r="F4414">
        <v>5</v>
      </c>
      <c r="G4414">
        <f t="shared" si="119"/>
        <v>75318.8</v>
      </c>
    </row>
    <row r="4415" spans="1:7" x14ac:dyDescent="0.3">
      <c r="A4415">
        <v>2010</v>
      </c>
      <c r="B4415" t="str">
        <f t="shared" si="118"/>
        <v>2010.6.46</v>
      </c>
      <c r="C4415" t="s">
        <v>60</v>
      </c>
      <c r="D4415">
        <f>VLOOKUP(C4415,[1]StateCodeMapping!$A$2:$B$52,2,FALSE)</f>
        <v>46</v>
      </c>
      <c r="E4415">
        <v>64930</v>
      </c>
      <c r="F4415">
        <v>6</v>
      </c>
      <c r="G4415">
        <f t="shared" si="119"/>
        <v>85707.6</v>
      </c>
    </row>
    <row r="4416" spans="1:7" x14ac:dyDescent="0.3">
      <c r="A4416">
        <v>2010</v>
      </c>
      <c r="B4416" t="str">
        <f t="shared" si="118"/>
        <v>2010.7.46</v>
      </c>
      <c r="C4416" t="s">
        <v>60</v>
      </c>
      <c r="D4416">
        <f>VLOOKUP(C4416,[1]StateCodeMapping!$A$2:$B$52,2,FALSE)</f>
        <v>46</v>
      </c>
      <c r="E4416">
        <v>64930</v>
      </c>
      <c r="F4416">
        <v>7</v>
      </c>
      <c r="G4416">
        <f t="shared" si="119"/>
        <v>96096.4</v>
      </c>
    </row>
    <row r="4417" spans="1:7" x14ac:dyDescent="0.3">
      <c r="A4417">
        <v>2010</v>
      </c>
      <c r="B4417" t="str">
        <f t="shared" si="118"/>
        <v>2010.8.46</v>
      </c>
      <c r="C4417" t="s">
        <v>60</v>
      </c>
      <c r="D4417">
        <f>VLOOKUP(C4417,[1]StateCodeMapping!$A$2:$B$52,2,FALSE)</f>
        <v>46</v>
      </c>
      <c r="E4417">
        <v>64930</v>
      </c>
      <c r="F4417">
        <v>8</v>
      </c>
      <c r="G4417">
        <f t="shared" si="119"/>
        <v>106485.20000000001</v>
      </c>
    </row>
    <row r="4418" spans="1:7" x14ac:dyDescent="0.3">
      <c r="A4418">
        <v>2010</v>
      </c>
      <c r="B4418" t="str">
        <f t="shared" ref="B4418:B4481" si="120">A4418&amp;"."&amp;F4418&amp;"."&amp;D4418</f>
        <v>2010.1.47</v>
      </c>
      <c r="C4418" t="s">
        <v>8</v>
      </c>
      <c r="D4418">
        <f>VLOOKUP(C4418,[1]StateCodeMapping!$A$2:$B$52,2,FALSE)</f>
        <v>47</v>
      </c>
      <c r="E4418">
        <v>61581</v>
      </c>
      <c r="F4418">
        <v>1</v>
      </c>
      <c r="G4418">
        <f t="shared" ref="G4418:G4481" si="121">E4418*(0.52+(F4418-1)*0.16)</f>
        <v>32022.120000000003</v>
      </c>
    </row>
    <row r="4419" spans="1:7" x14ac:dyDescent="0.3">
      <c r="A4419">
        <v>2010</v>
      </c>
      <c r="B4419" t="str">
        <f t="shared" si="120"/>
        <v>2010.2.47</v>
      </c>
      <c r="C4419" t="s">
        <v>8</v>
      </c>
      <c r="D4419">
        <f>VLOOKUP(C4419,[1]StateCodeMapping!$A$2:$B$52,2,FALSE)</f>
        <v>47</v>
      </c>
      <c r="E4419">
        <v>61581</v>
      </c>
      <c r="F4419">
        <v>2</v>
      </c>
      <c r="G4419">
        <f t="shared" si="121"/>
        <v>41875.08</v>
      </c>
    </row>
    <row r="4420" spans="1:7" x14ac:dyDescent="0.3">
      <c r="A4420">
        <v>2010</v>
      </c>
      <c r="B4420" t="str">
        <f t="shared" si="120"/>
        <v>2010.3.47</v>
      </c>
      <c r="C4420" t="s">
        <v>8</v>
      </c>
      <c r="D4420">
        <f>VLOOKUP(C4420,[1]StateCodeMapping!$A$2:$B$52,2,FALSE)</f>
        <v>47</v>
      </c>
      <c r="E4420">
        <v>61581</v>
      </c>
      <c r="F4420">
        <v>3</v>
      </c>
      <c r="G4420">
        <f t="shared" si="121"/>
        <v>51728.040000000008</v>
      </c>
    </row>
    <row r="4421" spans="1:7" x14ac:dyDescent="0.3">
      <c r="A4421">
        <v>2010</v>
      </c>
      <c r="B4421" t="str">
        <f t="shared" si="120"/>
        <v>2010.4.47</v>
      </c>
      <c r="C4421" t="s">
        <v>8</v>
      </c>
      <c r="D4421">
        <f>VLOOKUP(C4421,[1]StateCodeMapping!$A$2:$B$52,2,FALSE)</f>
        <v>47</v>
      </c>
      <c r="E4421">
        <v>61581</v>
      </c>
      <c r="F4421">
        <v>4</v>
      </c>
      <c r="G4421">
        <f t="shared" si="121"/>
        <v>61581</v>
      </c>
    </row>
    <row r="4422" spans="1:7" x14ac:dyDescent="0.3">
      <c r="A4422">
        <v>2010</v>
      </c>
      <c r="B4422" t="str">
        <f t="shared" si="120"/>
        <v>2010.5.47</v>
      </c>
      <c r="C4422" t="s">
        <v>8</v>
      </c>
      <c r="D4422">
        <f>VLOOKUP(C4422,[1]StateCodeMapping!$A$2:$B$52,2,FALSE)</f>
        <v>47</v>
      </c>
      <c r="E4422">
        <v>61581</v>
      </c>
      <c r="F4422">
        <v>5</v>
      </c>
      <c r="G4422">
        <f t="shared" si="121"/>
        <v>71433.960000000006</v>
      </c>
    </row>
    <row r="4423" spans="1:7" x14ac:dyDescent="0.3">
      <c r="A4423">
        <v>2010</v>
      </c>
      <c r="B4423" t="str">
        <f t="shared" si="120"/>
        <v>2010.6.47</v>
      </c>
      <c r="C4423" t="s">
        <v>8</v>
      </c>
      <c r="D4423">
        <f>VLOOKUP(C4423,[1]StateCodeMapping!$A$2:$B$52,2,FALSE)</f>
        <v>47</v>
      </c>
      <c r="E4423">
        <v>61581</v>
      </c>
      <c r="F4423">
        <v>6</v>
      </c>
      <c r="G4423">
        <f t="shared" si="121"/>
        <v>81286.92</v>
      </c>
    </row>
    <row r="4424" spans="1:7" x14ac:dyDescent="0.3">
      <c r="A4424">
        <v>2010</v>
      </c>
      <c r="B4424" t="str">
        <f t="shared" si="120"/>
        <v>2010.7.47</v>
      </c>
      <c r="C4424" t="s">
        <v>8</v>
      </c>
      <c r="D4424">
        <f>VLOOKUP(C4424,[1]StateCodeMapping!$A$2:$B$52,2,FALSE)</f>
        <v>47</v>
      </c>
      <c r="E4424">
        <v>61581</v>
      </c>
      <c r="F4424">
        <v>7</v>
      </c>
      <c r="G4424">
        <f t="shared" si="121"/>
        <v>91139.88</v>
      </c>
    </row>
    <row r="4425" spans="1:7" x14ac:dyDescent="0.3">
      <c r="A4425">
        <v>2010</v>
      </c>
      <c r="B4425" t="str">
        <f t="shared" si="120"/>
        <v>2010.8.47</v>
      </c>
      <c r="C4425" t="s">
        <v>8</v>
      </c>
      <c r="D4425">
        <f>VLOOKUP(C4425,[1]StateCodeMapping!$A$2:$B$52,2,FALSE)</f>
        <v>47</v>
      </c>
      <c r="E4425">
        <v>61581</v>
      </c>
      <c r="F4425">
        <v>8</v>
      </c>
      <c r="G4425">
        <f t="shared" si="121"/>
        <v>100992.84000000001</v>
      </c>
    </row>
    <row r="4426" spans="1:7" x14ac:dyDescent="0.3">
      <c r="A4426">
        <v>2010</v>
      </c>
      <c r="B4426" t="str">
        <f t="shared" si="120"/>
        <v>2010.1.48</v>
      </c>
      <c r="C4426" t="s">
        <v>61</v>
      </c>
      <c r="D4426">
        <f>VLOOKUP(C4426,[1]StateCodeMapping!$A$2:$B$52,2,FALSE)</f>
        <v>48</v>
      </c>
      <c r="E4426">
        <v>62358</v>
      </c>
      <c r="F4426">
        <v>1</v>
      </c>
      <c r="G4426">
        <f t="shared" si="121"/>
        <v>32426.16</v>
      </c>
    </row>
    <row r="4427" spans="1:7" x14ac:dyDescent="0.3">
      <c r="A4427">
        <v>2010</v>
      </c>
      <c r="B4427" t="str">
        <f t="shared" si="120"/>
        <v>2010.2.48</v>
      </c>
      <c r="C4427" t="s">
        <v>61</v>
      </c>
      <c r="D4427">
        <f>VLOOKUP(C4427,[1]StateCodeMapping!$A$2:$B$52,2,FALSE)</f>
        <v>48</v>
      </c>
      <c r="E4427">
        <v>62358</v>
      </c>
      <c r="F4427">
        <v>2</v>
      </c>
      <c r="G4427">
        <f t="shared" si="121"/>
        <v>42403.44</v>
      </c>
    </row>
    <row r="4428" spans="1:7" x14ac:dyDescent="0.3">
      <c r="A4428">
        <v>2010</v>
      </c>
      <c r="B4428" t="str">
        <f t="shared" si="120"/>
        <v>2010.3.48</v>
      </c>
      <c r="C4428" t="s">
        <v>61</v>
      </c>
      <c r="D4428">
        <f>VLOOKUP(C4428,[1]StateCodeMapping!$A$2:$B$52,2,FALSE)</f>
        <v>48</v>
      </c>
      <c r="E4428">
        <v>62358</v>
      </c>
      <c r="F4428">
        <v>3</v>
      </c>
      <c r="G4428">
        <f t="shared" si="121"/>
        <v>52380.720000000008</v>
      </c>
    </row>
    <row r="4429" spans="1:7" x14ac:dyDescent="0.3">
      <c r="A4429">
        <v>2010</v>
      </c>
      <c r="B4429" t="str">
        <f t="shared" si="120"/>
        <v>2010.4.48</v>
      </c>
      <c r="C4429" t="s">
        <v>61</v>
      </c>
      <c r="D4429">
        <f>VLOOKUP(C4429,[1]StateCodeMapping!$A$2:$B$52,2,FALSE)</f>
        <v>48</v>
      </c>
      <c r="E4429">
        <v>62358</v>
      </c>
      <c r="F4429">
        <v>4</v>
      </c>
      <c r="G4429">
        <f t="shared" si="121"/>
        <v>62358</v>
      </c>
    </row>
    <row r="4430" spans="1:7" x14ac:dyDescent="0.3">
      <c r="A4430">
        <v>2010</v>
      </c>
      <c r="B4430" t="str">
        <f t="shared" si="120"/>
        <v>2010.5.48</v>
      </c>
      <c r="C4430" t="s">
        <v>61</v>
      </c>
      <c r="D4430">
        <f>VLOOKUP(C4430,[1]StateCodeMapping!$A$2:$B$52,2,FALSE)</f>
        <v>48</v>
      </c>
      <c r="E4430">
        <v>62358</v>
      </c>
      <c r="F4430">
        <v>5</v>
      </c>
      <c r="G4430">
        <f t="shared" si="121"/>
        <v>72335.280000000013</v>
      </c>
    </row>
    <row r="4431" spans="1:7" x14ac:dyDescent="0.3">
      <c r="A4431">
        <v>2010</v>
      </c>
      <c r="B4431" t="str">
        <f t="shared" si="120"/>
        <v>2010.6.48</v>
      </c>
      <c r="C4431" t="s">
        <v>61</v>
      </c>
      <c r="D4431">
        <f>VLOOKUP(C4431,[1]StateCodeMapping!$A$2:$B$52,2,FALSE)</f>
        <v>48</v>
      </c>
      <c r="E4431">
        <v>62358</v>
      </c>
      <c r="F4431">
        <v>6</v>
      </c>
      <c r="G4431">
        <f t="shared" si="121"/>
        <v>82312.56</v>
      </c>
    </row>
    <row r="4432" spans="1:7" x14ac:dyDescent="0.3">
      <c r="A4432">
        <v>2010</v>
      </c>
      <c r="B4432" t="str">
        <f t="shared" si="120"/>
        <v>2010.7.48</v>
      </c>
      <c r="C4432" t="s">
        <v>61</v>
      </c>
      <c r="D4432">
        <f>VLOOKUP(C4432,[1]StateCodeMapping!$A$2:$B$52,2,FALSE)</f>
        <v>48</v>
      </c>
      <c r="E4432">
        <v>62358</v>
      </c>
      <c r="F4432">
        <v>7</v>
      </c>
      <c r="G4432">
        <f t="shared" si="121"/>
        <v>92289.84</v>
      </c>
    </row>
    <row r="4433" spans="1:7" x14ac:dyDescent="0.3">
      <c r="A4433">
        <v>2010</v>
      </c>
      <c r="B4433" t="str">
        <f t="shared" si="120"/>
        <v>2010.8.48</v>
      </c>
      <c r="C4433" t="s">
        <v>61</v>
      </c>
      <c r="D4433">
        <f>VLOOKUP(C4433,[1]StateCodeMapping!$A$2:$B$52,2,FALSE)</f>
        <v>48</v>
      </c>
      <c r="E4433">
        <v>62358</v>
      </c>
      <c r="F4433">
        <v>8</v>
      </c>
      <c r="G4433">
        <f t="shared" si="121"/>
        <v>102267.12000000001</v>
      </c>
    </row>
    <row r="4434" spans="1:7" x14ac:dyDescent="0.3">
      <c r="A4434">
        <v>2010</v>
      </c>
      <c r="B4434" t="str">
        <f t="shared" si="120"/>
        <v>2010.1.49</v>
      </c>
      <c r="C4434" t="s">
        <v>62</v>
      </c>
      <c r="D4434">
        <f>VLOOKUP(C4434,[1]StateCodeMapping!$A$2:$B$52,2,FALSE)</f>
        <v>49</v>
      </c>
      <c r="E4434">
        <v>65460</v>
      </c>
      <c r="F4434">
        <v>1</v>
      </c>
      <c r="G4434">
        <f t="shared" si="121"/>
        <v>34039.200000000004</v>
      </c>
    </row>
    <row r="4435" spans="1:7" x14ac:dyDescent="0.3">
      <c r="A4435">
        <v>2010</v>
      </c>
      <c r="B4435" t="str">
        <f t="shared" si="120"/>
        <v>2010.2.49</v>
      </c>
      <c r="C4435" t="s">
        <v>62</v>
      </c>
      <c r="D4435">
        <f>VLOOKUP(C4435,[1]StateCodeMapping!$A$2:$B$52,2,FALSE)</f>
        <v>49</v>
      </c>
      <c r="E4435">
        <v>65460</v>
      </c>
      <c r="F4435">
        <v>2</v>
      </c>
      <c r="G4435">
        <f t="shared" si="121"/>
        <v>44512.800000000003</v>
      </c>
    </row>
    <row r="4436" spans="1:7" x14ac:dyDescent="0.3">
      <c r="A4436">
        <v>2010</v>
      </c>
      <c r="B4436" t="str">
        <f t="shared" si="120"/>
        <v>2010.3.49</v>
      </c>
      <c r="C4436" t="s">
        <v>62</v>
      </c>
      <c r="D4436">
        <f>VLOOKUP(C4436,[1]StateCodeMapping!$A$2:$B$52,2,FALSE)</f>
        <v>49</v>
      </c>
      <c r="E4436">
        <v>65460</v>
      </c>
      <c r="F4436">
        <v>3</v>
      </c>
      <c r="G4436">
        <f t="shared" si="121"/>
        <v>54986.400000000009</v>
      </c>
    </row>
    <row r="4437" spans="1:7" x14ac:dyDescent="0.3">
      <c r="A4437">
        <v>2010</v>
      </c>
      <c r="B4437" t="str">
        <f t="shared" si="120"/>
        <v>2010.4.49</v>
      </c>
      <c r="C4437" t="s">
        <v>62</v>
      </c>
      <c r="D4437">
        <f>VLOOKUP(C4437,[1]StateCodeMapping!$A$2:$B$52,2,FALSE)</f>
        <v>49</v>
      </c>
      <c r="E4437">
        <v>65460</v>
      </c>
      <c r="F4437">
        <v>4</v>
      </c>
      <c r="G4437">
        <f t="shared" si="121"/>
        <v>65460</v>
      </c>
    </row>
    <row r="4438" spans="1:7" x14ac:dyDescent="0.3">
      <c r="A4438">
        <v>2010</v>
      </c>
      <c r="B4438" t="str">
        <f t="shared" si="120"/>
        <v>2010.5.49</v>
      </c>
      <c r="C4438" t="s">
        <v>62</v>
      </c>
      <c r="D4438">
        <f>VLOOKUP(C4438,[1]StateCodeMapping!$A$2:$B$52,2,FALSE)</f>
        <v>49</v>
      </c>
      <c r="E4438">
        <v>65460</v>
      </c>
      <c r="F4438">
        <v>5</v>
      </c>
      <c r="G4438">
        <f t="shared" si="121"/>
        <v>75933.600000000006</v>
      </c>
    </row>
    <row r="4439" spans="1:7" x14ac:dyDescent="0.3">
      <c r="A4439">
        <v>2010</v>
      </c>
      <c r="B4439" t="str">
        <f t="shared" si="120"/>
        <v>2010.6.49</v>
      </c>
      <c r="C4439" t="s">
        <v>62</v>
      </c>
      <c r="D4439">
        <f>VLOOKUP(C4439,[1]StateCodeMapping!$A$2:$B$52,2,FALSE)</f>
        <v>49</v>
      </c>
      <c r="E4439">
        <v>65460</v>
      </c>
      <c r="F4439">
        <v>6</v>
      </c>
      <c r="G4439">
        <f t="shared" si="121"/>
        <v>86407.2</v>
      </c>
    </row>
    <row r="4440" spans="1:7" x14ac:dyDescent="0.3">
      <c r="A4440">
        <v>2010</v>
      </c>
      <c r="B4440" t="str">
        <f t="shared" si="120"/>
        <v>2010.7.49</v>
      </c>
      <c r="C4440" t="s">
        <v>62</v>
      </c>
      <c r="D4440">
        <f>VLOOKUP(C4440,[1]StateCodeMapping!$A$2:$B$52,2,FALSE)</f>
        <v>49</v>
      </c>
      <c r="E4440">
        <v>65460</v>
      </c>
      <c r="F4440">
        <v>7</v>
      </c>
      <c r="G4440">
        <f t="shared" si="121"/>
        <v>96880.8</v>
      </c>
    </row>
    <row r="4441" spans="1:7" x14ac:dyDescent="0.3">
      <c r="A4441">
        <v>2010</v>
      </c>
      <c r="B4441" t="str">
        <f t="shared" si="120"/>
        <v>2010.8.49</v>
      </c>
      <c r="C4441" t="s">
        <v>62</v>
      </c>
      <c r="D4441">
        <f>VLOOKUP(C4441,[1]StateCodeMapping!$A$2:$B$52,2,FALSE)</f>
        <v>49</v>
      </c>
      <c r="E4441">
        <v>65460</v>
      </c>
      <c r="F4441">
        <v>8</v>
      </c>
      <c r="G4441">
        <f t="shared" si="121"/>
        <v>107354.40000000001</v>
      </c>
    </row>
    <row r="4442" spans="1:7" x14ac:dyDescent="0.3">
      <c r="A4442">
        <v>2010</v>
      </c>
      <c r="B4442" t="str">
        <f t="shared" si="120"/>
        <v>2010.1.50</v>
      </c>
      <c r="C4442" t="s">
        <v>63</v>
      </c>
      <c r="D4442">
        <f>VLOOKUP(C4442,[1]StateCodeMapping!$A$2:$B$52,2,FALSE)</f>
        <v>50</v>
      </c>
      <c r="E4442">
        <v>73550</v>
      </c>
      <c r="F4442">
        <v>1</v>
      </c>
      <c r="G4442">
        <f t="shared" si="121"/>
        <v>38246</v>
      </c>
    </row>
    <row r="4443" spans="1:7" x14ac:dyDescent="0.3">
      <c r="A4443">
        <v>2010</v>
      </c>
      <c r="B4443" t="str">
        <f t="shared" si="120"/>
        <v>2010.2.50</v>
      </c>
      <c r="C4443" t="s">
        <v>63</v>
      </c>
      <c r="D4443">
        <f>VLOOKUP(C4443,[1]StateCodeMapping!$A$2:$B$52,2,FALSE)</f>
        <v>50</v>
      </c>
      <c r="E4443">
        <v>73550</v>
      </c>
      <c r="F4443">
        <v>2</v>
      </c>
      <c r="G4443">
        <f t="shared" si="121"/>
        <v>50014</v>
      </c>
    </row>
    <row r="4444" spans="1:7" x14ac:dyDescent="0.3">
      <c r="A4444">
        <v>2010</v>
      </c>
      <c r="B4444" t="str">
        <f t="shared" si="120"/>
        <v>2010.3.50</v>
      </c>
      <c r="C4444" t="s">
        <v>63</v>
      </c>
      <c r="D4444">
        <f>VLOOKUP(C4444,[1]StateCodeMapping!$A$2:$B$52,2,FALSE)</f>
        <v>50</v>
      </c>
      <c r="E4444">
        <v>73550</v>
      </c>
      <c r="F4444">
        <v>3</v>
      </c>
      <c r="G4444">
        <f t="shared" si="121"/>
        <v>61782.000000000007</v>
      </c>
    </row>
    <row r="4445" spans="1:7" x14ac:dyDescent="0.3">
      <c r="A4445">
        <v>2010</v>
      </c>
      <c r="B4445" t="str">
        <f t="shared" si="120"/>
        <v>2010.4.50</v>
      </c>
      <c r="C4445" t="s">
        <v>63</v>
      </c>
      <c r="D4445">
        <f>VLOOKUP(C4445,[1]StateCodeMapping!$A$2:$B$52,2,FALSE)</f>
        <v>50</v>
      </c>
      <c r="E4445">
        <v>73550</v>
      </c>
      <c r="F4445">
        <v>4</v>
      </c>
      <c r="G4445">
        <f t="shared" si="121"/>
        <v>73550</v>
      </c>
    </row>
    <row r="4446" spans="1:7" x14ac:dyDescent="0.3">
      <c r="A4446">
        <v>2010</v>
      </c>
      <c r="B4446" t="str">
        <f t="shared" si="120"/>
        <v>2010.5.50</v>
      </c>
      <c r="C4446" t="s">
        <v>63</v>
      </c>
      <c r="D4446">
        <f>VLOOKUP(C4446,[1]StateCodeMapping!$A$2:$B$52,2,FALSE)</f>
        <v>50</v>
      </c>
      <c r="E4446">
        <v>73550</v>
      </c>
      <c r="F4446">
        <v>5</v>
      </c>
      <c r="G4446">
        <f t="shared" si="121"/>
        <v>85318.000000000015</v>
      </c>
    </row>
    <row r="4447" spans="1:7" x14ac:dyDescent="0.3">
      <c r="A4447">
        <v>2010</v>
      </c>
      <c r="B4447" t="str">
        <f t="shared" si="120"/>
        <v>2010.6.50</v>
      </c>
      <c r="C4447" t="s">
        <v>63</v>
      </c>
      <c r="D4447">
        <f>VLOOKUP(C4447,[1]StateCodeMapping!$A$2:$B$52,2,FALSE)</f>
        <v>50</v>
      </c>
      <c r="E4447">
        <v>73550</v>
      </c>
      <c r="F4447">
        <v>6</v>
      </c>
      <c r="G4447">
        <f t="shared" si="121"/>
        <v>97086</v>
      </c>
    </row>
    <row r="4448" spans="1:7" x14ac:dyDescent="0.3">
      <c r="A4448">
        <v>2010</v>
      </c>
      <c r="B4448" t="str">
        <f t="shared" si="120"/>
        <v>2010.7.50</v>
      </c>
      <c r="C4448" t="s">
        <v>63</v>
      </c>
      <c r="D4448">
        <f>VLOOKUP(C4448,[1]StateCodeMapping!$A$2:$B$52,2,FALSE)</f>
        <v>50</v>
      </c>
      <c r="E4448">
        <v>73550</v>
      </c>
      <c r="F4448">
        <v>7</v>
      </c>
      <c r="G4448">
        <f t="shared" si="121"/>
        <v>108854</v>
      </c>
    </row>
    <row r="4449" spans="1:7" x14ac:dyDescent="0.3">
      <c r="A4449">
        <v>2010</v>
      </c>
      <c r="B4449" t="str">
        <f t="shared" si="120"/>
        <v>2010.8.50</v>
      </c>
      <c r="C4449" t="s">
        <v>63</v>
      </c>
      <c r="D4449">
        <f>VLOOKUP(C4449,[1]StateCodeMapping!$A$2:$B$52,2,FALSE)</f>
        <v>50</v>
      </c>
      <c r="E4449">
        <v>73550</v>
      </c>
      <c r="F4449">
        <v>8</v>
      </c>
      <c r="G4449">
        <f t="shared" si="121"/>
        <v>120622.00000000001</v>
      </c>
    </row>
    <row r="4450" spans="1:7" x14ac:dyDescent="0.3">
      <c r="A4450">
        <v>2010</v>
      </c>
      <c r="B4450" t="str">
        <f t="shared" si="120"/>
        <v>2010.1.51</v>
      </c>
      <c r="C4450" t="s">
        <v>64</v>
      </c>
      <c r="D4450">
        <f>VLOOKUP(C4450,[1]StateCodeMapping!$A$2:$B$52,2,FALSE)</f>
        <v>51</v>
      </c>
      <c r="E4450">
        <v>81919</v>
      </c>
      <c r="F4450">
        <v>1</v>
      </c>
      <c r="G4450">
        <f t="shared" si="121"/>
        <v>42597.880000000005</v>
      </c>
    </row>
    <row r="4451" spans="1:7" x14ac:dyDescent="0.3">
      <c r="A4451">
        <v>2010</v>
      </c>
      <c r="B4451" t="str">
        <f t="shared" si="120"/>
        <v>2010.2.51</v>
      </c>
      <c r="C4451" t="s">
        <v>64</v>
      </c>
      <c r="D4451">
        <f>VLOOKUP(C4451,[1]StateCodeMapping!$A$2:$B$52,2,FALSE)</f>
        <v>51</v>
      </c>
      <c r="E4451">
        <v>81919</v>
      </c>
      <c r="F4451">
        <v>2</v>
      </c>
      <c r="G4451">
        <f t="shared" si="121"/>
        <v>55704.920000000006</v>
      </c>
    </row>
    <row r="4452" spans="1:7" x14ac:dyDescent="0.3">
      <c r="A4452">
        <v>2010</v>
      </c>
      <c r="B4452" t="str">
        <f t="shared" si="120"/>
        <v>2010.3.51</v>
      </c>
      <c r="C4452" t="s">
        <v>64</v>
      </c>
      <c r="D4452">
        <f>VLOOKUP(C4452,[1]StateCodeMapping!$A$2:$B$52,2,FALSE)</f>
        <v>51</v>
      </c>
      <c r="E4452">
        <v>81919</v>
      </c>
      <c r="F4452">
        <v>3</v>
      </c>
      <c r="G4452">
        <f t="shared" si="121"/>
        <v>68811.960000000006</v>
      </c>
    </row>
    <row r="4453" spans="1:7" x14ac:dyDescent="0.3">
      <c r="A4453">
        <v>2010</v>
      </c>
      <c r="B4453" t="str">
        <f t="shared" si="120"/>
        <v>2010.4.51</v>
      </c>
      <c r="C4453" t="s">
        <v>64</v>
      </c>
      <c r="D4453">
        <f>VLOOKUP(C4453,[1]StateCodeMapping!$A$2:$B$52,2,FALSE)</f>
        <v>51</v>
      </c>
      <c r="E4453">
        <v>81919</v>
      </c>
      <c r="F4453">
        <v>4</v>
      </c>
      <c r="G4453">
        <f t="shared" si="121"/>
        <v>81919</v>
      </c>
    </row>
    <row r="4454" spans="1:7" x14ac:dyDescent="0.3">
      <c r="A4454">
        <v>2010</v>
      </c>
      <c r="B4454" t="str">
        <f t="shared" si="120"/>
        <v>2010.5.51</v>
      </c>
      <c r="C4454" t="s">
        <v>64</v>
      </c>
      <c r="D4454">
        <f>VLOOKUP(C4454,[1]StateCodeMapping!$A$2:$B$52,2,FALSE)</f>
        <v>51</v>
      </c>
      <c r="E4454">
        <v>81919</v>
      </c>
      <c r="F4454">
        <v>5</v>
      </c>
      <c r="G4454">
        <f t="shared" si="121"/>
        <v>95026.040000000008</v>
      </c>
    </row>
    <row r="4455" spans="1:7" x14ac:dyDescent="0.3">
      <c r="A4455">
        <v>2010</v>
      </c>
      <c r="B4455" t="str">
        <f t="shared" si="120"/>
        <v>2010.6.51</v>
      </c>
      <c r="C4455" t="s">
        <v>64</v>
      </c>
      <c r="D4455">
        <f>VLOOKUP(C4455,[1]StateCodeMapping!$A$2:$B$52,2,FALSE)</f>
        <v>51</v>
      </c>
      <c r="E4455">
        <v>81919</v>
      </c>
      <c r="F4455">
        <v>6</v>
      </c>
      <c r="G4455">
        <f t="shared" si="121"/>
        <v>108133.08</v>
      </c>
    </row>
    <row r="4456" spans="1:7" x14ac:dyDescent="0.3">
      <c r="A4456">
        <v>2010</v>
      </c>
      <c r="B4456" t="str">
        <f t="shared" si="120"/>
        <v>2010.7.51</v>
      </c>
      <c r="C4456" t="s">
        <v>64</v>
      </c>
      <c r="D4456">
        <f>VLOOKUP(C4456,[1]StateCodeMapping!$A$2:$B$52,2,FALSE)</f>
        <v>51</v>
      </c>
      <c r="E4456">
        <v>81919</v>
      </c>
      <c r="F4456">
        <v>7</v>
      </c>
      <c r="G4456">
        <f t="shared" si="121"/>
        <v>121240.12</v>
      </c>
    </row>
    <row r="4457" spans="1:7" x14ac:dyDescent="0.3">
      <c r="A4457">
        <v>2010</v>
      </c>
      <c r="B4457" t="str">
        <f t="shared" si="120"/>
        <v>2010.8.51</v>
      </c>
      <c r="C4457" t="s">
        <v>64</v>
      </c>
      <c r="D4457">
        <f>VLOOKUP(C4457,[1]StateCodeMapping!$A$2:$B$52,2,FALSE)</f>
        <v>51</v>
      </c>
      <c r="E4457">
        <v>81919</v>
      </c>
      <c r="F4457">
        <v>8</v>
      </c>
      <c r="G4457">
        <f t="shared" si="121"/>
        <v>134347.16</v>
      </c>
    </row>
    <row r="4458" spans="1:7" x14ac:dyDescent="0.3">
      <c r="A4458">
        <v>2010</v>
      </c>
      <c r="B4458" t="str">
        <f t="shared" si="120"/>
        <v>2010.1.53</v>
      </c>
      <c r="C4458" t="s">
        <v>65</v>
      </c>
      <c r="D4458">
        <f>VLOOKUP(C4458,[1]StateCodeMapping!$A$2:$B$52,2,FALSE)</f>
        <v>53</v>
      </c>
      <c r="E4458">
        <v>77676</v>
      </c>
      <c r="F4458">
        <v>1</v>
      </c>
      <c r="G4458">
        <f t="shared" si="121"/>
        <v>40391.520000000004</v>
      </c>
    </row>
    <row r="4459" spans="1:7" x14ac:dyDescent="0.3">
      <c r="A4459">
        <v>2010</v>
      </c>
      <c r="B4459" t="str">
        <f t="shared" si="120"/>
        <v>2010.2.53</v>
      </c>
      <c r="C4459" t="s">
        <v>65</v>
      </c>
      <c r="D4459">
        <f>VLOOKUP(C4459,[1]StateCodeMapping!$A$2:$B$52,2,FALSE)</f>
        <v>53</v>
      </c>
      <c r="E4459">
        <v>77676</v>
      </c>
      <c r="F4459">
        <v>2</v>
      </c>
      <c r="G4459">
        <f t="shared" si="121"/>
        <v>52819.68</v>
      </c>
    </row>
    <row r="4460" spans="1:7" x14ac:dyDescent="0.3">
      <c r="A4460">
        <v>2010</v>
      </c>
      <c r="B4460" t="str">
        <f t="shared" si="120"/>
        <v>2010.3.53</v>
      </c>
      <c r="C4460" t="s">
        <v>65</v>
      </c>
      <c r="D4460">
        <f>VLOOKUP(C4460,[1]StateCodeMapping!$A$2:$B$52,2,FALSE)</f>
        <v>53</v>
      </c>
      <c r="E4460">
        <v>77676</v>
      </c>
      <c r="F4460">
        <v>3</v>
      </c>
      <c r="G4460">
        <f t="shared" si="121"/>
        <v>65247.840000000004</v>
      </c>
    </row>
    <row r="4461" spans="1:7" x14ac:dyDescent="0.3">
      <c r="A4461">
        <v>2010</v>
      </c>
      <c r="B4461" t="str">
        <f t="shared" si="120"/>
        <v>2010.4.53</v>
      </c>
      <c r="C4461" t="s">
        <v>65</v>
      </c>
      <c r="D4461">
        <f>VLOOKUP(C4461,[1]StateCodeMapping!$A$2:$B$52,2,FALSE)</f>
        <v>53</v>
      </c>
      <c r="E4461">
        <v>77676</v>
      </c>
      <c r="F4461">
        <v>4</v>
      </c>
      <c r="G4461">
        <f t="shared" si="121"/>
        <v>77676</v>
      </c>
    </row>
    <row r="4462" spans="1:7" x14ac:dyDescent="0.3">
      <c r="A4462">
        <v>2010</v>
      </c>
      <c r="B4462" t="str">
        <f t="shared" si="120"/>
        <v>2010.5.53</v>
      </c>
      <c r="C4462" t="s">
        <v>65</v>
      </c>
      <c r="D4462">
        <f>VLOOKUP(C4462,[1]StateCodeMapping!$A$2:$B$52,2,FALSE)</f>
        <v>53</v>
      </c>
      <c r="E4462">
        <v>77676</v>
      </c>
      <c r="F4462">
        <v>5</v>
      </c>
      <c r="G4462">
        <f t="shared" si="121"/>
        <v>90104.160000000018</v>
      </c>
    </row>
    <row r="4463" spans="1:7" x14ac:dyDescent="0.3">
      <c r="A4463">
        <v>2010</v>
      </c>
      <c r="B4463" t="str">
        <f t="shared" si="120"/>
        <v>2010.6.53</v>
      </c>
      <c r="C4463" t="s">
        <v>65</v>
      </c>
      <c r="D4463">
        <f>VLOOKUP(C4463,[1]StateCodeMapping!$A$2:$B$52,2,FALSE)</f>
        <v>53</v>
      </c>
      <c r="E4463">
        <v>77676</v>
      </c>
      <c r="F4463">
        <v>6</v>
      </c>
      <c r="G4463">
        <f t="shared" si="121"/>
        <v>102532.32</v>
      </c>
    </row>
    <row r="4464" spans="1:7" x14ac:dyDescent="0.3">
      <c r="A4464">
        <v>2010</v>
      </c>
      <c r="B4464" t="str">
        <f t="shared" si="120"/>
        <v>2010.7.53</v>
      </c>
      <c r="C4464" t="s">
        <v>65</v>
      </c>
      <c r="D4464">
        <f>VLOOKUP(C4464,[1]StateCodeMapping!$A$2:$B$52,2,FALSE)</f>
        <v>53</v>
      </c>
      <c r="E4464">
        <v>77676</v>
      </c>
      <c r="F4464">
        <v>7</v>
      </c>
      <c r="G4464">
        <f t="shared" si="121"/>
        <v>114960.48</v>
      </c>
    </row>
    <row r="4465" spans="1:7" x14ac:dyDescent="0.3">
      <c r="A4465">
        <v>2010</v>
      </c>
      <c r="B4465" t="str">
        <f t="shared" si="120"/>
        <v>2010.8.53</v>
      </c>
      <c r="C4465" t="s">
        <v>65</v>
      </c>
      <c r="D4465">
        <f>VLOOKUP(C4465,[1]StateCodeMapping!$A$2:$B$52,2,FALSE)</f>
        <v>53</v>
      </c>
      <c r="E4465">
        <v>77676</v>
      </c>
      <c r="F4465">
        <v>8</v>
      </c>
      <c r="G4465">
        <f t="shared" si="121"/>
        <v>127388.64000000001</v>
      </c>
    </row>
    <row r="4466" spans="1:7" x14ac:dyDescent="0.3">
      <c r="A4466">
        <v>2010</v>
      </c>
      <c r="B4466" t="str">
        <f t="shared" si="120"/>
        <v>2010.1.54</v>
      </c>
      <c r="C4466" t="s">
        <v>66</v>
      </c>
      <c r="D4466">
        <f>VLOOKUP(C4466,[1]StateCodeMapping!$A$2:$B$52,2,FALSE)</f>
        <v>54</v>
      </c>
      <c r="E4466">
        <v>56430</v>
      </c>
      <c r="F4466">
        <v>1</v>
      </c>
      <c r="G4466">
        <f t="shared" si="121"/>
        <v>29343.600000000002</v>
      </c>
    </row>
    <row r="4467" spans="1:7" x14ac:dyDescent="0.3">
      <c r="A4467">
        <v>2010</v>
      </c>
      <c r="B4467" t="str">
        <f t="shared" si="120"/>
        <v>2010.2.54</v>
      </c>
      <c r="C4467" t="s">
        <v>66</v>
      </c>
      <c r="D4467">
        <f>VLOOKUP(C4467,[1]StateCodeMapping!$A$2:$B$52,2,FALSE)</f>
        <v>54</v>
      </c>
      <c r="E4467">
        <v>56430</v>
      </c>
      <c r="F4467">
        <v>2</v>
      </c>
      <c r="G4467">
        <f t="shared" si="121"/>
        <v>38372.400000000001</v>
      </c>
    </row>
    <row r="4468" spans="1:7" x14ac:dyDescent="0.3">
      <c r="A4468">
        <v>2010</v>
      </c>
      <c r="B4468" t="str">
        <f t="shared" si="120"/>
        <v>2010.3.54</v>
      </c>
      <c r="C4468" t="s">
        <v>66</v>
      </c>
      <c r="D4468">
        <f>VLOOKUP(C4468,[1]StateCodeMapping!$A$2:$B$52,2,FALSE)</f>
        <v>54</v>
      </c>
      <c r="E4468">
        <v>56430</v>
      </c>
      <c r="F4468">
        <v>3</v>
      </c>
      <c r="G4468">
        <f t="shared" si="121"/>
        <v>47401.200000000004</v>
      </c>
    </row>
    <row r="4469" spans="1:7" x14ac:dyDescent="0.3">
      <c r="A4469">
        <v>2010</v>
      </c>
      <c r="B4469" t="str">
        <f t="shared" si="120"/>
        <v>2010.4.54</v>
      </c>
      <c r="C4469" t="s">
        <v>66</v>
      </c>
      <c r="D4469">
        <f>VLOOKUP(C4469,[1]StateCodeMapping!$A$2:$B$52,2,FALSE)</f>
        <v>54</v>
      </c>
      <c r="E4469">
        <v>56430</v>
      </c>
      <c r="F4469">
        <v>4</v>
      </c>
      <c r="G4469">
        <f t="shared" si="121"/>
        <v>56430</v>
      </c>
    </row>
    <row r="4470" spans="1:7" x14ac:dyDescent="0.3">
      <c r="A4470">
        <v>2010</v>
      </c>
      <c r="B4470" t="str">
        <f t="shared" si="120"/>
        <v>2010.5.54</v>
      </c>
      <c r="C4470" t="s">
        <v>66</v>
      </c>
      <c r="D4470">
        <f>VLOOKUP(C4470,[1]StateCodeMapping!$A$2:$B$52,2,FALSE)</f>
        <v>54</v>
      </c>
      <c r="E4470">
        <v>56430</v>
      </c>
      <c r="F4470">
        <v>5</v>
      </c>
      <c r="G4470">
        <f t="shared" si="121"/>
        <v>65458.80000000001</v>
      </c>
    </row>
    <row r="4471" spans="1:7" x14ac:dyDescent="0.3">
      <c r="A4471">
        <v>2010</v>
      </c>
      <c r="B4471" t="str">
        <f t="shared" si="120"/>
        <v>2010.6.54</v>
      </c>
      <c r="C4471" t="s">
        <v>66</v>
      </c>
      <c r="D4471">
        <f>VLOOKUP(C4471,[1]StateCodeMapping!$A$2:$B$52,2,FALSE)</f>
        <v>54</v>
      </c>
      <c r="E4471">
        <v>56430</v>
      </c>
      <c r="F4471">
        <v>6</v>
      </c>
      <c r="G4471">
        <f t="shared" si="121"/>
        <v>74487.600000000006</v>
      </c>
    </row>
    <row r="4472" spans="1:7" x14ac:dyDescent="0.3">
      <c r="A4472">
        <v>2010</v>
      </c>
      <c r="B4472" t="str">
        <f t="shared" si="120"/>
        <v>2010.7.54</v>
      </c>
      <c r="C4472" t="s">
        <v>66</v>
      </c>
      <c r="D4472">
        <f>VLOOKUP(C4472,[1]StateCodeMapping!$A$2:$B$52,2,FALSE)</f>
        <v>54</v>
      </c>
      <c r="E4472">
        <v>56430</v>
      </c>
      <c r="F4472">
        <v>7</v>
      </c>
      <c r="G4472">
        <f t="shared" si="121"/>
        <v>83516.399999999994</v>
      </c>
    </row>
    <row r="4473" spans="1:7" x14ac:dyDescent="0.3">
      <c r="A4473">
        <v>2010</v>
      </c>
      <c r="B4473" t="str">
        <f t="shared" si="120"/>
        <v>2010.8.54</v>
      </c>
      <c r="C4473" t="s">
        <v>66</v>
      </c>
      <c r="D4473">
        <f>VLOOKUP(C4473,[1]StateCodeMapping!$A$2:$B$52,2,FALSE)</f>
        <v>54</v>
      </c>
      <c r="E4473">
        <v>56430</v>
      </c>
      <c r="F4473">
        <v>8</v>
      </c>
      <c r="G4473">
        <f t="shared" si="121"/>
        <v>92545.200000000012</v>
      </c>
    </row>
    <row r="4474" spans="1:7" x14ac:dyDescent="0.3">
      <c r="A4474">
        <v>2010</v>
      </c>
      <c r="B4474" t="str">
        <f t="shared" si="120"/>
        <v>2010.1.55</v>
      </c>
      <c r="C4474" t="s">
        <v>67</v>
      </c>
      <c r="D4474">
        <f>VLOOKUP(C4474,[1]StateCodeMapping!$A$2:$B$52,2,FALSE)</f>
        <v>55</v>
      </c>
      <c r="E4474">
        <v>75111</v>
      </c>
      <c r="F4474">
        <v>1</v>
      </c>
      <c r="G4474">
        <f t="shared" si="121"/>
        <v>39057.72</v>
      </c>
    </row>
    <row r="4475" spans="1:7" x14ac:dyDescent="0.3">
      <c r="A4475">
        <v>2010</v>
      </c>
      <c r="B4475" t="str">
        <f t="shared" si="120"/>
        <v>2010.2.55</v>
      </c>
      <c r="C4475" t="s">
        <v>67</v>
      </c>
      <c r="D4475">
        <f>VLOOKUP(C4475,[1]StateCodeMapping!$A$2:$B$52,2,FALSE)</f>
        <v>55</v>
      </c>
      <c r="E4475">
        <v>75111</v>
      </c>
      <c r="F4475">
        <v>2</v>
      </c>
      <c r="G4475">
        <f t="shared" si="121"/>
        <v>51075.48</v>
      </c>
    </row>
    <row r="4476" spans="1:7" x14ac:dyDescent="0.3">
      <c r="A4476">
        <v>2010</v>
      </c>
      <c r="B4476" t="str">
        <f t="shared" si="120"/>
        <v>2010.3.55</v>
      </c>
      <c r="C4476" t="s">
        <v>67</v>
      </c>
      <c r="D4476">
        <f>VLOOKUP(C4476,[1]StateCodeMapping!$A$2:$B$52,2,FALSE)</f>
        <v>55</v>
      </c>
      <c r="E4476">
        <v>75111</v>
      </c>
      <c r="F4476">
        <v>3</v>
      </c>
      <c r="G4476">
        <f t="shared" si="121"/>
        <v>63093.240000000005</v>
      </c>
    </row>
    <row r="4477" spans="1:7" x14ac:dyDescent="0.3">
      <c r="A4477">
        <v>2010</v>
      </c>
      <c r="B4477" t="str">
        <f t="shared" si="120"/>
        <v>2010.4.55</v>
      </c>
      <c r="C4477" t="s">
        <v>67</v>
      </c>
      <c r="D4477">
        <f>VLOOKUP(C4477,[1]StateCodeMapping!$A$2:$B$52,2,FALSE)</f>
        <v>55</v>
      </c>
      <c r="E4477">
        <v>75111</v>
      </c>
      <c r="F4477">
        <v>4</v>
      </c>
      <c r="G4477">
        <f t="shared" si="121"/>
        <v>75111</v>
      </c>
    </row>
    <row r="4478" spans="1:7" x14ac:dyDescent="0.3">
      <c r="A4478">
        <v>2010</v>
      </c>
      <c r="B4478" t="str">
        <f t="shared" si="120"/>
        <v>2010.5.55</v>
      </c>
      <c r="C4478" t="s">
        <v>67</v>
      </c>
      <c r="D4478">
        <f>VLOOKUP(C4478,[1]StateCodeMapping!$A$2:$B$52,2,FALSE)</f>
        <v>55</v>
      </c>
      <c r="E4478">
        <v>75111</v>
      </c>
      <c r="F4478">
        <v>5</v>
      </c>
      <c r="G4478">
        <f t="shared" si="121"/>
        <v>87128.760000000009</v>
      </c>
    </row>
    <row r="4479" spans="1:7" x14ac:dyDescent="0.3">
      <c r="A4479">
        <v>2010</v>
      </c>
      <c r="B4479" t="str">
        <f t="shared" si="120"/>
        <v>2010.6.55</v>
      </c>
      <c r="C4479" t="s">
        <v>67</v>
      </c>
      <c r="D4479">
        <f>VLOOKUP(C4479,[1]StateCodeMapping!$A$2:$B$52,2,FALSE)</f>
        <v>55</v>
      </c>
      <c r="E4479">
        <v>75111</v>
      </c>
      <c r="F4479">
        <v>6</v>
      </c>
      <c r="G4479">
        <f t="shared" si="121"/>
        <v>99146.52</v>
      </c>
    </row>
    <row r="4480" spans="1:7" x14ac:dyDescent="0.3">
      <c r="A4480">
        <v>2010</v>
      </c>
      <c r="B4480" t="str">
        <f t="shared" si="120"/>
        <v>2010.7.55</v>
      </c>
      <c r="C4480" t="s">
        <v>67</v>
      </c>
      <c r="D4480">
        <f>VLOOKUP(C4480,[1]StateCodeMapping!$A$2:$B$52,2,FALSE)</f>
        <v>55</v>
      </c>
      <c r="E4480">
        <v>75111</v>
      </c>
      <c r="F4480">
        <v>7</v>
      </c>
      <c r="G4480">
        <f t="shared" si="121"/>
        <v>111164.28</v>
      </c>
    </row>
    <row r="4481" spans="1:7" x14ac:dyDescent="0.3">
      <c r="A4481">
        <v>2010</v>
      </c>
      <c r="B4481" t="str">
        <f t="shared" si="120"/>
        <v>2010.8.55</v>
      </c>
      <c r="C4481" t="s">
        <v>67</v>
      </c>
      <c r="D4481">
        <f>VLOOKUP(C4481,[1]StateCodeMapping!$A$2:$B$52,2,FALSE)</f>
        <v>55</v>
      </c>
      <c r="E4481">
        <v>75111</v>
      </c>
      <c r="F4481">
        <v>8</v>
      </c>
      <c r="G4481">
        <f t="shared" si="121"/>
        <v>123182.04000000001</v>
      </c>
    </row>
    <row r="4482" spans="1:7" x14ac:dyDescent="0.3">
      <c r="A4482">
        <v>2010</v>
      </c>
      <c r="B4482" t="str">
        <f t="shared" ref="B4482:B4489" si="122">A4482&amp;"."&amp;F4482&amp;"."&amp;D4482</f>
        <v>2010.1.56</v>
      </c>
      <c r="C4482" t="s">
        <v>68</v>
      </c>
      <c r="D4482">
        <f>VLOOKUP(C4482,[1]StateCodeMapping!$A$2:$B$52,2,FALSE)</f>
        <v>56</v>
      </c>
      <c r="E4482">
        <v>72788</v>
      </c>
      <c r="F4482">
        <v>1</v>
      </c>
      <c r="G4482">
        <f t="shared" ref="G4482:G4489" si="123">E4482*(0.52+(F4482-1)*0.16)</f>
        <v>37849.760000000002</v>
      </c>
    </row>
    <row r="4483" spans="1:7" x14ac:dyDescent="0.3">
      <c r="A4483">
        <v>2010</v>
      </c>
      <c r="B4483" t="str">
        <f t="shared" si="122"/>
        <v>2010.2.56</v>
      </c>
      <c r="C4483" t="s">
        <v>68</v>
      </c>
      <c r="D4483">
        <f>VLOOKUP(C4483,[1]StateCodeMapping!$A$2:$B$52,2,FALSE)</f>
        <v>56</v>
      </c>
      <c r="E4483">
        <v>72788</v>
      </c>
      <c r="F4483">
        <v>2</v>
      </c>
      <c r="G4483">
        <f t="shared" si="123"/>
        <v>49495.840000000004</v>
      </c>
    </row>
    <row r="4484" spans="1:7" x14ac:dyDescent="0.3">
      <c r="A4484">
        <v>2010</v>
      </c>
      <c r="B4484" t="str">
        <f t="shared" si="122"/>
        <v>2010.3.56</v>
      </c>
      <c r="C4484" t="s">
        <v>68</v>
      </c>
      <c r="D4484">
        <f>VLOOKUP(C4484,[1]StateCodeMapping!$A$2:$B$52,2,FALSE)</f>
        <v>56</v>
      </c>
      <c r="E4484">
        <v>72788</v>
      </c>
      <c r="F4484">
        <v>3</v>
      </c>
      <c r="G4484">
        <f t="shared" si="123"/>
        <v>61141.920000000006</v>
      </c>
    </row>
    <row r="4485" spans="1:7" x14ac:dyDescent="0.3">
      <c r="A4485">
        <v>2010</v>
      </c>
      <c r="B4485" t="str">
        <f t="shared" si="122"/>
        <v>2010.4.56</v>
      </c>
      <c r="C4485" t="s">
        <v>68</v>
      </c>
      <c r="D4485">
        <f>VLOOKUP(C4485,[1]StateCodeMapping!$A$2:$B$52,2,FALSE)</f>
        <v>56</v>
      </c>
      <c r="E4485">
        <v>72788</v>
      </c>
      <c r="F4485">
        <v>4</v>
      </c>
      <c r="G4485">
        <f t="shared" si="123"/>
        <v>72788</v>
      </c>
    </row>
    <row r="4486" spans="1:7" x14ac:dyDescent="0.3">
      <c r="A4486">
        <v>2010</v>
      </c>
      <c r="B4486" t="str">
        <f t="shared" si="122"/>
        <v>2010.5.56</v>
      </c>
      <c r="C4486" t="s">
        <v>68</v>
      </c>
      <c r="D4486">
        <f>VLOOKUP(C4486,[1]StateCodeMapping!$A$2:$B$52,2,FALSE)</f>
        <v>56</v>
      </c>
      <c r="E4486">
        <v>72788</v>
      </c>
      <c r="F4486">
        <v>5</v>
      </c>
      <c r="G4486">
        <f t="shared" si="123"/>
        <v>84434.080000000016</v>
      </c>
    </row>
    <row r="4487" spans="1:7" x14ac:dyDescent="0.3">
      <c r="A4487">
        <v>2010</v>
      </c>
      <c r="B4487" t="str">
        <f t="shared" si="122"/>
        <v>2010.6.56</v>
      </c>
      <c r="C4487" t="s">
        <v>68</v>
      </c>
      <c r="D4487">
        <f>VLOOKUP(C4487,[1]StateCodeMapping!$A$2:$B$52,2,FALSE)</f>
        <v>56</v>
      </c>
      <c r="E4487">
        <v>72788</v>
      </c>
      <c r="F4487">
        <v>6</v>
      </c>
      <c r="G4487">
        <f t="shared" si="123"/>
        <v>96080.16</v>
      </c>
    </row>
    <row r="4488" spans="1:7" x14ac:dyDescent="0.3">
      <c r="A4488">
        <v>2010</v>
      </c>
      <c r="B4488" t="str">
        <f t="shared" si="122"/>
        <v>2010.7.56</v>
      </c>
      <c r="C4488" t="s">
        <v>68</v>
      </c>
      <c r="D4488">
        <f>VLOOKUP(C4488,[1]StateCodeMapping!$A$2:$B$52,2,FALSE)</f>
        <v>56</v>
      </c>
      <c r="E4488">
        <v>72788</v>
      </c>
      <c r="F4488">
        <v>7</v>
      </c>
      <c r="G4488">
        <f t="shared" si="123"/>
        <v>107726.24</v>
      </c>
    </row>
    <row r="4489" spans="1:7" x14ac:dyDescent="0.3">
      <c r="A4489">
        <v>2010</v>
      </c>
      <c r="B4489" t="str">
        <f t="shared" si="122"/>
        <v>2010.8.56</v>
      </c>
      <c r="C4489" t="s">
        <v>68</v>
      </c>
      <c r="D4489">
        <f>VLOOKUP(C4489,[1]StateCodeMapping!$A$2:$B$52,2,FALSE)</f>
        <v>56</v>
      </c>
      <c r="E4489">
        <v>72788</v>
      </c>
      <c r="F4489">
        <v>8</v>
      </c>
      <c r="G4489">
        <f t="shared" si="123"/>
        <v>119372.32</v>
      </c>
    </row>
  </sheetData>
  <hyperlinks>
    <hyperlink ref="O4" r:id="rId1" xr:uid="{00000000-0004-0000-0200-000000000000}"/>
    <hyperlink ref="O2" r:id="rId2" xr:uid="{00000000-0004-0000-0200-000001000000}"/>
    <hyperlink ref="O1" r:id="rId3" xr:uid="{00000000-0004-0000-0200-000002000000}"/>
    <hyperlink ref="O16" r:id="rId4" xr:uid="{00000000-0004-0000-0200-000003000000}"/>
    <hyperlink ref="V2" r:id="rId5" xr:uid="{00000000-0004-0000-0200-000004000000}"/>
  </hyperlinks>
  <pageMargins left="0.7" right="0.7" top="0.75" bottom="0.75" header="0.3" footer="0.3"/>
  <pageSetup orientation="portrait" r:id="rId6"/>
  <headerFooter>
    <oddHeader>&amp;L&amp;"Calibri"&amp;11&amp;K000000NONCONFIDENTIAL // EXTERNAL&amp;1#_x000D_&amp;"Calibri"&amp;11&amp;K000000</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TANF_new rules</vt:lpstr>
      <vt:lpstr>TANF</vt:lpstr>
      <vt:lpstr>old tanf rules</vt:lpstr>
      <vt:lpstr>FPL</vt:lpstr>
      <vt:lpstr>SMI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Ellie Terry</dc:creator>
  <cp:lastModifiedBy>Austin McTier</cp:lastModifiedBy>
  <dcterms:created xsi:type="dcterms:W3CDTF">2021-02-26T16:07:02Z</dcterms:created>
  <dcterms:modified xsi:type="dcterms:W3CDTF">2022-10-24T23:49:48Z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1c2f0d-b3ff-4d77-9838-7b0e82bdd7ab_Enabled">
    <vt:lpwstr>true</vt:lpwstr>
  </property>
  <property fmtid="{D5CDD505-2E9C-101B-9397-08002B2CF9AE}" pid="3" name="MSIP_Label_b51c2f0d-b3ff-4d77-9838-7b0e82bdd7ab_SetDate">
    <vt:lpwstr>2022-10-24T23:49:48Z</vt:lpwstr>
  </property>
  <property fmtid="{D5CDD505-2E9C-101B-9397-08002B2CF9AE}" pid="4" name="MSIP_Label_b51c2f0d-b3ff-4d77-9838-7b0e82bdd7ab_Method">
    <vt:lpwstr>Privileged</vt:lpwstr>
  </property>
  <property fmtid="{D5CDD505-2E9C-101B-9397-08002B2CF9AE}" pid="5" name="MSIP_Label_b51c2f0d-b3ff-4d77-9838-7b0e82bdd7ab_Name">
    <vt:lpwstr>b51c2f0d-b3ff-4d77-9838-7b0e82bdd7ab</vt:lpwstr>
  </property>
  <property fmtid="{D5CDD505-2E9C-101B-9397-08002B2CF9AE}" pid="6" name="MSIP_Label_b51c2f0d-b3ff-4d77-9838-7b0e82bdd7ab_SiteId">
    <vt:lpwstr>b397c653-5b19-463f-b9fc-af658ded9128</vt:lpwstr>
  </property>
  <property fmtid="{D5CDD505-2E9C-101B-9397-08002B2CF9AE}" pid="7" name="MSIP_Label_b51c2f0d-b3ff-4d77-9838-7b0e82bdd7ab_ActionId">
    <vt:lpwstr>716046a9-cbeb-4f33-a9fa-b9a4ea400995</vt:lpwstr>
  </property>
  <property fmtid="{D5CDD505-2E9C-101B-9397-08002B2CF9AE}" pid="8" name="MSIP_Label_b51c2f0d-b3ff-4d77-9838-7b0e82bdd7ab_ContentBits">
    <vt:lpwstr>1</vt:lpwstr>
  </property>
</Properties>
</file>