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purdue0-my.sharepoint.com/personal/singlat_purdue_edu/Documents/Desktop/Purdue academics/Research s23/"/>
    </mc:Choice>
  </mc:AlternateContent>
  <xr:revisionPtr revIDLastSave="55" documentId="8_{ABD23E38-5C89-4853-BCC9-698B7B37EFFF}" xr6:coauthVersionLast="47" xr6:coauthVersionMax="47" xr10:uidLastSave="{64B310F0-D14F-4D90-9E19-85EA6E70924E}"/>
  <bookViews>
    <workbookView xWindow="-120" yWindow="-120" windowWidth="29040" windowHeight="16440" tabRatio="828" activeTab="2" xr2:uid="{00000000-000D-0000-FFFF-FFFF00000000}"/>
  </bookViews>
  <sheets>
    <sheet name="GPT analysis" sheetId="4" r:id="rId1"/>
    <sheet name="GPT- Article review (Type)" sheetId="5" r:id="rId2"/>
    <sheet name="Bard analysis" sheetId="2" r:id="rId3"/>
    <sheet name="GPT response on type" sheetId="6" r:id="rId4"/>
    <sheet name="Solutions-learnings"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1" i="4" l="1"/>
  <c r="H120" i="4"/>
  <c r="H119" i="4"/>
  <c r="H118" i="4"/>
  <c r="H113" i="4"/>
  <c r="H112" i="4"/>
  <c r="BJ106" i="4"/>
  <c r="BH106" i="4"/>
  <c r="BD106" i="4"/>
  <c r="BJ105" i="4"/>
  <c r="BH105" i="4"/>
  <c r="BD105" i="4"/>
  <c r="BJ104" i="4"/>
  <c r="BH104" i="4"/>
  <c r="BD104" i="4"/>
  <c r="BJ103" i="4"/>
  <c r="BH103" i="4"/>
  <c r="BD103" i="4"/>
  <c r="BJ102" i="4"/>
  <c r="BH102" i="4"/>
  <c r="BD102" i="4"/>
  <c r="BJ101" i="4"/>
  <c r="BH101" i="4"/>
  <c r="BD101" i="4"/>
  <c r="BJ100" i="4"/>
  <c r="BH100" i="4"/>
  <c r="BD100" i="4"/>
  <c r="G96" i="4"/>
  <c r="G95" i="4"/>
  <c r="G94" i="4"/>
  <c r="B94" i="4"/>
  <c r="G93" i="4"/>
  <c r="B93" i="4"/>
  <c r="G92" i="4"/>
  <c r="B92" i="4"/>
  <c r="G91" i="4"/>
  <c r="B91" i="4"/>
  <c r="G90" i="4"/>
  <c r="B90" i="4"/>
  <c r="B89" i="4"/>
  <c r="B88" i="4"/>
  <c r="BR66" i="4"/>
  <c r="BQ66" i="4"/>
  <c r="BP66" i="4"/>
  <c r="BO66" i="4"/>
  <c r="BN66" i="4"/>
  <c r="BM66" i="4"/>
  <c r="BL66" i="4"/>
  <c r="BK66" i="4"/>
  <c r="BI66" i="4"/>
  <c r="BG66" i="4"/>
  <c r="BF66" i="4"/>
  <c r="BE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Z66" i="4"/>
  <c r="Y66" i="4"/>
  <c r="X66" i="4"/>
  <c r="W66" i="4"/>
  <c r="V66" i="4"/>
  <c r="U66" i="4"/>
  <c r="T66" i="4"/>
  <c r="S66" i="4"/>
  <c r="R66" i="4"/>
  <c r="Q66" i="4"/>
  <c r="P66" i="4"/>
  <c r="O66" i="4"/>
  <c r="N66" i="4"/>
  <c r="M66" i="4"/>
  <c r="L66" i="4"/>
  <c r="K66" i="4"/>
  <c r="J66" i="4"/>
  <c r="I66" i="4"/>
  <c r="H66" i="4"/>
  <c r="G66" i="4"/>
  <c r="F66" i="4"/>
  <c r="E66" i="4"/>
  <c r="D66" i="4"/>
  <c r="C66" i="4"/>
  <c r="B66" i="4"/>
  <c r="BR65" i="4"/>
  <c r="BQ65" i="4"/>
  <c r="BP65" i="4"/>
  <c r="BO65" i="4"/>
  <c r="BN65" i="4"/>
  <c r="BM65" i="4"/>
  <c r="BL65" i="4"/>
  <c r="BK65" i="4"/>
  <c r="BI65" i="4"/>
  <c r="BG65" i="4"/>
  <c r="BG67" i="4" s="1"/>
  <c r="BF65" i="4"/>
  <c r="BE65" i="4"/>
  <c r="BC65" i="4"/>
  <c r="BB65" i="4"/>
  <c r="BA65" i="4"/>
  <c r="AZ65" i="4"/>
  <c r="AY65" i="4"/>
  <c r="AX65" i="4"/>
  <c r="AW65" i="4"/>
  <c r="AV65" i="4"/>
  <c r="AV67" i="4" s="1"/>
  <c r="AV69" i="4" s="1"/>
  <c r="AU65" i="4"/>
  <c r="AT65" i="4"/>
  <c r="AS65" i="4"/>
  <c r="AR65" i="4"/>
  <c r="AQ65" i="4"/>
  <c r="AP65" i="4"/>
  <c r="AO65" i="4"/>
  <c r="AN65" i="4"/>
  <c r="AN67" i="4" s="1"/>
  <c r="AN69" i="4" s="1"/>
  <c r="AM65" i="4"/>
  <c r="AL65" i="4"/>
  <c r="AK65" i="4"/>
  <c r="AJ65" i="4"/>
  <c r="AI65" i="4"/>
  <c r="AH65" i="4"/>
  <c r="AG65" i="4"/>
  <c r="AF65" i="4"/>
  <c r="AE65" i="4"/>
  <c r="AD65" i="4"/>
  <c r="AC65" i="4"/>
  <c r="AB65" i="4"/>
  <c r="Z65" i="4"/>
  <c r="Y65" i="4"/>
  <c r="X65" i="4"/>
  <c r="W65" i="4"/>
  <c r="V65" i="4"/>
  <c r="U65" i="4"/>
  <c r="T65" i="4"/>
  <c r="S65" i="4"/>
  <c r="R65" i="4"/>
  <c r="Q65" i="4"/>
  <c r="P65" i="4"/>
  <c r="O65" i="4"/>
  <c r="N65" i="4"/>
  <c r="M65" i="4"/>
  <c r="L65" i="4"/>
  <c r="K65" i="4"/>
  <c r="J65" i="4"/>
  <c r="I65" i="4"/>
  <c r="H65" i="4"/>
  <c r="G65" i="4"/>
  <c r="F65" i="4"/>
  <c r="E65" i="4"/>
  <c r="D65" i="4"/>
  <c r="C65" i="4"/>
  <c r="B65" i="4"/>
  <c r="BR64" i="4"/>
  <c r="BR67" i="4" s="1"/>
  <c r="BR69" i="4" s="1"/>
  <c r="BQ64" i="4"/>
  <c r="BQ67" i="4" s="1"/>
  <c r="BQ69" i="4" s="1"/>
  <c r="BP64" i="4"/>
  <c r="BP67" i="4" s="1"/>
  <c r="BO64" i="4"/>
  <c r="BN64" i="4"/>
  <c r="BM64" i="4"/>
  <c r="BL64" i="4"/>
  <c r="BK64" i="4"/>
  <c r="BI64" i="4"/>
  <c r="BG64" i="4"/>
  <c r="BF64" i="4"/>
  <c r="BF67" i="4" s="1"/>
  <c r="BF69" i="4" s="1"/>
  <c r="BE64" i="4"/>
  <c r="BC64" i="4"/>
  <c r="BB64" i="4"/>
  <c r="BA64" i="4"/>
  <c r="AZ64" i="4"/>
  <c r="AZ67" i="4" s="1"/>
  <c r="AY64" i="4"/>
  <c r="AX64" i="4"/>
  <c r="AW64" i="4"/>
  <c r="AW67" i="4" s="1"/>
  <c r="AW69" i="4" s="1"/>
  <c r="AV64" i="4"/>
  <c r="AU64" i="4"/>
  <c r="AT64" i="4"/>
  <c r="AS64" i="4"/>
  <c r="AR64" i="4"/>
  <c r="AQ64" i="4"/>
  <c r="AP64" i="4"/>
  <c r="AO64" i="4"/>
  <c r="AO67" i="4" s="1"/>
  <c r="AO69" i="4" s="1"/>
  <c r="AN64" i="4"/>
  <c r="AM64" i="4"/>
  <c r="AL64" i="4"/>
  <c r="AK64" i="4"/>
  <c r="AJ64" i="4"/>
  <c r="AJ67" i="4" s="1"/>
  <c r="AI64" i="4"/>
  <c r="AH64" i="4"/>
  <c r="AG64" i="4"/>
  <c r="AG67" i="4" s="1"/>
  <c r="AF64" i="4"/>
  <c r="AE64" i="4"/>
  <c r="AD64" i="4"/>
  <c r="AC64" i="4"/>
  <c r="AB64" i="4"/>
  <c r="Z64" i="4"/>
  <c r="Y64" i="4"/>
  <c r="X64" i="4"/>
  <c r="X67" i="4" s="1"/>
  <c r="W64" i="4"/>
  <c r="V64" i="4"/>
  <c r="U64" i="4"/>
  <c r="T64" i="4"/>
  <c r="S64" i="4"/>
  <c r="R64" i="4"/>
  <c r="Q64" i="4"/>
  <c r="P64" i="4"/>
  <c r="P67" i="4" s="1"/>
  <c r="O64" i="4"/>
  <c r="N64" i="4"/>
  <c r="M64" i="4"/>
  <c r="L64" i="4"/>
  <c r="K64" i="4"/>
  <c r="J64" i="4"/>
  <c r="I64" i="4"/>
  <c r="H64" i="4"/>
  <c r="H67" i="4" s="1"/>
  <c r="G64" i="4"/>
  <c r="F64" i="4"/>
  <c r="E64" i="4"/>
  <c r="D64" i="4"/>
  <c r="C64" i="4"/>
  <c r="B64" i="4"/>
  <c r="B67" i="4" s="1"/>
  <c r="C34" i="4"/>
  <c r="BJ33" i="4"/>
  <c r="BH33" i="4"/>
  <c r="BD33" i="4"/>
  <c r="AT33" i="4"/>
  <c r="AA33" i="4"/>
  <c r="BR31" i="4"/>
  <c r="BR33" i="4" s="1"/>
  <c r="BQ31" i="4"/>
  <c r="BQ33" i="4" s="1"/>
  <c r="BP31" i="4"/>
  <c r="BP33" i="4" s="1"/>
  <c r="BO31" i="4"/>
  <c r="BO33" i="4" s="1"/>
  <c r="BN31" i="4"/>
  <c r="BN33" i="4" s="1"/>
  <c r="BM31" i="4"/>
  <c r="BM33" i="4" s="1"/>
  <c r="BL31" i="4"/>
  <c r="BL33" i="4" s="1"/>
  <c r="BK31" i="4"/>
  <c r="BK33" i="4" s="1"/>
  <c r="BI31" i="4"/>
  <c r="BI33" i="4" s="1"/>
  <c r="BG31" i="4"/>
  <c r="BG33" i="4" s="1"/>
  <c r="BF31" i="4"/>
  <c r="BF33" i="4" s="1"/>
  <c r="BE31" i="4"/>
  <c r="BE33" i="4" s="1"/>
  <c r="BC31" i="4"/>
  <c r="BC33" i="4" s="1"/>
  <c r="BB31" i="4"/>
  <c r="BB33" i="4" s="1"/>
  <c r="BA31" i="4"/>
  <c r="BA33" i="4" s="1"/>
  <c r="AZ31" i="4"/>
  <c r="AZ33" i="4" s="1"/>
  <c r="AY31" i="4"/>
  <c r="AY33" i="4" s="1"/>
  <c r="AX31" i="4"/>
  <c r="AX33" i="4" s="1"/>
  <c r="AW31" i="4"/>
  <c r="AW33" i="4" s="1"/>
  <c r="AV31" i="4"/>
  <c r="AV33" i="4" s="1"/>
  <c r="AU31" i="4"/>
  <c r="AU33" i="4" s="1"/>
  <c r="AT31" i="4"/>
  <c r="AS31" i="4"/>
  <c r="AS33" i="4" s="1"/>
  <c r="AR31" i="4"/>
  <c r="AR33" i="4" s="1"/>
  <c r="AQ31" i="4"/>
  <c r="AQ33" i="4" s="1"/>
  <c r="AP31" i="4"/>
  <c r="AP33" i="4" s="1"/>
  <c r="AO31" i="4"/>
  <c r="AO33" i="4" s="1"/>
  <c r="AN31" i="4"/>
  <c r="AN33" i="4" s="1"/>
  <c r="AM31" i="4"/>
  <c r="AM33" i="4" s="1"/>
  <c r="AL31" i="4"/>
  <c r="AL33" i="4" s="1"/>
  <c r="AK31" i="4"/>
  <c r="AK33" i="4" s="1"/>
  <c r="AJ31" i="4"/>
  <c r="AJ33" i="4" s="1"/>
  <c r="AI31" i="4"/>
  <c r="AI33" i="4" s="1"/>
  <c r="AH31" i="4"/>
  <c r="AH33" i="4" s="1"/>
  <c r="AG31" i="4"/>
  <c r="AG33" i="4" s="1"/>
  <c r="AF31" i="4"/>
  <c r="AF33" i="4" s="1"/>
  <c r="AE31" i="4"/>
  <c r="AE33" i="4" s="1"/>
  <c r="AD31" i="4"/>
  <c r="AD33" i="4" s="1"/>
  <c r="AC31" i="4"/>
  <c r="AC33" i="4" s="1"/>
  <c r="AB31" i="4"/>
  <c r="AB33" i="4" s="1"/>
  <c r="Z31" i="4"/>
  <c r="Z33" i="4" s="1"/>
  <c r="Y31" i="4"/>
  <c r="Y33" i="4" s="1"/>
  <c r="X31" i="4"/>
  <c r="X33" i="4" s="1"/>
  <c r="W31" i="4"/>
  <c r="W33" i="4" s="1"/>
  <c r="V31" i="4"/>
  <c r="V33" i="4" s="1"/>
  <c r="U31" i="4"/>
  <c r="U33" i="4" s="1"/>
  <c r="T31" i="4"/>
  <c r="T33" i="4" s="1"/>
  <c r="S31" i="4"/>
  <c r="S33" i="4" s="1"/>
  <c r="R31" i="4"/>
  <c r="R33" i="4" s="1"/>
  <c r="Q31" i="4"/>
  <c r="Q33" i="4" s="1"/>
  <c r="P31" i="4"/>
  <c r="P33" i="4" s="1"/>
  <c r="O31" i="4"/>
  <c r="O33" i="4" s="1"/>
  <c r="N31" i="4"/>
  <c r="N33" i="4" s="1"/>
  <c r="M31" i="4"/>
  <c r="M33" i="4" s="1"/>
  <c r="L31" i="4"/>
  <c r="L33" i="4" s="1"/>
  <c r="K31" i="4"/>
  <c r="K33" i="4" s="1"/>
  <c r="J31" i="4"/>
  <c r="J33" i="4" s="1"/>
  <c r="I31" i="4"/>
  <c r="I33" i="4" s="1"/>
  <c r="H31" i="4"/>
  <c r="H33" i="4" s="1"/>
  <c r="G31" i="4"/>
  <c r="G33" i="4" s="1"/>
  <c r="F31" i="4"/>
  <c r="F33" i="4" s="1"/>
  <c r="E31" i="4"/>
  <c r="E33" i="4" s="1"/>
  <c r="D31" i="4"/>
  <c r="D33" i="4" s="1"/>
  <c r="C31" i="4"/>
  <c r="C33" i="4" s="1"/>
  <c r="B31" i="4"/>
  <c r="B33" i="4" s="1"/>
  <c r="BR30" i="4"/>
  <c r="BQ30" i="4"/>
  <c r="BP30" i="4"/>
  <c r="BO30" i="4"/>
  <c r="BN30" i="4"/>
  <c r="BM30" i="4"/>
  <c r="BL30" i="4"/>
  <c r="BK30" i="4"/>
  <c r="BI30" i="4"/>
  <c r="BG30" i="4"/>
  <c r="BF30" i="4"/>
  <c r="BE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Z30" i="4"/>
  <c r="Y30" i="4"/>
  <c r="X30" i="4"/>
  <c r="W30" i="4"/>
  <c r="V30" i="4"/>
  <c r="U30" i="4"/>
  <c r="T30" i="4"/>
  <c r="S30" i="4"/>
  <c r="R30" i="4"/>
  <c r="Q30" i="4"/>
  <c r="P30" i="4"/>
  <c r="O30" i="4"/>
  <c r="N30" i="4"/>
  <c r="M30" i="4"/>
  <c r="L30" i="4"/>
  <c r="K30" i="4"/>
  <c r="J30" i="4"/>
  <c r="I30" i="4"/>
  <c r="H30" i="4"/>
  <c r="G30" i="4"/>
  <c r="F30" i="4"/>
  <c r="E30" i="4"/>
  <c r="D30" i="4"/>
  <c r="C30" i="4"/>
  <c r="B30" i="4"/>
  <c r="BR29" i="4"/>
  <c r="BQ29" i="4"/>
  <c r="BP29" i="4"/>
  <c r="BO29" i="4"/>
  <c r="BN29" i="4"/>
  <c r="BM29" i="4"/>
  <c r="BL29" i="4"/>
  <c r="BK29" i="4"/>
  <c r="BI29" i="4"/>
  <c r="BG29" i="4"/>
  <c r="BF29" i="4"/>
  <c r="BE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Z29" i="4"/>
  <c r="Y29" i="4"/>
  <c r="X29" i="4"/>
  <c r="W29" i="4"/>
  <c r="V29" i="4"/>
  <c r="U29" i="4"/>
  <c r="T29" i="4"/>
  <c r="S29" i="4"/>
  <c r="R29" i="4"/>
  <c r="Q29" i="4"/>
  <c r="P29" i="4"/>
  <c r="O29" i="4"/>
  <c r="N29" i="4"/>
  <c r="M29" i="4"/>
  <c r="L29" i="4"/>
  <c r="K29" i="4"/>
  <c r="J29" i="4"/>
  <c r="I29" i="4"/>
  <c r="H29" i="4"/>
  <c r="G29" i="4"/>
  <c r="F29" i="4"/>
  <c r="E29" i="4"/>
  <c r="D29" i="4"/>
  <c r="C29" i="4"/>
  <c r="B29" i="4"/>
  <c r="BR28" i="4"/>
  <c r="BR61" i="4" s="1"/>
  <c r="BQ28" i="4"/>
  <c r="BQ61" i="4" s="1"/>
  <c r="BP28" i="4"/>
  <c r="BP100" i="4" s="1"/>
  <c r="BO28" i="4"/>
  <c r="BO61" i="4" s="1"/>
  <c r="BN28" i="4"/>
  <c r="BN61" i="4" s="1"/>
  <c r="BM28" i="4"/>
  <c r="BL28" i="4"/>
  <c r="BL104" i="4" s="1"/>
  <c r="BK28" i="4"/>
  <c r="BK101" i="4" s="1"/>
  <c r="BI28" i="4"/>
  <c r="BI103" i="4" s="1"/>
  <c r="BG28" i="4"/>
  <c r="BG61" i="4" s="1"/>
  <c r="BF28" i="4"/>
  <c r="BE28" i="4"/>
  <c r="BE61" i="4" s="1"/>
  <c r="BC28" i="4"/>
  <c r="BB28" i="4"/>
  <c r="BA28" i="4"/>
  <c r="AZ28" i="4"/>
  <c r="AZ61" i="4" s="1"/>
  <c r="AY28" i="4"/>
  <c r="AY61" i="4" s="1"/>
  <c r="AX28" i="4"/>
  <c r="AX61" i="4" s="1"/>
  <c r="AW28" i="4"/>
  <c r="AV28" i="4"/>
  <c r="AV61" i="4" s="1"/>
  <c r="AU28" i="4"/>
  <c r="AU61" i="4" s="1"/>
  <c r="AT28" i="4"/>
  <c r="AT106" i="4" s="1"/>
  <c r="AS28" i="4"/>
  <c r="AS103" i="4" s="1"/>
  <c r="AR28" i="4"/>
  <c r="AR100" i="4" s="1"/>
  <c r="AQ28" i="4"/>
  <c r="AP28" i="4"/>
  <c r="AP102" i="4" s="1"/>
  <c r="AO28" i="4"/>
  <c r="AN28" i="4"/>
  <c r="AN61" i="4" s="1"/>
  <c r="AM28" i="4"/>
  <c r="AL28" i="4"/>
  <c r="AL106" i="4" s="1"/>
  <c r="AK28" i="4"/>
  <c r="AJ28" i="4"/>
  <c r="AJ100" i="4" s="1"/>
  <c r="AI28" i="4"/>
  <c r="AI105" i="4" s="1"/>
  <c r="AH28" i="4"/>
  <c r="AH102" i="4" s="1"/>
  <c r="AG28" i="4"/>
  <c r="AF28" i="4"/>
  <c r="AF104" i="4" s="1"/>
  <c r="AE28" i="4"/>
  <c r="AE61" i="4" s="1"/>
  <c r="AD28" i="4"/>
  <c r="AD106" i="4" s="1"/>
  <c r="AC28" i="4"/>
  <c r="AB28" i="4"/>
  <c r="AB61" i="4" s="1"/>
  <c r="AA28" i="4"/>
  <c r="AA105" i="4" s="1"/>
  <c r="Z28" i="4"/>
  <c r="Y28" i="4"/>
  <c r="X28" i="4"/>
  <c r="W28" i="4"/>
  <c r="W61" i="4" s="1"/>
  <c r="V28" i="4"/>
  <c r="U28" i="4"/>
  <c r="T28" i="4"/>
  <c r="T61" i="4" s="1"/>
  <c r="S28" i="4"/>
  <c r="S61" i="4" s="1"/>
  <c r="R28" i="4"/>
  <c r="Q28" i="4"/>
  <c r="Q61" i="4" s="1"/>
  <c r="P28" i="4"/>
  <c r="P104" i="4" s="1"/>
  <c r="O28" i="4"/>
  <c r="O61" i="4" s="1"/>
  <c r="N28" i="4"/>
  <c r="N61" i="4" s="1"/>
  <c r="M28" i="4"/>
  <c r="L28" i="4"/>
  <c r="L61" i="4" s="1"/>
  <c r="K28" i="4"/>
  <c r="J28" i="4"/>
  <c r="I28" i="4"/>
  <c r="H28" i="4"/>
  <c r="G28" i="4"/>
  <c r="G61" i="4" s="1"/>
  <c r="F28" i="4"/>
  <c r="E28" i="4"/>
  <c r="D28" i="4"/>
  <c r="D61" i="4" s="1"/>
  <c r="C28" i="4"/>
  <c r="C61" i="4" s="1"/>
  <c r="B28" i="4"/>
  <c r="B16" i="4"/>
  <c r="B47" i="2"/>
  <c r="B46" i="2"/>
  <c r="B45" i="2"/>
  <c r="BO33" i="2"/>
  <c r="BJ33" i="2"/>
  <c r="BH33" i="2"/>
  <c r="BG33" i="2"/>
  <c r="BD33" i="2"/>
  <c r="BR31" i="2"/>
  <c r="BQ31" i="2"/>
  <c r="BP31" i="2"/>
  <c r="BO31" i="2"/>
  <c r="BN31" i="2"/>
  <c r="BM31" i="2"/>
  <c r="BL31" i="2"/>
  <c r="BK31" i="2"/>
  <c r="BI31" i="2"/>
  <c r="BG31" i="2"/>
  <c r="BF31" i="2"/>
  <c r="BE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B44" i="2" s="1"/>
  <c r="BR30" i="2"/>
  <c r="BQ30" i="2"/>
  <c r="BP30" i="2"/>
  <c r="BO30" i="2"/>
  <c r="BN30" i="2"/>
  <c r="BM30" i="2"/>
  <c r="BL30" i="2"/>
  <c r="BK30" i="2"/>
  <c r="BI30" i="2"/>
  <c r="BG30" i="2"/>
  <c r="BF30" i="2"/>
  <c r="BE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B43" i="2" s="1"/>
  <c r="BR29" i="2"/>
  <c r="BQ29" i="2"/>
  <c r="BQ33" i="2" s="1"/>
  <c r="BP29" i="2"/>
  <c r="BP33" i="2" s="1"/>
  <c r="BO29" i="2"/>
  <c r="BN29" i="2"/>
  <c r="BM29" i="2"/>
  <c r="BL29" i="2"/>
  <c r="BK29" i="2"/>
  <c r="BI29" i="2"/>
  <c r="BG29" i="2"/>
  <c r="BF29" i="2"/>
  <c r="BE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B42" i="2" s="1"/>
  <c r="BR28" i="2"/>
  <c r="BR33" i="2" s="1"/>
  <c r="BQ28" i="2"/>
  <c r="BP28" i="2"/>
  <c r="BO28" i="2"/>
  <c r="BN28" i="2"/>
  <c r="BN33" i="2" s="1"/>
  <c r="BM28" i="2"/>
  <c r="BM33" i="2" s="1"/>
  <c r="BL28" i="2"/>
  <c r="BL33" i="2" s="1"/>
  <c r="BK28" i="2"/>
  <c r="BK33" i="2" s="1"/>
  <c r="BI28" i="2"/>
  <c r="BI33" i="2" s="1"/>
  <c r="BG28" i="2"/>
  <c r="BF28" i="2"/>
  <c r="BF33" i="2" s="1"/>
  <c r="BE28" i="2"/>
  <c r="BE33" i="2" s="1"/>
  <c r="BC28" i="2"/>
  <c r="BC33" i="2" s="1"/>
  <c r="BB28" i="2"/>
  <c r="BB33" i="2" s="1"/>
  <c r="BA28" i="2"/>
  <c r="BA33" i="2" s="1"/>
  <c r="AZ28" i="2"/>
  <c r="AZ33" i="2" s="1"/>
  <c r="AY28" i="2"/>
  <c r="AY33" i="2" s="1"/>
  <c r="AX28" i="2"/>
  <c r="AX33" i="2" s="1"/>
  <c r="AW28" i="2"/>
  <c r="AW33" i="2" s="1"/>
  <c r="AV28" i="2"/>
  <c r="AV33" i="2" s="1"/>
  <c r="AU28" i="2"/>
  <c r="AU33" i="2" s="1"/>
  <c r="AT28" i="2"/>
  <c r="AT33" i="2" s="1"/>
  <c r="AS28" i="2"/>
  <c r="AS33" i="2" s="1"/>
  <c r="AR28" i="2"/>
  <c r="AR33" i="2" s="1"/>
  <c r="AQ28" i="2"/>
  <c r="AQ33" i="2" s="1"/>
  <c r="AP28" i="2"/>
  <c r="AP33" i="2" s="1"/>
  <c r="AO28" i="2"/>
  <c r="AO33" i="2" s="1"/>
  <c r="AN28" i="2"/>
  <c r="AN33" i="2" s="1"/>
  <c r="AM28" i="2"/>
  <c r="AM33" i="2" s="1"/>
  <c r="AL28" i="2"/>
  <c r="AL33" i="2" s="1"/>
  <c r="AK28" i="2"/>
  <c r="AK33" i="2" s="1"/>
  <c r="AJ28" i="2"/>
  <c r="AJ33" i="2" s="1"/>
  <c r="AI28" i="2"/>
  <c r="AI33" i="2" s="1"/>
  <c r="AH28" i="2"/>
  <c r="AH33" i="2" s="1"/>
  <c r="AG28" i="2"/>
  <c r="AG33" i="2" s="1"/>
  <c r="AF28" i="2"/>
  <c r="AF33" i="2" s="1"/>
  <c r="AE28" i="2"/>
  <c r="AE33" i="2" s="1"/>
  <c r="AD28" i="2"/>
  <c r="AD33" i="2" s="1"/>
  <c r="AC28" i="2"/>
  <c r="AC33" i="2" s="1"/>
  <c r="AB28" i="2"/>
  <c r="AB33" i="2" s="1"/>
  <c r="AA28" i="2"/>
  <c r="AA33" i="2" s="1"/>
  <c r="Z28" i="2"/>
  <c r="Z33" i="2" s="1"/>
  <c r="Y28" i="2"/>
  <c r="Y33" i="2" s="1"/>
  <c r="X28" i="2"/>
  <c r="X33" i="2" s="1"/>
  <c r="W28" i="2"/>
  <c r="W33" i="2" s="1"/>
  <c r="V28" i="2"/>
  <c r="V33" i="2" s="1"/>
  <c r="U28" i="2"/>
  <c r="U33" i="2" s="1"/>
  <c r="T28" i="2"/>
  <c r="T33" i="2" s="1"/>
  <c r="S28" i="2"/>
  <c r="S33" i="2" s="1"/>
  <c r="R28" i="2"/>
  <c r="R33" i="2" s="1"/>
  <c r="Q28" i="2"/>
  <c r="Q33" i="2" s="1"/>
  <c r="P28" i="2"/>
  <c r="P33" i="2" s="1"/>
  <c r="O28" i="2"/>
  <c r="O33" i="2" s="1"/>
  <c r="N28" i="2"/>
  <c r="N33" i="2" s="1"/>
  <c r="M28" i="2"/>
  <c r="M33" i="2" s="1"/>
  <c r="L28" i="2"/>
  <c r="L33" i="2" s="1"/>
  <c r="K28" i="2"/>
  <c r="K33" i="2" s="1"/>
  <c r="J28" i="2"/>
  <c r="J33" i="2" s="1"/>
  <c r="I28" i="2"/>
  <c r="I33" i="2" s="1"/>
  <c r="H28" i="2"/>
  <c r="H33" i="2" s="1"/>
  <c r="G28" i="2"/>
  <c r="G33" i="2" s="1"/>
  <c r="F28" i="2"/>
  <c r="F33" i="2" s="1"/>
  <c r="E28" i="2"/>
  <c r="E33" i="2" s="1"/>
  <c r="D28" i="2"/>
  <c r="D33" i="2" s="1"/>
  <c r="C28" i="2"/>
  <c r="B41" i="2" s="1"/>
  <c r="B28" i="2"/>
  <c r="B33" i="2" s="1"/>
  <c r="V61" i="4" l="1"/>
  <c r="J67" i="4"/>
  <c r="J69" i="4" s="1"/>
  <c r="AQ67" i="4"/>
  <c r="BI67" i="4"/>
  <c r="F61" i="4"/>
  <c r="AM61" i="4"/>
  <c r="BC61" i="4"/>
  <c r="Q67" i="4"/>
  <c r="Q68" i="4" s="1"/>
  <c r="I61" i="4"/>
  <c r="Y61" i="4"/>
  <c r="J61" i="4"/>
  <c r="Z61" i="4"/>
  <c r="K61" i="4"/>
  <c r="AQ61" i="4"/>
  <c r="BO67" i="4"/>
  <c r="BO68" i="4" s="1"/>
  <c r="H68" i="4"/>
  <c r="H69" i="4"/>
  <c r="AG61" i="4"/>
  <c r="AW61" i="4"/>
  <c r="E67" i="4"/>
  <c r="E68" i="4" s="1"/>
  <c r="U67" i="4"/>
  <c r="AL67" i="4"/>
  <c r="BB67" i="4"/>
  <c r="BB68" i="4" s="1"/>
  <c r="T67" i="4"/>
  <c r="T69" i="4" s="1"/>
  <c r="C67" i="4"/>
  <c r="S67" i="4"/>
  <c r="AM101" i="4"/>
  <c r="B61" i="4"/>
  <c r="R61" i="4"/>
  <c r="F67" i="4"/>
  <c r="V67" i="4"/>
  <c r="V69" i="4" s="1"/>
  <c r="AM67" i="4"/>
  <c r="AM69" i="4" s="1"/>
  <c r="BC67" i="4"/>
  <c r="BC68" i="4" s="1"/>
  <c r="AU101" i="4"/>
  <c r="G67" i="4"/>
  <c r="W67" i="4"/>
  <c r="W69" i="4" s="1"/>
  <c r="BE67" i="4"/>
  <c r="C105" i="4"/>
  <c r="B76" i="4"/>
  <c r="B77" i="4"/>
  <c r="R36" i="4"/>
  <c r="AI36" i="4"/>
  <c r="AY36" i="4"/>
  <c r="BR36" i="4"/>
  <c r="AF61" i="4"/>
  <c r="I67" i="4"/>
  <c r="Y67" i="4"/>
  <c r="Y68" i="4" s="1"/>
  <c r="AP67" i="4"/>
  <c r="BG105" i="4"/>
  <c r="J102" i="4"/>
  <c r="AB67" i="4"/>
  <c r="AR67" i="4"/>
  <c r="AR69" i="4" s="1"/>
  <c r="BK67" i="4"/>
  <c r="Z67" i="4"/>
  <c r="Z68" i="4" s="1"/>
  <c r="R102" i="4"/>
  <c r="H61" i="4"/>
  <c r="L67" i="4"/>
  <c r="L69" i="4" s="1"/>
  <c r="BL67" i="4"/>
  <c r="C115" i="4" s="1"/>
  <c r="X61" i="4"/>
  <c r="AO61" i="4"/>
  <c r="BF61" i="4"/>
  <c r="M67" i="4"/>
  <c r="M68" i="4" s="1"/>
  <c r="AD67" i="4"/>
  <c r="AT67" i="4"/>
  <c r="BM67" i="4"/>
  <c r="BM68" i="4" s="1"/>
  <c r="AC67" i="4"/>
  <c r="AS67" i="4"/>
  <c r="K67" i="4"/>
  <c r="N67" i="4"/>
  <c r="N69" i="4" s="1"/>
  <c r="AE67" i="4"/>
  <c r="AE69" i="4" s="1"/>
  <c r="AU67" i="4"/>
  <c r="AU69" i="4" s="1"/>
  <c r="BN67" i="4"/>
  <c r="BN69" i="4" s="1"/>
  <c r="O67" i="4"/>
  <c r="O69" i="4" s="1"/>
  <c r="AF67" i="4"/>
  <c r="AF69" i="4" s="1"/>
  <c r="J36" i="4"/>
  <c r="Z36" i="4"/>
  <c r="AQ36" i="4"/>
  <c r="BI36" i="4"/>
  <c r="AH67" i="4"/>
  <c r="AH68" i="4" s="1"/>
  <c r="D100" i="4"/>
  <c r="R67" i="4"/>
  <c r="AI67" i="4"/>
  <c r="AY67" i="4"/>
  <c r="AX67" i="4"/>
  <c r="AX69" i="4" s="1"/>
  <c r="B81" i="4"/>
  <c r="B95" i="4"/>
  <c r="X104" i="4"/>
  <c r="P61" i="4"/>
  <c r="D67" i="4"/>
  <c r="D69" i="4" s="1"/>
  <c r="AK67" i="4"/>
  <c r="AK69" i="4" s="1"/>
  <c r="BA67" i="4"/>
  <c r="BA69" i="4" s="1"/>
  <c r="B82" i="4"/>
  <c r="I69" i="4"/>
  <c r="I68" i="4"/>
  <c r="Y69" i="4"/>
  <c r="AH69" i="4"/>
  <c r="AP69" i="4"/>
  <c r="AP68" i="4"/>
  <c r="B34" i="4"/>
  <c r="R69" i="4"/>
  <c r="R68" i="4"/>
  <c r="AI69" i="4"/>
  <c r="AI68" i="4"/>
  <c r="AQ69" i="4"/>
  <c r="AQ68" i="4"/>
  <c r="AY69" i="4"/>
  <c r="AY68" i="4"/>
  <c r="BI69" i="4"/>
  <c r="BI68" i="4"/>
  <c r="Q69" i="4"/>
  <c r="U68" i="4"/>
  <c r="U69" i="4"/>
  <c r="AD68" i="4"/>
  <c r="AD69" i="4"/>
  <c r="AL68" i="4"/>
  <c r="AL69" i="4"/>
  <c r="AT68" i="4"/>
  <c r="AT69" i="4"/>
  <c r="BB69" i="4"/>
  <c r="AC69" i="4"/>
  <c r="AC68" i="4"/>
  <c r="AS69" i="4"/>
  <c r="AS68" i="4"/>
  <c r="C68" i="4"/>
  <c r="K69" i="4"/>
  <c r="K68" i="4"/>
  <c r="S69" i="4"/>
  <c r="S68" i="4"/>
  <c r="BK69" i="4"/>
  <c r="BK68" i="4"/>
  <c r="F69" i="4"/>
  <c r="F68" i="4"/>
  <c r="G69" i="4"/>
  <c r="G68" i="4"/>
  <c r="W68" i="4"/>
  <c r="BE69" i="4"/>
  <c r="BE68" i="4"/>
  <c r="AB69" i="4"/>
  <c r="AB68" i="4"/>
  <c r="AJ68" i="4"/>
  <c r="AJ69" i="4"/>
  <c r="AZ69" i="4"/>
  <c r="AZ68" i="4"/>
  <c r="P69" i="4"/>
  <c r="P68" i="4"/>
  <c r="X69" i="4"/>
  <c r="X68" i="4"/>
  <c r="AG69" i="4"/>
  <c r="AG68" i="4"/>
  <c r="BP69" i="4"/>
  <c r="BP68" i="4"/>
  <c r="C33" i="2"/>
  <c r="AC101" i="4"/>
  <c r="AC104" i="4"/>
  <c r="AC102" i="4"/>
  <c r="AC105" i="4"/>
  <c r="AC100" i="4"/>
  <c r="AC106" i="4"/>
  <c r="BA101" i="4"/>
  <c r="BA104" i="4"/>
  <c r="BA102" i="4"/>
  <c r="BA105" i="4"/>
  <c r="BA100" i="4"/>
  <c r="BA106" i="4"/>
  <c r="I36" i="4"/>
  <c r="Q36" i="4"/>
  <c r="Y36" i="4"/>
  <c r="AH36" i="4"/>
  <c r="AP36" i="4"/>
  <c r="AX36" i="4"/>
  <c r="BG36" i="4"/>
  <c r="BQ36" i="4"/>
  <c r="BC69" i="4"/>
  <c r="B78" i="4"/>
  <c r="U101" i="4"/>
  <c r="U104" i="4"/>
  <c r="U102" i="4"/>
  <c r="U105" i="4"/>
  <c r="U100" i="4"/>
  <c r="U106" i="4"/>
  <c r="AS101" i="4"/>
  <c r="AS104" i="4"/>
  <c r="AS102" i="4"/>
  <c r="AS105" i="4"/>
  <c r="AS100" i="4"/>
  <c r="AS106" i="4"/>
  <c r="F104" i="4"/>
  <c r="F102" i="4"/>
  <c r="F105" i="4"/>
  <c r="F100" i="4"/>
  <c r="F103" i="4"/>
  <c r="F101" i="4"/>
  <c r="AD104" i="4"/>
  <c r="AD102" i="4"/>
  <c r="AD105" i="4"/>
  <c r="AD100" i="4"/>
  <c r="AD103" i="4"/>
  <c r="AD101" i="4"/>
  <c r="BM105" i="4"/>
  <c r="BM100" i="4"/>
  <c r="BM103" i="4"/>
  <c r="BM106" i="4"/>
  <c r="BM101" i="4"/>
  <c r="BM104" i="4"/>
  <c r="BM102" i="4"/>
  <c r="B36" i="4"/>
  <c r="J68" i="4"/>
  <c r="AM68" i="4"/>
  <c r="AV68" i="4"/>
  <c r="BF68" i="4"/>
  <c r="BQ68" i="4"/>
  <c r="B80" i="4"/>
  <c r="BA103" i="4"/>
  <c r="E101" i="4"/>
  <c r="E104" i="4"/>
  <c r="E102" i="4"/>
  <c r="E105" i="4"/>
  <c r="E100" i="4"/>
  <c r="E106" i="4"/>
  <c r="M101" i="4"/>
  <c r="M104" i="4"/>
  <c r="M102" i="4"/>
  <c r="M105" i="4"/>
  <c r="M100" i="4"/>
  <c r="M106" i="4"/>
  <c r="AK101" i="4"/>
  <c r="AK104" i="4"/>
  <c r="AK102" i="4"/>
  <c r="AK105" i="4"/>
  <c r="AK100" i="4"/>
  <c r="AK106" i="4"/>
  <c r="BL102" i="4"/>
  <c r="BL105" i="4"/>
  <c r="BL100" i="4"/>
  <c r="BL103" i="4"/>
  <c r="BL106" i="4"/>
  <c r="BL101" i="4"/>
  <c r="N104" i="4"/>
  <c r="N102" i="4"/>
  <c r="N105" i="4"/>
  <c r="N100" i="4"/>
  <c r="N103" i="4"/>
  <c r="N101" i="4"/>
  <c r="AL104" i="4"/>
  <c r="AL102" i="4"/>
  <c r="AL105" i="4"/>
  <c r="AL100" i="4"/>
  <c r="AL103" i="4"/>
  <c r="AL101" i="4"/>
  <c r="BB104" i="4"/>
  <c r="BB102" i="4"/>
  <c r="BB105" i="4"/>
  <c r="BB100" i="4"/>
  <c r="BB103" i="4"/>
  <c r="BB106" i="4"/>
  <c r="BB101" i="4"/>
  <c r="G102" i="4"/>
  <c r="G105" i="4"/>
  <c r="G100" i="4"/>
  <c r="G103" i="4"/>
  <c r="G106" i="4"/>
  <c r="G104" i="4"/>
  <c r="O102" i="4"/>
  <c r="O105" i="4"/>
  <c r="O100" i="4"/>
  <c r="O103" i="4"/>
  <c r="O106" i="4"/>
  <c r="O104" i="4"/>
  <c r="W102" i="4"/>
  <c r="W105" i="4"/>
  <c r="W100" i="4"/>
  <c r="W103" i="4"/>
  <c r="W106" i="4"/>
  <c r="W104" i="4"/>
  <c r="AE102" i="4"/>
  <c r="AE105" i="4"/>
  <c r="AE100" i="4"/>
  <c r="AE103" i="4"/>
  <c r="AE106" i="4"/>
  <c r="AE104" i="4"/>
  <c r="AM102" i="4"/>
  <c r="AM105" i="4"/>
  <c r="AM100" i="4"/>
  <c r="AM103" i="4"/>
  <c r="AM106" i="4"/>
  <c r="AM104" i="4"/>
  <c r="AU102" i="4"/>
  <c r="AU105" i="4"/>
  <c r="AU100" i="4"/>
  <c r="AU103" i="4"/>
  <c r="AU106" i="4"/>
  <c r="AU104" i="4"/>
  <c r="BC102" i="4"/>
  <c r="BC105" i="4"/>
  <c r="BC100" i="4"/>
  <c r="BC103" i="4"/>
  <c r="BC106" i="4"/>
  <c r="BC104" i="4"/>
  <c r="BN100" i="4"/>
  <c r="BN103" i="4"/>
  <c r="BN106" i="4"/>
  <c r="BN101" i="4"/>
  <c r="BN104" i="4"/>
  <c r="BN105" i="4"/>
  <c r="C36" i="4"/>
  <c r="K36" i="4"/>
  <c r="S36" i="4"/>
  <c r="AB36" i="4"/>
  <c r="AJ36" i="4"/>
  <c r="AR36" i="4"/>
  <c r="AZ36" i="4"/>
  <c r="BK36" i="4"/>
  <c r="BP61" i="4"/>
  <c r="B68" i="4"/>
  <c r="AE68" i="4"/>
  <c r="AN68" i="4"/>
  <c r="AW68" i="4"/>
  <c r="BG68" i="4"/>
  <c r="BR68" i="4"/>
  <c r="L100" i="4"/>
  <c r="BC101" i="4"/>
  <c r="Z102" i="4"/>
  <c r="BN102" i="4"/>
  <c r="K105" i="4"/>
  <c r="V104" i="4"/>
  <c r="V102" i="4"/>
  <c r="V105" i="4"/>
  <c r="V100" i="4"/>
  <c r="V103" i="4"/>
  <c r="V101" i="4"/>
  <c r="AT104" i="4"/>
  <c r="AT102" i="4"/>
  <c r="AT105" i="4"/>
  <c r="AT100" i="4"/>
  <c r="AT103" i="4"/>
  <c r="AT101" i="4"/>
  <c r="H102" i="4"/>
  <c r="H105" i="4"/>
  <c r="H100" i="4"/>
  <c r="H103" i="4"/>
  <c r="H106" i="4"/>
  <c r="H101" i="4"/>
  <c r="P102" i="4"/>
  <c r="P105" i="4"/>
  <c r="P100" i="4"/>
  <c r="P103" i="4"/>
  <c r="P106" i="4"/>
  <c r="P101" i="4"/>
  <c r="X102" i="4"/>
  <c r="X105" i="4"/>
  <c r="X100" i="4"/>
  <c r="X103" i="4"/>
  <c r="X106" i="4"/>
  <c r="X101" i="4"/>
  <c r="AF102" i="4"/>
  <c r="AF105" i="4"/>
  <c r="AF100" i="4"/>
  <c r="AF103" i="4"/>
  <c r="AF106" i="4"/>
  <c r="AF101" i="4"/>
  <c r="AN102" i="4"/>
  <c r="AN105" i="4"/>
  <c r="AN100" i="4"/>
  <c r="AN103" i="4"/>
  <c r="AN106" i="4"/>
  <c r="AN101" i="4"/>
  <c r="AV102" i="4"/>
  <c r="AV105" i="4"/>
  <c r="AV100" i="4"/>
  <c r="AV103" i="4"/>
  <c r="AV106" i="4"/>
  <c r="AV101" i="4"/>
  <c r="BE105" i="4"/>
  <c r="BE100" i="4"/>
  <c r="BE103" i="4"/>
  <c r="BE106" i="4"/>
  <c r="BE101" i="4"/>
  <c r="BE104" i="4"/>
  <c r="BE102" i="4"/>
  <c r="BO103" i="4"/>
  <c r="BO106" i="4"/>
  <c r="BO101" i="4"/>
  <c r="BO104" i="4"/>
  <c r="BO102" i="4"/>
  <c r="BO100" i="4"/>
  <c r="D36" i="4"/>
  <c r="L36" i="4"/>
  <c r="T36" i="4"/>
  <c r="AC36" i="4"/>
  <c r="AK36" i="4"/>
  <c r="AS36" i="4"/>
  <c r="BA36" i="4"/>
  <c r="BL36" i="4"/>
  <c r="AH61" i="4"/>
  <c r="AP61" i="4"/>
  <c r="V68" i="4"/>
  <c r="AO68" i="4"/>
  <c r="B69" i="4"/>
  <c r="BG69" i="4"/>
  <c r="T100" i="4"/>
  <c r="E103" i="4"/>
  <c r="AN104" i="4"/>
  <c r="S105" i="4"/>
  <c r="I105" i="4"/>
  <c r="I100" i="4"/>
  <c r="I103" i="4"/>
  <c r="I106" i="4"/>
  <c r="I101" i="4"/>
  <c r="I104" i="4"/>
  <c r="I102" i="4"/>
  <c r="Q105" i="4"/>
  <c r="Q100" i="4"/>
  <c r="Q103" i="4"/>
  <c r="Q106" i="4"/>
  <c r="Q101" i="4"/>
  <c r="Q104" i="4"/>
  <c r="Q102" i="4"/>
  <c r="Y105" i="4"/>
  <c r="Y100" i="4"/>
  <c r="Y103" i="4"/>
  <c r="Y106" i="4"/>
  <c r="Y101" i="4"/>
  <c r="Y104" i="4"/>
  <c r="Y102" i="4"/>
  <c r="AG105" i="4"/>
  <c r="AG100" i="4"/>
  <c r="AG103" i="4"/>
  <c r="AG106" i="4"/>
  <c r="AG101" i="4"/>
  <c r="AG104" i="4"/>
  <c r="AG102" i="4"/>
  <c r="AO105" i="4"/>
  <c r="AO100" i="4"/>
  <c r="AO103" i="4"/>
  <c r="AO106" i="4"/>
  <c r="AO101" i="4"/>
  <c r="AO104" i="4"/>
  <c r="AO102" i="4"/>
  <c r="AW105" i="4"/>
  <c r="AW100" i="4"/>
  <c r="AW103" i="4"/>
  <c r="AW106" i="4"/>
  <c r="AW101" i="4"/>
  <c r="AW104" i="4"/>
  <c r="AW102" i="4"/>
  <c r="BF100" i="4"/>
  <c r="BF103" i="4"/>
  <c r="BF106" i="4"/>
  <c r="BF101" i="4"/>
  <c r="BF104" i="4"/>
  <c r="BF105" i="4"/>
  <c r="BP106" i="4"/>
  <c r="BP101" i="4"/>
  <c r="BP104" i="4"/>
  <c r="BP102" i="4"/>
  <c r="BP105" i="4"/>
  <c r="BP103" i="4"/>
  <c r="E36" i="4"/>
  <c r="M36" i="4"/>
  <c r="U36" i="4"/>
  <c r="AD36" i="4"/>
  <c r="AL36" i="4"/>
  <c r="AT36" i="4"/>
  <c r="BB36" i="4"/>
  <c r="BM36" i="4"/>
  <c r="AI61" i="4"/>
  <c r="BI61" i="4"/>
  <c r="N68" i="4"/>
  <c r="AB100" i="4"/>
  <c r="G101" i="4"/>
  <c r="M103" i="4"/>
  <c r="AV104" i="4"/>
  <c r="BO105" i="4"/>
  <c r="B100" i="4"/>
  <c r="B103" i="4"/>
  <c r="B106" i="4"/>
  <c r="B114" i="4"/>
  <c r="B101" i="4"/>
  <c r="B104" i="4"/>
  <c r="B105" i="4"/>
  <c r="J100" i="4"/>
  <c r="J103" i="4"/>
  <c r="J106" i="4"/>
  <c r="J101" i="4"/>
  <c r="J104" i="4"/>
  <c r="J105" i="4"/>
  <c r="R100" i="4"/>
  <c r="R103" i="4"/>
  <c r="R106" i="4"/>
  <c r="R101" i="4"/>
  <c r="R104" i="4"/>
  <c r="R105" i="4"/>
  <c r="Z100" i="4"/>
  <c r="Z103" i="4"/>
  <c r="Z106" i="4"/>
  <c r="Z101" i="4"/>
  <c r="Z104" i="4"/>
  <c r="Z105" i="4"/>
  <c r="AH100" i="4"/>
  <c r="AH103" i="4"/>
  <c r="AH106" i="4"/>
  <c r="AH101" i="4"/>
  <c r="AH104" i="4"/>
  <c r="AH105" i="4"/>
  <c r="AP100" i="4"/>
  <c r="AP103" i="4"/>
  <c r="AP106" i="4"/>
  <c r="AP101" i="4"/>
  <c r="AP104" i="4"/>
  <c r="AP105" i="4"/>
  <c r="AX100" i="4"/>
  <c r="AX103" i="4"/>
  <c r="AX106" i="4"/>
  <c r="AX101" i="4"/>
  <c r="AX104" i="4"/>
  <c r="AX105" i="4"/>
  <c r="BG103" i="4"/>
  <c r="BG106" i="4"/>
  <c r="C114" i="4"/>
  <c r="BG101" i="4"/>
  <c r="BG104" i="4"/>
  <c r="BG102" i="4"/>
  <c r="BG100" i="4"/>
  <c r="BQ101" i="4"/>
  <c r="BQ104" i="4"/>
  <c r="BQ102" i="4"/>
  <c r="BQ105" i="4"/>
  <c r="BQ100" i="4"/>
  <c r="BQ106" i="4"/>
  <c r="F36" i="4"/>
  <c r="N36" i="4"/>
  <c r="V36" i="4"/>
  <c r="AE36" i="4"/>
  <c r="AM36" i="4"/>
  <c r="AU36" i="4"/>
  <c r="BC36" i="4"/>
  <c r="BN36" i="4"/>
  <c r="AJ61" i="4"/>
  <c r="AR61" i="4"/>
  <c r="BK61" i="4"/>
  <c r="B75" i="4"/>
  <c r="G97" i="4"/>
  <c r="O101" i="4"/>
  <c r="AX102" i="4"/>
  <c r="U103" i="4"/>
  <c r="F106" i="4"/>
  <c r="C103" i="4"/>
  <c r="C106" i="4"/>
  <c r="C101" i="4"/>
  <c r="C104" i="4"/>
  <c r="C102" i="4"/>
  <c r="C100" i="4"/>
  <c r="K103" i="4"/>
  <c r="K106" i="4"/>
  <c r="K101" i="4"/>
  <c r="K104" i="4"/>
  <c r="K102" i="4"/>
  <c r="K100" i="4"/>
  <c r="S103" i="4"/>
  <c r="S106" i="4"/>
  <c r="S101" i="4"/>
  <c r="S104" i="4"/>
  <c r="S102" i="4"/>
  <c r="S100" i="4"/>
  <c r="AA103" i="4"/>
  <c r="AA106" i="4"/>
  <c r="AA101" i="4"/>
  <c r="AA104" i="4"/>
  <c r="AA102" i="4"/>
  <c r="AA100" i="4"/>
  <c r="AI103" i="4"/>
  <c r="AI106" i="4"/>
  <c r="AI101" i="4"/>
  <c r="AI104" i="4"/>
  <c r="AI102" i="4"/>
  <c r="AI100" i="4"/>
  <c r="AQ103" i="4"/>
  <c r="AQ106" i="4"/>
  <c r="AQ101" i="4"/>
  <c r="AQ104" i="4"/>
  <c r="AQ102" i="4"/>
  <c r="AQ100" i="4"/>
  <c r="AY103" i="4"/>
  <c r="AY106" i="4"/>
  <c r="AY101" i="4"/>
  <c r="AY104" i="4"/>
  <c r="AY102" i="4"/>
  <c r="AY100" i="4"/>
  <c r="BI101" i="4"/>
  <c r="BI104" i="4"/>
  <c r="BI102" i="4"/>
  <c r="BI105" i="4"/>
  <c r="BI100" i="4"/>
  <c r="BI106" i="4"/>
  <c r="BR104" i="4"/>
  <c r="BR102" i="4"/>
  <c r="BR105" i="4"/>
  <c r="BR100" i="4"/>
  <c r="BR103" i="4"/>
  <c r="BR106" i="4"/>
  <c r="BR101" i="4"/>
  <c r="G36" i="4"/>
  <c r="O36" i="4"/>
  <c r="W36" i="4"/>
  <c r="AF36" i="4"/>
  <c r="AN36" i="4"/>
  <c r="AV36" i="4"/>
  <c r="BE36" i="4"/>
  <c r="BO36" i="4"/>
  <c r="AC61" i="4"/>
  <c r="AK61" i="4"/>
  <c r="AS61" i="4"/>
  <c r="BA61" i="4"/>
  <c r="BL61" i="4"/>
  <c r="BN68" i="4"/>
  <c r="W101" i="4"/>
  <c r="AC103" i="4"/>
  <c r="BQ103" i="4"/>
  <c r="AQ105" i="4"/>
  <c r="N106" i="4"/>
  <c r="D106" i="4"/>
  <c r="D101" i="4"/>
  <c r="D104" i="4"/>
  <c r="D102" i="4"/>
  <c r="D105" i="4"/>
  <c r="D103" i="4"/>
  <c r="L106" i="4"/>
  <c r="L101" i="4"/>
  <c r="L104" i="4"/>
  <c r="L102" i="4"/>
  <c r="L105" i="4"/>
  <c r="L103" i="4"/>
  <c r="T106" i="4"/>
  <c r="T101" i="4"/>
  <c r="T104" i="4"/>
  <c r="T102" i="4"/>
  <c r="T105" i="4"/>
  <c r="T103" i="4"/>
  <c r="AB106" i="4"/>
  <c r="AB101" i="4"/>
  <c r="AB104" i="4"/>
  <c r="AB102" i="4"/>
  <c r="AB105" i="4"/>
  <c r="AB103" i="4"/>
  <c r="AJ106" i="4"/>
  <c r="AJ101" i="4"/>
  <c r="AJ104" i="4"/>
  <c r="AJ102" i="4"/>
  <c r="AJ105" i="4"/>
  <c r="AJ103" i="4"/>
  <c r="AR106" i="4"/>
  <c r="AR101" i="4"/>
  <c r="AR104" i="4"/>
  <c r="AR102" i="4"/>
  <c r="AR105" i="4"/>
  <c r="AR103" i="4"/>
  <c r="AZ106" i="4"/>
  <c r="AZ101" i="4"/>
  <c r="AZ104" i="4"/>
  <c r="AZ102" i="4"/>
  <c r="AZ105" i="4"/>
  <c r="AZ103" i="4"/>
  <c r="BK102" i="4"/>
  <c r="BK105" i="4"/>
  <c r="BK100" i="4"/>
  <c r="BK103" i="4"/>
  <c r="BK106" i="4"/>
  <c r="BK104" i="4"/>
  <c r="H36" i="4"/>
  <c r="P36" i="4"/>
  <c r="X36" i="4"/>
  <c r="AG36" i="4"/>
  <c r="AO36" i="4"/>
  <c r="AW36" i="4"/>
  <c r="BF36" i="4"/>
  <c r="BP36" i="4"/>
  <c r="E61" i="4"/>
  <c r="M61" i="4"/>
  <c r="U61" i="4"/>
  <c r="AD61" i="4"/>
  <c r="AL61" i="4"/>
  <c r="AT61" i="4"/>
  <c r="BB61" i="4"/>
  <c r="BM61" i="4"/>
  <c r="AZ100" i="4"/>
  <c r="AE101" i="4"/>
  <c r="B102" i="4"/>
  <c r="BF102" i="4"/>
  <c r="AK103" i="4"/>
  <c r="H104" i="4"/>
  <c r="AY105" i="4"/>
  <c r="V106" i="4"/>
  <c r="K42" i="4" l="1"/>
  <c r="B115" i="4"/>
  <c r="M69" i="4"/>
  <c r="AF68" i="4"/>
  <c r="BL68" i="4"/>
  <c r="BL69" i="4"/>
  <c r="BA68" i="4"/>
  <c r="L68" i="4"/>
  <c r="O68" i="4"/>
  <c r="BO69" i="4"/>
  <c r="AK68" i="4"/>
  <c r="C69" i="4"/>
  <c r="D68" i="4"/>
  <c r="B70" i="4" s="1"/>
  <c r="J42" i="4"/>
  <c r="Z69" i="4"/>
  <c r="T68" i="4"/>
  <c r="E69" i="4"/>
  <c r="AX68" i="4"/>
  <c r="AU68" i="4"/>
  <c r="BM69" i="4"/>
  <c r="AR68" i="4"/>
  <c r="C93" i="4"/>
  <c r="I42" i="4"/>
  <c r="L42" i="4"/>
  <c r="C90" i="4"/>
  <c r="C92" i="4"/>
  <c r="C88" i="4"/>
  <c r="C89" i="4"/>
  <c r="H42" i="4"/>
  <c r="G42" i="4"/>
  <c r="R153" i="4"/>
  <c r="R157" i="4"/>
  <c r="R156" i="4"/>
  <c r="R155" i="4"/>
  <c r="R154" i="4"/>
  <c r="C42" i="4"/>
  <c r="E42" i="4"/>
  <c r="C94" i="4"/>
  <c r="F42" i="4"/>
  <c r="C91" i="4"/>
  <c r="D42" i="4"/>
  <c r="B71" i="4" l="1"/>
  <c r="C95" i="4"/>
</calcChain>
</file>

<file path=xl/sharedStrings.xml><?xml version="1.0" encoding="utf-8"?>
<sst xmlns="http://schemas.openxmlformats.org/spreadsheetml/2006/main" count="693" uniqueCount="375">
  <si>
    <t>Intent</t>
  </si>
  <si>
    <t>Impacts</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</si>
  <si>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</si>
  <si>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</si>
  <si>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</si>
  <si>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</si>
  <si>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</si>
  <si>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</si>
  <si>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</si>
  <si>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</si>
  <si>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</si>
  <si>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</si>
  <si>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</si>
  <si>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</si>
  <si>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</si>
  <si>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</si>
  <si>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</si>
  <si>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</si>
  <si>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</si>
  <si>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</si>
  <si>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</si>
  <si>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</si>
  <si>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</si>
  <si>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</si>
  <si>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</si>
  <si>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</si>
  <si>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</si>
  <si>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</si>
  <si>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</si>
  <si>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</si>
  <si>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</si>
  <si>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</si>
  <si>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</si>
  <si>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</si>
  <si>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</si>
  <si>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</si>
  <si>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</si>
  <si>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</si>
  <si>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</si>
  <si>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</si>
  <si>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</si>
  <si>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</si>
  <si>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</si>
  <si>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</si>
  <si>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</si>
  <si>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</si>
  <si>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</si>
  <si>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</si>
  <si>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</si>
  <si>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</si>
  <si>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</si>
  <si>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</si>
  <si>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</si>
  <si>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</si>
  <si>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</si>
  <si>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</si>
  <si>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</si>
  <si>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</si>
  <si>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</si>
  <si>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</si>
  <si>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</si>
  <si>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</si>
  <si>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</si>
  <si>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</si>
  <si>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</si>
  <si>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</si>
  <si>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</si>
  <si>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</si>
  <si>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</si>
  <si>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</si>
  <si>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</si>
  <si>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Type</t>
  </si>
  <si>
    <t>-</t>
  </si>
  <si>
    <t>Nature</t>
  </si>
  <si>
    <t>Correct or not (each article)</t>
  </si>
  <si>
    <t>Total (accuracy %)</t>
  </si>
  <si>
    <t>Accuracy (each prompt)</t>
  </si>
  <si>
    <t>Kappa</t>
  </si>
  <si>
    <t xml:space="preserve"> (wrong and disagreement)/(total wrong)</t>
  </si>
  <si>
    <t>percentage</t>
  </si>
  <si>
    <t xml:space="preserve"> Intent</t>
  </si>
  <si>
    <t xml:space="preserve">Is the advice good in general? </t>
  </si>
  <si>
    <t>Is the advice related to the incident in the article</t>
  </si>
  <si>
    <t>Can the advice solve the problem</t>
  </si>
  <si>
    <t>Article ID</t>
  </si>
  <si>
    <t>Article 1</t>
  </si>
  <si>
    <t>Accidental</t>
  </si>
  <si>
    <t>Deliberate</t>
  </si>
  <si>
    <t>Vulnerability</t>
  </si>
  <si>
    <t>Number of times GPT said- Data theft</t>
  </si>
  <si>
    <t>If (rater = 5 and GPT choses an option)</t>
  </si>
  <si>
    <t>Total articles , percentage of these articles/wrong)</t>
  </si>
  <si>
    <t>Year</t>
  </si>
  <si>
    <t>Accuracy</t>
  </si>
  <si>
    <t>Both Type and impacts are incorrect</t>
  </si>
  <si>
    <t>Average</t>
  </si>
  <si>
    <t>&gt;=4</t>
  </si>
  <si>
    <t>&lt;=2</t>
  </si>
  <si>
    <t>Total &gt;=4</t>
  </si>
  <si>
    <t>Total &lt;=2</t>
  </si>
  <si>
    <t>Total</t>
  </si>
  <si>
    <t>Wrong</t>
  </si>
  <si>
    <t>Dev. Tools</t>
  </si>
  <si>
    <t>Negligence</t>
  </si>
  <si>
    <t>Publishing Infra.</t>
  </si>
  <si>
    <t>Source Code</t>
  </si>
  <si>
    <t>Trust and Sign</t>
  </si>
  <si>
    <t>Malicious Maint.</t>
  </si>
  <si>
    <t>Attack Chaining</t>
  </si>
  <si>
    <t>DEV_TOOLING = 1</t>
  </si>
  <si>
    <t>NEGLIGENCE = 2</t>
  </si>
  <si>
    <t>PUBLISHING_INFRASTRUCTURE = 3</t>
  </si>
  <si>
    <t>SOURCE_CODE = 4</t>
  </si>
  <si>
    <t>TRUST_AND_SIGNING = 5</t>
  </si>
  <si>
    <t xml:space="preserve">MALICIOUS_MAINTAINER = 6 </t>
  </si>
  <si>
    <t>ATTACK_CHAINING = 7</t>
  </si>
  <si>
    <t>Newest 10</t>
  </si>
  <si>
    <t>Oldest 10</t>
  </si>
  <si>
    <t>Type (accuracy)</t>
  </si>
  <si>
    <t>Rating (1-5)</t>
  </si>
  <si>
    <t>Outsider</t>
  </si>
  <si>
    <t>Insider</t>
  </si>
  <si>
    <t>Unknown</t>
  </si>
  <si>
    <t>Article number</t>
  </si>
  <si>
    <t>Type of compromise (CNCF)</t>
  </si>
  <si>
    <t>The vendor's website -- the publishing infrastructure used to distribute the malicious packages -- was compromised.</t>
  </si>
  <si>
    <t>A malicious person published malicious repos to NPM. Debatably also 2 (negligence) because the malware is not well hidden and is masquerading as useragent-js..</t>
  </si>
  <si>
    <t>Someone masqueraded as two PHP maintainers to push code</t>
  </si>
  <si>
    <t>The *type of compromise* is to pose as a legitimate maintainer (someone with Write credentials is presumably part of the VSCode org). The maintainer would then change the source code, and the *effect* of this attack would be to own VSCode, which is developer tooling. But I think the compromise itself would be source code-based.</t>
  </si>
  <si>
    <t>The maintainer of "TGSuspender" is now malicious and introducing malware</t>
  </si>
  <si>
    <t>The attack compromises the build step for Java projects, inserting a malicious payload</t>
  </si>
  <si>
    <t>An attacker introduced a vulnerability into the source code. It was subsequently distributed. Debatably (6) "malicious maintainer" but I don't think there was a sense of "Oh, this person was trustworthy" in the report so I just went with 4</t>
  </si>
  <si>
    <t>If an attacker exploited this, they would be taking advantage of a (looks like unintentional) error in dev tooling.</t>
  </si>
  <si>
    <t>Attacker obtained keys of organization admin and proceeded to wreak havoc. This is "account compromise" mentioned in category 6</t>
  </si>
  <si>
    <t>Download servers for CCleaner were compromised to insert bonus materials. The article speculates about some mechanisms for the compromise, eg lost credentials, but the compromise itself was the change the publishing infrastructure</t>
  </si>
  <si>
    <t>Article says the attackers got the private key and were able to publish a malicious modified version</t>
  </si>
  <si>
    <t>The exploit involved both (1) malicious changes to the distributed package (to be a C&amp;C'd client), and (2) control over the Pulbishing Infra (to act as the Server for C&amp;C).</t>
  </si>
  <si>
    <t>At first I was not sure if this was a supply chain attack. I suppose it could be if you squint -- it's a DoS on the supply chain itself. In that case we should call it "Dev Tooling" because the attaacker owns (destroys) the development environment.</t>
  </si>
  <si>
    <t>Attacker gained access to machines that are part of Debian's publishing infra</t>
  </si>
  <si>
    <t>6- multiple</t>
  </si>
  <si>
    <t>1) source code repository (public or private) is manipulated intentionally 2) Affected the distribution of the software</t>
  </si>
  <si>
    <t>1) Malicious entity loaded malicious code 2) “Klow(n)” does impersonate the legitimate UAParser.js library on the surface but making this attack seem like a weak brandjacking attempt.</t>
  </si>
  <si>
    <t>1) Malicious code put possibly by maintainer 2) manipulation of the source code repository by maliicous maintainer</t>
  </si>
  <si>
    <t>1) Source code was manipulated by a malicious actor 2) Can be negligence as better coding pracises could have solved the issue</t>
  </si>
  <si>
    <t xml:space="preserve">The Great Suspender" extension got a new maintainer who dropped a few silent updates to new builds of the extension allowing it to connect to  various third-party servers and execute code. </t>
  </si>
  <si>
    <t>The Octopus Scanner malware targets the Apache NetBeans IDE, a development environment.</t>
  </si>
  <si>
    <t xml:space="preserve">"Webmin's code remained hidden in the project's source code" -Occurs when a source code repository (public or private) is manipulated intentionally by the developer or through a developer or repository credential compromise. </t>
  </si>
  <si>
    <t xml:space="preserve"> 'go get -u' is a part of the development environment.</t>
  </si>
  <si>
    <t>Can be source code- They then proceeded to make various changes to content  or malicious maintainer- as they acted as they admin once they had access and injected a vulnerability somewhere in the supply chain</t>
  </si>
  <si>
    <t xml:space="preserve">Affected the distribution </t>
  </si>
  <si>
    <t>The attackers obtained the private signing key of Altair Technologies, and used it in order to sign an altered version of their EvLog product.</t>
  </si>
  <si>
    <t>Multiple updates contained the backdoor module- attack chaining</t>
  </si>
  <si>
    <t>Gained acccess to  control panel- dev tool. Can also be source code?</t>
  </si>
  <si>
    <t>The attacker then retrieved the source code through HTTP for an (at that time) unknown local kernel exploit and gained root permissions via this exploit. Afterwards, the SucKIT root-kit was installed- source code. May also be public infrastructure</t>
  </si>
  <si>
    <t>GPT</t>
  </si>
  <si>
    <t>Kappa Score</t>
  </si>
  <si>
    <t>CNCF</t>
  </si>
  <si>
    <t>When disagree with CNCF and agree with GPT</t>
  </si>
  <si>
    <t>When disagree with GPT and agree with CNCF</t>
  </si>
  <si>
    <t>article1</t>
  </si>
  <si>
    <t>{
  "explanation": "The attack described in the article falls under Choice 3: Publishing Infrastructure. It involves a vulnerability in the RubyGems.org repository, which is a publishing infrastructure for Ruby packages (gems). The vulnerability allows an attacker to yank (unpublish) certain Ruby packages from the repository and republish their own malicious versions with the same file names and version numbers. This compromises the integrity and availability of the shipment, publishing, and distribution mechanisms of the RubyGems infrastructure.",
  "choice": 3
 }</t>
  </si>
  <si>
    <t>article2</t>
  </si>
  <si>
    <t>{
  "explanation": "Based on the information provided, the attack described in the article can be classified as Choice 3: Publishing Infrastructure. The attackers abused the software developer's software update mechanism to deploy the Fantasy wiper to victims in Israel, Hong Kong, and South Africa. This compromised the integrity and availability of the software distribution mechanism.", 
  "choice": 3
 }</t>
  </si>
  <si>
    <t>article3</t>
  </si>
  <si>
    <t>{
  "explanation": "Based on the information provided, the attack described in the article falls under Choice 3: Publishing Infrastructure. The article mentions that over 1,600 publicly available Docker Hub images hide malicious behavior, including cryptocurrency miners, embedded secrets, DNS hijackers, and website redirectors. This indicates that the integrity and availability of the Docker Hub publishing infrastructure have been affected, allowing threat actors to upload and distribute malicious images.",
  "choice": 3
 }</t>
  </si>
  <si>
    <t>article4</t>
  </si>
  <si>
    <t>{
  "explanation": "Based on the information provided, the attack described in the article falls under Choice 3: Publishing Infrastructure. The attack involves the compromise of the Comm100 Live Chat installer, which was distributed from the company's website. This compromise affected the integrity and availability of the distribution mechanism and infrastructure.",
  "choice": "Choice 3"
 }</t>
  </si>
  <si>
    <t>article5</t>
  </si>
  <si>
    <t>{
  "explanation": "Based on the given information,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</si>
  <si>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article6</t>
  </si>
  <si>
    <t>{
  "explanation": "Based on the given information, the attack can be classified as Choice 4: Source Code. This is because the source code repository of Intel's Alder Lake BIOS was leaked, which involves the intentional manipulation of the source code by either the developer or through a developer or repository credential compromise.",
  "choice": 4
 }</t>
  </si>
  <si>
    <t>article7</t>
  </si>
  <si>
    <t>{
  "explanation": "The attack described in the article falls under Choice 1: Dev Tooling. The attacker exploited vulnerabilities in the PEAR development environment, specifically in the password reset functionality and the Archive_Tar dependency. By exploiting these vulnerabilities, the attacker could gain unauthorized access to developer accounts, publish malicious releases, and gain persistent access to the central PEAR server. This attack targets the development machine, SDK, tool chains, and build kit, which are part of the development environment.",
  "choice": "Choice 1"
 }</t>
  </si>
  <si>
    <t>article8</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</si>
  <si>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malicious actions. This compromise was done by a trusted maintainer, making it a significant attack with potentially severe consequences.",
  "choice": 6
 }</t>
  </si>
  <si>
    <t>article9</t>
  </si>
  <si>
    <t>{
  "explanation": "Based on the given information, the attack falls under Choice 4: Source Code. The author intentionally manipulated the source code repository of the npm packages colors.js and faker.js by introducing corrupt versions that trigger infinite loops, causing a denial of service. This manipulation of the source code repository qualifies as a Source Code attack.",
  "choice": "Choice 4: Source Code"
 }</t>
  </si>
  <si>
    <t>article10</t>
  </si>
  <si>
    <t>{
  "explanation": "Choice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
  "choice": 4
 }</t>
  </si>
  <si>
    <t>article11</t>
  </si>
  <si>
    <t>{
  "explanation": "Based on the information provided, the attack described in the article can be classified as Choice 3: Publishing Infrastructure. The compromise occurred when the popular WordPress plugin and theme authors AccessPress had their software replaced with backdoored versions. This compromise affected the shipment, publishing, and distribution mechanisms of the software, resulting in backdoor access for attackers and compromising a number of websites.",
  "choice": "Choice 3"
 }</t>
  </si>
  <si>
    <t>article12</t>
  </si>
  <si>
    <t>{
  "explanation": "Based on the information provided in the article, the attack described falls under Choice 4: Source Code. The attack exploits the Log4j vulnerability to download a Trojan malware, which triggers a download of an .exe file, ultimately installing a crypto-miner on the victim's system. This manipulation of the source code repository and intentional introduction of security backdoors aligns with the definition of Source Code attacks.",
  "choice": 4
 }</t>
  </si>
  <si>
    <t>article13</t>
  </si>
  <si>
    <t>{
  "explanation": "Based on the information provided, the attack can be classified as Choice 6: Malicious Maintainer. The attackers gained access to the npm account of the project maintainers and published malicious versions of the 'coa' and 'rc' packages. This compromise was carried out by individuals who were considered trustworthy by many, as they were the maintainers of the packages.",
  "choice": 6
 }</t>
  </si>
  <si>
    <t>article14</t>
  </si>
  <si>
    <t>{
  "explanation": "The attack in this scenario can be classified as Choice 3: Publishing Infrastructure. It involves the compromise of the npm package 'ua-parser-js' and the introduction of compromised versions (0.7.29, 0.8.0, 1.0.0) into the publishing infrastructure. The compromised versions contain malware that can be installed when the package is used.",
  "choice": 3
 }</t>
  </si>
  <si>
    <t>article15</t>
  </si>
  <si>
    <t>{
  "explanation": "Based on the information provided, the attack falls under Choice 6: Malicious Maintainer. The attack involves a maintainer or entity posing as a maintainer deliberately injecting a vulnerability in the supply chain or source code. In this case, the attacker published malicious packages on the npm registry disguised as legitimate JavaScript libraries. The packages contained a cryptocurrency miner that would run on the user's machine. The attacker impersonated the legitimate UAParser.js library, making it a case of weak brandjacking. The packages were reported and taken down by the npm security team.",
  "choice": 6
 }</t>
  </si>
  <si>
    <t>article16</t>
  </si>
  <si>
    <t>{
  "explanation": "Based on the information provided, the attack falls under Choice 4: Source Code. The article mentions that two malicious commits were pushed to the php-src repository, indicating a manipulation of the source code repository. This manipulation could have been intentional by the developer or through a compromise of developer or repository credentials.",
  "choice": "Choice 4: Source Code"
 }</t>
  </si>
  <si>
    <t>article17</t>
  </si>
  <si>
    <t>{
  "explanation": "The attack described in the article falls under Choice 1: Dev Tooling. The vulnerability was identified in the review-cask-pr GitHub Action, which is a development tool used in the Homebrew organization. The attacker was able to exploit this tool to inject arbitrary code into a cask and have it be merged automatically. This indicates an exploitation of the development environment and the introduction of a backdoor by the attacker.",
  "choice": "Choice 1: Dev Tooling"
 }</t>
  </si>
  <si>
    <t>article18</t>
  </si>
  <si>
    <t>{
  "explanation": "Based on the given information, the attack falls under Choice 4: Source Code. This is because the article mentions that the bash script used by Codecov was altered, indicating manipulation of the source code repository.",
  "choice": "Choice 4"
 }</t>
  </si>
  <si>
    <t>article19</t>
  </si>
  <si>
    <t>{
  "explanation": "Based on the information provided, the attack falls under Choice 4: Source Code. The researcher discovered a vulnerability in the VS Code CI script that allowed them to inject code into the repository. This manipulation of the source code repository qualifies as a Source Code attack.",
  "choice": 4
 }</t>
  </si>
  <si>
    <t>article20</t>
  </si>
  <si>
    <t>{
  "explanation": "The attack described in the article is a supply chain attack that involves trojanizing SolarWinds Orion software updates to distribute malware. This falls under the category of Publishing Infrastructure attacks (Choice 3) because it affects the integrity and availability of the shipment, publishing, or distribution mechanisms and infrastructure.",
  "choice": 3
 }</t>
  </si>
  <si>
    <t>article21</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</si>
  <si>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explanation. This compromise was done by the maintainer, who deliberately injected vulnerabilities into the extension.",
  "choice": 6
 }</t>
  </si>
  <si>
    <t>article22</t>
  </si>
  <si>
    <t>{
  "explanation": "Based on the information provided, the attack falls under Choice 4: Source Code. The article mentions that threat actors have accessed and stolen source code repositories from US government agencies and private businesses by exploiting misconfigured SonarQube applications. This is an example of a source code compromise, where the source code repository is manipulated intentionally or through a credential compromise.",
  "choice": 4
 }</t>
  </si>
  <si>
    <t>article23</t>
  </si>
  <si>
    <t>{
  "explanation": "Based on the information provided, the attack described in the article can be classified as Choice 1: Dev Tooling. The Octopus Scanner malware targets the Apache NetBeans Java integrated development environment (IDE) and infects GitHub source-code repositories. It exploits the development environment by hiding within open-source code bases and waits for developers to download a project from an infected repository. Once downloaded, the malware installs a remote access trojan (RAT) on the developer's machine, giving the attackers full control. This attack specifically targets the development environment and introduces a backdoor into the development environment.",
  "choice": "Choice 1"
 }</t>
  </si>
  <si>
    <t>article24</t>
  </si>
  <si>
    <t>{
  "explanation": "Based on the information provided, the attack falls under Choice 3: Publishing Infrastructure. The packages were hosted on the NPM repository and were able to establish connections to remote servers and exfiltrate user data. This indicates a compromise of the publishing infrastructure, as the integrity and availability of the shipment, publishing, or distribution mechanisms were affected.",
  "choice": 3
 }</t>
  </si>
  <si>
    <t>article25</t>
  </si>
  <si>
    <t>{
  "explanation": "Based on the given information, the attack can be classified as Choice 3: Publishing Infrastructure. This is because the packages were hosted on the NPM repository and established connections to remote servers, exfiltrating user data. The integrity and availability of the publishing infrastructure were affected by these attacks.",
  "choice": 3
 }</t>
  </si>
  <si>
    <t>article26</t>
  </si>
  <si>
    <t>{
  "explanation": "Based on the given information, the attack falls under Choice 3: Publishing Infrastructure. The compromise occurred in the binaries of the CLI wallet, which were being served from a compromised source. This indicates that the integrity or availability of the publishing infrastructure was affected.",
  "choice": "Choice 3"
 }</t>
  </si>
  <si>
    <t>article27</t>
  </si>
  <si>
    <t>{
  "explanation": "Based on the information provided, the attack falls under Choice 4: Source Code. The backdoor mechanism was found in the Webmin source code, indicating that the source code repository was manipulated intentionally by the developer or through a developer or repository credential compromise.",
  "choice": 4
 }</t>
  </si>
  <si>
    <t>article28</t>
  </si>
  <si>
    <t>{
  "explanation": "Based on the given information, the attack falls under Choice 4: Source Code. The description mentions that the version 3.0.2 of the 'load-from-cwd-or-npm' package contains malicious code. This indicates that the source code repository of the package has been manipulated intentionally to introduce the targeted code.",
  "choice": "Choice 4: Source Code"
 }</t>
  </si>
  <si>
    <t>article29</t>
  </si>
  <si>
    <t>{
  "explanation": "Based on the information provided, the attack can be classified as Choice 4: Source Code. The attacker intentionally manipulated the source code repository of Komodo's Agama wallet by making useful contributions before inserting the malicious code. This compromised the security of the wallet and allowed the attacker to collect user seed phrases.",
  "choice": 4
 }</t>
  </si>
  <si>
    <t>article30</t>
  </si>
  <si>
    <t>{
  "explanation": "The attack described in the article falls under Choice 2: Negligence. It specifically mentions the attack approach named typosquatting,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</si>
  <si>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article31</t>
  </si>
  <si>
    <t>{
  "explanation": "The attack described in the given information falls under Choice 3: Publishing Infrastructure. It involves the compromise of the integrity or availability of shipment, publishing, or distribution mechanisms and infrastructure, which is exactly what is happening with the ROS build farm and the deployment of new GPG keys to packages.ros.org.",
  "choice": "Choice 3"
 }</t>
  </si>
  <si>
    <t>article32</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</si>
  <si>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3
 }</t>
  </si>
  <si>
    <t>article33</t>
  </si>
  <si>
    <t>{
  "explanation": "Based on the information provided, the attack falls under Choice 3: Publishing Infrastructure. The attack compromised the official website of the PEAR project and replaced the original PHP PEAR package manager with a modified version. This compromised the integrity and availability of the distribution mechanism and infrastructure.",
  "choice": 3
 }</t>
  </si>
  <si>
    <t>article34</t>
  </si>
  <si>
    <t>{
  "explanation": "Based on the information provided, the attack falls under Choice 1: Dev Tooling. The development machine, SDK, tool chains, or build kit were exploited, resulting in the introduction of a backdoor by the attacker to own the development environment.",
  "choice": "Choice 1"
 }</t>
  </si>
  <si>
    <t>article35</t>
  </si>
  <si>
    <t>{
  "explanation": "Based on the given information, the attack described in the article can be classified as Choice 6: Malicious Maintainer. The attacker, right9ctrl, gained the trust of the original author by making meaningful contributions to the package. They then modified the event-stream package to depend on a malicious package, flatmap-stream, which contained obfuscated and encrypted code that could steal credentials and allow the attacker to steal money from users' accounts.",
  "choice": 6
 }</t>
  </si>
  <si>
    <t>article36</t>
  </si>
  <si>
    <t>{
  "explanation": "The attack described in the article falls under Choice 3: Publishing Infrastructure. The attackers manipulated the update server for the BitTorrent client MediaGet, replacing it with a backdoored binary. This compromised the integrity and availability of the distribution mechanism, allowing the attackers to distribute the trojanized version of MediaGet to unsuspecting users.",
  "choice": "Choice 3"
 }</t>
  </si>
  <si>
    <t>article37</t>
  </si>
  <si>
    <t>{
  "explanation": "Based on the information provided, the attack described in the article can be classified as Choice 3: Publishing Infrastructure. The attackers compromised the update server of a remote support solutions provider to deliver a remote access tool to their targets through the update process. This compromised the integrity and availability of the shipment, publishing, or distribution mechanisms and infrastructure.",
  "choice": "Choice 3"
 }</t>
  </si>
  <si>
    <t>article38</t>
  </si>
  <si>
    <t>{
  "explanation": "Based on the information provided in the article, the attack described falls under Choice 4: Source Code. The attacker manipulated the source code repository by creating a sub-package named '.git' and overwriting the existing '.git' directory inside the parent package. This manipulation allowed the attacker to execute code and potentially compromise the system.",
  "choice": 4
 }</t>
  </si>
  <si>
    <t>article39</t>
  </si>
  <si>
    <t>{
  "explanation": "Based on the given information, the attack can be classified as Choice 6: Malicious Maintainer. The attacker, going by the pseudonym of xeactor, deliberately injected malicious code into the acroread package in the Arch User Repository (AUR). This compromise occurred because AUR allows anyone to take over orphaned repositories. The attacker added code that would download and execute files, collect data from infected systems, and potentially prepare for further malicious actions. The AUR team also found similar code in two other packages taken over by the same user.",
  "choice": 6
 }</t>
  </si>
  <si>
    <t>article40</t>
  </si>
  <si>
    <t>{
  "explanation": "Based on the information provided, the attack can be classified as Choice 6: Malicious Maintainer. The unknown entity gained control of an admin account for the Gentoo GitHub Organization and made various changes to content. This compromise involved an individual with trusted responsibilities deliberately injecting vulnerabilities into the supply chain or source code.",
  "choice": 6
 }</t>
  </si>
  <si>
    <t>article41</t>
  </si>
  <si>
    <t>{
  "explanation": "Based on the given information, the attack can be classified as Choice 3: Publishing Infrastructure. The attackers breached the cloud server infrastructure of a software company providing font packages and created a replica server to host the malicious files. They manipulated the download parameters used by the PDF editor app to point to the attacker's server, resulting in users unknowingly installing the malicious font packages from the cloned server.",
  "choice": "Choice 3"
 }</t>
  </si>
  <si>
    <t>article42</t>
  </si>
  <si>
    <t>{
  "explanation": "Based on the information provided, the attack falls under Choice 2: Negligence. The attack is a TypoSquatting attack, where the developer failed to verify the requested dependency name was correct, resulting in the installation of a malicious package named 'colourama' instead of the legitimate package named 'colorama'. This is a common type of attack associated with negligence.",
  "choice": 2
 }</t>
  </si>
  <si>
    <t>article43</t>
  </si>
  <si>
    <t>{
  "explanation": "Based on the information provided, the attack described in the article can be classified as Choice 4: Source Code. The article mentions that the CCleaner binary was compromised and a malicious payload was inserted into the CCleaner build. This indicates that the source code repository or the build environment was manipulated to introduce the malware.",
  "choice": "Choice 4: Source Code"
 }</t>
  </si>
  <si>
    <t>article44</t>
  </si>
  <si>
    <t>{
  "explanation": "Based on the given information, the attack described in the article can be classified as Choice 3: Publishing Infrastructure. The HandBrake website and the copy of HandBrake available via Homebrew were affected, indicating that the integrity or availability of the publishing infrastructure was compromised.",
  "choice": 3
 }</t>
  </si>
  <si>
    <t>article45</t>
  </si>
  <si>
    <t>{
  "explanation": "Based on the information provided in the article, the attack described falls under Choice 5: Trust and Signing. The attackers compromised the signing key of Altair Technologies and used it to sign an altered version of their EvLog product, replacing the legitimate software with a malicious version.",
  "choice": 5
 }</t>
  </si>
  <si>
    <t>article46</t>
  </si>
  <si>
    <t>{
  "explanation": "Based on the information provided, the attack falls under Choice 2: Negligence. The attack involved typosquatting, where the attacker intentionally registered packages with names similar to popular libraries on the npm registry. This type of attack is associated with negligence because it occurs due to a lack of adherence to best practices, such as verifying the requested dependency name for spelling and correctness.",
  "choice": 2
 }</t>
  </si>
  <si>
    <t>article47</t>
  </si>
  <si>
    <t>{
  "explanation": "Based on the information provided in the article, the attack can be classified as Choice 3: Publishing Infrastructure. The attackers injected a backdoor into the legitimate Ukrainian accounting software M.E.Doc, which was used to distribute the malware. This compromised the integrity and availability of the software distribution mechanism, making it a publishing infrastructure attack.",
  "choice": 3
 }</t>
  </si>
  <si>
    <t>article48</t>
  </si>
  <si>
    <t>{
  "explanation": "Based on the information provided, the attack falls under Choice 3: Publishing Infrastructure. The article mentions that an unknown party gained access to the Github repository and replaced the compiled Windows file with a different one. This compromise affected the integrity and availability of the publishing infrastructure.",
  "choice": 3
 }</t>
  </si>
  <si>
    <t>article49</t>
  </si>
  <si>
    <t>{
  "explanation": "Based on the given information, the attack can be classified as Choice 3: Publishing Infrastructure. This is because the attack affected the integrity or availability of the shipment, publishing, or distribution mechanisms and infrastructure, as the malware was able to infiltrate Google Play and infect multiple apps before being removed.",
  "choice": 3
 }</t>
  </si>
  <si>
    <t>article50</t>
  </si>
  <si>
    <t>{
  "explanation": "Based on the information provided, the attack in this scenario can be classified as Choice 3: Publishing Infrastructure. The attackers compromised the developer's site and infected the Elmedia Player software with Proton malware, which was then downloaded by Mac users without triggering any warning. This attack affected the integrity and availability of the distribution mechanism and infrastructure.",
  "choice": 3
 }</t>
  </si>
  <si>
    <t>article51</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</si>
  <si>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address. This negligence in adhering to best practices led to password reset emails being delivered to the wrong address.",
  "choice": "Choice 2"
 }</t>
  </si>
  <si>
    <t>article52</t>
  </si>
  <si>
    <t>{
  "explanation": "Based on the information provided, the attack can be classified as Choice 3: Publishing Infrastructure. The attack occurred when the integrity or availability of the shipment, publishing, or distribution mechanisms and infrastructure were affected. In this case, the attacker distributed a recompiled version of the legitimate open source BitTorrent client application Transmission on their official website, which contained a backdoor.",
  "choice": "Choice 3"
 }</t>
  </si>
  <si>
    <t>article53</t>
  </si>
  <si>
    <t>{
  "explanation": "Based on the information provided, the attack can be classified as Choice 3: Publishing Infrastructure. The attackers gained control of user accounts that had access to the Classic Shell and Audacity downloads on FossHub, a publishing infrastructure for free and open-source software. They uploaded a malware file on the Classic Shell page, which was downloaded by approximately 300 users. The publishing infrastructure was compromised, resulting in the distribution of the malware-infected version of the software.",
  "choice": 3
 }</t>
  </si>
  <si>
    <t>article54</t>
  </si>
  <si>
    <t>{
  "explanation": "Based on the information provided, the attack falls under Choice 3: Publishing Infrastructure. The hackers were able to compromise the Linux Mint website and point users to malicious download links containing a modified version of the software. This attack affected the integrity and availability of the distribution mechanism and infrastructure.",
  "choice": "Choice 3"
 }</t>
  </si>
  <si>
    <t>article55</t>
  </si>
  <si>
    <t>{
  "explanation": "The attack described in the scenario involves the intentional manipulation of a source code repository, either by the developer or through a credential compromise. This falls under the category of Source Code attack.",
  "choice": "Choice 4: Source Code"
 }</t>
  </si>
  <si>
    <t>article56</t>
  </si>
  <si>
    <t>{
  "explanation": "Based on the given information, the attack described in the article falls under Choice 1: Dev Tooling. The Xcode development tools used by iOS app makers were copied, modified, and distributed online by hackers to inject malicious code into apps available on the App Store. This attack exploited the development machine and tool chains, resulting in the introduction of a backdoor by the attackers into the development environment.",
  "choice": "Choice 1"
 }</t>
  </si>
  <si>
    <t>article57</t>
  </si>
  <si>
    <t>{
  "explanation": "Based on the information provided, the attack can be classified as Choice 3: Publishing Infrastructure. The article mentions that the Ceph community site and the Inktank download site were hacked, which indicates a compromise of the publishing infrastructure. The integrity and availability of the shipment, publishing, or distribution mechanisms were affected.",
  "choice": 3
 }</t>
  </si>
  <si>
    <t>article58</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</si>
  <si>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</si>
  <si>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article59</t>
  </si>
  <si>
    <t>article60</t>
  </si>
  <si>
    <t>{
  "explanation": "Based on the information provided, the attack described in the article falls under Choice 3: Publishing Infrastructure. The vulnerability in Apt package manager allowed a man-in-the-middle (MITM) attacker to put compromised source files onto Debian systems. This compromise affected the integrity and availability of the distribution mechanism and infrastructure.",
  "choice": 3
 }</t>
  </si>
  <si>
    <t>article61</t>
  </si>
  <si>
    <t>{
  "explanation": "Based on the given information, the attack can be classified as Choice 4: Source Code. This is because the compromise of kernel.org and related machines indicates that the source code repository has been manipulated intentionally or through a credential compromise. The article mentions that some developers' systems have been penetrated, suggesting a manipulation of the source code repository.", 
  "choice": "Choice 4"
 }</t>
  </si>
  <si>
    <t>article62</t>
  </si>
  <si>
    <t>{
  "explanation": "Based on the information provided, the attack described in the article can be classified as Choice 4: Source Code. This is because the attackers manipulated the source code repository (JIRA) by introducing a backdoor through a compromised session and administrator privileges. They also uploaded JSP files to gain backdoor access to the system. This aligns with the definition of Source Code compromise in the given choices.",
  "choice": 4
 }</t>
  </si>
  <si>
    <t>article63</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</si>
  <si>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the definition provided in Choice 4.",
  "choice": 4
 }</t>
  </si>
  <si>
    <t>article64</t>
  </si>
  <si>
    <t>{
  "explanation": "Based on the given information, the attack falls under Choice 4: Source Code. The attackers manipulated the source code repository of the ProFTPD project by replacing the source files with a version that contained a backdoor. This manipulation of the source code repository is an intentional compromise of the source code.",
  "choice": "Choice 4: Source Code"
 }</t>
  </si>
  <si>
    <t>article65</t>
  </si>
  <si>
    <t>{
  "explanation": "Based on the given information, the attack falls under Choice 4: Source Code. The article mentions that the compromised release of WordPress contained a deliberate backdoor, indicating that the source code repository was manipulated intentionally. This aligns with the definition of Source Code attacks, where the source code repository is manipulated either by the developer or through a credential compromise.",
  "choice": 4
 }</t>
  </si>
  <si>
    <t>article66</t>
  </si>
  <si>
    <t>{
  "explanation": "Based on the information provided, the attack described in the article can be classified as Choice 4: Source Code. The article mentions that the source distribution for SquirrelMail version 1.4.12 was compromised, resulting in modifications to the source code that opened a remote-execution backdoor into deployed SquirrelMail systems. This manipulation of the source code repository falls under the category of Source Code compromise.", 
  "choice": "Choice 4: Source Code"
 }</t>
  </si>
  <si>
    <t>article67</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</si>
  <si>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"choice": 3
 }</t>
  </si>
  <si>
    <t>article68</t>
  </si>
  <si>
    <t>{
  "explanation": "Based on the information provided in the article, the attack can be classified as Choice 4: Source Code. The attacker gained access to the source code repository by logging into an unprivileged developer account and retrieving the source code through HTTP. They then used a local kernel exploit to gain root permissions and installed a root-kit. This manipulation of the source code repository falls under the category of Source Code compromise.", 
  "choice": 4
 }</t>
  </si>
  <si>
    <t>article69</t>
  </si>
  <si>
    <t>{
  "explanation": "Based on the given information, the attack described in the article falls under Choice 1: Dev Tooling. Ken Thompson's Trusting Trust compiler Trojan attack involved exploiting the development tools in the system to implant backdoors into the object code of a supposedly backdoor-free program. This aligns with the definition provided for Dev Tooling attacks.",
  "choice": "Choice 1: Dev Tooling"
 }</t>
  </si>
  <si>
    <t>Solutions/learnings</t>
  </si>
  <si>
    <t>{
  "Solutions/Learnings": [
  "RubyGems.org has fixed the critical vulnerability (CVE-2022-29176) that allowed unauthorized users to yank and alter certain Ruby packages.",
  "A deeper audit is still in progress to analyze gem changes made over the last 18 months and determine if any exploitation has occurred.",
  "RubyGem developers can review their Gemfile.lock and search for gems that had their platform changed with version numbers remaining unchanged to identify possible past exploits.",
  "RubyGems.org sends email notifications to gem owners when a gem version is published or yanked, and no reports of unauthorized yanking have been received.",
  "The incident highlights the importance of maintaining the security of package repositories and the overall software supply chain.",
  "Organizations should regularly update and patch their software dependencies to mitigate vulnerabilities.",
  "Developers should follow secure coding practices and conduct regular security audits of their applications.",
  "Bug bounty programs, like the one on HackerOne, can help identify and report vulnerabilities in a responsible manner.",
  "The incident serves as a reminder for developers to be vigilant and proactive in ensuring the integrity and security of their code and dependencies."
  ]
 }</t>
  </si>
  <si>
    <t>{
  "Solutions/Learnings": [
  "Implement stronger security measures to prevent supply-chain attacks",
  "Regularly update and patch internet-facing applications to prevent exploitation of known vulnerabilities",
  "Enhance network monitoring and detection capabilities to identify suspicious activities",
  "Improve incident response procedures to quickly mitigate and recover from attacks",
  "Establish communication channels with software developers to report potential compromises",
  "Educate employees and users about the risks of phishing and social engineering attacks",
  "Backup critical data regularly and store it securely to minimize the impact of data destruction attacks",
  "Stay informed about the latest threat intelligence and security best practices to stay ahead of evolving threats"
  ]
 }</t>
  </si>
  <si>
    <t>{
  "Solutions/Learnings": [
  "Implement stricter verification and review processes for Docker images uploaded to Docker Hub to prevent the inclusion of malicious code or mechanisms.",
  "Increase the frequency of scanning and monitoring of unverified Linux images on Docker Hub to identify and remove malicious images in a timely manner.",
  "Educate users about the risks of downloading Docker images from unverified sources and encourage them to only use trusted and verified images from the Docker Library Project.",
  "Implement measures to detect and prevent typosquatting, such as implementing stricter naming conventions for Docker images and conducting regular checks for typosquatting attempts.",
  "Encourage users to regularly update and patch their Docker images to mitigate the risk of using outdated and vulnerable images.",
  "Enhance user awareness and education about the importance of securely managing secrets and credentials within Docker images, including the need to remove any unintentionally embedded secrets.",
  "Collaborate with security researchers and organizations to identify and report malicious images on Docker Hub, and take swift action to remove them and ban the uploaders.",
  "Consider implementing a reputation system or rating system for Docker images on Docker Hub, allowing users to provide feedback and report suspicious or malicious images.",
  "Invest in resources and technology to increase the capacity for daily scrutiny and monitoring of uploads to the Docker Hub public library, in order to minimize the number of unreported malicious images."
  ]
 }</t>
  </si>
  <si>
    <t>{
  "Solutions/Learnings": [
  "Comm100 should conduct a thorough investigation to determine how the trojanized installer was distributed from their website and take steps to prevent similar incidents in the future.",
  "Comm100 should enhance their security measures to prevent unauthorized access and tampering with their software.",
  "Comm100 should regularly update and patch their software to address any vulnerabilities that could be exploited by attackers.",
  "Comm100 should improve their incident response capabilities to quickly detect and respond to any future supply chain attacks.",
  "Comm100 should communicate openly and transparently with their customers about the incident, providing them with information on the attack and steps they can take to protect themselves.",
  "Other organizations should learn from this incident and implement strong security measures to protect their own software supply chains.",
  "Organizations should regularly audit and monitor their software supply chains to detect any signs of compromise or tampering.",
  "Organizations should educate their employees about the risks of supply chain attacks and how to identify and report suspicious activities.",
  "Security firms and researchers should continue to analyze and track supply chain attacks to better understand the tactics, techniques, and procedures used by threat actors.",
  "Regulatory bodies and industry associations should collaborate to develop and enforce standards for secure software supply chains."
  ]
 }</t>
  </si>
  <si>
    <t>{
  "Solutions/Learnings": [
  "Implement stronger security measures to prevent phishing attacks, such as employee training and awareness programs.",
  "Use multi-factor authentication, such as hardware tokens or biometric factors, to enhance account security.",
  "Regularly monitor and detect suspicious activity on accounts and systems to identify breaches in a timely manner.",
  "Secure the entire environment using WebAuthn and hardware tokens or biometric factors.",
  "Limit access to sensitive code repositories and strictly control permissions.",
  "Regularly update and patch third-party libraries and tools to prevent vulnerabilities.",
  "Improve incident response and communication processes to quickly address and notify affected parties.",
  "Collaborate with platforms like GitHub to enhance security measures and share information about phishing attacks.",
  "Continuously educate and inform users about the risks and best practices for online security."
  ]
 }</t>
  </si>
  <si>
    <t>{
  "Solutions/Learnings": [
  "Intel should conduct a thorough investigation to identify the source of the leak and take appropriate legal action against the responsible party.",
  "Intel should strengthen its security measures to prevent future leaks and unauthorized access to its proprietary code.",
  "Intel should collaborate with motherboard vendors and OEMs to ensure that they have the necessary tools and information to build firmware for Intel platforms securely.",
  "Intel should continue to encourage security researchers to submit any vulnerabilities they find through its bug bounty program, Project Circuit Breaker.",
  "Intel should consider the potential impact of the leaked code on open-source groups like Coreboot and take appropriate measures to mitigate any negative consequences.",
  "Intel should improve its internal processes and training to prevent employees from inadvertently posting sensitive code to public repositories.",
  "Intel should closely monitor for any attempts at ransom related to the leaked code and take appropriate actions to protect its intellectual property.",
  "Intel should learn from the experiences of other semiconductor manufacturers, such as AMD and Nvidia, who have faced similar attacks, and implement measures to proactively defend against such threats.",
  "Intel should keep customers and the security research community informed about the incident and any steps taken to address the situation."
  ]
 }</t>
  </si>
  <si>
    <t>{
  "Solutions/Learnings": [
  "Implement stronger password reset mechanisms that use secure random number generators instead of weak entropy.",
  "Regularly update and patch software dependencies, such as Archive_Tar, to prevent known vulnerabilities.",
  "Encourage companies and developers to migrate from PEAR to Composer, which has a more active contributors community and better security practices.",
  "Increase security contributions from companies relying on PHP ecosystems like PEAR to identify and fix vulnerabilities.",
  "Continuously monitor and scan code repositories for security vulnerabilities using tools like SonarCloud.",
  "Improve the validation and sanitization of user input to prevent potential attacks.",
  "Educate developers and administrators about secure coding practices and the importance of regularly updating software dependencies.",
  "Establish a responsible disclosure process to report vulnerabilities to maintainers and ensure timely patching.",
  "Enhance security awareness and training for developers and administrators to identify and mitigate potential threats.",
  "Implement access controls and monitoring mechanisms to detect and prevent unauthorized access to critical systems and networks.",
  "Regularly review and assess the security of third-party dependencies and libraries used in software development."
  ]
 }</t>
  </si>
  <si>
    <t>{
  "Solutions/Learnings": [
  "Implement stricter vetting and review processes for adding dependencies to projects.",
  "Regularly update and patch dependencies to ensure the latest secure versions are being used.",
  "Monitor and track security incidents and vulnerabilities in the software supply chain using tools like Snyk.",
  "Educate developers on best practices for managing software dependencies and the risks associated with transitive dependencies.",
  "Consider using package managers' features to override and pin down transitive dependencies to known good versions.",
  "Maintain a high level of vigilance and skepticism when adding new dependencies to projects.",
  "Promote a culture of security and accountability within the open source community to discourage intentional abuse of packages.",
  "Stay informed about security incidents and vulnerabilities in the open source ecosystem to proactively protect projects."
  ]
 }</t>
  </si>
  <si>
    <t>{
  "Solutions/Learnings": [
  "Remove all versions of the sabotaged code from npm",
  "Downgrade to earlier versions of colors.js (e.g. 1.4.0) and faker.js (e.g. 5.5.3)",
  "Transition to the new dev project for faker.js maintained by a new group of developers",
  "Pin dependency modules to trusted versions instead of always pulling in the latest version",
  "Update the license to AGPL v3.0 to require payment from for-profit organizations or offer a supported version of the product",
  "Promote the need for testing and continuous monitoring of dependencies",
  "Discuss the rights and responsibilities of code owners in the open-source community"
  ]
 }</t>
  </si>
  <si>
    <t>{
  "Solutions/Learnings": [
  "Update GCP Buildpacks to download the most recent stable compiler",
  "Implement SBOM (Software Bill of Materials) and in-toto attestations to prevent or detect errors",
  "Ensure that future builds using the GCP Buildpack are protected from this failure mode"
  ]
 }</t>
  </si>
  <si>
    <t>{
  "Solutions/Learnings": [
  "Regularly update and patch software components to prevent vulnerabilities that can be exploited in supply chain attacks.",
  "Only download software and updates from trusted and official sources, such as the official WordPress repository.",
  "Implement core file integrity monitoring to detect any unauthorized modifications to core files.",
  "Utilize a website firewall service to block abnormal behavior and direct requests to potentially malicious files.",
  "Regularly check and scan your website for any signs of compromise, such as suspicious code or files.",
  "If a compromise is confirmed, replace core WordPress files with fresh copies, remove and replace any affected themes or plugins with fresh copies from trusted sources, and update passwords as a precaution.",
  "Educate website and network administrators about the risks of supply chain attacks and the importance of verifying the source of software components.",
  "Stay informed about the latest security threats and incidents to proactively protect against similar attacks in the future."
  ]
 }</t>
  </si>
  <si>
    <t>{
  "Solutions/Learnings": [
  "Update and patch the log4j library to the latest version to mitigate the vulnerability (CVE-2021-44228)",
  "Implement relevant protections provided by vendors, such as Check Point's IPS and SBA protections",
  "Take necessary actions as recommended by vendors to ensure system security",
  "Monitor and analyze network traffic for any suspicious activity or exploitation attempts",
  "Educate users and employees about the risks of phishing attacks and the importance of not clicking on suspicious links or downloading unknown files",
  "Implement strong and up-to-date antivirus and anti-malware solutions to detect and prevent malware infections",
  "Regularly backup critical data to minimize the impact of potential attacks",
  "Stay informed about the latest security vulnerabilities and updates in order to proactively protect systems",
  "Collaborate with cybersecurity professionals and organizations to share information and best practices for mitigating vulnerabilities and responding to attacks"
  ]
 }</t>
  </si>
  <si>
    <t>{
  "Solutions/Learnings": [
  "Remove the malicious versions of the packages from npm as soon as they are identified.",
  "Implement two-factor authentication for npm accounts to enhance security.",
  "Developers should regularly update and maintain their packages to prevent them from becoming vulnerable targets.",
  "Open source project maintainers should enable advanced protection measures, such as automated malware detection systems, to identify and quarantine suspicious packages.",
  "Expand malware detection capabilities to other ecosystems, such as PyPI, to ensure comprehensive protection.",
  "Collaborate with experienced security professionals and utilize their expertise to stay ahead of evolving malware attacks.",
  "Analyze every newly-released package to identify potential threats and flag them for manual review.",
  "Implement a quarantine queue for suspicious packages to prevent them from being used in developers' build environments.",
  "Enable the Dependency Confusion Policy feature to protect against dependency confusion attacks.",
  "Continuously update and improve security measures to keep pace with malware mutations and emerging attack vectors."
  ]
 }</t>
  </si>
  <si>
    <t>{
  "Solutions/Learnings": [
  "Revert back to version 0.7.28 of ua-parser-js as all greater versions are infected.",
  "Publish a new version (e.g., 0.7.30) without the vulnerability to allow users to update safely.",
  "Contact NPM support to report the hijacked packages and request assistance in removing them.",
  "Implement stricter security measures to prevent unauthorized access to npm accounts.",
  "Regularly monitor and review package dependencies for any security vulnerabilities or suspicious activities.",
  "Educate developers and users about the importance of verifying package integrity and avoiding deprecated or compromised packages.",
  "Consider implementing automated security checks and scans for npm packages to detect and prevent potential threats.",
  "Collaborate with the npm community to raise awareness about security issues and share best practices for package management.",
  "Stay updated with the latest security news and advisories to proactively address potential vulnerabilities."
  ]
 }</t>
  </si>
  <si>
    <t>{
  "Solutions/Learnings": [
  "Implement advanced protection measures to detect and prevent malware in software repositories.",
  "Expand malware detection capabilities to other ecosystems, such as PyPI.",
  "Utilize AI/ML-powered automated malware detection systems to analyze newly-released packages.",
  "Collaborate with experienced security professionals and utilize large amounts of data to keep pace with malware mutations.",
  "Quarantine suspicious packages for manual review by a security research team.",
  "Enable the Dependency Confusion Policy feature to protect against dependency confusion attacks.",
  "Continuously update and improve security measures to safeguard developers, customers, and software supply chains.",
  "Stay vigilant and proactive in identifying and addressing potential threats.",
  "Share information and findings with the community to raise awareness and prevent further attacks."
  ]
 }</t>
  </si>
  <si>
    <t>{
  "Solutions/Learnings": [
  "Discontinue the git.php.net server and make GitHub repositories the canonical source",
  "Require membership in the php organization on GitHub for write access",
  "Enable 2FA for membership in the organization",
  "Merge pull requests directly from the GitHub web interface",
  "Review repositories for any corruption beyond the malicious commits",
  "Contact security@php.net if any suspicious activity is noticed"
  ]
 }</t>
  </si>
  <si>
    <t>{
  "Solutions/Learnings": [
  "Disable and remove the vulnerable review-cask-pr GitHub Action from all repositories",
  "Disable and remove the automerge GitHub Action from all repositories",
  "Remove the ability for bots to commit to homebrew/cask* repositories",
  "Require manual review and approval by a maintainer for all homebrew/cask* pull requests",
  "Improve documentation to help onboard new homebrew/cask maintainers",
  "Train existing homebrew/core maintainers to help with homebrew/cask",
  "Continue to prioritize the security of the project and users",
  "Encourage contributions and code reviews from the community to improve security"
  ]
 }</t>
  </si>
  <si>
    <t>{
  "Solutions/Learnings": [
  "Immediately re-roll all credentials, tokens, or keys located in the environment variables in CI processes that used Codecov's Bash Uploaders",
  "Determine the keys and tokens surfaced to the CI environment by running the 'env' command in the CI pipeline",
  "If any sensitive information is returned from the 'env' command, invalidate the credential and generate a new one",
  "Audit the use of tokens in the system",
  "Replace any locally stored version of the Bash Uploader that contains the altered script with the most recent version from https://codecov.io/bash",
  "For self-hosted (on-premises) versions of Codecov, verify that the Bash Uploader is fetched from the self-hosted installation instead of https://codecov.io/bash",
  "Conduct a checksum comparison before using Codecov's Bash Uploaders as part of CI processes to mitigate the impact"
  ]
 }</t>
  </si>
  <si>
    <t>{
  "Solutions/Learnings": [
  "Implement proper authentication checks in the VS Code CI script to ensure that only authorized users can associate commit hashes with an issue.",
  "Improve the regex expression used to validate closing comments to prevent code injection attacks.",
  "Regularly review and update the CI/CD workflow files for security vulnerabilities.",
  "Secure CI/CD tools and regularly audit their scripts for security flaws.",
  "Consider implementing branch protections to prevent unauthorized pushes to critical branches.",
  "Encourage responsible disclosure of vulnerabilities through bug bounty programs and provide appropriate rewards to researchers who report vulnerabilities.",
  "Educate developers and organizations about the importance of secure coding practices and the potential risks of software supply chain attacks.",
  "Stay updated on the latest security incidents and vulnerabilities in the software development community to proactively address potential threats."
  ]
 }</t>
  </si>
  <si>
    <t>{
  "Solutions/Learnings": [
  "Isolate and contain SolarWinds servers until a further review and investigation is conducted",
  "Restrict scope of connectivity to endpoints from SolarWinds servers, especially Tier 0 assets",
  "Restrict the scope of accounts with local administrator privileges on SolarWinds servers",
  "Block Internet egress from servers or endpoints with SolarWinds software",
  "Change passwords for accounts with access to SolarWinds servers",
  "Review network device configurations for unexpected or unauthorized modifications",
  "Continuously monitor and analyze logon activity for systems displaying a one-to-many relationship between source systems and accounts",
  "Monitor SMB sessions for access to legitimate directories and a delete-create-execute-delete-create pattern",
  "Monitor existing scheduled tasks for temporary updates and anomalous modification",
  "Monitor IP addresses used for remote access and geolocate them to identify suspicious activity",
  "Implement persistent defense measures to detect and block similar supply chain attacks",
  "Develop and maintain up-to-date signatures and detections for host and network-based indicators",
  "Preserve impacted devices and build new systems using the latest versions of SolarWinds software",
  "Conduct a comprehensive investigation and design a remediation strategy based on investigative findings",
  "Follow mitigation and hardening instructions provided by SolarWinds",
  "Collaborate with industry experts and organizations to share indicators and detections"
  ]
 }</t>
  </si>
  <si>
    <t>{
  "Solutions/Learnings": [
  "Uninstall The Great Suspender extension from your browser",
  "Use The Great Suspender to unsuspend all of your open tabs before removing the extension",
  "Convert as many open tabs into bookmarks for better organization",
  "Consider using alternative extensions that have been vetted and trusted by users",
  "Check out the fork of The Great Suspender that removes tracking",
  "Utilize built-in browser features like Tab Freeze (for Chrome) to manage inactive tabs",
  "Explore extensions like OneTab and Tabs Outliner to consolidate and manage open tabs",
  "Consider using extensions that limit the number of tabs you can open",
  "Say goodbye to The Great Suspender and find a suitable replacement"
  ]
 }</t>
  </si>
  <si>
    <t>{
  "Solutions/Learnings": [
  "Companies should ensure that their SonarQube applications are properly configured and secured, including changing default configurations and credentials.",
  "Companies should use firewalls to prevent unauthorized access to SonarQube applications.",
  "SonarQube has made modifications to its app to warn admins if they have left the admin account enabled with a default or no password.",
  "Software developers and security researchers should be aware of the dangers of leaving SonarQube applications exposed online with default credentials.",
  "Companies should regularly update their SonarQube applications to the latest version to benefit from security enhancements and fixes.",
  "The FBI alert highlights the importance of proper security practices and the need for companies to prioritize the protection of their source code repositories.",
  "Security researchers and organizations should continue to monitor and report on vulnerabilities and misconfigurations in SonarQube applications to raise awareness and prevent future incidents."
  ]
 }</t>
  </si>
  <si>
    <t>{
  "Solutions/Learnings": [
  "Developers should be cautious when downloading projects from open-source repositories and ensure that they are from trusted sources.",
  "Regularly update and patch software and development tools to protect against known vulnerabilities.",
  "Implement strong security measures, such as antivirus software and firewalls, to detect and prevent malware infections.",
  "Educate developers about the risks of downloading and using third-party code modules, and encourage them to prioritize security when selecting and using these modules.",
  "Establish a process for code review and testing to identify and remove any malicious code or dependencies.",
  "Improve detection and response capabilities to quickly identify and mitigate malware infections.",
  "Collaborate with security researchers and organizations to share information and insights about new malware threats and attack techniques.",
  "Enhance the security of the software supply chain by implementing measures such as code signing, integrity checks, and secure distribution channels.",
  "Increase awareness and understanding of the risks and challenges associated with open-source software and the importance of security in the development process."
  ]
 }</t>
  </si>
  <si>
    <t>{
  "Solutions/Learnings": [
  "Implement stricter security measures for package uploads on NPM repository to prevent the inclusion of malicious packages.",
  "Enhance the malware detection system on NPM to quickly identify and remove any suspicious packages.",
  "Improve the verification process for package authors to ensure their authenticity and prevent the use of compromised accounts.",
  "Educate developers and users about the risks of including untrusted packages as dependencies in their applications.",
  "Encourage the open-source community to actively report and flag any suspicious packages or activities.",
  "Regularly update and review the package manifests (package.json) to identify any discrepancies or inconsistencies in the metadata.",
  "Increase awareness about the potential dangers of environment variables and the need to protect sensitive information.",
  "Collaborate with other security organizations and platforms to share information and insights about emerging malware threats in the open-source ecosystem.",
  "Continuously monitor and analyze the open-source ecosystem for any signs of malware infiltration and take immediate action to mitigate the risks."
  ]
 }</t>
  </si>
  <si>
    <t>same entry as 24</t>
  </si>
  <si>
    <t>{
  "Solutions/Learnings": [
  "Immediately fix the problem by removing the compromised files and serving the binaries from a safe source.",
  "Advise anyone who downloaded the compromised binaries to check the hashes of their files and delete them if they don't match the official ones.",
  "Provide guides to help users verify the authenticity of their binaries on different operating systems.",
  "Share signed hashes for users to compare with their downloaded files.",
  "Continue investigating the situation and provide updates to the community."
  ]
 }</t>
  </si>
  <si>
    <t>{
  "Solutions/Learnings": [
  "Upgrade to version 1.930 of Webmin to remove the backdoor mechanism",
  "Disable the password expiration feature in the Webmin config file to prevent exploitation attempts",
  "Regularly check for security updates and patches for Webmin",
  "Improve the security of the build infrastructure to prevent malicious code injection",
  "Implement stronger authentication and access controls for Webmin",
  "Educate system administrators about the importance of secure configurations and best practices",
  "Encourage the use of multi-factor authentication for Webmin accounts",
  "Regularly monitor and audit Webmin installations for any signs of compromise",
  "Establish a responsible disclosure process for security vulnerabilities in Webmin",
  "Improve communication and collaboration between security researchers and the Webmin development team"
  ]
 }</t>
  </si>
  <si>
    <t>{
  "Solutions/Learnings": [
  "Upgrade to version 3.0.4 or later to mitigate the risk of the malicious code.",
  "Regularly check for security advisories and updates for the packages used in the project.",
  "Consider implementing a vulnerability scanning tool to identify and address potential security issues.",
  "Maintain a secure development environment by following best practices and guidelines.",
  "Educate developers about the importance of code review and security testing.",
  "Establish a process for monitoring and responding to security incidents.",
  "Consider using package-lock.json or yarn.lock to lock dependencies to specific versions.",
  "Stay informed about the latest security threats and vulnerabilities in the software development community.",
  "Contribute to the open-source community by reporting vulnerabilities and sharing security findings."
  ]
 }</t>
  </si>
  <si>
    <t>{
  "Solutions/Learnings": [
  "The Komodo team responded quickly to the vulnerability and took immediate action to protect user funds and eliminate the threat.",
  "They exploited the bug before the attacker could do so and moved the funds to a secure wallet.",
  "They are implementing a new wallet called AtomicDEX, which utilizes more advanced and secure technologies.",
  "The new wallet only utilizes dependencies that are reviewed by security experts, reducing the likelihood of security vulnerabilities.",
  "The Komodo team is constantly monitoring their network and blockchain activities to ensure the safety of their users.",
  "Komodo's Lead Developer has pledged to donate 500,000 KMD from his personal holdings to compensate users who lost their funds.",
  "The Komodo team expresses gratitude to the community for their support and understanding during this difficult situation.",
  "They thank the Verus Coin team for their hard work and for providing a secure alternative wallet for Komodo community members.",
  "Komodo will continue to prioritize transparency and keep the community fully informed about updates and the reclaim process."
  ]
 }</t>
  </si>
  <si>
    <t>{
  "Solutions/Learnings": [
  "Implement a more rigorous package submission, review, and approval process to prevent the inclusion of malicious packages in the repository.",
  "Continuously process the packages in the repository to detect and remove any malicious content.",
  "Improve the security posture of public package repositories to reduce the possibility of hosting malware.",
  "Increase awareness among users about the risks of using packages from public repositories and encourage them to verify the integrity and authenticity of the packages they install.",
  "Develop and enforce stricter naming conventions for packages to prevent typosquatting attacks.",
  "Establish a mechanism for users to report suspicious packages and vulnerabilities to the repository's security team.",
  "Regularly update and maintain YARA rules or other security measures to detect and mitigate known malicious packages.",
  "Collaborate with security researchers and organizations to share information and insights on emerging attack vectors and techniques.",
  "Educate developers and software development companies about secure coding practices and the importance of vetting third-party packages before integration.",
  "Consider implementing additional security measures, such as code signing and package verification, to ensure the integrity and authenticity of packages.",
  "Monitor and track the installation and usage statistics of packages to identify any suspicious or abnormal patterns.",
  "Establish a process for timely and effective communication with users in case of a security incident or the discovery of a malicious package."
  ]
 }</t>
  </si>
  <si>
    <t>{
  "Solutions/Learnings": [
  "Add the new ROS GPG key to your apt keyring",
  "Revoke the old GPG key",
  "Update the ros-shadow-fixed repository to refer to ros-testing repository",
  "Set up the new repository key",
  "Remove the old repository key",
  "Update the testing repository URL",
  "Migrate to Snapshots.ros.org for unsupported distributions"
  ]
 }</t>
  </si>
  <si>
    <t>{
  "Solutions/Learnings": [
  "Companies need to better vet the applications and updates they deploy on their systems to prevent software supply chain attacks.",
  "Users should choose software vendors with a good security track record and request the results of security audits performed against their networks and infrastructure.",
  "Organizations should test software updates inside a virtual machine environment before deploying them on production systems to detect suspicious behavior.",
  "Continuous monitoring is essential to detect and respond to supply chain attacks.",
  "Minimizing the use of auto-updating software and implementing third-party patch management solutions can reduce the risk of supply chain attacks.",
  "Improving detection and response capabilities for APT attacks in general can help identify and mitigate supply chain attacks."
  ]
 }</t>
  </si>
  <si>
    <t>{
  "Solutions/Learnings": [
  "Download a new copy of go-pear.phar from the official GitHub repository (pear/pearweb_phars) and compare file hashes to ensure it is not infected.",
  "Perform a forensic investigation to determine the extent of the attack and how the attackers compromised the server.",
  "Publish a more detailed announcement on the PEAR Blog once it is back online to provide users with more information about the security incident.",
  "Consider all PHP/PEAR users who have downloaded go-pear.phar from the official website in the past six months as compromised and advise them to quickly download and install the clean version from GitHub.",
  "Implement stronger security measures to prevent future attacks and unauthorized access to the server.",
  "Regularly update and monitor the PEAR package manager to ensure it is secure and free from malicious code.",
  "Educate users about the incident and the importance of verifying file integrity and downloading software from trusted sources.",
  "Collaborate with cybersecurity organizations, such as DCSO, to analyze and investigate the attack and gather more information about the attackers.",
  "Consider implementing additional security measures, such as two-factor authentication, to protect the PEAR infrastructure and prevent unauthorized access."
  ]
 }</t>
  </si>
  <si>
    <t>{
  "Solutions/Learnings": [
  "Strengthen the security measures for GitHub accounts, such as implementing two-factor authentication and regularly updating passwords.",
  "Conduct regular audits and security checks to identify and address any vulnerabilities in the system.",
  "Educate employees and users about the importance of strong passwords and the risks of using the same credentials across multiple platforms.",
  "Implement monitoring systems to detect and respond to any suspicious activities or unauthorized access.",
  "Enhance the incident response plan to ensure a swift and effective response in case of future security incidents.",
  "Learn from previous security incidents and apply the lessons learned to improve overall security posture.",
  "Collaborate with cybersecurity firms and experts to stay updated on the latest threats and best practices.",
  "Regularly backup critical data and source code to minimize the impact of potential breaches.",
  "Continuously assess and improve the security measures in place to adapt to evolving threats."
  ]
 }</t>
  </si>
  <si>
    <t>{
  "Solutions/Learnings": [
  "Implement stricter security measures when transferring ownership of npm packages to prevent malicious users from gaining control.",
  "Regularly audit and review the dependencies of popular npm packages to identify any potential security vulnerabilities.",
  "Encourage open source developers to collaborate and review each other's code to catch any malicious modifications.",
  "Consider implementing code signing or verification mechanisms to ensure that the code being uploaded in an npm module is equivalent to the code stored publicly in a git repository.",
  "Educate developers about the importance of verifying the integrity and authenticity of dependencies before including them in their projects.",
  "Encourage the use of tools that scan npm packages for potential security vulnerabilities, even though they may not be foolproof.",
  "Promote the use of Content Security Policy (CSP) to prevent malicious code execution in web applications.",
  "Encourage the use of Intrinsic or similar Node.js packages to whitelist and control access to sensitive resources and APIs."
  ]
 }</t>
  </si>
  <si>
    <t>{
  "Solutions/Learnings": [
  "Implement stronger security measures for update servers to prevent unauthorized access and tampering.",
  "Regularly monitor and analyze network traffic to detect any suspicious activity or anomalies.",
  "Educate users about the risks of downloading and using potentially unwanted applications.",
  "Enhance validation processes for signed certificates to ensure their authenticity.",
  "Implement multi-factor authentication for critical systems and accounts to prevent unauthorized access.",
  "Continuously update and patch software to address vulnerabilities and protect against known attack vectors.",
  "Invest in advanced threat detection and response systems to quickly identify and mitigate attacks.",
  "Collaborate with third-party companies and vendors to ensure the security of their software and prevent supply chain attacks.",
  "Conduct regular security audits and penetration testing to identify and address any weaknesses in the infrastructure.",
  "Share threat intelligence and collaborate with other organizations and security researchers to stay updated on emerging threats and attack techniques."
  ]
 }</t>
  </si>
  <si>
    <t>{
  "Solutions/Learnings": [
  "Implement strong security measures to protect code-signing certificates, such as multi-factor authentication and regular certificate audits.",
  "Regularly update and patch software and systems to prevent vulnerabilities that can be exploited by attackers.",
  "Implement network segmentation to limit the spread of malware within the network.",
  "Use advanced threat detection solutions, such as Trend Micro Deep Discovery, to detect and respond to stealthy malware and targeted attacks.",
  "Educate employees and users about the risks of supply chain attacks and the importance of practicing good cybersecurity hygiene.",
  "Monitor and analyze network traffic and behavior to detect any suspicious activity or anomalies.",
  "Maintain backups of critical data and systems to ensure quick recovery in case of a supply chain attack.",
  "Collaborate with trusted vendors and partners to ensure the security of the supply chain and regularly assess their security practices.",
  "Stay updated on the latest threat intelligence and security trends to proactively defend against evolving supply chain attacks."
  ]
 }</t>
  </si>
  <si>
    <t>{
  "Solutions/Learnings": [
  "Fix the logic vulnerability in the go get command to prevent code execution when downloading malicious Go packages",
  "Implement stricter checks and validations in the go get command to ensure the integrity and security of downloaded packages",
  "Improve the error messages and handling in the go get command to provide clearer feedback to users",
  "Educate developers and users about the risks and vulnerabilities associated with package managers and the importance of verifying the source and integrity of packages",
  "Encourage the use of Go modules, which are not affected by this vulnerability, as the preferred method of installing packages"
  ]
 }</t>
  </si>
  <si>
    <t>{
  "Solutions/Learnings": [
  "Implement stricter security measures for the AUR repository to prevent unauthorized access and malicious code injection.",
  "Regularly review and monitor orphaned repositories to prevent them from being taken over by malicious actors.",
  "Encourage users to verify the authenticity and integrity of AUR packages before installing them.",
  "Educate users about the risks of downloading and installing packages from untrusted sources.",
  "Enhance the detection and removal capabilities of the AUR team to quickly identify and reverse any malicious changes.",
  "Implement a self-update mechanism for packages to ensure that any future updates can be securely deployed.",
  "Strengthen communication channels between the AUR team and the Arch Linux community to promptly address any security incidents.",
  "Learn from the incident and continuously improve the security measures and processes in place to prevent similar incidents in the future."
  ]
 }</t>
  </si>
  <si>
    <t>{
  "Solutions/Learnings": [
  "Implement frequent offline backups of GitHub settings",
  "Stream GitHub audit logs into Gentoo infrastructure",
  "Review and strengthen 2FA requirements for GitHub organization",
  "Reduce the number of people with GitHub owner power",
  "Automate organization management with terraform and service accounts",
  "Be more proactive in retiring inactive people from infrastructure",
  "Implement a way to receive email notifications for new organization members",
  "Validate infrastructure member retirement procedures separately",
  "Encourage the use of local password managers for infrastructure members",
  "Apply 2FA protection to all Gentoo services",
  "Publish a clear password policy for the organization",
  "Mirror systemd and musl repositories on git.gentoo.org",
  "Audit Gentoo system logins for unexpected activity",
  "Rotate credentials for compromised accounts",
  "Develop an incident plan for communications",
  "Sponsor potential hardware-based 2FA for Gentoo developers",
  "Publish clear guidelines for password management",
  "Audit logs for compromised account",
  "Review and update credential revocation procedures",
  "Create a backup copy of the Gentoo GitHub Organization details"
  ]
 }</t>
  </si>
  <si>
    <t>{
  "Solutions/Learnings": [
  "Implement stronger security measures to prevent unauthorized access to cloud server infrastructure.",
  "Regularly monitor and investigate alerts from antivirus software to detect and respond to potential security breaches.",
  "Conduct thorough security assessments of third-party software providers before integrating their products into your own software.",
  "Verify the authenticity and integrity of files received from third-party sources, especially if they are digitally signed.",
  "Educate users about the risks of downloading and installing software from unknown or untrusted sources.",
  "Implement multi-factor authentication and access controls to limit the privileges of installed applications.",
  "Regularly update and patch software to address vulnerabilities that could be exploited by attackers.",
  "Monitor and analyze system behavior to detect any abnormal or suspicious activities.",
  "Maintain a strong and up-to-date antivirus solution to detect and block malicious activities.",
  "Avoid modifying critical system files like the Windows hosts file, as it can lead to security vulnerabilities.",
  "Share information and indicators of compromise with the cybersecurity community to help prevent similar attacks in the future."
  ]
 }</t>
  </si>
  <si>
    <t>{
  "Solutions/Learnings": [
  "Uninstall the colourama package",
  "Delete the VBScript installed in PROGRAMDATA under \\Microsoft Essentials\\Software Essentials.vbs",
  "Delete the Microsoft Software Essentials registry entry under HKEY_CURRENT_USER\\Software\\Microsoft\\Windows\\CurrentVersion\\Run",
  "Stop the associated process (likely wscript) or restart the machine",
  "Users should always be cautious when installing packages from PyPI and verify the authenticity of the package and its author",
  "PyPI maintainers should continue to improve their detection tools to prevent the inclusion of malicious packages",
  "Regularly scan the PyPI repository for malicious packages",
  "Educate users about the risks of downloading and installing packages from untrusted sources",
  "Implement stricter security measures for package submissions and updates on PyPI"
  ]
 }</t>
  </si>
  <si>
    <t>{
  "Solutions/Learnings": [
  "Restore affected systems to a state before August 15, 2017 or reinstall",
  "Update to the latest available version of CCleaner (version 5.34)",
  "Revoking and untrusting the valid digital certificate used by the malicious CCleaner binary",
  "Implement stronger security measures in the development and build environments to prevent compromise",
  "Regularly monitor and analyze DNS activity to detect any unusual or suspicious behavior",
  "Educate users about the risks of supply chain attacks and the importance of verifying the integrity of downloaded software",
  "Implement advanced malware protection, web scanning, and secure internet gateway solutions to prevent and detect similar attacks",
  "Continuously monitor the threat landscape and stay updated on new and innovative techniques used by attackers"
  ]
 }</t>
  </si>
  <si>
    <t>{
  "Solutions/Learnings": [
  "Implement code signing for HandBrake to verify the authenticity of the software",
  "Regularly update and patch the HandBrake website to prevent future hacks",
  "Provide warnings and instructions for users to check the integrity of their downloaded files using checksums",
  "Develop a system to quickly replace infected apps with clean ones",
  "Improve malware detection and removal tools like Malwarebytes for Mac",
  "Educate users about phishing dialogs and the importance of not entering passwords in suspicious prompts",
  "Encrypt sensitive data and use strong, unique passwords",
  "Change all online passwords after ensuring the computer is free of infection",
  "Contact IT departments for business users with infected company Macs",
  "Increase awareness among Mac users about the growing threat of malware"
  ]
 }</t>
  </si>
  <si>
    <t>{
  "Solutions/Learnings": [
  "Organizations should implement strong security measures to protect their vendors and supply chain from attacks.",
  "Regularly monitor and analyze network traffic, DNS logs, and firewall logs to detect any suspicious connections or activities.",
  "Implement multi-factor authentication and strong password policies to prevent unauthorized access to systems.",
  "Regularly update and patch software to ensure the latest security fixes are applied.",
  "Educate employees and system administrators about the risks of supply-chain attacks and the importance of verifying software updates.",
  "Implement intrusion detection and prevention systems to detect and block malicious activities.",
  "Perform regular security audits and penetration testing to identify vulnerabilities in the network and systems.",
  "Establish incident response plans and procedures to quickly respond to and mitigate supply-chain attacks.",
  "Collaborate with industry peers and share threat intelligence to stay updated on the latest attack techniques and indicators of compromise.",
  "Implement endpoint protection solutions to detect and block malware infections.",
  "Regularly backup critical data and systems to minimize the impact of a supply-chain attack.",
  "Engage with trusted third-party security vendors to assess and enhance the security of the supply chain."
  ]
 }</t>
  </si>
  <si>
    <t>{
  "Solutions/Learnings": [
  "npm Inc. removed the malicious libraries and banned the threat actor from using the npm repository.",
  "npm is working on programmatic techniques and other approaches to detect packages with similar names to prevent future attacks.",
  "npm is improving controls to enhance overall security and prevent similar infections.",
  "Developers should be cautious of typosquatting and verify the authenticity of packages before using them.",
  "npm recommends that developers who might have used any of the infected packages should change their passwords immediately.",
  "npm is continuously working on improving security measures to protect developers' credentials and sensitive data."
  ]
 }</t>
  </si>
  <si>
    <t>{
  "Solutions/Learnings": [
  "Implement stronger security measures to prevent unauthorized access to source code",
  "Regularly conduct code audits and vulnerability assessments to identify and address potential backdoors",
  "Enhance software update processes to ensure the integrity and authenticity of updates",
  "Educate users about the importance of changing passwords regularly and using strong, unique passwords",
  "Monitor network traffic for suspicious activity and implement intrusion detection systems",
  "Perform forensic analysis on compromised servers to identify the extent of the attack and prevent future incidents",
  "Stay updated on the latest cyber threats and share information with other organizations and security companies",
  "Implement multi-factor authentication to add an extra layer of security to user accounts",
  "Regularly backup critical data to minimize the impact of ransomware attacks",
  "Develop incident response plans to quickly and effectively respond to cyberattacks"
  ]
 }</t>
  </si>
  <si>
    <t>{
  "Solutions/Learnings": [
  "Immediately remove the suspicious files from the Download page and Github release page",
  "Conduct a thorough security audit to ensure the safety of all other systems",
  "Investigate the purpose and intent of the suspicious file",
  "Secure the Github repository to prevent further unauthorized access",
  "Educate users on the importance of verifying file authenticity through SHA-256 checksum",
  "Encourage users to move their cryptocurrencies to new wallet addresses if they used the suspicious file",
  "Advise users to address their machines with caution, including checking for malware and viruses or wiping the machine clean",
  "Engage knowledgeable professionals to assist users who worked with the suspicious files",
  "Implement additional security measures to prevent similar incidents in the future"
  ]
 }</t>
  </si>
  <si>
    <t>{
  "Solutions/Learnings": [
  "Developers should be cautious when embedding third-party SDKs in their apps and thoroughly vet them for any potential security risks.",
  "Users should be vigilant when granting permissions to apps and carefully consider the permissions requested by an app before installing it.",
  "Organizations and individuals should invest in advanced cybersecurity solutions to protect their mobile devices from advanced threats.",
  "Google Play should enhance its anti-malware protections to better detect and prevent the infiltration of malware like ExpensiveWall.",
  "Users who have downloaded any of the infected apps should manually remove them from their devices to eliminate the risk of infection."
  ]
 }</t>
  </si>
  <si>
    <t>{
  "Solutions/Learnings": [
  "Apple should strengthen its security measures to prevent such supply-chain attacks in the future.",
  "Developers should regularly update and patch their software to fix any vulnerabilities that could be exploited by hackers.",
  "Users should only download software and apps from official and trusted sources to minimize the risk of malware infections.",
  "Regularly updating the operating system and antivirus software can help protect against known malware.",
  "Educating users about the risks of downloading software from third-party sites and the importance of using only necessary apps.",
  "Implementing multi-factor authentication and strong password policies can add an extra layer of security to prevent unauthorized access.",
  "Organizations should have incident response plans in place to quickly detect, contain, and mitigate the impact of cyber attacks.",
  "Continuous monitoring and threat intelligence can help identify and respond to emerging threats more effectively.",
  "Collaboration between security researchers, software developers, and organizations can help share information and prevent future attacks."
  ]
 }</t>
  </si>
  <si>
    <t>{
  "Solutions/Learnings": [
  "Implement punycode conversion during the user registration process to prevent normalization issues with email addresses",
  "Ensure that the email address in the database matches the email address that initiated the reset flow to prevent password reset emails from being delivered to the wrong address",
  "Educate developers about Unicode and its potential vulnerabilities, especially in the context of case mapping collisions",
  "Regularly update and review Unicode guides to stay informed about potential collisions and vulnerabilities",
  "Consider implementing additional security measures, such as email address validation and verification, to prevent unauthorized access to user accounts",
  "Continuously monitor and update security protocols to address any new Unicode-related vulnerabilities that may arise"
  ]
 }</t>
  </si>
  <si>
    <t>{
  "Solutions/Learnings": [
  "The Transmission team responded quickly by removing the malicious file from their web server and launching an investigation.",
  "Users who downloaded Transmission v2.92 between August 28th and August 29th, 2016, should verify if their system is compromised by checking for specific files and directories.",
  "The incident highlights the importance of verifying the integrity of downloaded files and using trusted sources.",
  "ESET notified Apple about the compromised code signing key, emphasizing the need for improved security measures.",
  "Keydnap and KeRanger share similarities in their code, indicating the potential for future attacks using similar techniques.",
  "Keydnap v1.5 includes a standalone Tor client, enabling it to reach its C&amp;C server without relying on Tor2Web relays.",
  "Users can remove Keydnap v1.5 by quitting Transmission, killing specific processes, and removing related files and directories.",
  "To prevent future infections, users should remove the compromised version of Transmission and redownload it from a trusted source, verifying the hash and signature.",
  "IOC information, including SHA-1 hashes and C&amp;C server details, can be used to identify and mitigate the threat."
  ]
 }</t>
  </si>
  <si>
    <t>{
  "Solutions/Learnings": [
  "Implement stronger security protocols and safeguards to prevent unauthorized access to user accounts and the uploading of malware",
  "Regularly monitor and scan external files for any potential malware",
  "Educate users about the importance of verifying the security certificate of downloaded software",
  "Encourage users to have a Windows recovery disc and TestDisk on hand to repair any damage caused by malware",
  "Encourage users to regularly backup their data to minimize the impact of malware attacks",
  "Improve communication and transparency with users by promptly notifying them of any security incidents and providing updates on the actions taken to address the issue",
  "Consider implementing two-factor authentication for user accounts to add an extra layer of security",
  "Learn from the incident and continuously improve security measures to prevent similar attacks in the future"
  ]
 }</t>
  </si>
  <si>
    <t>{
  "Solutions/Learnings": [
  "Update and secure the website's WordPress installation to prevent future breaches",
  "Implement HTTPS site encryption to protect user data and prevent tampering with download links and checksums",
  "Use PGP signatures to verify the integrity of downloaded files and ensure they haven't been tampered with",
  "Regularly monitor and update the website's security measures to stay ahead of potential threats",
  "Educate users about the importance of downloading software from trusted sources and verifying file integrity",
  "Consider implementing additional security measures such as two-factor authentication to further protect user accounts",
  "Improve incident response and communication strategies to quickly address and inform users about security breaches"
  ]
 }</t>
  </si>
  <si>
    <t>{
  "Solutions": [
    "Improve Code Review Process",
    "Use Secure and Verified Algorithms",
    "Regular Patching and Updates",
    "Secure Storage of Keys"
  ],
  "Learnings": [
    "Importance of Secure Coding Practices",
    "Regular Auditing",
    "Need for Transparency",
    "Importance of Cryptographic Security"
  ]
}</t>
  </si>
  <si>
    <t>{
  "Solutions": [
  "Apple should strengthen its validation process for apps to prevent similar attacks in the future.",
  "Developers should only use trusted sources for downloading development tools like Xcode to avoid using counterfeit software.",
  "Regular security audits and monitoring should be conducted to detect any potential malware or vulnerabilities in apps.",
  "Users should update their apps regularly to ensure they have the latest security patches.",
  "Education and awareness programs should be conducted to educate developers and users about the risks of malware and how to prevent it."
  ],
  "Learnings": [
  "The incident highlights the importance of a robust validation process for apps to ensure their security.",
  "Developers should be cautious about the sources they use for downloading development tools.",
  "Even with a strict validation process, no platform is completely immune to malware attacks.",
  "Regular monitoring and security audits are essential to detect and mitigate potential threats.",
  "Collaboration between app developers, security firms, and platform providers is crucial to address and resolve security issues."
  ]
 }</t>
  </si>
  <si>
    <t>{
  "Solutions/Learnings": [
  "Rebuild and verify the affected sites: Red Hat and Ceph have rebuilt the hacked sites and verified the content to ensure its integrity.",
  "Re-sign affected versions: Red Hat has re-signed the affected versions of their Ceph Storage products with the standard Red Hat release key to ensure their integrity.",
  "Update APT and RPM keys: Users of Debian, Ubuntu, Fedora, CentOS, SUSE, etc. should update their APT and RPM keys to remove the compromised keys and add the new release key.",
  "Reinstall packages: Users of Fedora, CentOS, SUSE, etc. should clean metadata and reinstall packages to ensure they are using the known clean versions of Ceph.",
  "Improve security measures: Red Hat should review and enhance their security measures to prevent similar incidents in the future.",
  "Investigate the cause: Red Hat should continue the investigation to determine how the hack occurred and take necessary steps to prevent future breaches.",
  "Enhance monitoring and detection: Red Hat should implement better monitoring and detection systems to quickly identify any unauthorized access or suspicious activities.",
  "Educate users: Red Hat should educate their customers and users about the incident, the steps taken to address it, and provide guidance on how to ensure the integrity of their Ceph installations.",
  "Regularly review and update security practices: Red Hat should regularly review and update their security practices to stay ahead of potential threats and vulnerabilities."
  ]
 }</t>
  </si>
  <si>
    <t>{
  "Solutions/Learnings": [
  "Implement two-factor authentication for all accounts to prevent unauthorized access",
  "Regularly review and update credential management practices",
  "Ensure that all backups and snapshots are securely stored and regularly tested for recovery",
  "Invest in robust security measures to prevent DDoS attacks and intrusion attempts",
  "Have a well-practiced and proven recovery plan in place",
  "Communicate with customers promptly and transparently in the event of a security incident",
  "Consider diversifying data storage across multiple providers or locations for added redundancy",
  "Continuously monitor and audit system logs for any suspicious activity",
  "Educate employees and users about best practices for cybersecurity and data protection"
  ]
 }</t>
  </si>
  <si>
    <t>N/A</t>
  </si>
  <si>
    <t>{
  "Solutions/Learnings": [
  "Fix the bug in Apt that allowed source packages to be downloaded and unpacked without valid signatures",
  "Add a test case to catch the bug if it reappears",
  "Contact the security team to ensure a CVE is assigned and a Debian Security Advisory is issued",
  "Improve the security of Debian infrastructure against MITM attacks",
  "Consider requiring signed repositories in Apt, even though it may be unpopular",
  "Address potential MITM problems with sbuild and cowbuilder",
  "Improve security verification in packages that download code from external sources",
  "Encourage concrete action and involvement from developers to address specific security concerns",
  "Collect and prioritize problem areas in order to determine proper solutions",
  "Consider policy changes and involve others in making major changes to address security issues",
  "Fix the bug in Apt that only checks the MD5 hash for source packages, even if other hashes are available",
  "Raise awareness and drive progress in addressing the identified problems"
  ]
 }</t>
  </si>
  <si>
    <t>{
  "Solutions/Learnings": [
  "Perform a clean install of the system to ensure it is not compromised",
  "Install and run chkrootkit, ossec-rootcheck, and rkhunter to check for intrusions",
  "Verify package signatures using rpm --verify --all or dpkg -l \*|while read s n rest; do if [ $s == ii ]; then echo $n; fi; done &gt; ~/tmp.txt for f in `cat ~/tmp.txt`; do debsums -s -a $f; done",
  "Verify that packages are signed with the distro's keys using rpm -qa and rpm -q --qf %{SIGPGP:pgpsig} $package",
  "Uninstall and reinstall suspect packages from the distro",
  "Check for rogue startup scripts in /etc/rc*.d and strange directories in /usr/share",
  "Look for mysterious log messages such as unexpected logins, programs trying to touch /dev/mem, and strange ssh version strings in /var/log/secure*",
  "Investigate further and identify the actual cause of compromise",
  "Reinstall the system from the beginning if compromise is confirmed",
  "Change credentials on all machines that the compromised machine had access to",
  "Notify administrators of other systems that were accessed through the compromised machine",
  "Be vigilant for any unexpected behavior from the systems"
  ]
 }</t>
  </si>
  <si>
    <t>{
  "Solutions/Learnings": [
  "Rotate passwords for users of Apache hosted JIRA, Bugzilla, and Confluence",
  "Remove passwords based on dictionary words from use",
  "Consider compromised passwords if logged into Apache JIRA instance between April 6th and April 9th",
  "Implement stronger password hashing with random salt for JIRA and Confluence",
  "Disable notifications and change attachment upload path for JIRA to prevent unauthorized access",
  "Regularly update and patch software to prevent vulnerabilities",
  "Implement limited use passwords, especially one-time passwords",
  "Isolate services to limit the impact of attacks",
  "Revisit the decision to run JIRA daemon as the user who installed JIRA",
  "Avoid using the same password for JIRA account and sudo access on the host machine",
  "Consistently apply one-time passwords for all super-users on Linux and FreeBSD hosts",
  "Disable SSH passwords for login over the Internet",
  "Configure Fail2Ban to track JIRA login failures",
  "Secure JIRA installation with httpd-tomcat proxy config",
  "Make one-time passwords mandatory for all super-users on all hosts",
  "Disable caching of svn passwords",
  "Use Fail2Ban to protect web application login failures from brute force attacks",
  "Learn from mistakes and be open and transparent in disclosure"
  ]
 }</t>
  </si>
  <si>
    <t>{
  "Solutions/Learnings": [
  "Secure source-code management systems (SCMs) to prevent unauthorized access and modification of source code",
  "Implement secure configurations for SCMs, such as strong authentication and encryption of communication",
  "Maintain sufficient logs in SCMs to aid forensic investigation in case of an attack",
  "Regularly compare software against backup versions to detect any alterations in the source code",
  "Avoid running SCMs as system-level processes on Windows to prevent malware injection",
  "Enforce strong authentication and password requirements for creating users in SCMs",
  "Encrypt all communication between client systems and the SCM server to protect sensitive information",
  "Improve authentication mechanisms in SCMs to prevent replay attacks",
  "Store files in encrypted format to protect the code in the local cache or on the server"
  ]
 }</t>
  </si>
  <si>
    <t>{
  "Solutions": [
  "Immediately patch the security issue in the FTP daemon to prevent further unauthorized access.",
  "Remove the backdoor from the compromised versions of ProFTPD and release clean, unmodified versions for users to install.",
  "Notify all users who downloaded and compiled ProFTPD 1.3.3c between November 28, 2010, and December 2, 2010, about the security compromise and urge them to check their systems for any unauthorized access.",
  "Enhance security measures for the main distribution server and mirror servers to prevent future attacks.",
  "Regularly monitor and audit the source code and server logs for any suspicious activities or unauthorized modifications.",
  "Implement a secure software development lifecycle (SDLC) process to ensure the integrity and security of the source code.",
  "Educate users about the incident and the importance of downloading software from trusted sources and verifying the integrity of the downloaded files."
  ],
  "Learnings": [
  "The importance of promptly patching known security vulnerabilities to prevent unauthorized access.",
  "The need for robust security measures to protect the integrity of the source code and distribution servers.",
  "The significance of regularly monitoring and auditing server logs for any suspicious activities.",
  "The value of implementing a secure software development lifecycle (SDLC) process to minimize the risk of introducing backdoors or vulnerabilities.",
  "The importance of user education regarding software security and the risks of downloading from untrusted sources."
  ]
 }</t>
  </si>
  <si>
    <t>{
  "Solutions/Learnings": [
  "The project should provide more information about the incident, including checksums of good or compromised versions of the software.",
  "The project should investigate and address the vulnerability that allowed the cracker to gain user-level access to the server.",
  "The project should take steps to ensure that future WordPress releases are not susceptible to similar security breaches.",
  "WordPress users should ask the project serious questions to ensure that they are protected from future incidents.",
  "The WordPress developers should conduct code audits to identify and fix any potential backdoors inserted with more care.",
  "Free software projects should be aware of the incentive for crackers to insert malware and take appropriate measures to protect their distributions.",
  "Projects should focus on securing their processes and servers to prevent attacks and minimize the impact of any potential breaches."
  ]
 }</t>
  </si>
  <si>
    <t>{
  "Solutions/Learnings": [
  "Immediately go into red-alert mode when tampering with the sources is suspected",
  "Encourage users to verify checksums in packages downloaded from the internet",
  "Consider using public-key signatures instead of MD5 checksums for detecting changes to tarballs",
  "Ensure proper management of public keys for verifying signatures",
  "Provide a statement to reassure users about the integrity of the source repository",
  "Continue to be vigilant and proactive in defending against attacks"
  ]
 }</t>
  </si>
  <si>
    <t>{
  "Solutions/Learnings": [
  "Perform forensic analysis to determine the cause of the remote exploit",
  "Install additional security measures such as intrusion detection systems and file integrity checkers",
  "Regularly monitor and analyze server logs for any suspicious activity",
  "Educate users about the importance of running security updates and syncing against trusted servers",
  "Consider implementing stronger access controls and authentication mechanisms",
  "Regularly backup critical data to minimize the impact of a compromise",
  "Collaborate with sponsors and infrastructure providers to ensure the security of donated servers",
  "Promptly remove compromised servers from rotations and rebuild them after forensic analysis",
  "Consider publicly identifying compromised servers to increase transparency and awareness",
  "Continuously improve security measures based on lessons learned from incidents"
  ]
 }</t>
  </si>
  <si>
    <t>{
  "Solutions/Learnings": [
  "Implement stronger password security measures to prevent password sniffing attacks",
  "Regularly monitor and analyze system logs for any suspicious activity",
  "Install and regularly update intrusion detection systems to detect and prevent unauthorized access",
  "Regularly update and patch the kernel and other software to fix known vulnerabilities",
  "Implement two-factor authentication for sensitive accounts",
  "Educate users about the importance of strong passwords and the risks of password reuse",
  "Implement regular backups and create disk images for forensic analysis in case of a security breach",
  "Improve communication and coordination between different teams involved in security and administration",
  "Conduct regular security audits and penetration testing to identify and fix vulnerabilities",
  "Improve incident response procedures to minimize the impact of a security breach",
  "Collaborate with security experts and organizations to stay updated on the latest security threats and best practices"
  ]
 }</t>
  </si>
  <si>
    <t>{
  "Solutions/Learnings": [
  "Implement strict code auditing processes to minimize the risk of backdoors",
  "Regularly update and patch development tools to prevent potential backdoors",
  "Establish a system of trust and verification within the development community",
  "Encourage open communication and collaboration to identify and address security vulnerabilities",
  "Promote transparency and accountability in software development practices",
  "Educate developers and users about the potential risks and challenges of backdoors",
  "Encourage the use of multiple layers of security measures to mitigate the impact of backdoors",
  "Continuously monitor and analyze software systems for any signs of compromise",
  "Establish a culture of skepticism and critical thinking to question the integrity of software and development tools"
  ]
 }</t>
  </si>
  <si>
    <t>Bard</t>
  </si>
  <si>
    <t>type</t>
  </si>
  <si>
    <t>R1 - Label</t>
  </si>
  <si>
    <t>R1 - Rationale</t>
  </si>
  <si>
    <t>R2 - Label</t>
  </si>
  <si>
    <t>R2 - Rationale</t>
  </si>
  <si>
    <t>R2</t>
  </si>
  <si>
    <t>R1</t>
  </si>
  <si>
    <t>Manual- 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</si>
</sst>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h:mm"/>
    <numFmt numFmtId="165" formatCode="d/m"/>
  </numFmts>
  <fonts count="10">
    <font>
      <sz val="10"/>
      <color rgb="FF000000"/>
      <name val="Verdana"/>
      <scheme val="minor"/>
    </font>
    <font>
      <sz val="11"/>
      <color rgb="FF000000"/>
      <name val="Calibri"/>
    </font>
    <font>
      <sz val="10"/>
      <color theme="1"/>
      <name val="Verdana"/>
      <scheme val="minor"/>
    </font>
    <font>
      <sz val="10"/>
      <color theme="1"/>
      <name val="Arial"/>
    </font>
    <font>
      <sz val="9"/>
      <color rgb="FF7E3794"/>
      <name val="Verdana"/>
      <scheme val="minor"/>
    </font>
    <font>
      <sz val="10"/>
      <color rgb="FF000000"/>
      <name val="&quot;Arial&quot;"/>
    </font>
    <font>
      <sz val="9"/>
      <color rgb="FFF7981D"/>
      <name val="Verdana"/>
      <scheme val="minor"/>
    </font>
    <font>
      <sz val="10"/>
      <color rgb="FF000000"/>
      <name val="Arial"/>
    </font>
    <font>
      <b/>
      <sz val="10"/>
      <color theme="1"/>
      <name val="Verdana"/>
      <scheme val="minor"/>
    </font>
    <font>
      <sz val="11"/>
      <color rgb="FF000000"/>
      <name val="Arial"/>
    </font>
  </fonts>
  <fills count="6">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2" fillId="2" borderId="0" xfId="0" applyFont="1" applyFill="1"/>
    <xf numFmtId="0" fontId="2" fillId="3" borderId="0" xfId="0" applyFont="1" applyFill="1"/>
    <xf numFmtId="0" fontId="3" fillId="0" borderId="0" xfId="0" applyFont="1" applyAlignment="1">
      <alignment horizontal="right"/>
    </xf>
    <xf numFmtId="0" fontId="3" fillId="2" borderId="0" xfId="0" applyFont="1" applyFill="1"/>
    <xf numFmtId="0" fontId="3" fillId="0" borderId="0" xfId="0" applyFont="1"/>
    <xf numFmtId="0" fontId="3" fillId="2" borderId="0" xfId="0" applyFont="1" applyFill="1" applyAlignment="1">
      <alignment horizontal="right"/>
    </xf>
    <xf numFmtId="0" fontId="4" fillId="0" borderId="0" xfId="0" applyFont="1"/>
    <xf numFmtId="0" fontId="4" fillId="2" borderId="0" xfId="0" applyFont="1" applyFill="1"/>
    <xf numFmtId="0" fontId="4" fillId="3" borderId="0" xfId="0" applyFont="1" applyFill="1"/>
    <xf numFmtId="9" fontId="2" fillId="0" borderId="0" xfId="0" applyNumberFormat="1" applyFont="1"/>
    <xf numFmtId="164" fontId="2" fillId="0" borderId="0" xfId="0" applyNumberFormat="1" applyFont="1"/>
    <xf numFmtId="10" fontId="2" fillId="0" borderId="0" xfId="0" applyNumberFormat="1" applyFont="1"/>
    <xf numFmtId="0" fontId="1" fillId="0" borderId="0" xfId="0" applyFont="1" applyAlignment="1">
      <alignment horizontal="right"/>
    </xf>
    <xf numFmtId="0" fontId="5" fillId="0" borderId="0" xfId="0" applyFont="1"/>
    <xf numFmtId="0" fontId="6" fillId="0" borderId="0" xfId="0" applyFont="1"/>
    <xf numFmtId="0" fontId="8" fillId="0" borderId="0" xfId="0" applyFont="1"/>
    <xf numFmtId="0" fontId="2" fillId="4" borderId="0" xfId="0" applyFont="1" applyFill="1"/>
    <xf numFmtId="0" fontId="9" fillId="0" borderId="0" xfId="0" applyFont="1"/>
    <xf numFmtId="165" fontId="2" fillId="0" borderId="0" xfId="0" applyNumberFormat="1" applyFont="1"/>
    <xf numFmtId="0" fontId="2" fillId="5" borderId="0" xfId="0" applyFont="1" applyFill="1"/>
    <xf numFmtId="0" fontId="7" fillId="0" borderId="0" xfId="0" applyFont="1" applyBorder="1" applyAlignment="1">
      <alignment horizontal="left" wrapText="1"/>
    </xf>
    <xf numFmtId="0" fontId="0" fillId="0" borderId="0" xfId="0" applyBorder="1"/>
    <xf numFmtId="0" fontId="2" fillId="0" borderId="0" xfId="0" applyFont="1" applyBorder="1"/>
    <xf numFmtId="0" fontId="6" fillId="0" borderId="0" xfId="0" applyFont="1" applyBorder="1"/>
  </cellXfs>
  <cellStyles count="1">
    <cellStyle name="Normal" xfId="0" builtinId="0"/>
  </cellStyles>
  <dxfs count="0"/>
  <tableStyles count="1" defaultTableStyle="TableStyleMedium2" defaultPivotStyle="PivotStyleLight16">
    <tableStyle name="Invisible" pivot="0" table="0" count="0" xr9:uid="{A0E5748A-D4B4-44D2-8A78-F32ADB11B26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Pt>
            <c:idx val="2"/>
            <c:invertIfNegative val="1"/>
            <c:bubble3D val="0"/>
            <c:spPr>
              <a:solidFill>
                <a:schemeClr val="accent1"/>
              </a:solidFill>
              <a:ln cmpd="sng">
                <a:solidFill>
                  <a:srgbClr val="000000"/>
                </a:solidFill>
              </a:ln>
            </c:spPr>
            <c:extLst>
              <c:ext xmlns:c16="http://schemas.microsoft.com/office/drawing/2014/chart" uri="{C3380CC4-5D6E-409C-BE32-E72D297353CC}">
                <c16:uniqueId val="{00000001-A3E0-4524-AB90-41A81C2233F1}"/>
              </c:ext>
            </c:extLst>
          </c:dPt>
          <c:dPt>
            <c:idx val="3"/>
            <c:invertIfNegative val="1"/>
            <c:bubble3D val="0"/>
            <c:extLst>
              <c:ext xmlns:c16="http://schemas.microsoft.com/office/drawing/2014/chart" uri="{C3380CC4-5D6E-409C-BE32-E72D297353CC}">
                <c16:uniqueId val="{00000002-A3E0-4524-AB90-41A81C2233F1}"/>
              </c:ext>
            </c:extLst>
          </c:dPt>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'GPT analysis'!$Q$153:$Q$157</c:f>
              <c:numCache>
                <c:formatCode>General</c:formatCode>
                <c:ptCount val="5"/>
                <c:pt idx="0">
                  <c:v>0</c:v>
                </c:pt>
                <c:pt idx="1">
                  <c:v>25</c:v>
                </c:pt>
                <c:pt idx="2">
                  <c:v>50</c:v>
                </c:pt>
                <c:pt idx="3">
                  <c:v>75</c:v>
                </c:pt>
                <c:pt idx="4">
                  <c:v>100</c:v>
                </c:pt>
              </c:numCache>
            </c:numRef>
          </c:cat>
          <c:val>
            <c:numRef>
              <c:f>'GPT analysis'!$R$153:$R$157</c:f>
              <c:numCache>
                <c:formatCode>General</c:formatCode>
                <c:ptCount val="5"/>
                <c:pt idx="0">
                  <c:v>2</c:v>
                </c:pt>
                <c:pt idx="1">
                  <c:v>1</c:v>
                </c:pt>
                <c:pt idx="2">
                  <c:v>21</c:v>
                </c:pt>
                <c:pt idx="3">
                  <c:v>28</c:v>
                </c:pt>
                <c:pt idx="4">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3E0-4524-AB90-41A81C2233F1}"/>
            </c:ext>
          </c:extLst>
        </c:ser>
        <c:dLbls>
          <c:showLegendKey val="0"/>
          <c:showVal val="0"/>
          <c:showCatName val="0"/>
          <c:showSerName val="0"/>
          <c:showPercent val="0"/>
          <c:showBubbleSize val="0"/>
        </c:dLbls>
        <c:gapWidth val="150"/>
        <c:axId val="1157206429"/>
        <c:axId val="2026830621"/>
      </c:barChart>
      <c:catAx>
        <c:axId val="1157206429"/>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Accuracy (%)</a:t>
                </a:r>
              </a:p>
            </c:rich>
          </c:tx>
          <c:overlay val="0"/>
        </c:title>
        <c:numFmt formatCode="General" sourceLinked="1"/>
        <c:majorTickMark val="none"/>
        <c:minorTickMark val="none"/>
        <c:tickLblPos val="nextTo"/>
        <c:txPr>
          <a:bodyPr/>
          <a:lstStyle/>
          <a:p>
            <a:pPr lvl="0">
              <a:defRPr sz="2100" b="0">
                <a:solidFill>
                  <a:srgbClr val="1A1A1A"/>
                </a:solidFill>
                <a:latin typeface="+mn-lt"/>
              </a:defRPr>
            </a:pPr>
            <a:endParaRPr lang="en-US"/>
          </a:p>
        </c:txPr>
        <c:crossAx val="2026830621"/>
        <c:crosses val="autoZero"/>
        <c:auto val="1"/>
        <c:lblAlgn val="ctr"/>
        <c:lblOffset val="100"/>
        <c:noMultiLvlLbl val="1"/>
      </c:catAx>
      <c:valAx>
        <c:axId val="2026830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157206429"/>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'GPT analysis'!$B$87</c:f>
              <c:strCache>
                <c:ptCount val="1"/>
                <c:pt idx="0">
                  <c:v>Total</c:v>
                </c:pt>
              </c:strCache>
            </c:strRef>
          </c:tx>
          <c:spPr>
            <a:solidFill>
              <a:srgbClr val="1A9988"/>
            </a:solidFill>
            <a:ln cmpd="sng">
              <a:solidFill>
                <a:srgbClr val="000000"/>
              </a:solidFill>
            </a:ln>
          </c:spPr>
          <c:invertIfNegative val="1"/>
          <c:dPt>
            <c:idx val="0"/>
            <c:invertIfNegative val="1"/>
            <c:bubble3D val="0"/>
            <c:extLst>
              <c:ext xmlns:c16="http://schemas.microsoft.com/office/drawing/2014/chart" uri="{C3380CC4-5D6E-409C-BE32-E72D297353CC}">
                <c16:uniqueId val="{00000000-BABA-41AE-8181-73BE78C4D617}"/>
              </c:ext>
            </c:extLst>
          </c:dPt>
          <c:dPt>
            <c:idx val="1"/>
            <c:invertIfNegative val="1"/>
            <c:bubble3D val="0"/>
            <c:extLst>
              <c:ext xmlns:c16="http://schemas.microsoft.com/office/drawing/2014/chart" uri="{C3380CC4-5D6E-409C-BE32-E72D297353CC}">
                <c16:uniqueId val="{00000001-BABA-41AE-8181-73BE78C4D617}"/>
              </c:ext>
            </c:extLst>
          </c:dPt>
          <c:dPt>
            <c:idx val="7"/>
            <c:invertIfNegative val="1"/>
            <c:bubble3D val="0"/>
            <c:extLst>
              <c:ext xmlns:c16="http://schemas.microsoft.com/office/drawing/2014/chart" uri="{C3380CC4-5D6E-409C-BE32-E72D297353CC}">
                <c16:uniqueId val="{00000002-BABA-41AE-8181-73BE78C4D61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0-BABA-41AE-8181-73BE78C4D61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1-BABA-41AE-8181-73BE78C4D617}"/>
                </c:ext>
              </c:extLst>
            </c:dLbl>
            <c:dLbl>
              <c:idx val="7"/>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2-BABA-41AE-8181-73BE78C4D61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analysis'!$B$88:$B$95</c:f>
              <c:numCache>
                <c:formatCode>General</c:formatCode>
                <c:ptCount val="8"/>
                <c:pt idx="0">
                  <c:v>5</c:v>
                </c:pt>
                <c:pt idx="1">
                  <c:v>4</c:v>
                </c:pt>
                <c:pt idx="2">
                  <c:v>28</c:v>
                </c:pt>
                <c:pt idx="3">
                  <c:v>18</c:v>
                </c:pt>
                <c:pt idx="4">
                  <c:v>1</c:v>
                </c:pt>
                <c:pt idx="5">
                  <c:v>7</c:v>
                </c:pt>
                <c:pt idx="6">
                  <c:v>1</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ABA-41AE-8181-73BE78C4D617}"/>
            </c:ext>
          </c:extLst>
        </c:ser>
        <c:ser>
          <c:idx val="1"/>
          <c:order val="1"/>
          <c:tx>
            <c:strRef>
              <c:f>'GPT analysis'!$C$87</c:f>
              <c:strCache>
                <c:ptCount val="1"/>
                <c:pt idx="0">
                  <c:v>Wrong</c:v>
                </c:pt>
              </c:strCache>
            </c:strRef>
          </c:tx>
          <c:spPr>
            <a:solidFill>
              <a:srgbClr val="2D729D"/>
            </a:solidFill>
            <a:ln cmpd="sng">
              <a:solidFill>
                <a:srgbClr val="000000"/>
              </a:solidFill>
            </a:ln>
          </c:spPr>
          <c:invertIfNegative val="1"/>
          <c:dPt>
            <c:idx val="0"/>
            <c:invertIfNegative val="1"/>
            <c:bubble3D val="0"/>
            <c:extLst>
              <c:ext xmlns:c16="http://schemas.microsoft.com/office/drawing/2014/chart" uri="{C3380CC4-5D6E-409C-BE32-E72D297353CC}">
                <c16:uniqueId val="{00000004-BABA-41AE-8181-73BE78C4D617}"/>
              </c:ext>
            </c:extLst>
          </c:dPt>
          <c:dPt>
            <c:idx val="1"/>
            <c:invertIfNegative val="1"/>
            <c:bubble3D val="0"/>
            <c:extLst>
              <c:ext xmlns:c16="http://schemas.microsoft.com/office/drawing/2014/chart" uri="{C3380CC4-5D6E-409C-BE32-E72D297353CC}">
                <c16:uniqueId val="{00000005-BABA-41AE-8181-73BE78C4D61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4-BABA-41AE-8181-73BE78C4D61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5-BABA-41AE-8181-73BE78C4D61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analysis'!$C$88:$C$95</c:f>
              <c:numCache>
                <c:formatCode>General</c:formatCode>
                <c:ptCount val="8"/>
                <c:pt idx="0">
                  <c:v>0</c:v>
                </c:pt>
                <c:pt idx="1">
                  <c:v>1</c:v>
                </c:pt>
                <c:pt idx="2">
                  <c:v>12</c:v>
                </c:pt>
                <c:pt idx="3">
                  <c:v>9</c:v>
                </c:pt>
                <c:pt idx="4">
                  <c:v>1</c:v>
                </c:pt>
                <c:pt idx="5">
                  <c:v>3</c:v>
                </c:pt>
                <c:pt idx="6">
                  <c:v>0</c:v>
                </c:pt>
                <c:pt idx="7">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ABA-41AE-8181-73BE78C4D617}"/>
            </c:ext>
          </c:extLst>
        </c:ser>
        <c:dLbls>
          <c:showLegendKey val="0"/>
          <c:showVal val="0"/>
          <c:showCatName val="0"/>
          <c:showSerName val="0"/>
          <c:showPercent val="0"/>
          <c:showBubbleSize val="0"/>
        </c:dLbls>
        <c:gapWidth val="150"/>
        <c:axId val="1722951152"/>
        <c:axId val="1288406669"/>
      </c:barChart>
      <c:catAx>
        <c:axId val="1722951152"/>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layout>
            <c:manualLayout>
              <c:xMode val="edge"/>
              <c:yMode val="edge"/>
              <c:x val="0.15321691176470587"/>
              <c:y val="0.90845697329376851"/>
            </c:manualLayout>
          </c:layout>
          <c:overlay val="0"/>
        </c:title>
        <c:numFmt formatCode="General" sourceLinked="1"/>
        <c:majorTickMark val="none"/>
        <c:minorTickMark val="none"/>
        <c:tickLblPos val="nextTo"/>
        <c:txPr>
          <a:bodyPr rot="-1800000"/>
          <a:lstStyle/>
          <a:p>
            <a:pPr lvl="0">
              <a:defRPr sz="1700" b="0" i="0">
                <a:solidFill>
                  <a:srgbClr val="1A1A1A"/>
                </a:solidFill>
                <a:latin typeface="+mn-lt"/>
              </a:defRPr>
            </a:pPr>
            <a:endParaRPr lang="en-US"/>
          </a:p>
        </c:txPr>
        <c:crossAx val="1288406669"/>
        <c:crosses val="autoZero"/>
        <c:auto val="1"/>
        <c:lblAlgn val="ctr"/>
        <c:lblOffset val="100"/>
        <c:noMultiLvlLbl val="1"/>
      </c:catAx>
      <c:valAx>
        <c:axId val="1288406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722951152"/>
        <c:crosses val="autoZero"/>
        <c:crossBetween val="between"/>
      </c:valAx>
    </c:plotArea>
    <c:legend>
      <c:legendPos val="r"/>
      <c:legendEntry>
        <c:idx val="0"/>
        <c:txPr>
          <a:bodyPr/>
          <a:lstStyle/>
          <a:p>
            <a:pPr lvl="0">
              <a:defRPr sz="2200"/>
            </a:pPr>
            <a:endParaRPr lang="en-US"/>
          </a:p>
        </c:txPr>
      </c:legendEntry>
      <c:legendEntry>
        <c:idx val="1"/>
        <c:txPr>
          <a:bodyPr/>
          <a:lstStyle/>
          <a:p>
            <a:pPr lvl="0">
              <a:defRPr sz="2200"/>
            </a:pPr>
            <a:endParaRPr lang="en-US"/>
          </a:p>
        </c:txPr>
      </c:legendEntry>
      <c:layout>
        <c:manualLayout>
          <c:xMode val="edge"/>
          <c:yMode val="edge"/>
          <c:x val="0.68686868670541446"/>
          <c:y val="5.7462686567164162E-2"/>
        </c:manualLayout>
      </c:layout>
      <c:overlay val="0"/>
      <c:txPr>
        <a:bodyPr/>
        <a:lstStyle/>
        <a:p>
          <a:pPr lvl="0">
            <a:defRPr sz="2000"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analysis'!$G$112:$G$113</c:f>
              <c:strCache>
                <c:ptCount val="2"/>
                <c:pt idx="0">
                  <c:v>Deliberate</c:v>
                </c:pt>
                <c:pt idx="1">
                  <c:v>Accidental</c:v>
                </c:pt>
              </c:strCache>
            </c:strRef>
          </c:cat>
          <c:val>
            <c:numRef>
              <c:f>'GPT analysis'!$H$112:$H$113</c:f>
              <c:numCache>
                <c:formatCode>General</c:formatCode>
                <c:ptCount val="2"/>
                <c:pt idx="0">
                  <c:v>54</c:v>
                </c:pt>
                <c:pt idx="1">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56-4C4F-A191-A656A473BB58}"/>
            </c:ext>
          </c:extLst>
        </c:ser>
        <c:dLbls>
          <c:showLegendKey val="0"/>
          <c:showVal val="0"/>
          <c:showCatName val="0"/>
          <c:showSerName val="0"/>
          <c:showPercent val="0"/>
          <c:showBubbleSize val="0"/>
        </c:dLbls>
        <c:gapWidth val="150"/>
        <c:axId val="930425208"/>
        <c:axId val="831692170"/>
      </c:barChart>
      <c:catAx>
        <c:axId val="930425208"/>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Intent</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831692170"/>
        <c:crosses val="autoZero"/>
        <c:auto val="1"/>
        <c:lblAlgn val="ctr"/>
        <c:lblOffset val="100"/>
        <c:noMultiLvlLbl val="1"/>
      </c:catAx>
      <c:valAx>
        <c:axId val="831692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93042520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analysis'!$G$118:$G$122</c:f>
              <c:strCache>
                <c:ptCount val="4"/>
                <c:pt idx="0">
                  <c:v>Vulnerability</c:v>
                </c:pt>
                <c:pt idx="1">
                  <c:v>Outsider</c:v>
                </c:pt>
                <c:pt idx="2">
                  <c:v>Insider</c:v>
                </c:pt>
                <c:pt idx="3">
                  <c:v>Unknown</c:v>
                </c:pt>
              </c:strCache>
            </c:strRef>
          </c:cat>
          <c:val>
            <c:numRef>
              <c:f>'GPT analysis'!$H$118:$H$122</c:f>
              <c:numCache>
                <c:formatCode>General</c:formatCode>
                <c:ptCount val="5"/>
                <c:pt idx="0">
                  <c:v>11</c:v>
                </c:pt>
                <c:pt idx="1">
                  <c:v>49</c:v>
                </c:pt>
                <c:pt idx="2">
                  <c:v>3</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E7-4B11-B30B-FDC63832A009}"/>
            </c:ext>
          </c:extLst>
        </c:ser>
        <c:dLbls>
          <c:showLegendKey val="0"/>
          <c:showVal val="0"/>
          <c:showCatName val="0"/>
          <c:showSerName val="0"/>
          <c:showPercent val="0"/>
          <c:showBubbleSize val="0"/>
        </c:dLbls>
        <c:gapWidth val="150"/>
        <c:axId val="620649371"/>
        <c:axId val="1956654681"/>
      </c:barChart>
      <c:catAx>
        <c:axId val="620649371"/>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Nature</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1956654681"/>
        <c:crosses val="autoZero"/>
        <c:auto val="1"/>
        <c:lblAlgn val="ctr"/>
        <c:lblOffset val="100"/>
        <c:noMultiLvlLbl val="1"/>
      </c:catAx>
      <c:valAx>
        <c:axId val="195665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620649371"/>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analysis'!$F$90:$F$97</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analysis'!$G$90:$G$97</c:f>
              <c:numCache>
                <c:formatCode>General</c:formatCode>
                <c:ptCount val="8"/>
                <c:pt idx="0">
                  <c:v>13</c:v>
                </c:pt>
                <c:pt idx="1">
                  <c:v>6</c:v>
                </c:pt>
                <c:pt idx="2">
                  <c:v>20</c:v>
                </c:pt>
                <c:pt idx="3">
                  <c:v>14</c:v>
                </c:pt>
                <c:pt idx="4">
                  <c:v>0</c:v>
                </c:pt>
                <c:pt idx="5">
                  <c:v>7</c:v>
                </c:pt>
                <c:pt idx="6">
                  <c:v>4</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DC-41F6-A07D-3899D8CE6E09}"/>
            </c:ext>
          </c:extLst>
        </c:ser>
        <c:dLbls>
          <c:showLegendKey val="0"/>
          <c:showVal val="0"/>
          <c:showCatName val="0"/>
          <c:showSerName val="0"/>
          <c:showPercent val="0"/>
          <c:showBubbleSize val="0"/>
        </c:dLbls>
        <c:gapWidth val="150"/>
        <c:axId val="1205101507"/>
        <c:axId val="971045898"/>
      </c:barChart>
      <c:catAx>
        <c:axId val="1205101507"/>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overlay val="0"/>
        </c:title>
        <c:numFmt formatCode="General" sourceLinked="1"/>
        <c:majorTickMark val="none"/>
        <c:minorTickMark val="none"/>
        <c:tickLblPos val="nextTo"/>
        <c:txPr>
          <a:bodyPr/>
          <a:lstStyle/>
          <a:p>
            <a:pPr lvl="0">
              <a:defRPr sz="2000" b="0">
                <a:solidFill>
                  <a:srgbClr val="1A1A1A"/>
                </a:solidFill>
                <a:latin typeface="+mn-lt"/>
              </a:defRPr>
            </a:pPr>
            <a:endParaRPr lang="en-US"/>
          </a:p>
        </c:txPr>
        <c:crossAx val="971045898"/>
        <c:crosses val="autoZero"/>
        <c:auto val="1"/>
        <c:lblAlgn val="ctr"/>
        <c:lblOffset val="100"/>
        <c:noMultiLvlLbl val="1"/>
      </c:catAx>
      <c:valAx>
        <c:axId val="971045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205101507"/>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xVal>
          <c:y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yVal>
          <c:smooth val="1"/>
          <c:extLst>
            <c:ext xmlns:c16="http://schemas.microsoft.com/office/drawing/2014/chart" uri="{C3380CC4-5D6E-409C-BE32-E72D297353CC}">
              <c16:uniqueId val="{00000000-E43B-449C-9B77-E3F71DCB3D89}"/>
            </c:ext>
          </c:extLst>
        </c:ser>
        <c:dLbls>
          <c:showLegendKey val="0"/>
          <c:showVal val="0"/>
          <c:showCatName val="0"/>
          <c:showSerName val="0"/>
          <c:showPercent val="0"/>
          <c:showBubbleSize val="0"/>
        </c:dLbls>
        <c:axId val="679915763"/>
        <c:axId val="1886156511"/>
      </c:scatterChart>
      <c:valAx>
        <c:axId val="6799157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1886156511"/>
        <c:crosses val="autoZero"/>
        <c:crossBetween val="midCat"/>
      </c:valAx>
      <c:valAx>
        <c:axId val="1886156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679915763"/>
        <c:crosses val="autoZero"/>
        <c:crossBetween val="midCat"/>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1A9988"/>
            </a:solidFill>
            <a:ln cmpd="sng">
              <a:solidFill>
                <a:srgbClr val="000000"/>
              </a:solidFill>
            </a:ln>
          </c:spPr>
          <c:invertIfNegative val="1"/>
          <c:cat>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cat>
          <c: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C1-44DA-B875-41F7E670045B}"/>
            </c:ext>
          </c:extLst>
        </c:ser>
        <c:dLbls>
          <c:showLegendKey val="0"/>
          <c:showVal val="0"/>
          <c:showCatName val="0"/>
          <c:showSerName val="0"/>
          <c:showPercent val="0"/>
          <c:showBubbleSize val="0"/>
        </c:dLbls>
        <c:gapWidth val="150"/>
        <c:axId val="371413838"/>
        <c:axId val="314511764"/>
      </c:barChart>
      <c:catAx>
        <c:axId val="371413838"/>
        <c:scaling>
          <c:orientation val="minMax"/>
        </c:scaling>
        <c:delete val="0"/>
        <c:axPos val="b"/>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314511764"/>
        <c:crosses val="autoZero"/>
        <c:auto val="1"/>
        <c:lblAlgn val="ctr"/>
        <c:lblOffset val="100"/>
        <c:noMultiLvlLbl val="1"/>
      </c:catAx>
      <c:valAx>
        <c:axId val="314511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37141383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6</xdr:col>
      <xdr:colOff>200025</xdr:colOff>
      <xdr:row>130</xdr:row>
      <xdr:rowOff>114300</xdr:rowOff>
    </xdr:from>
    <xdr:ext cx="5610225" cy="343852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647699</xdr:colOff>
      <xdr:row>150</xdr:row>
      <xdr:rowOff>19050</xdr:rowOff>
    </xdr:from>
    <xdr:ext cx="7762875" cy="3952875"/>
    <xdr:graphicFrame macro="">
      <xdr:nvGraphicFramePr>
        <xdr:cNvPr id="3" name="Chart 3"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xdr:col>
      <xdr:colOff>704850</xdr:colOff>
      <xdr:row>130</xdr:row>
      <xdr:rowOff>133350</xdr:rowOff>
    </xdr:from>
    <xdr:ext cx="4724400" cy="2943225"/>
    <xdr:graphicFrame macro="">
      <xdr:nvGraphicFramePr>
        <xdr:cNvPr id="8" name="Chart 8" title="Chart">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923925</xdr:colOff>
      <xdr:row>128</xdr:row>
      <xdr:rowOff>133350</xdr:rowOff>
    </xdr:from>
    <xdr:ext cx="5715000" cy="3533775"/>
    <xdr:graphicFrame macro="">
      <xdr:nvGraphicFramePr>
        <xdr:cNvPr id="9" name="Chart 9" title="Chart">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8</xdr:col>
      <xdr:colOff>200024</xdr:colOff>
      <xdr:row>151</xdr:row>
      <xdr:rowOff>57149</xdr:rowOff>
    </xdr:from>
    <xdr:ext cx="6200775" cy="3267075"/>
    <xdr:graphicFrame macro="">
      <xdr:nvGraphicFramePr>
        <xdr:cNvPr id="10" name="Chart 7" title="Chart">
          <a:extLst>
            <a:ext uri="{FF2B5EF4-FFF2-40B4-BE49-F238E27FC236}">
              <a16:creationId xmlns:a16="http://schemas.microsoft.com/office/drawing/2014/main" id="{73829FBE-6EDB-4DF2-9C7A-720949B45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8</xdr:col>
      <xdr:colOff>381000</xdr:colOff>
      <xdr:row>169</xdr:row>
      <xdr:rowOff>133350</xdr:rowOff>
    </xdr:from>
    <xdr:ext cx="5715000" cy="3533775"/>
    <xdr:graphicFrame macro="">
      <xdr:nvGraphicFramePr>
        <xdr:cNvPr id="11" name="Chart 5" title="Chart">
          <a:extLst>
            <a:ext uri="{FF2B5EF4-FFF2-40B4-BE49-F238E27FC236}">
              <a16:creationId xmlns:a16="http://schemas.microsoft.com/office/drawing/2014/main" id="{6CE77AC6-CB8F-4C75-9CD4-2A590CED5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xdr:col>
      <xdr:colOff>0</xdr:colOff>
      <xdr:row>173</xdr:row>
      <xdr:rowOff>0</xdr:rowOff>
    </xdr:from>
    <xdr:ext cx="3400425" cy="2133600"/>
    <xdr:graphicFrame macro="">
      <xdr:nvGraphicFramePr>
        <xdr:cNvPr id="12" name="Chart 4" title="Chart">
          <a:extLst>
            <a:ext uri="{FF2B5EF4-FFF2-40B4-BE49-F238E27FC236}">
              <a16:creationId xmlns:a16="http://schemas.microsoft.com/office/drawing/2014/main" id="{64B8B957-B6EF-4026-AFDB-85F298A08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theme/theme1.xml><?xml version="1.0" encoding="utf-8"?>
<a:theme xmlns:a="http://schemas.openxmlformats.org/drawingml/2006/main" name="Sheets">
  <a:themeElements>
    <a:clrScheme name="Sheets">
      <a:dk1>
        <a:srgbClr val="1A1A1A"/>
      </a:dk1>
      <a:lt1>
        <a:srgbClr val="F3F3F3"/>
      </a:lt1>
      <a:dk2>
        <a:srgbClr val="1A1A1A"/>
      </a:dk2>
      <a:lt2>
        <a:srgbClr val="F3F3F3"/>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R157"/>
  <sheetViews>
    <sheetView workbookViewId="0">
      <pane xSplit="1" ySplit="6" topLeftCell="B16" activePane="bottomRight" state="frozen"/>
      <selection pane="topRight" activeCell="B1" sqref="B1"/>
      <selection pane="bottomLeft" activeCell="A7" sqref="A7"/>
      <selection pane="bottomRight" activeCell="E113" sqref="E113"/>
    </sheetView>
  </sheetViews>
  <sheetFormatPr defaultColWidth="11.25" defaultRowHeight="15.75" customHeight="1"/>
  <cols>
    <col min="1" max="1" width="31.625" customWidth="1"/>
    <col min="5" max="5" width="14" customWidth="1"/>
  </cols>
  <sheetData>
    <row r="1" spans="1:70" ht="15.75" customHeight="1">
      <c r="A1" s="2" t="s">
        <v>154</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c r="BB1" s="2" t="s">
        <v>54</v>
      </c>
      <c r="BC1" s="2" t="s">
        <v>55</v>
      </c>
      <c r="BD1" s="3" t="s">
        <v>56</v>
      </c>
      <c r="BE1" s="4" t="s">
        <v>57</v>
      </c>
      <c r="BF1" s="2" t="s">
        <v>58</v>
      </c>
      <c r="BG1" s="2" t="s">
        <v>59</v>
      </c>
      <c r="BH1" s="3" t="s">
        <v>60</v>
      </c>
      <c r="BI1" s="2" t="s">
        <v>61</v>
      </c>
      <c r="BJ1" s="3" t="s">
        <v>62</v>
      </c>
      <c r="BK1" s="2" t="s">
        <v>63</v>
      </c>
      <c r="BL1" s="4" t="s">
        <v>64</v>
      </c>
      <c r="BM1" s="2" t="s">
        <v>65</v>
      </c>
      <c r="BN1" s="2" t="s">
        <v>66</v>
      </c>
      <c r="BO1" s="2" t="s">
        <v>67</v>
      </c>
      <c r="BP1" s="2" t="s">
        <v>68</v>
      </c>
      <c r="BQ1" s="2" t="s">
        <v>69</v>
      </c>
      <c r="BR1" s="2" t="s">
        <v>70</v>
      </c>
    </row>
    <row r="2" spans="1:70" ht="15.75" customHeight="1">
      <c r="A2" s="2" t="s">
        <v>71</v>
      </c>
      <c r="B2" s="2">
        <v>3</v>
      </c>
      <c r="C2" s="2">
        <v>3</v>
      </c>
      <c r="D2" s="2">
        <v>3</v>
      </c>
      <c r="E2" s="2">
        <v>3</v>
      </c>
      <c r="F2" s="2">
        <v>7</v>
      </c>
      <c r="G2" s="2">
        <v>4</v>
      </c>
      <c r="H2" s="2">
        <v>1</v>
      </c>
      <c r="I2" s="2">
        <v>6</v>
      </c>
      <c r="J2" s="2">
        <v>4</v>
      </c>
      <c r="K2" s="2">
        <v>4</v>
      </c>
      <c r="L2" s="2">
        <v>3</v>
      </c>
      <c r="M2" s="2">
        <v>4</v>
      </c>
      <c r="N2" s="2">
        <v>6</v>
      </c>
      <c r="O2" s="2">
        <v>3</v>
      </c>
      <c r="P2" s="2">
        <v>6</v>
      </c>
      <c r="Q2" s="2">
        <v>4</v>
      </c>
      <c r="R2" s="2">
        <v>1</v>
      </c>
      <c r="S2" s="2">
        <v>4</v>
      </c>
      <c r="T2" s="2">
        <v>4</v>
      </c>
      <c r="U2" s="2">
        <v>3</v>
      </c>
      <c r="V2" s="2">
        <v>6</v>
      </c>
      <c r="W2" s="2">
        <v>4</v>
      </c>
      <c r="X2" s="2">
        <v>1</v>
      </c>
      <c r="Y2" s="2">
        <v>3</v>
      </c>
      <c r="Z2" s="2">
        <v>3</v>
      </c>
      <c r="AA2" s="2">
        <v>3</v>
      </c>
      <c r="AB2" s="2">
        <v>4</v>
      </c>
      <c r="AC2" s="2">
        <v>4</v>
      </c>
      <c r="AD2" s="2">
        <v>4</v>
      </c>
      <c r="AE2" s="2">
        <v>2</v>
      </c>
      <c r="AF2" s="2">
        <v>3</v>
      </c>
      <c r="AG2" s="2">
        <v>3</v>
      </c>
      <c r="AH2" s="2">
        <v>3</v>
      </c>
      <c r="AI2" s="2">
        <v>1</v>
      </c>
      <c r="AJ2" s="2">
        <v>6</v>
      </c>
      <c r="AK2" s="2">
        <v>3</v>
      </c>
      <c r="AL2" s="2">
        <v>3</v>
      </c>
      <c r="AM2" s="2">
        <v>4</v>
      </c>
      <c r="AN2" s="2">
        <v>6</v>
      </c>
      <c r="AO2" s="2">
        <v>6</v>
      </c>
      <c r="AP2" s="2">
        <v>3</v>
      </c>
      <c r="AQ2" s="2">
        <v>2</v>
      </c>
      <c r="AR2" s="2">
        <v>4</v>
      </c>
      <c r="AS2" s="2">
        <v>3</v>
      </c>
      <c r="AT2" s="2">
        <v>5</v>
      </c>
      <c r="AU2" s="2">
        <v>2</v>
      </c>
      <c r="AV2" s="2">
        <v>3</v>
      </c>
      <c r="AW2" s="2">
        <v>3</v>
      </c>
      <c r="AX2" s="2">
        <v>3</v>
      </c>
      <c r="AY2" s="2">
        <v>3</v>
      </c>
      <c r="AZ2" s="2">
        <v>2</v>
      </c>
      <c r="BA2" s="2">
        <v>3</v>
      </c>
      <c r="BB2" s="2">
        <v>3</v>
      </c>
      <c r="BC2" s="2">
        <v>3</v>
      </c>
      <c r="BD2" s="3"/>
      <c r="BE2" s="4"/>
      <c r="BF2" s="2">
        <v>3</v>
      </c>
      <c r="BG2" s="2">
        <v>3</v>
      </c>
      <c r="BH2" s="3"/>
      <c r="BI2" s="2">
        <v>3</v>
      </c>
      <c r="BJ2" s="3"/>
      <c r="BK2" s="2">
        <v>4</v>
      </c>
      <c r="BL2" s="4"/>
      <c r="BM2" s="2">
        <v>4</v>
      </c>
      <c r="BN2" s="2">
        <v>4</v>
      </c>
      <c r="BO2" s="2">
        <v>4</v>
      </c>
      <c r="BP2" s="2">
        <v>3</v>
      </c>
      <c r="BQ2" s="2">
        <v>4</v>
      </c>
      <c r="BR2" s="2">
        <v>1</v>
      </c>
    </row>
    <row r="3" spans="1:70" ht="15.75" customHeight="1">
      <c r="A3" s="1" t="s">
        <v>0</v>
      </c>
      <c r="B3" s="2">
        <v>2</v>
      </c>
      <c r="C3" s="2">
        <v>1</v>
      </c>
      <c r="D3" s="2">
        <v>1</v>
      </c>
      <c r="E3" s="2">
        <v>1</v>
      </c>
      <c r="F3" s="2">
        <v>1</v>
      </c>
      <c r="G3" s="2">
        <v>1</v>
      </c>
      <c r="H3" s="2">
        <v>2</v>
      </c>
      <c r="I3" s="2">
        <v>1</v>
      </c>
      <c r="J3" s="2">
        <v>1</v>
      </c>
      <c r="K3" s="2">
        <v>2</v>
      </c>
      <c r="L3" s="2">
        <v>1</v>
      </c>
      <c r="M3" s="2">
        <v>1</v>
      </c>
      <c r="N3" s="2">
        <v>1</v>
      </c>
      <c r="O3" s="2">
        <v>1</v>
      </c>
      <c r="P3" s="2">
        <v>1</v>
      </c>
      <c r="Q3" s="2">
        <v>1</v>
      </c>
      <c r="R3" s="2">
        <v>2</v>
      </c>
      <c r="S3" s="2">
        <v>1</v>
      </c>
      <c r="T3" s="2">
        <v>2</v>
      </c>
      <c r="U3" s="2">
        <v>1</v>
      </c>
      <c r="V3" s="2">
        <v>1</v>
      </c>
      <c r="W3" s="2">
        <v>2</v>
      </c>
      <c r="X3" s="2">
        <v>2</v>
      </c>
      <c r="Y3" s="2">
        <v>1</v>
      </c>
      <c r="Z3" s="2">
        <v>1</v>
      </c>
      <c r="AA3" s="3" t="s">
        <v>72</v>
      </c>
      <c r="AB3" s="2">
        <v>1</v>
      </c>
      <c r="AC3" s="2">
        <v>1</v>
      </c>
      <c r="AD3" s="2">
        <v>1</v>
      </c>
      <c r="AE3" s="2">
        <v>1</v>
      </c>
      <c r="AF3" s="2">
        <v>0</v>
      </c>
      <c r="AG3" s="2">
        <v>1</v>
      </c>
      <c r="AH3" s="2">
        <v>1</v>
      </c>
      <c r="AI3" s="2">
        <v>0</v>
      </c>
      <c r="AJ3" s="2">
        <v>1</v>
      </c>
      <c r="AK3" s="2">
        <v>1</v>
      </c>
      <c r="AL3" s="2">
        <v>1</v>
      </c>
      <c r="AM3" s="2">
        <v>2</v>
      </c>
      <c r="AN3" s="2">
        <v>1</v>
      </c>
      <c r="AO3" s="2">
        <v>1</v>
      </c>
      <c r="AP3" s="2">
        <v>1</v>
      </c>
      <c r="AQ3" s="2">
        <v>1</v>
      </c>
      <c r="AR3" s="2">
        <v>1</v>
      </c>
      <c r="AS3" s="2">
        <v>1</v>
      </c>
      <c r="AT3" s="2">
        <v>1</v>
      </c>
      <c r="AU3" s="2">
        <v>1</v>
      </c>
      <c r="AV3" s="2">
        <v>1</v>
      </c>
      <c r="AW3" s="2">
        <v>1</v>
      </c>
      <c r="AX3" s="2">
        <v>2</v>
      </c>
      <c r="AY3" s="2">
        <v>1</v>
      </c>
      <c r="AZ3" s="2">
        <v>2</v>
      </c>
      <c r="BA3" s="2">
        <v>1</v>
      </c>
      <c r="BB3" s="2">
        <v>1</v>
      </c>
      <c r="BC3" s="2">
        <v>1</v>
      </c>
      <c r="BD3" s="3"/>
      <c r="BE3" s="2">
        <v>2</v>
      </c>
      <c r="BF3" s="2">
        <v>0</v>
      </c>
      <c r="BG3" s="2">
        <v>1</v>
      </c>
      <c r="BH3" s="3"/>
      <c r="BI3" s="2">
        <v>2</v>
      </c>
      <c r="BJ3" s="3"/>
      <c r="BK3" s="2">
        <v>1</v>
      </c>
      <c r="BL3" s="2">
        <v>1</v>
      </c>
      <c r="BM3" s="2">
        <v>1</v>
      </c>
      <c r="BN3" s="2">
        <v>1</v>
      </c>
      <c r="BO3" s="2">
        <v>1</v>
      </c>
      <c r="BP3" s="2">
        <v>1</v>
      </c>
      <c r="BQ3" s="2">
        <v>1</v>
      </c>
      <c r="BR3" s="2">
        <v>1</v>
      </c>
    </row>
    <row r="4" spans="1:70" ht="15.75" customHeight="1">
      <c r="A4" s="1" t="s">
        <v>73</v>
      </c>
      <c r="B4" s="2">
        <v>1</v>
      </c>
      <c r="C4" s="2">
        <v>2</v>
      </c>
      <c r="D4" s="2">
        <v>4</v>
      </c>
      <c r="E4" s="2">
        <v>2</v>
      </c>
      <c r="F4" s="2">
        <v>2</v>
      </c>
      <c r="G4" s="2">
        <v>1</v>
      </c>
      <c r="H4" s="2">
        <v>1</v>
      </c>
      <c r="I4" s="2">
        <v>3</v>
      </c>
      <c r="J4" s="2">
        <v>3</v>
      </c>
      <c r="K4" s="2">
        <v>1</v>
      </c>
      <c r="L4" s="2">
        <v>2</v>
      </c>
      <c r="M4" s="2">
        <v>2</v>
      </c>
      <c r="N4" s="2">
        <v>2</v>
      </c>
      <c r="O4" s="2">
        <v>2</v>
      </c>
      <c r="P4" s="2">
        <v>2</v>
      </c>
      <c r="Q4" s="2">
        <v>2</v>
      </c>
      <c r="R4" s="2">
        <v>1</v>
      </c>
      <c r="S4" s="2">
        <v>1</v>
      </c>
      <c r="T4" s="2">
        <v>1</v>
      </c>
      <c r="U4" s="2">
        <v>4</v>
      </c>
      <c r="V4" s="2">
        <v>2</v>
      </c>
      <c r="W4" s="2">
        <v>2</v>
      </c>
      <c r="X4" s="2">
        <v>2</v>
      </c>
      <c r="Y4" s="2">
        <v>2</v>
      </c>
      <c r="Z4" s="2">
        <v>2</v>
      </c>
      <c r="AA4" s="3" t="s">
        <v>72</v>
      </c>
      <c r="AB4" s="2">
        <v>1</v>
      </c>
      <c r="AC4" s="2">
        <v>1</v>
      </c>
      <c r="AD4" s="2">
        <v>1</v>
      </c>
      <c r="AE4" s="2">
        <v>2</v>
      </c>
      <c r="AF4" s="2">
        <v>4</v>
      </c>
      <c r="AG4" s="2">
        <v>4</v>
      </c>
      <c r="AH4" s="2">
        <v>2</v>
      </c>
      <c r="AI4" s="2">
        <v>2</v>
      </c>
      <c r="AJ4" s="2">
        <v>2</v>
      </c>
      <c r="AK4" s="2">
        <v>2</v>
      </c>
      <c r="AL4" s="2">
        <v>2</v>
      </c>
      <c r="AM4" s="2">
        <v>1</v>
      </c>
      <c r="AN4" s="2">
        <v>2</v>
      </c>
      <c r="AO4" s="2">
        <v>2</v>
      </c>
      <c r="AP4" s="2">
        <v>2</v>
      </c>
      <c r="AQ4" s="2">
        <v>2</v>
      </c>
      <c r="AR4" s="2">
        <v>4</v>
      </c>
      <c r="AS4" s="2">
        <v>2</v>
      </c>
      <c r="AT4" s="2">
        <v>2</v>
      </c>
      <c r="AU4" s="2">
        <v>2</v>
      </c>
      <c r="AV4" s="2">
        <v>2</v>
      </c>
      <c r="AW4" s="2">
        <v>1</v>
      </c>
      <c r="AX4" s="2">
        <v>2</v>
      </c>
      <c r="AY4" s="2">
        <v>3</v>
      </c>
      <c r="AZ4" s="2">
        <v>1</v>
      </c>
      <c r="BA4" s="2">
        <v>2</v>
      </c>
      <c r="BB4" s="2">
        <v>2</v>
      </c>
      <c r="BC4" s="2">
        <v>2</v>
      </c>
      <c r="BD4" s="3"/>
      <c r="BE4" s="2">
        <v>2</v>
      </c>
      <c r="BF4" s="2">
        <v>1</v>
      </c>
      <c r="BG4" s="2">
        <v>2</v>
      </c>
      <c r="BH4" s="3"/>
      <c r="BI4" s="2">
        <v>1</v>
      </c>
      <c r="BJ4" s="3"/>
      <c r="BK4" s="2">
        <v>2</v>
      </c>
      <c r="BL4" s="2">
        <v>2</v>
      </c>
      <c r="BM4" s="2">
        <v>2</v>
      </c>
      <c r="BN4" s="2">
        <v>2</v>
      </c>
      <c r="BO4" s="2">
        <v>1</v>
      </c>
      <c r="BP4" s="2">
        <v>2</v>
      </c>
      <c r="BQ4" s="2">
        <v>2</v>
      </c>
      <c r="BR4" s="2">
        <v>4</v>
      </c>
    </row>
    <row r="5" spans="1:70" ht="15.75" customHeight="1">
      <c r="A5" s="2" t="s">
        <v>1</v>
      </c>
      <c r="B5" s="2">
        <v>1</v>
      </c>
      <c r="C5" s="2">
        <v>1</v>
      </c>
      <c r="D5" s="2">
        <v>1</v>
      </c>
      <c r="E5" s="2">
        <v>2</v>
      </c>
      <c r="F5" s="2">
        <v>1</v>
      </c>
      <c r="G5" s="2">
        <v>1</v>
      </c>
      <c r="H5" s="2">
        <v>1</v>
      </c>
      <c r="I5" s="2">
        <v>2</v>
      </c>
      <c r="J5" s="2">
        <v>2</v>
      </c>
      <c r="K5" s="2">
        <v>2</v>
      </c>
      <c r="L5" s="2">
        <v>1</v>
      </c>
      <c r="M5" s="2">
        <v>5</v>
      </c>
      <c r="N5" s="2">
        <v>1</v>
      </c>
      <c r="O5" s="2">
        <v>1</v>
      </c>
      <c r="P5" s="2">
        <v>1</v>
      </c>
      <c r="Q5" s="2">
        <v>2</v>
      </c>
      <c r="R5" s="2">
        <v>1</v>
      </c>
      <c r="S5" s="2">
        <v>1</v>
      </c>
      <c r="T5" s="2">
        <v>1</v>
      </c>
      <c r="U5" s="2">
        <v>1</v>
      </c>
      <c r="V5" s="2">
        <v>1</v>
      </c>
      <c r="W5" s="2">
        <v>1</v>
      </c>
      <c r="X5" s="2">
        <v>1</v>
      </c>
      <c r="Y5" s="2">
        <v>5</v>
      </c>
      <c r="Z5" s="2">
        <v>1</v>
      </c>
      <c r="AA5" s="2" t="s">
        <v>72</v>
      </c>
      <c r="AB5" s="2">
        <v>1</v>
      </c>
      <c r="AC5" s="2">
        <v>2</v>
      </c>
      <c r="AD5" s="2">
        <v>1</v>
      </c>
      <c r="AE5" s="2">
        <v>1</v>
      </c>
      <c r="AF5" s="2">
        <v>6</v>
      </c>
      <c r="AG5" s="2">
        <v>1</v>
      </c>
      <c r="AH5" s="2">
        <v>1</v>
      </c>
      <c r="AI5" s="2">
        <v>1</v>
      </c>
      <c r="AJ5" s="2">
        <v>1</v>
      </c>
      <c r="AK5" s="2">
        <v>1</v>
      </c>
      <c r="AL5" s="2">
        <v>1</v>
      </c>
      <c r="AM5" s="2">
        <v>2</v>
      </c>
      <c r="AN5" s="2">
        <v>1</v>
      </c>
      <c r="AO5" s="2">
        <v>1</v>
      </c>
      <c r="AP5" s="2">
        <v>1</v>
      </c>
      <c r="AQ5" s="2">
        <v>1</v>
      </c>
      <c r="AR5" s="2">
        <v>1</v>
      </c>
      <c r="AS5" s="2">
        <v>1</v>
      </c>
      <c r="AT5" s="2">
        <v>1</v>
      </c>
      <c r="AU5" s="2">
        <v>1</v>
      </c>
      <c r="AV5" s="2">
        <v>2</v>
      </c>
      <c r="AW5" s="2">
        <v>1</v>
      </c>
      <c r="AX5" s="2">
        <v>1</v>
      </c>
      <c r="AY5" s="2">
        <v>1</v>
      </c>
      <c r="AZ5" s="2">
        <v>1</v>
      </c>
      <c r="BA5" s="2">
        <v>1</v>
      </c>
      <c r="BB5" s="2">
        <v>2</v>
      </c>
      <c r="BC5" s="2">
        <v>1</v>
      </c>
      <c r="BD5" s="3"/>
      <c r="BE5" s="2">
        <v>1</v>
      </c>
      <c r="BF5" s="2">
        <v>1</v>
      </c>
      <c r="BG5" s="2">
        <v>1</v>
      </c>
      <c r="BH5" s="3"/>
      <c r="BI5" s="2">
        <v>1</v>
      </c>
      <c r="BJ5" s="3"/>
      <c r="BK5" s="2">
        <v>1</v>
      </c>
      <c r="BL5" s="2">
        <v>1</v>
      </c>
      <c r="BM5" s="2">
        <v>1</v>
      </c>
      <c r="BN5" s="2">
        <v>5</v>
      </c>
      <c r="BO5" s="2">
        <v>2</v>
      </c>
      <c r="BP5" s="2">
        <v>2</v>
      </c>
      <c r="BQ5" s="2">
        <v>1</v>
      </c>
      <c r="BR5" s="2">
        <v>2</v>
      </c>
    </row>
    <row r="6" spans="1:70" ht="15.75" customHeight="1">
      <c r="BD6" s="3"/>
      <c r="BH6" s="3"/>
      <c r="BJ6" s="3"/>
    </row>
    <row r="7" spans="1:70" ht="15.75" customHeight="1">
      <c r="A7" s="2" t="s">
        <v>374</v>
      </c>
      <c r="B7" s="2" t="s">
        <v>2</v>
      </c>
      <c r="C7" s="2" t="s">
        <v>3</v>
      </c>
      <c r="D7" s="2" t="s">
        <v>4</v>
      </c>
      <c r="E7" s="2" t="s">
        <v>5</v>
      </c>
      <c r="F7" s="2" t="s">
        <v>6</v>
      </c>
      <c r="G7" s="2" t="s">
        <v>7</v>
      </c>
      <c r="H7" s="2" t="s">
        <v>8</v>
      </c>
      <c r="I7" s="2" t="s">
        <v>9</v>
      </c>
      <c r="J7" s="2" t="s">
        <v>10</v>
      </c>
      <c r="K7" s="2" t="s">
        <v>11</v>
      </c>
      <c r="L7" s="2" t="s">
        <v>12</v>
      </c>
      <c r="M7" s="2" t="s">
        <v>13</v>
      </c>
      <c r="N7" s="2" t="s">
        <v>14</v>
      </c>
      <c r="O7" s="2" t="s">
        <v>15</v>
      </c>
      <c r="P7" s="2" t="s">
        <v>16</v>
      </c>
      <c r="Q7" s="2" t="s">
        <v>17</v>
      </c>
      <c r="R7" s="2" t="s">
        <v>18</v>
      </c>
      <c r="S7" s="2" t="s">
        <v>19</v>
      </c>
      <c r="T7" s="2" t="s">
        <v>20</v>
      </c>
      <c r="U7" s="2" t="s">
        <v>21</v>
      </c>
      <c r="V7" s="2" t="s">
        <v>22</v>
      </c>
      <c r="W7" s="2" t="s">
        <v>23</v>
      </c>
      <c r="X7" s="2" t="s">
        <v>24</v>
      </c>
      <c r="Y7" s="2" t="s">
        <v>25</v>
      </c>
      <c r="Z7" s="2" t="s">
        <v>26</v>
      </c>
      <c r="AA7" s="2" t="s">
        <v>27</v>
      </c>
      <c r="AB7" s="2" t="s">
        <v>28</v>
      </c>
      <c r="AC7" s="2" t="s">
        <v>29</v>
      </c>
      <c r="AD7" s="2" t="s">
        <v>30</v>
      </c>
      <c r="AE7" s="2" t="s">
        <v>31</v>
      </c>
      <c r="AF7" s="2" t="s">
        <v>32</v>
      </c>
      <c r="AG7" s="2" t="s">
        <v>33</v>
      </c>
      <c r="AH7" s="2" t="s">
        <v>34</v>
      </c>
      <c r="AI7" s="2" t="s">
        <v>35</v>
      </c>
      <c r="AJ7" s="2" t="s">
        <v>36</v>
      </c>
      <c r="AK7" s="2" t="s">
        <v>37</v>
      </c>
      <c r="AL7" s="2" t="s">
        <v>38</v>
      </c>
      <c r="AM7" s="2" t="s">
        <v>39</v>
      </c>
      <c r="AN7" s="2" t="s">
        <v>40</v>
      </c>
      <c r="AO7" s="2" t="s">
        <v>41</v>
      </c>
      <c r="AP7" s="2" t="s">
        <v>42</v>
      </c>
      <c r="AQ7" s="2" t="s">
        <v>43</v>
      </c>
      <c r="AR7" s="2" t="s">
        <v>44</v>
      </c>
      <c r="AS7" s="2" t="s">
        <v>45</v>
      </c>
      <c r="AT7" s="2" t="s">
        <v>46</v>
      </c>
      <c r="AU7" s="2" t="s">
        <v>47</v>
      </c>
      <c r="AV7" s="2" t="s">
        <v>48</v>
      </c>
      <c r="AW7" s="2" t="s">
        <v>49</v>
      </c>
      <c r="AX7" s="2" t="s">
        <v>50</v>
      </c>
      <c r="AY7" s="2" t="s">
        <v>51</v>
      </c>
      <c r="AZ7" s="2" t="s">
        <v>52</v>
      </c>
      <c r="BA7" s="2" t="s">
        <v>53</v>
      </c>
      <c r="BB7" s="2" t="s">
        <v>54</v>
      </c>
      <c r="BC7" s="2" t="s">
        <v>55</v>
      </c>
      <c r="BD7" s="3"/>
      <c r="BE7" s="2" t="s">
        <v>57</v>
      </c>
      <c r="BF7" s="2" t="s">
        <v>58</v>
      </c>
      <c r="BG7" s="2" t="s">
        <v>59</v>
      </c>
      <c r="BH7" s="3"/>
      <c r="BI7" s="2" t="s">
        <v>61</v>
      </c>
      <c r="BJ7" s="3"/>
      <c r="BK7" s="2" t="s">
        <v>63</v>
      </c>
      <c r="BL7" s="2" t="s">
        <v>64</v>
      </c>
      <c r="BM7" s="2" t="s">
        <v>65</v>
      </c>
      <c r="BN7" s="2" t="s">
        <v>66</v>
      </c>
      <c r="BO7" s="2" t="s">
        <v>67</v>
      </c>
      <c r="BP7" s="2" t="s">
        <v>68</v>
      </c>
      <c r="BQ7" s="2" t="s">
        <v>69</v>
      </c>
      <c r="BR7" s="2" t="s">
        <v>70</v>
      </c>
    </row>
    <row r="8" spans="1:70" ht="15.75" customHeight="1">
      <c r="A8" s="2" t="s">
        <v>71</v>
      </c>
      <c r="B8" s="2">
        <v>3</v>
      </c>
      <c r="C8" s="2">
        <v>3</v>
      </c>
      <c r="D8" s="2">
        <v>3</v>
      </c>
      <c r="E8" s="2">
        <v>3</v>
      </c>
      <c r="F8" s="2">
        <v>7</v>
      </c>
      <c r="G8" s="2">
        <v>4</v>
      </c>
      <c r="H8" s="2">
        <v>1</v>
      </c>
      <c r="I8" s="2">
        <v>6</v>
      </c>
      <c r="J8" s="2">
        <v>6</v>
      </c>
      <c r="K8" s="2">
        <v>4</v>
      </c>
      <c r="L8" s="2">
        <v>4</v>
      </c>
      <c r="M8" s="2">
        <v>4</v>
      </c>
      <c r="N8" s="2">
        <v>6</v>
      </c>
      <c r="O8" s="2">
        <v>6</v>
      </c>
      <c r="P8" s="2">
        <v>2</v>
      </c>
      <c r="Q8" s="2">
        <v>1</v>
      </c>
      <c r="R8" s="2">
        <v>1</v>
      </c>
      <c r="S8" s="2">
        <v>4</v>
      </c>
      <c r="T8" s="2">
        <v>2</v>
      </c>
      <c r="U8" s="2">
        <v>1</v>
      </c>
      <c r="V8" s="2">
        <v>3</v>
      </c>
      <c r="W8" s="2">
        <v>6</v>
      </c>
      <c r="X8" s="2">
        <v>1</v>
      </c>
      <c r="Y8" s="2">
        <v>1</v>
      </c>
      <c r="Z8" s="2">
        <v>1</v>
      </c>
      <c r="AA8" s="2">
        <v>3</v>
      </c>
      <c r="AB8" s="2">
        <v>1</v>
      </c>
      <c r="AC8" s="2">
        <v>4</v>
      </c>
      <c r="AD8" s="2">
        <v>4</v>
      </c>
      <c r="AE8" s="2">
        <v>2</v>
      </c>
      <c r="AF8" s="2">
        <v>3</v>
      </c>
      <c r="AG8" s="2">
        <v>7</v>
      </c>
      <c r="AH8" s="2">
        <v>3</v>
      </c>
      <c r="AI8" s="2">
        <v>1</v>
      </c>
      <c r="AJ8" s="2">
        <v>6</v>
      </c>
      <c r="AK8" s="2">
        <v>3</v>
      </c>
      <c r="AL8" s="2">
        <v>3</v>
      </c>
      <c r="AM8" s="2">
        <v>1</v>
      </c>
      <c r="AN8" s="2">
        <v>6</v>
      </c>
      <c r="AO8" s="2">
        <v>4</v>
      </c>
      <c r="AP8" s="2">
        <v>3</v>
      </c>
      <c r="AQ8" s="2">
        <v>2</v>
      </c>
      <c r="AR8" s="2">
        <v>3</v>
      </c>
      <c r="AS8" s="2">
        <v>3</v>
      </c>
      <c r="AT8" s="2">
        <v>3</v>
      </c>
      <c r="AU8" s="2">
        <v>2</v>
      </c>
      <c r="AV8" s="2">
        <v>7</v>
      </c>
      <c r="AW8" s="2">
        <v>4</v>
      </c>
      <c r="AX8" s="2">
        <v>1</v>
      </c>
      <c r="AY8" s="2">
        <v>3</v>
      </c>
      <c r="AZ8" s="2">
        <v>1</v>
      </c>
      <c r="BA8" s="2">
        <v>3</v>
      </c>
      <c r="BB8" s="2">
        <v>3</v>
      </c>
      <c r="BC8" s="2">
        <v>3</v>
      </c>
      <c r="BD8" s="3"/>
      <c r="BE8" s="4" t="s">
        <v>72</v>
      </c>
      <c r="BF8" s="2">
        <v>3</v>
      </c>
      <c r="BG8" s="2">
        <v>4</v>
      </c>
      <c r="BH8" s="3"/>
      <c r="BI8" s="2">
        <v>2</v>
      </c>
      <c r="BJ8" s="3"/>
      <c r="BK8" s="2">
        <v>7</v>
      </c>
      <c r="BL8" s="4" t="s">
        <v>72</v>
      </c>
      <c r="BM8" s="2">
        <v>4</v>
      </c>
      <c r="BN8" s="2">
        <v>4</v>
      </c>
      <c r="BO8" s="2">
        <v>4</v>
      </c>
      <c r="BP8" s="2">
        <v>4</v>
      </c>
      <c r="BQ8" s="2">
        <v>3</v>
      </c>
      <c r="BR8" s="2">
        <v>1</v>
      </c>
    </row>
    <row r="9" spans="1:70" ht="15.75" customHeight="1">
      <c r="A9" s="1" t="s">
        <v>0</v>
      </c>
      <c r="B9" s="2">
        <v>2</v>
      </c>
      <c r="C9" s="2">
        <v>1</v>
      </c>
      <c r="D9" s="2">
        <v>1</v>
      </c>
      <c r="E9" s="2">
        <v>1</v>
      </c>
      <c r="F9" s="2">
        <v>1</v>
      </c>
      <c r="G9" s="2">
        <v>1</v>
      </c>
      <c r="H9" s="2">
        <v>2</v>
      </c>
      <c r="I9" s="2">
        <v>1</v>
      </c>
      <c r="J9" s="2">
        <v>1</v>
      </c>
      <c r="K9" s="2">
        <v>2</v>
      </c>
      <c r="L9" s="2">
        <v>1</v>
      </c>
      <c r="M9" s="2">
        <v>2</v>
      </c>
      <c r="N9" s="2">
        <v>1</v>
      </c>
      <c r="O9" s="2">
        <v>1</v>
      </c>
      <c r="P9" s="2">
        <v>1</v>
      </c>
      <c r="Q9" s="2">
        <v>1</v>
      </c>
      <c r="R9" s="2">
        <v>2</v>
      </c>
      <c r="S9" s="2">
        <v>1</v>
      </c>
      <c r="T9" s="2">
        <v>2</v>
      </c>
      <c r="U9" s="2">
        <v>2</v>
      </c>
      <c r="V9" s="2">
        <v>1</v>
      </c>
      <c r="W9" s="2">
        <v>1</v>
      </c>
      <c r="X9" s="2">
        <v>2</v>
      </c>
      <c r="Y9" s="2">
        <v>1</v>
      </c>
      <c r="Z9" s="2">
        <v>1</v>
      </c>
      <c r="AA9" s="3"/>
      <c r="AB9" s="2">
        <v>1</v>
      </c>
      <c r="AC9" s="2">
        <v>1</v>
      </c>
      <c r="AD9" s="2">
        <v>1</v>
      </c>
      <c r="AE9" s="2">
        <v>1</v>
      </c>
      <c r="AF9" s="2">
        <v>1</v>
      </c>
      <c r="AG9" s="2">
        <v>1</v>
      </c>
      <c r="AH9" s="2">
        <v>1</v>
      </c>
      <c r="AI9" s="2">
        <v>1</v>
      </c>
      <c r="AJ9" s="2">
        <v>1</v>
      </c>
      <c r="AK9" s="2">
        <v>1</v>
      </c>
      <c r="AL9" s="2">
        <v>1</v>
      </c>
      <c r="AM9" s="2">
        <v>2</v>
      </c>
      <c r="AN9" s="2">
        <v>1</v>
      </c>
      <c r="AO9" s="2">
        <v>1</v>
      </c>
      <c r="AP9" s="2">
        <v>1</v>
      </c>
      <c r="AQ9" s="2">
        <v>1</v>
      </c>
      <c r="AR9" s="2">
        <v>1</v>
      </c>
      <c r="AS9" s="2">
        <v>1</v>
      </c>
      <c r="AT9" s="2">
        <v>1</v>
      </c>
      <c r="AU9" s="2">
        <v>1</v>
      </c>
      <c r="AV9" s="2">
        <v>1</v>
      </c>
      <c r="AW9" s="2">
        <v>1</v>
      </c>
      <c r="AX9" s="2">
        <v>1</v>
      </c>
      <c r="AY9" s="2">
        <v>1</v>
      </c>
      <c r="AZ9" s="2">
        <v>2</v>
      </c>
      <c r="BA9" s="2">
        <v>1</v>
      </c>
      <c r="BB9" s="2">
        <v>1</v>
      </c>
      <c r="BC9" s="2">
        <v>1</v>
      </c>
      <c r="BD9" s="3"/>
      <c r="BE9" s="2">
        <v>1</v>
      </c>
      <c r="BF9" s="2">
        <v>1</v>
      </c>
      <c r="BG9" s="2">
        <v>1</v>
      </c>
      <c r="BH9" s="3"/>
      <c r="BI9" s="2">
        <v>2</v>
      </c>
      <c r="BJ9" s="3"/>
      <c r="BK9" s="2">
        <v>1</v>
      </c>
      <c r="BL9" s="2">
        <v>1</v>
      </c>
      <c r="BM9" s="2">
        <v>1</v>
      </c>
      <c r="BN9" s="2">
        <v>1</v>
      </c>
      <c r="BO9" s="2">
        <v>1</v>
      </c>
      <c r="BP9" s="2">
        <v>1</v>
      </c>
      <c r="BQ9" s="2">
        <v>1</v>
      </c>
      <c r="BR9" s="2">
        <v>1</v>
      </c>
    </row>
    <row r="10" spans="1:70" ht="15.75" customHeight="1">
      <c r="A10" s="1" t="s">
        <v>73</v>
      </c>
      <c r="B10" s="2">
        <v>1</v>
      </c>
      <c r="C10" s="2">
        <v>2</v>
      </c>
      <c r="D10" s="2">
        <v>2</v>
      </c>
      <c r="E10" s="2">
        <v>2</v>
      </c>
      <c r="F10" s="2">
        <v>2</v>
      </c>
      <c r="G10" s="2">
        <v>2</v>
      </c>
      <c r="H10" s="2">
        <v>1</v>
      </c>
      <c r="I10" s="2">
        <v>2</v>
      </c>
      <c r="J10" s="2">
        <v>3</v>
      </c>
      <c r="K10" s="2">
        <v>1</v>
      </c>
      <c r="L10" s="2">
        <v>2</v>
      </c>
      <c r="M10" s="2">
        <v>2</v>
      </c>
      <c r="N10" s="2">
        <v>2</v>
      </c>
      <c r="O10" s="2">
        <v>2</v>
      </c>
      <c r="P10" s="2">
        <v>2</v>
      </c>
      <c r="Q10" s="2">
        <v>2</v>
      </c>
      <c r="R10" s="2">
        <v>1</v>
      </c>
      <c r="S10" s="2">
        <v>2</v>
      </c>
      <c r="T10" s="2">
        <v>1</v>
      </c>
      <c r="U10" s="2">
        <v>2</v>
      </c>
      <c r="V10" s="2">
        <v>2</v>
      </c>
      <c r="W10" s="2">
        <v>3</v>
      </c>
      <c r="X10" s="2">
        <v>2</v>
      </c>
      <c r="Y10" s="2">
        <v>2</v>
      </c>
      <c r="Z10" s="2">
        <v>3</v>
      </c>
      <c r="AA10" s="3"/>
      <c r="AB10" s="2">
        <v>2</v>
      </c>
      <c r="AC10" s="2">
        <v>1</v>
      </c>
      <c r="AD10" s="2">
        <v>2</v>
      </c>
      <c r="AE10" s="2">
        <v>2</v>
      </c>
      <c r="AF10" s="2">
        <v>2</v>
      </c>
      <c r="AG10" s="2">
        <v>2</v>
      </c>
      <c r="AH10" s="2">
        <v>2</v>
      </c>
      <c r="AI10" s="2">
        <v>2</v>
      </c>
      <c r="AJ10" s="2">
        <v>2</v>
      </c>
      <c r="AK10" s="2">
        <v>2</v>
      </c>
      <c r="AL10" s="2">
        <v>2</v>
      </c>
      <c r="AM10" s="2">
        <v>1</v>
      </c>
      <c r="AN10" s="2">
        <v>4</v>
      </c>
      <c r="AO10" s="2">
        <v>2</v>
      </c>
      <c r="AP10" s="2">
        <v>2</v>
      </c>
      <c r="AQ10" s="2">
        <v>2</v>
      </c>
      <c r="AR10" s="2">
        <v>4</v>
      </c>
      <c r="AS10" s="2">
        <v>2</v>
      </c>
      <c r="AT10" s="2">
        <v>2</v>
      </c>
      <c r="AU10" s="2">
        <v>2</v>
      </c>
      <c r="AV10" s="2">
        <v>2</v>
      </c>
      <c r="AW10" s="2">
        <v>2</v>
      </c>
      <c r="AX10" s="2">
        <v>2</v>
      </c>
      <c r="AY10" s="2">
        <v>2</v>
      </c>
      <c r="AZ10" s="2">
        <v>1</v>
      </c>
      <c r="BA10" s="2">
        <v>2</v>
      </c>
      <c r="BB10" s="2">
        <v>2</v>
      </c>
      <c r="BC10" s="2">
        <v>2</v>
      </c>
      <c r="BD10" s="3"/>
      <c r="BE10" s="2">
        <v>2</v>
      </c>
      <c r="BF10" s="2">
        <v>2</v>
      </c>
      <c r="BG10" s="2">
        <v>2</v>
      </c>
      <c r="BH10" s="3"/>
      <c r="BI10" s="2">
        <v>1</v>
      </c>
      <c r="BJ10" s="3"/>
      <c r="BK10" s="2">
        <v>2</v>
      </c>
      <c r="BL10" s="2">
        <v>2</v>
      </c>
      <c r="BM10" s="2">
        <v>2</v>
      </c>
      <c r="BN10" s="2">
        <v>1</v>
      </c>
      <c r="BO10" s="2">
        <v>1</v>
      </c>
      <c r="BP10" s="2">
        <v>2</v>
      </c>
      <c r="BQ10" s="2">
        <v>2</v>
      </c>
      <c r="BR10" s="2">
        <v>2</v>
      </c>
    </row>
    <row r="11" spans="1:70" ht="12.75">
      <c r="A11" s="2" t="s">
        <v>1</v>
      </c>
      <c r="B11" s="2">
        <v>5</v>
      </c>
      <c r="C11" s="2">
        <v>1</v>
      </c>
      <c r="D11" s="2">
        <v>5</v>
      </c>
      <c r="E11" s="2">
        <v>5</v>
      </c>
      <c r="F11" s="2">
        <v>1</v>
      </c>
      <c r="G11" s="2">
        <v>5</v>
      </c>
      <c r="H11" s="2">
        <v>5</v>
      </c>
      <c r="I11" s="2">
        <v>1</v>
      </c>
      <c r="J11" s="2">
        <v>2</v>
      </c>
      <c r="K11" s="2">
        <v>5</v>
      </c>
      <c r="L11" s="2">
        <v>5</v>
      </c>
      <c r="M11" s="2">
        <v>5</v>
      </c>
      <c r="N11" s="2">
        <v>1</v>
      </c>
      <c r="O11" s="2">
        <v>1</v>
      </c>
      <c r="P11" s="5">
        <v>2</v>
      </c>
      <c r="Q11" s="5">
        <v>6</v>
      </c>
      <c r="R11" s="5">
        <v>5</v>
      </c>
      <c r="S11" s="5">
        <v>1</v>
      </c>
      <c r="T11" s="5">
        <v>1</v>
      </c>
      <c r="U11" s="5">
        <v>5</v>
      </c>
      <c r="V11" s="5">
        <v>5</v>
      </c>
      <c r="W11" s="5">
        <v>6</v>
      </c>
      <c r="X11" s="5">
        <v>1</v>
      </c>
      <c r="Y11" s="5">
        <v>1</v>
      </c>
      <c r="Z11" s="5">
        <v>1</v>
      </c>
      <c r="AA11" s="6"/>
      <c r="AB11" s="5">
        <v>5</v>
      </c>
      <c r="AC11" s="5">
        <v>6</v>
      </c>
      <c r="AD11" s="5">
        <v>1</v>
      </c>
      <c r="AE11" s="5">
        <v>5</v>
      </c>
      <c r="AF11" s="5">
        <v>6</v>
      </c>
      <c r="AG11" s="5">
        <v>1</v>
      </c>
      <c r="AH11" s="7">
        <v>1</v>
      </c>
      <c r="AI11" s="7">
        <v>6</v>
      </c>
      <c r="AJ11" s="5">
        <v>5</v>
      </c>
      <c r="AK11" s="5">
        <v>5</v>
      </c>
      <c r="AL11" s="5">
        <v>1</v>
      </c>
      <c r="AM11" s="5">
        <v>6</v>
      </c>
      <c r="AN11" s="7">
        <v>6</v>
      </c>
      <c r="AO11" s="5">
        <v>2</v>
      </c>
      <c r="AP11" s="5">
        <v>1</v>
      </c>
      <c r="AQ11" s="5">
        <v>1</v>
      </c>
      <c r="AR11" s="5">
        <v>6</v>
      </c>
      <c r="AS11" s="5">
        <v>1</v>
      </c>
      <c r="AT11" s="5">
        <v>5</v>
      </c>
      <c r="AU11" s="5">
        <v>1</v>
      </c>
      <c r="AV11" s="5">
        <v>5</v>
      </c>
      <c r="AW11" s="7">
        <v>6</v>
      </c>
      <c r="AX11" s="5">
        <v>1</v>
      </c>
      <c r="AY11" s="5">
        <v>1</v>
      </c>
      <c r="AZ11" s="5">
        <v>1</v>
      </c>
      <c r="BA11" s="5">
        <v>5</v>
      </c>
      <c r="BB11" s="5">
        <v>2</v>
      </c>
      <c r="BC11" s="5">
        <v>3</v>
      </c>
      <c r="BD11" s="8"/>
      <c r="BE11" s="5">
        <v>1</v>
      </c>
      <c r="BF11" s="5">
        <v>2</v>
      </c>
      <c r="BG11" s="5">
        <v>2</v>
      </c>
      <c r="BH11" s="6"/>
      <c r="BI11" s="5">
        <v>2</v>
      </c>
      <c r="BJ11" s="6"/>
      <c r="BK11" s="5">
        <v>1</v>
      </c>
      <c r="BL11" s="5">
        <v>3</v>
      </c>
      <c r="BM11" s="5">
        <v>3</v>
      </c>
      <c r="BN11" s="5">
        <v>3</v>
      </c>
      <c r="BO11" s="5">
        <v>3</v>
      </c>
      <c r="BP11" s="5">
        <v>2</v>
      </c>
      <c r="BQ11" s="5">
        <v>2</v>
      </c>
      <c r="BR11" s="5">
        <v>3</v>
      </c>
    </row>
    <row r="12" spans="1:70" ht="15.75" customHeight="1">
      <c r="A12" s="2" t="s">
        <v>372</v>
      </c>
      <c r="BD12" s="3"/>
      <c r="BH12" s="3"/>
      <c r="BJ12" s="3"/>
    </row>
    <row r="13" spans="1:70" ht="15.75" customHeight="1">
      <c r="A13" s="2" t="s">
        <v>0</v>
      </c>
      <c r="BD13" s="3"/>
      <c r="BH13" s="3"/>
      <c r="BJ13" s="3"/>
    </row>
    <row r="14" spans="1:70" ht="15.75" customHeight="1">
      <c r="A14" s="2" t="s">
        <v>73</v>
      </c>
      <c r="T14" s="2">
        <v>2</v>
      </c>
      <c r="BD14" s="3"/>
      <c r="BH14" s="3"/>
      <c r="BJ14" s="3"/>
    </row>
    <row r="15" spans="1:70" ht="12.75">
      <c r="A15" s="2" t="s">
        <v>1</v>
      </c>
      <c r="H15" s="2">
        <v>5</v>
      </c>
      <c r="I15" s="2">
        <v>2</v>
      </c>
      <c r="P15" s="5">
        <v>2</v>
      </c>
      <c r="Q15" s="5">
        <v>3</v>
      </c>
      <c r="R15" s="5">
        <v>3</v>
      </c>
      <c r="S15" s="5">
        <v>1</v>
      </c>
      <c r="T15" s="5">
        <v>1</v>
      </c>
      <c r="U15" s="5">
        <v>6</v>
      </c>
      <c r="V15" s="5">
        <v>1</v>
      </c>
      <c r="W15" s="5">
        <v>6</v>
      </c>
      <c r="X15" s="5">
        <v>1</v>
      </c>
      <c r="Y15" s="5">
        <v>1</v>
      </c>
      <c r="Z15" s="5">
        <v>1</v>
      </c>
      <c r="AA15" s="7"/>
      <c r="AB15" s="5">
        <v>5</v>
      </c>
      <c r="AC15" s="5">
        <v>5</v>
      </c>
      <c r="AD15" s="5">
        <v>1</v>
      </c>
      <c r="AE15" s="5">
        <v>5</v>
      </c>
      <c r="AF15" s="5">
        <v>6</v>
      </c>
      <c r="AG15" s="5">
        <v>5</v>
      </c>
      <c r="AH15" s="5">
        <v>5</v>
      </c>
      <c r="AI15" s="5">
        <v>6</v>
      </c>
      <c r="AJ15" s="5">
        <v>1</v>
      </c>
      <c r="AK15" s="5">
        <v>1</v>
      </c>
      <c r="AL15" s="5">
        <v>1</v>
      </c>
      <c r="AM15" s="5">
        <v>5</v>
      </c>
      <c r="AN15" s="5">
        <v>6</v>
      </c>
      <c r="AO15" s="5">
        <v>6</v>
      </c>
      <c r="AP15" s="5">
        <v>1</v>
      </c>
      <c r="AQ15" s="5">
        <v>1</v>
      </c>
      <c r="AR15" s="5">
        <v>5</v>
      </c>
      <c r="AS15" s="5">
        <v>1</v>
      </c>
      <c r="AT15" s="5">
        <v>5</v>
      </c>
      <c r="AU15" s="5">
        <v>1</v>
      </c>
      <c r="AV15" s="5">
        <v>5</v>
      </c>
      <c r="AW15" s="5">
        <v>1</v>
      </c>
      <c r="AX15" s="5">
        <v>1</v>
      </c>
      <c r="AY15" s="5">
        <v>5</v>
      </c>
      <c r="AZ15" s="5">
        <v>5</v>
      </c>
      <c r="BA15" s="5">
        <v>5</v>
      </c>
      <c r="BB15" s="5">
        <v>2</v>
      </c>
      <c r="BC15" s="5">
        <v>5</v>
      </c>
      <c r="BD15" s="8"/>
      <c r="BE15" s="5">
        <v>1</v>
      </c>
      <c r="BF15" s="5">
        <v>4</v>
      </c>
      <c r="BG15" s="5">
        <v>2</v>
      </c>
      <c r="BH15" s="6"/>
      <c r="BI15" s="5">
        <v>1</v>
      </c>
      <c r="BJ15" s="6"/>
      <c r="BK15" s="5">
        <v>5</v>
      </c>
      <c r="BL15" s="5">
        <v>1</v>
      </c>
      <c r="BM15" s="5">
        <v>5</v>
      </c>
      <c r="BN15" s="5">
        <v>5</v>
      </c>
      <c r="BO15" s="5">
        <v>6</v>
      </c>
      <c r="BP15" s="5">
        <v>6</v>
      </c>
      <c r="BQ15" s="5">
        <v>6</v>
      </c>
      <c r="BR15" s="5">
        <v>6</v>
      </c>
    </row>
    <row r="16" spans="1:70" ht="15.75" customHeight="1">
      <c r="A16" s="2" t="s">
        <v>89</v>
      </c>
      <c r="B16" s="2">
        <f>COUNTIF(B5:BR5,1)</f>
        <v>49</v>
      </c>
      <c r="BD16" s="3"/>
      <c r="BH16" s="3"/>
      <c r="BJ16" s="3"/>
    </row>
    <row r="17" spans="1:70" ht="15.75" customHeight="1">
      <c r="A17" s="2" t="s">
        <v>373</v>
      </c>
      <c r="BD17" s="3"/>
      <c r="BH17" s="3"/>
      <c r="BJ17" s="3"/>
    </row>
    <row r="18" spans="1:70" ht="12.75">
      <c r="A18" s="7" t="s">
        <v>81</v>
      </c>
      <c r="B18" s="2">
        <v>5</v>
      </c>
      <c r="C18" s="2">
        <v>5</v>
      </c>
      <c r="D18" s="2">
        <v>5</v>
      </c>
      <c r="E18" s="2">
        <v>5</v>
      </c>
      <c r="F18" s="2">
        <v>5</v>
      </c>
      <c r="G18" s="2">
        <v>5</v>
      </c>
      <c r="H18" s="2">
        <v>5</v>
      </c>
      <c r="I18" s="2">
        <v>5</v>
      </c>
      <c r="J18" s="2">
        <v>5</v>
      </c>
      <c r="K18" s="2">
        <v>4</v>
      </c>
      <c r="L18" s="2">
        <v>5</v>
      </c>
      <c r="M18" s="2">
        <v>5</v>
      </c>
      <c r="N18" s="2">
        <v>5</v>
      </c>
      <c r="O18" s="2">
        <v>5</v>
      </c>
      <c r="P18" s="5">
        <v>3</v>
      </c>
      <c r="Q18" s="5">
        <v>4</v>
      </c>
      <c r="R18" s="5">
        <v>2</v>
      </c>
      <c r="S18" s="5">
        <v>4</v>
      </c>
      <c r="T18" s="5">
        <v>5</v>
      </c>
      <c r="U18" s="5">
        <v>1</v>
      </c>
      <c r="V18" s="5">
        <v>3</v>
      </c>
      <c r="W18" s="5">
        <v>1</v>
      </c>
      <c r="X18" s="5">
        <v>4</v>
      </c>
      <c r="Y18" s="5">
        <v>1</v>
      </c>
      <c r="Z18" s="5">
        <v>1</v>
      </c>
      <c r="AA18" s="7"/>
      <c r="AB18" s="5">
        <v>1</v>
      </c>
      <c r="AC18" s="5">
        <v>1</v>
      </c>
      <c r="AD18" s="5">
        <v>1</v>
      </c>
      <c r="AE18" s="5">
        <v>2</v>
      </c>
      <c r="AF18" s="5">
        <v>4</v>
      </c>
      <c r="AG18" s="2">
        <v>5</v>
      </c>
      <c r="AH18" s="5">
        <v>4</v>
      </c>
      <c r="AI18" s="5">
        <v>4</v>
      </c>
      <c r="AJ18" s="5">
        <v>4</v>
      </c>
      <c r="AK18" s="5">
        <v>4</v>
      </c>
      <c r="AL18" s="5">
        <v>4</v>
      </c>
      <c r="AM18" s="5">
        <v>5</v>
      </c>
      <c r="AN18" s="5">
        <v>4</v>
      </c>
      <c r="AO18" s="5">
        <v>5</v>
      </c>
      <c r="AP18" s="5">
        <v>5</v>
      </c>
      <c r="AQ18" s="5">
        <v>5</v>
      </c>
      <c r="AR18" s="5">
        <v>4</v>
      </c>
      <c r="AS18" s="5">
        <v>5</v>
      </c>
      <c r="AT18" s="5">
        <v>5</v>
      </c>
      <c r="AU18" s="5">
        <v>4</v>
      </c>
      <c r="AV18" s="5">
        <v>5</v>
      </c>
      <c r="AW18" s="5">
        <v>5</v>
      </c>
      <c r="AX18" s="5">
        <v>5</v>
      </c>
      <c r="AY18" s="5">
        <v>5</v>
      </c>
      <c r="AZ18" s="5">
        <v>5</v>
      </c>
      <c r="BA18" s="5">
        <v>5</v>
      </c>
      <c r="BB18" s="5">
        <v>4</v>
      </c>
      <c r="BC18" s="5">
        <v>1</v>
      </c>
      <c r="BD18" s="8"/>
      <c r="BE18" s="5">
        <v>3</v>
      </c>
      <c r="BF18" s="5">
        <v>2</v>
      </c>
      <c r="BG18" s="5">
        <v>3</v>
      </c>
      <c r="BH18" s="6"/>
      <c r="BI18" s="5">
        <v>2</v>
      </c>
      <c r="BJ18" s="8"/>
      <c r="BK18" s="5">
        <v>4</v>
      </c>
      <c r="BL18" s="5">
        <v>2</v>
      </c>
      <c r="BM18" s="5">
        <v>1</v>
      </c>
      <c r="BN18" s="5">
        <v>3</v>
      </c>
      <c r="BO18" s="5">
        <v>5</v>
      </c>
      <c r="BP18" s="5">
        <v>3</v>
      </c>
      <c r="BQ18" s="5">
        <v>5</v>
      </c>
      <c r="BR18" s="5">
        <v>4</v>
      </c>
    </row>
    <row r="19" spans="1:70" ht="12.75">
      <c r="A19" s="7" t="s">
        <v>82</v>
      </c>
      <c r="B19" s="2">
        <v>5</v>
      </c>
      <c r="C19" s="2">
        <v>4</v>
      </c>
      <c r="D19" s="2">
        <v>5</v>
      </c>
      <c r="E19" s="2">
        <v>5</v>
      </c>
      <c r="F19" s="2">
        <v>4</v>
      </c>
      <c r="G19" s="2">
        <v>5</v>
      </c>
      <c r="H19" s="2">
        <v>5</v>
      </c>
      <c r="I19" s="2">
        <v>4</v>
      </c>
      <c r="J19" s="2">
        <v>5</v>
      </c>
      <c r="K19" s="2">
        <v>4</v>
      </c>
      <c r="L19" s="2">
        <v>4</v>
      </c>
      <c r="M19" s="2">
        <v>4</v>
      </c>
      <c r="N19" s="2">
        <v>4</v>
      </c>
      <c r="O19" s="2">
        <v>5</v>
      </c>
      <c r="P19" s="5">
        <v>5</v>
      </c>
      <c r="Q19" s="5">
        <v>5</v>
      </c>
      <c r="R19" s="5">
        <v>5</v>
      </c>
      <c r="S19" s="5">
        <v>5</v>
      </c>
      <c r="T19" s="5">
        <v>5</v>
      </c>
      <c r="U19" s="5">
        <v>1</v>
      </c>
      <c r="V19" s="5">
        <v>5</v>
      </c>
      <c r="W19" s="5">
        <v>5</v>
      </c>
      <c r="X19" s="5">
        <v>4</v>
      </c>
      <c r="Y19" s="5">
        <v>3</v>
      </c>
      <c r="Z19" s="5">
        <v>1</v>
      </c>
      <c r="AA19" s="7"/>
      <c r="AB19" s="5">
        <v>5</v>
      </c>
      <c r="AC19" s="5">
        <v>5</v>
      </c>
      <c r="AD19" s="5">
        <v>3</v>
      </c>
      <c r="AE19" s="5">
        <v>2</v>
      </c>
      <c r="AF19" s="5">
        <v>5</v>
      </c>
      <c r="AG19" s="2">
        <v>4</v>
      </c>
      <c r="AH19" s="5">
        <v>4</v>
      </c>
      <c r="AI19" s="5">
        <v>4</v>
      </c>
      <c r="AJ19" s="5">
        <v>5</v>
      </c>
      <c r="AK19" s="5">
        <v>4</v>
      </c>
      <c r="AL19" s="5">
        <v>4</v>
      </c>
      <c r="AM19" s="5">
        <v>5</v>
      </c>
      <c r="AN19" s="5">
        <v>5</v>
      </c>
      <c r="AO19" s="5">
        <v>5</v>
      </c>
      <c r="AP19" s="5">
        <v>5</v>
      </c>
      <c r="AQ19" s="5">
        <v>5</v>
      </c>
      <c r="AR19" s="5">
        <v>5</v>
      </c>
      <c r="AS19" s="5">
        <v>5</v>
      </c>
      <c r="AT19" s="5">
        <v>5</v>
      </c>
      <c r="AU19" s="5">
        <v>4</v>
      </c>
      <c r="AV19" s="5">
        <v>5</v>
      </c>
      <c r="AW19" s="5">
        <v>5</v>
      </c>
      <c r="AX19" s="5">
        <v>5</v>
      </c>
      <c r="AY19" s="5">
        <v>5</v>
      </c>
      <c r="AZ19" s="5">
        <v>4</v>
      </c>
      <c r="BA19" s="5">
        <v>5</v>
      </c>
      <c r="BB19" s="5">
        <v>5</v>
      </c>
      <c r="BC19" s="5">
        <v>5</v>
      </c>
      <c r="BD19" s="8"/>
      <c r="BE19" s="5">
        <v>3</v>
      </c>
      <c r="BF19" s="5">
        <v>4</v>
      </c>
      <c r="BG19" s="5">
        <v>3</v>
      </c>
      <c r="BH19" s="6"/>
      <c r="BI19" s="5">
        <v>5</v>
      </c>
      <c r="BJ19" s="8"/>
      <c r="BK19" s="5">
        <v>4</v>
      </c>
      <c r="BL19" s="5">
        <v>3</v>
      </c>
      <c r="BM19" s="5">
        <v>1</v>
      </c>
      <c r="BN19" s="5">
        <v>3</v>
      </c>
      <c r="BO19" s="5">
        <v>5</v>
      </c>
      <c r="BP19" s="5">
        <v>4</v>
      </c>
      <c r="BQ19" s="5">
        <v>5</v>
      </c>
      <c r="BR19" s="5">
        <v>4</v>
      </c>
    </row>
    <row r="20" spans="1:70" ht="12.75">
      <c r="A20" s="7" t="s">
        <v>83</v>
      </c>
      <c r="B20" s="2">
        <v>4</v>
      </c>
      <c r="C20" s="2">
        <v>4</v>
      </c>
      <c r="D20" s="2">
        <v>4</v>
      </c>
      <c r="E20" s="2">
        <v>4</v>
      </c>
      <c r="F20" s="2">
        <v>4</v>
      </c>
      <c r="G20" s="2">
        <v>5</v>
      </c>
      <c r="H20" s="2">
        <v>5</v>
      </c>
      <c r="I20" s="2">
        <v>4</v>
      </c>
      <c r="J20" s="2">
        <v>5</v>
      </c>
      <c r="K20" s="2">
        <v>4</v>
      </c>
      <c r="L20" s="2">
        <v>4</v>
      </c>
      <c r="M20" s="2">
        <v>4</v>
      </c>
      <c r="N20" s="2">
        <v>4</v>
      </c>
      <c r="O20" s="2">
        <v>4</v>
      </c>
      <c r="P20" s="5">
        <v>4</v>
      </c>
      <c r="Q20" s="5">
        <v>4</v>
      </c>
      <c r="R20" s="5">
        <v>5</v>
      </c>
      <c r="S20" s="5">
        <v>5</v>
      </c>
      <c r="T20" s="5">
        <v>5</v>
      </c>
      <c r="U20" s="5">
        <v>2</v>
      </c>
      <c r="V20" s="5">
        <v>4</v>
      </c>
      <c r="W20" s="5">
        <v>4</v>
      </c>
      <c r="X20" s="5">
        <v>4</v>
      </c>
      <c r="Y20" s="5">
        <v>2</v>
      </c>
      <c r="Z20" s="5">
        <v>1</v>
      </c>
      <c r="AA20" s="7"/>
      <c r="AB20" s="5">
        <v>5</v>
      </c>
      <c r="AC20" s="5">
        <v>5</v>
      </c>
      <c r="AD20" s="5">
        <v>3</v>
      </c>
      <c r="AE20" s="5">
        <v>2</v>
      </c>
      <c r="AF20" s="5">
        <v>4</v>
      </c>
      <c r="AG20" s="2">
        <v>3</v>
      </c>
      <c r="AH20" s="5">
        <v>2</v>
      </c>
      <c r="AI20" s="5">
        <v>3</v>
      </c>
      <c r="AJ20" s="5">
        <v>5</v>
      </c>
      <c r="AK20" s="5">
        <v>3</v>
      </c>
      <c r="AL20" s="5">
        <v>4</v>
      </c>
      <c r="AM20" s="5">
        <v>5</v>
      </c>
      <c r="AN20" s="5">
        <v>4</v>
      </c>
      <c r="AO20" s="5">
        <v>3</v>
      </c>
      <c r="AP20" s="5">
        <v>4</v>
      </c>
      <c r="AQ20" s="5">
        <v>5</v>
      </c>
      <c r="AR20" s="5">
        <v>5</v>
      </c>
      <c r="AS20" s="5">
        <v>4</v>
      </c>
      <c r="AT20" s="5">
        <v>4</v>
      </c>
      <c r="AU20" s="5">
        <v>4</v>
      </c>
      <c r="AV20" s="5">
        <v>2</v>
      </c>
      <c r="AW20" s="5">
        <v>4</v>
      </c>
      <c r="AX20" s="5">
        <v>5</v>
      </c>
      <c r="AY20" s="5">
        <v>2</v>
      </c>
      <c r="AZ20" s="5">
        <v>5</v>
      </c>
      <c r="BA20" s="5">
        <v>4</v>
      </c>
      <c r="BB20" s="5">
        <v>5</v>
      </c>
      <c r="BC20" s="5">
        <v>1</v>
      </c>
      <c r="BD20" s="8"/>
      <c r="BE20" s="5">
        <v>4</v>
      </c>
      <c r="BF20" s="5">
        <v>4</v>
      </c>
      <c r="BG20" s="5">
        <v>4</v>
      </c>
      <c r="BH20" s="6"/>
      <c r="BI20" s="5">
        <v>5</v>
      </c>
      <c r="BJ20" s="8"/>
      <c r="BK20" s="5">
        <v>5</v>
      </c>
      <c r="BL20" s="5">
        <v>2</v>
      </c>
      <c r="BM20" s="5">
        <v>1</v>
      </c>
      <c r="BN20" s="5">
        <v>1</v>
      </c>
      <c r="BO20" s="5">
        <v>5</v>
      </c>
      <c r="BP20" s="5">
        <v>3</v>
      </c>
      <c r="BQ20" s="5">
        <v>5</v>
      </c>
      <c r="BR20" s="5">
        <v>4</v>
      </c>
    </row>
    <row r="21" spans="1:70" ht="15.75" customHeight="1">
      <c r="BD21" s="3"/>
      <c r="BH21" s="3"/>
      <c r="BJ21" s="3"/>
    </row>
    <row r="22" spans="1:70" ht="15.75" customHeight="1">
      <c r="A22" s="2" t="s">
        <v>372</v>
      </c>
      <c r="BD22" s="3"/>
      <c r="BH22" s="3"/>
      <c r="BJ22" s="3"/>
    </row>
    <row r="23" spans="1:70" ht="12.75">
      <c r="A23" s="7" t="s">
        <v>81</v>
      </c>
      <c r="B23" s="2">
        <v>5</v>
      </c>
      <c r="C23" s="2">
        <v>5</v>
      </c>
      <c r="D23" s="2">
        <v>5</v>
      </c>
      <c r="E23" s="2">
        <v>5</v>
      </c>
      <c r="F23" s="2">
        <v>5</v>
      </c>
      <c r="G23" s="2">
        <v>5</v>
      </c>
      <c r="H23" s="2">
        <v>5</v>
      </c>
      <c r="I23" s="2">
        <v>5</v>
      </c>
      <c r="J23" s="2">
        <v>5</v>
      </c>
      <c r="K23" s="2">
        <v>4</v>
      </c>
      <c r="L23" s="2">
        <v>4</v>
      </c>
      <c r="M23" s="2">
        <v>5</v>
      </c>
      <c r="N23" s="2">
        <v>5</v>
      </c>
      <c r="O23" s="2">
        <v>5</v>
      </c>
      <c r="P23" s="5">
        <v>4</v>
      </c>
      <c r="Q23" s="5">
        <v>4</v>
      </c>
      <c r="R23" s="5">
        <v>3</v>
      </c>
      <c r="S23" s="5">
        <v>4</v>
      </c>
      <c r="T23" s="5">
        <v>2</v>
      </c>
      <c r="U23" s="5">
        <v>4</v>
      </c>
      <c r="V23" s="5">
        <v>2</v>
      </c>
      <c r="W23" s="5">
        <v>4</v>
      </c>
      <c r="X23" s="5">
        <v>2</v>
      </c>
      <c r="Y23" s="5">
        <v>3</v>
      </c>
      <c r="Z23" s="5">
        <v>2</v>
      </c>
      <c r="AA23" s="7"/>
      <c r="AB23" s="5">
        <v>2</v>
      </c>
      <c r="AC23" s="5">
        <v>3</v>
      </c>
      <c r="AD23" s="5">
        <v>2</v>
      </c>
      <c r="AE23" s="5">
        <v>3</v>
      </c>
      <c r="AF23" s="5">
        <v>5</v>
      </c>
      <c r="AG23" s="2">
        <v>4</v>
      </c>
      <c r="AH23" s="5">
        <v>5</v>
      </c>
      <c r="AI23" s="5">
        <v>4</v>
      </c>
      <c r="AJ23" s="5">
        <v>5</v>
      </c>
      <c r="AK23" s="5">
        <v>3</v>
      </c>
      <c r="AL23" s="5">
        <v>4</v>
      </c>
      <c r="AM23" s="5">
        <v>4</v>
      </c>
      <c r="AN23" s="5">
        <v>3</v>
      </c>
      <c r="AO23" s="5">
        <v>5</v>
      </c>
      <c r="AP23" s="5">
        <v>3</v>
      </c>
      <c r="AQ23" s="5">
        <v>5</v>
      </c>
      <c r="AR23" s="5">
        <v>5</v>
      </c>
      <c r="AS23" s="5">
        <v>5</v>
      </c>
      <c r="AT23" s="5">
        <v>4</v>
      </c>
      <c r="AU23" s="5">
        <v>2</v>
      </c>
      <c r="AV23" s="5">
        <v>3</v>
      </c>
      <c r="AW23" s="5">
        <v>3</v>
      </c>
      <c r="AX23" s="5">
        <v>4</v>
      </c>
      <c r="AY23" s="5">
        <v>3</v>
      </c>
      <c r="AZ23" s="5">
        <v>4</v>
      </c>
      <c r="BA23" s="5">
        <v>3</v>
      </c>
      <c r="BB23" s="5">
        <v>3</v>
      </c>
      <c r="BC23" s="5">
        <v>4</v>
      </c>
      <c r="BD23" s="8"/>
      <c r="BE23" s="5">
        <v>4</v>
      </c>
      <c r="BF23" s="5">
        <v>5</v>
      </c>
      <c r="BG23" s="5">
        <v>2</v>
      </c>
      <c r="BH23" s="6"/>
      <c r="BI23" s="5">
        <v>2</v>
      </c>
      <c r="BJ23" s="6"/>
      <c r="BK23" s="5">
        <v>3</v>
      </c>
      <c r="BL23" s="5">
        <v>1</v>
      </c>
      <c r="BM23" s="5">
        <v>4</v>
      </c>
      <c r="BN23" s="5">
        <v>1</v>
      </c>
      <c r="BO23" s="5">
        <v>2</v>
      </c>
      <c r="BP23" s="5">
        <v>3</v>
      </c>
      <c r="BQ23" s="5">
        <v>3</v>
      </c>
      <c r="BR23" s="5">
        <v>2</v>
      </c>
    </row>
    <row r="24" spans="1:70" ht="12.75">
      <c r="A24" s="7" t="s">
        <v>82</v>
      </c>
      <c r="B24" s="2">
        <v>5</v>
      </c>
      <c r="C24" s="2">
        <v>4</v>
      </c>
      <c r="D24" s="2">
        <v>5</v>
      </c>
      <c r="E24" s="2">
        <v>5</v>
      </c>
      <c r="F24" s="2">
        <v>4</v>
      </c>
      <c r="G24" s="2">
        <v>5</v>
      </c>
      <c r="H24" s="2">
        <v>5</v>
      </c>
      <c r="I24" s="2">
        <v>5</v>
      </c>
      <c r="J24" s="2">
        <v>5</v>
      </c>
      <c r="K24" s="2">
        <v>5</v>
      </c>
      <c r="L24" s="2">
        <v>4</v>
      </c>
      <c r="M24" s="2">
        <v>4</v>
      </c>
      <c r="N24" s="2">
        <v>4</v>
      </c>
      <c r="O24" s="2">
        <v>5</v>
      </c>
      <c r="P24" s="5">
        <v>4</v>
      </c>
      <c r="Q24" s="5">
        <v>5</v>
      </c>
      <c r="R24" s="5">
        <v>5</v>
      </c>
      <c r="S24" s="5">
        <v>5</v>
      </c>
      <c r="T24" s="5">
        <v>2</v>
      </c>
      <c r="U24" s="5">
        <v>5</v>
      </c>
      <c r="V24" s="5">
        <v>5</v>
      </c>
      <c r="W24" s="5">
        <v>4</v>
      </c>
      <c r="X24" s="5">
        <v>3</v>
      </c>
      <c r="Y24" s="5">
        <v>4</v>
      </c>
      <c r="Z24" s="5">
        <v>3</v>
      </c>
      <c r="AA24" s="7"/>
      <c r="AB24" s="5">
        <v>5</v>
      </c>
      <c r="AC24" s="5">
        <v>4</v>
      </c>
      <c r="AD24" s="5">
        <v>4</v>
      </c>
      <c r="AE24" s="5">
        <v>5</v>
      </c>
      <c r="AF24" s="5">
        <v>5</v>
      </c>
      <c r="AG24" s="2">
        <v>4</v>
      </c>
      <c r="AH24" s="5">
        <v>5</v>
      </c>
      <c r="AI24" s="5">
        <v>3</v>
      </c>
      <c r="AJ24" s="5">
        <v>5</v>
      </c>
      <c r="AK24" s="5">
        <v>3</v>
      </c>
      <c r="AL24" s="5">
        <v>3</v>
      </c>
      <c r="AM24" s="5">
        <v>5</v>
      </c>
      <c r="AN24" s="5">
        <v>4</v>
      </c>
      <c r="AO24" s="5">
        <v>5</v>
      </c>
      <c r="AP24" s="5">
        <v>3</v>
      </c>
      <c r="AQ24" s="5">
        <v>5</v>
      </c>
      <c r="AR24" s="5">
        <v>5</v>
      </c>
      <c r="AS24" s="5">
        <v>5</v>
      </c>
      <c r="AT24" s="5">
        <v>3</v>
      </c>
      <c r="AU24" s="5">
        <v>5</v>
      </c>
      <c r="AV24" s="5">
        <v>2</v>
      </c>
      <c r="AW24" s="5">
        <v>4</v>
      </c>
      <c r="AX24" s="5">
        <v>5</v>
      </c>
      <c r="AY24" s="5">
        <v>2</v>
      </c>
      <c r="AZ24" s="5">
        <v>5</v>
      </c>
      <c r="BA24" s="5">
        <v>5</v>
      </c>
      <c r="BB24" s="5">
        <v>4</v>
      </c>
      <c r="BC24" s="5">
        <v>4</v>
      </c>
      <c r="BD24" s="8"/>
      <c r="BE24" s="5">
        <v>4</v>
      </c>
      <c r="BF24" s="5">
        <v>5</v>
      </c>
      <c r="BG24" s="5">
        <v>1</v>
      </c>
      <c r="BH24" s="6"/>
      <c r="BI24" s="5">
        <v>4</v>
      </c>
      <c r="BJ24" s="6"/>
      <c r="BK24" s="5">
        <v>4</v>
      </c>
      <c r="BL24" s="5">
        <v>1</v>
      </c>
      <c r="BM24" s="5">
        <v>5</v>
      </c>
      <c r="BN24" s="5">
        <v>1</v>
      </c>
      <c r="BO24" s="5">
        <v>2</v>
      </c>
      <c r="BP24" s="5">
        <v>3</v>
      </c>
      <c r="BQ24" s="5">
        <v>2</v>
      </c>
      <c r="BR24" s="5">
        <v>2</v>
      </c>
    </row>
    <row r="25" spans="1:70" ht="12.75">
      <c r="A25" s="7" t="s">
        <v>83</v>
      </c>
      <c r="B25" s="2">
        <v>4</v>
      </c>
      <c r="C25" s="2">
        <v>4</v>
      </c>
      <c r="D25" s="2">
        <v>5</v>
      </c>
      <c r="E25" s="2">
        <v>4</v>
      </c>
      <c r="F25" s="2">
        <v>5</v>
      </c>
      <c r="G25" s="2">
        <v>5</v>
      </c>
      <c r="H25" s="2">
        <v>5</v>
      </c>
      <c r="I25" s="2">
        <v>4</v>
      </c>
      <c r="J25" s="2">
        <v>5</v>
      </c>
      <c r="K25" s="2">
        <v>5</v>
      </c>
      <c r="L25" s="2">
        <v>4</v>
      </c>
      <c r="M25" s="2">
        <v>4</v>
      </c>
      <c r="N25" s="2">
        <v>5</v>
      </c>
      <c r="O25" s="2">
        <v>5</v>
      </c>
      <c r="P25" s="5">
        <v>3</v>
      </c>
      <c r="Q25" s="5">
        <v>4</v>
      </c>
      <c r="R25" s="5">
        <v>4</v>
      </c>
      <c r="S25" s="5">
        <v>4</v>
      </c>
      <c r="T25" s="5">
        <v>1</v>
      </c>
      <c r="U25" s="5">
        <v>3</v>
      </c>
      <c r="V25" s="5">
        <v>3</v>
      </c>
      <c r="W25" s="5">
        <v>4</v>
      </c>
      <c r="X25" s="5">
        <v>3</v>
      </c>
      <c r="Y25" s="5">
        <v>3</v>
      </c>
      <c r="Z25" s="5">
        <v>3</v>
      </c>
      <c r="AA25" s="7"/>
      <c r="AB25" s="5">
        <v>4</v>
      </c>
      <c r="AC25" s="5">
        <v>3</v>
      </c>
      <c r="AD25" s="5">
        <v>2</v>
      </c>
      <c r="AE25" s="5">
        <v>4</v>
      </c>
      <c r="AF25" s="5">
        <v>5</v>
      </c>
      <c r="AG25" s="2">
        <v>3</v>
      </c>
      <c r="AH25" s="5">
        <v>4</v>
      </c>
      <c r="AI25" s="5">
        <v>3</v>
      </c>
      <c r="AJ25" s="5">
        <v>5</v>
      </c>
      <c r="AK25" s="5">
        <v>2</v>
      </c>
      <c r="AL25" s="5">
        <v>4</v>
      </c>
      <c r="AM25" s="5">
        <v>5</v>
      </c>
      <c r="AN25" s="5">
        <v>3</v>
      </c>
      <c r="AO25" s="5">
        <v>5</v>
      </c>
      <c r="AP25" s="5">
        <v>3</v>
      </c>
      <c r="AQ25" s="5">
        <v>5</v>
      </c>
      <c r="AR25" s="5">
        <v>5</v>
      </c>
      <c r="AS25" s="5">
        <v>5</v>
      </c>
      <c r="AT25" s="5">
        <v>2</v>
      </c>
      <c r="AU25" s="5">
        <v>2</v>
      </c>
      <c r="AV25" s="5">
        <v>2</v>
      </c>
      <c r="AW25" s="5">
        <v>3</v>
      </c>
      <c r="AX25" s="5">
        <v>4</v>
      </c>
      <c r="AY25" s="5">
        <v>2</v>
      </c>
      <c r="AZ25" s="5">
        <v>4</v>
      </c>
      <c r="BA25" s="5">
        <v>3</v>
      </c>
      <c r="BB25" s="5">
        <v>3</v>
      </c>
      <c r="BC25" s="5">
        <v>3</v>
      </c>
      <c r="BD25" s="8"/>
      <c r="BE25" s="5">
        <v>4</v>
      </c>
      <c r="BF25" s="5">
        <v>5</v>
      </c>
      <c r="BG25" s="5">
        <v>1</v>
      </c>
      <c r="BH25" s="6"/>
      <c r="BI25" s="5">
        <v>2</v>
      </c>
      <c r="BJ25" s="6"/>
      <c r="BK25" s="5">
        <v>3</v>
      </c>
      <c r="BL25" s="5">
        <v>1</v>
      </c>
      <c r="BM25" s="5">
        <v>4</v>
      </c>
      <c r="BN25" s="5">
        <v>1</v>
      </c>
      <c r="BO25" s="5">
        <v>2</v>
      </c>
      <c r="BP25" s="5">
        <v>2</v>
      </c>
      <c r="BQ25" s="5">
        <v>2</v>
      </c>
      <c r="BR25" s="5">
        <v>2</v>
      </c>
    </row>
    <row r="26" spans="1:70" ht="15.75" customHeight="1">
      <c r="BD26" s="3"/>
      <c r="BH26" s="3"/>
      <c r="BJ26" s="3"/>
    </row>
    <row r="27" spans="1:70" ht="15.75" customHeight="1">
      <c r="A27" s="2" t="s">
        <v>74</v>
      </c>
      <c r="BD27" s="3"/>
      <c r="BH27" s="3"/>
      <c r="BJ27" s="3"/>
    </row>
    <row r="28" spans="1:70" ht="15.75" customHeight="1">
      <c r="A28" s="2" t="s">
        <v>71</v>
      </c>
      <c r="B28" s="2">
        <f t="shared" ref="B28:BC28" si="0">IF(B2=B8,1,0)</f>
        <v>1</v>
      </c>
      <c r="C28" s="2">
        <f t="shared" si="0"/>
        <v>1</v>
      </c>
      <c r="D28" s="2">
        <f t="shared" si="0"/>
        <v>1</v>
      </c>
      <c r="E28" s="2">
        <f t="shared" si="0"/>
        <v>1</v>
      </c>
      <c r="F28" s="2">
        <f t="shared" si="0"/>
        <v>1</v>
      </c>
      <c r="G28" s="2">
        <f t="shared" si="0"/>
        <v>1</v>
      </c>
      <c r="H28" s="2">
        <f t="shared" si="0"/>
        <v>1</v>
      </c>
      <c r="I28" s="2">
        <f t="shared" si="0"/>
        <v>1</v>
      </c>
      <c r="J28" s="2">
        <f t="shared" si="0"/>
        <v>0</v>
      </c>
      <c r="K28" s="2">
        <f t="shared" si="0"/>
        <v>1</v>
      </c>
      <c r="L28" s="2">
        <f t="shared" si="0"/>
        <v>0</v>
      </c>
      <c r="M28" s="2">
        <f t="shared" si="0"/>
        <v>1</v>
      </c>
      <c r="N28" s="2">
        <f t="shared" si="0"/>
        <v>1</v>
      </c>
      <c r="O28" s="2">
        <f t="shared" si="0"/>
        <v>0</v>
      </c>
      <c r="P28" s="2">
        <f t="shared" si="0"/>
        <v>0</v>
      </c>
      <c r="Q28" s="2">
        <f t="shared" si="0"/>
        <v>0</v>
      </c>
      <c r="R28" s="2">
        <f t="shared" si="0"/>
        <v>1</v>
      </c>
      <c r="S28" s="2">
        <f t="shared" si="0"/>
        <v>1</v>
      </c>
      <c r="T28" s="2">
        <f t="shared" si="0"/>
        <v>0</v>
      </c>
      <c r="U28" s="2">
        <f t="shared" si="0"/>
        <v>0</v>
      </c>
      <c r="V28" s="2">
        <f t="shared" si="0"/>
        <v>0</v>
      </c>
      <c r="W28" s="2">
        <f t="shared" si="0"/>
        <v>0</v>
      </c>
      <c r="X28" s="2">
        <f t="shared" si="0"/>
        <v>1</v>
      </c>
      <c r="Y28" s="2">
        <f t="shared" si="0"/>
        <v>0</v>
      </c>
      <c r="Z28" s="2">
        <f t="shared" si="0"/>
        <v>0</v>
      </c>
      <c r="AA28" s="2">
        <f t="shared" si="0"/>
        <v>1</v>
      </c>
      <c r="AB28" s="2">
        <f t="shared" si="0"/>
        <v>0</v>
      </c>
      <c r="AC28" s="2">
        <f t="shared" si="0"/>
        <v>1</v>
      </c>
      <c r="AD28" s="2">
        <f t="shared" si="0"/>
        <v>1</v>
      </c>
      <c r="AE28" s="2">
        <f t="shared" si="0"/>
        <v>1</v>
      </c>
      <c r="AF28" s="2">
        <f t="shared" si="0"/>
        <v>1</v>
      </c>
      <c r="AG28" s="2">
        <f t="shared" si="0"/>
        <v>0</v>
      </c>
      <c r="AH28" s="2">
        <f t="shared" si="0"/>
        <v>1</v>
      </c>
      <c r="AI28" s="2">
        <f t="shared" si="0"/>
        <v>1</v>
      </c>
      <c r="AJ28" s="2">
        <f t="shared" si="0"/>
        <v>1</v>
      </c>
      <c r="AK28" s="2">
        <f t="shared" si="0"/>
        <v>1</v>
      </c>
      <c r="AL28" s="2">
        <f t="shared" si="0"/>
        <v>1</v>
      </c>
      <c r="AM28" s="2">
        <f t="shared" si="0"/>
        <v>0</v>
      </c>
      <c r="AN28" s="2">
        <f t="shared" si="0"/>
        <v>1</v>
      </c>
      <c r="AO28" s="2">
        <f t="shared" si="0"/>
        <v>0</v>
      </c>
      <c r="AP28" s="2">
        <f t="shared" si="0"/>
        <v>1</v>
      </c>
      <c r="AQ28" s="2">
        <f t="shared" si="0"/>
        <v>1</v>
      </c>
      <c r="AR28" s="2">
        <f t="shared" si="0"/>
        <v>0</v>
      </c>
      <c r="AS28" s="2">
        <f t="shared" si="0"/>
        <v>1</v>
      </c>
      <c r="AT28" s="2">
        <f t="shared" si="0"/>
        <v>0</v>
      </c>
      <c r="AU28" s="2">
        <f t="shared" si="0"/>
        <v>1</v>
      </c>
      <c r="AV28" s="2">
        <f t="shared" si="0"/>
        <v>0</v>
      </c>
      <c r="AW28" s="2">
        <f t="shared" si="0"/>
        <v>0</v>
      </c>
      <c r="AX28" s="2">
        <f t="shared" si="0"/>
        <v>0</v>
      </c>
      <c r="AY28" s="2">
        <f t="shared" si="0"/>
        <v>1</v>
      </c>
      <c r="AZ28" s="2">
        <f t="shared" si="0"/>
        <v>0</v>
      </c>
      <c r="BA28" s="2">
        <f t="shared" si="0"/>
        <v>1</v>
      </c>
      <c r="BB28" s="2">
        <f t="shared" si="0"/>
        <v>1</v>
      </c>
      <c r="BC28" s="2">
        <f t="shared" si="0"/>
        <v>1</v>
      </c>
      <c r="BD28" s="3"/>
      <c r="BE28" s="2">
        <f t="shared" ref="BE28:BG28" si="1">IF(BE2=BE8,1,0)</f>
        <v>0</v>
      </c>
      <c r="BF28" s="2">
        <f t="shared" si="1"/>
        <v>1</v>
      </c>
      <c r="BG28" s="2">
        <f t="shared" si="1"/>
        <v>0</v>
      </c>
      <c r="BH28" s="3"/>
      <c r="BI28" s="2">
        <f>IF(BI2=BI8,1,0)</f>
        <v>0</v>
      </c>
      <c r="BJ28" s="3"/>
      <c r="BK28" s="2">
        <f t="shared" ref="BK28:BR28" si="2">IF(BK2=BK8,1,0)</f>
        <v>0</v>
      </c>
      <c r="BL28" s="2">
        <f t="shared" si="2"/>
        <v>0</v>
      </c>
      <c r="BM28" s="2">
        <f t="shared" si="2"/>
        <v>1</v>
      </c>
      <c r="BN28" s="2">
        <f t="shared" si="2"/>
        <v>1</v>
      </c>
      <c r="BO28" s="2">
        <f t="shared" si="2"/>
        <v>1</v>
      </c>
      <c r="BP28" s="2">
        <f t="shared" si="2"/>
        <v>0</v>
      </c>
      <c r="BQ28" s="2">
        <f t="shared" si="2"/>
        <v>0</v>
      </c>
      <c r="BR28" s="2">
        <f t="shared" si="2"/>
        <v>1</v>
      </c>
    </row>
    <row r="29" spans="1:70" ht="15">
      <c r="A29" s="1" t="s">
        <v>0</v>
      </c>
      <c r="B29" s="9">
        <f t="shared" ref="B29:Z29" si="3">IF(OR(B3=B9,B3=B13),1,0)</f>
        <v>1</v>
      </c>
      <c r="C29" s="9">
        <f t="shared" si="3"/>
        <v>1</v>
      </c>
      <c r="D29" s="9">
        <f t="shared" si="3"/>
        <v>1</v>
      </c>
      <c r="E29" s="9">
        <f t="shared" si="3"/>
        <v>1</v>
      </c>
      <c r="F29" s="9">
        <f t="shared" si="3"/>
        <v>1</v>
      </c>
      <c r="G29" s="9">
        <f t="shared" si="3"/>
        <v>1</v>
      </c>
      <c r="H29" s="9">
        <f t="shared" si="3"/>
        <v>1</v>
      </c>
      <c r="I29" s="9">
        <f t="shared" si="3"/>
        <v>1</v>
      </c>
      <c r="J29" s="9">
        <f t="shared" si="3"/>
        <v>1</v>
      </c>
      <c r="K29" s="9">
        <f t="shared" si="3"/>
        <v>1</v>
      </c>
      <c r="L29" s="9">
        <f t="shared" si="3"/>
        <v>1</v>
      </c>
      <c r="M29" s="9">
        <f t="shared" si="3"/>
        <v>0</v>
      </c>
      <c r="N29" s="9">
        <f t="shared" si="3"/>
        <v>1</v>
      </c>
      <c r="O29" s="9">
        <f t="shared" si="3"/>
        <v>1</v>
      </c>
      <c r="P29" s="9">
        <f t="shared" si="3"/>
        <v>1</v>
      </c>
      <c r="Q29" s="9">
        <f t="shared" si="3"/>
        <v>1</v>
      </c>
      <c r="R29" s="9">
        <f t="shared" si="3"/>
        <v>1</v>
      </c>
      <c r="S29" s="9">
        <f t="shared" si="3"/>
        <v>1</v>
      </c>
      <c r="T29" s="9">
        <f t="shared" si="3"/>
        <v>1</v>
      </c>
      <c r="U29" s="9">
        <f t="shared" si="3"/>
        <v>0</v>
      </c>
      <c r="V29" s="9">
        <f t="shared" si="3"/>
        <v>1</v>
      </c>
      <c r="W29" s="9">
        <f t="shared" si="3"/>
        <v>0</v>
      </c>
      <c r="X29" s="9">
        <f t="shared" si="3"/>
        <v>1</v>
      </c>
      <c r="Y29" s="9">
        <f t="shared" si="3"/>
        <v>1</v>
      </c>
      <c r="Z29" s="9">
        <f t="shared" si="3"/>
        <v>1</v>
      </c>
      <c r="AA29" s="9"/>
      <c r="AB29" s="9">
        <f t="shared" ref="AB29:BC29" si="4">IF(OR(AB3=AB9,AB3=AB13),1,0)</f>
        <v>1</v>
      </c>
      <c r="AC29" s="9">
        <f t="shared" si="4"/>
        <v>1</v>
      </c>
      <c r="AD29" s="9">
        <f t="shared" si="4"/>
        <v>1</v>
      </c>
      <c r="AE29" s="9">
        <f t="shared" si="4"/>
        <v>1</v>
      </c>
      <c r="AF29" s="9">
        <f t="shared" si="4"/>
        <v>1</v>
      </c>
      <c r="AG29" s="9">
        <f t="shared" si="4"/>
        <v>1</v>
      </c>
      <c r="AH29" s="9">
        <f t="shared" si="4"/>
        <v>1</v>
      </c>
      <c r="AI29" s="9">
        <f t="shared" si="4"/>
        <v>1</v>
      </c>
      <c r="AJ29" s="9">
        <f t="shared" si="4"/>
        <v>1</v>
      </c>
      <c r="AK29" s="9">
        <f t="shared" si="4"/>
        <v>1</v>
      </c>
      <c r="AL29" s="9">
        <f t="shared" si="4"/>
        <v>1</v>
      </c>
      <c r="AM29" s="9">
        <f t="shared" si="4"/>
        <v>1</v>
      </c>
      <c r="AN29" s="9">
        <f t="shared" si="4"/>
        <v>1</v>
      </c>
      <c r="AO29" s="9">
        <f t="shared" si="4"/>
        <v>1</v>
      </c>
      <c r="AP29" s="9">
        <f t="shared" si="4"/>
        <v>1</v>
      </c>
      <c r="AQ29" s="9">
        <f t="shared" si="4"/>
        <v>1</v>
      </c>
      <c r="AR29" s="9">
        <f t="shared" si="4"/>
        <v>1</v>
      </c>
      <c r="AS29" s="9">
        <f t="shared" si="4"/>
        <v>1</v>
      </c>
      <c r="AT29" s="9">
        <f t="shared" si="4"/>
        <v>1</v>
      </c>
      <c r="AU29" s="9">
        <f t="shared" si="4"/>
        <v>1</v>
      </c>
      <c r="AV29" s="9">
        <f t="shared" si="4"/>
        <v>1</v>
      </c>
      <c r="AW29" s="9">
        <f t="shared" si="4"/>
        <v>1</v>
      </c>
      <c r="AX29" s="9">
        <f t="shared" si="4"/>
        <v>0</v>
      </c>
      <c r="AY29" s="9">
        <f t="shared" si="4"/>
        <v>1</v>
      </c>
      <c r="AZ29" s="9">
        <f t="shared" si="4"/>
        <v>1</v>
      </c>
      <c r="BA29" s="9">
        <f t="shared" si="4"/>
        <v>1</v>
      </c>
      <c r="BB29" s="9">
        <f t="shared" si="4"/>
        <v>1</v>
      </c>
      <c r="BC29" s="9">
        <f t="shared" si="4"/>
        <v>1</v>
      </c>
      <c r="BD29" s="10"/>
      <c r="BE29" s="9">
        <f t="shared" ref="BE29:BG29" si="5">IF(OR(BE3=BE9,BE3=BE13),1,0)</f>
        <v>0</v>
      </c>
      <c r="BF29" s="9">
        <f t="shared" si="5"/>
        <v>1</v>
      </c>
      <c r="BG29" s="9">
        <f t="shared" si="5"/>
        <v>1</v>
      </c>
      <c r="BH29" s="10"/>
      <c r="BI29" s="9">
        <f t="shared" ref="BI29:BI31" si="6">IF(OR(BI3=BI9,BI3=BI13),1,0)</f>
        <v>1</v>
      </c>
      <c r="BJ29" s="10"/>
      <c r="BK29" s="9">
        <f t="shared" ref="BK29:BR29" si="7">IF(OR(BK3=BK9,BK3=BK13),1,0)</f>
        <v>1</v>
      </c>
      <c r="BL29" s="9">
        <f t="shared" si="7"/>
        <v>1</v>
      </c>
      <c r="BM29" s="9">
        <f t="shared" si="7"/>
        <v>1</v>
      </c>
      <c r="BN29" s="9">
        <f t="shared" si="7"/>
        <v>1</v>
      </c>
      <c r="BO29" s="9">
        <f t="shared" si="7"/>
        <v>1</v>
      </c>
      <c r="BP29" s="9">
        <f t="shared" si="7"/>
        <v>1</v>
      </c>
      <c r="BQ29" s="9">
        <f t="shared" si="7"/>
        <v>1</v>
      </c>
      <c r="BR29" s="9">
        <f t="shared" si="7"/>
        <v>1</v>
      </c>
    </row>
    <row r="30" spans="1:70" ht="15">
      <c r="A30" s="1" t="s">
        <v>73</v>
      </c>
      <c r="B30" s="9">
        <f t="shared" ref="B30:Z30" si="8">IF(OR(B4=B10,B4=B14),1,0)</f>
        <v>1</v>
      </c>
      <c r="C30" s="9">
        <f t="shared" si="8"/>
        <v>1</v>
      </c>
      <c r="D30" s="9">
        <f t="shared" si="8"/>
        <v>0</v>
      </c>
      <c r="E30" s="9">
        <f t="shared" si="8"/>
        <v>1</v>
      </c>
      <c r="F30" s="9">
        <f t="shared" si="8"/>
        <v>1</v>
      </c>
      <c r="G30" s="9">
        <f t="shared" si="8"/>
        <v>0</v>
      </c>
      <c r="H30" s="9">
        <f t="shared" si="8"/>
        <v>1</v>
      </c>
      <c r="I30" s="9">
        <f t="shared" si="8"/>
        <v>0</v>
      </c>
      <c r="J30" s="9">
        <f t="shared" si="8"/>
        <v>1</v>
      </c>
      <c r="K30" s="9">
        <f t="shared" si="8"/>
        <v>1</v>
      </c>
      <c r="L30" s="9">
        <f t="shared" si="8"/>
        <v>1</v>
      </c>
      <c r="M30" s="9">
        <f t="shared" si="8"/>
        <v>1</v>
      </c>
      <c r="N30" s="9">
        <f t="shared" si="8"/>
        <v>1</v>
      </c>
      <c r="O30" s="9">
        <f t="shared" si="8"/>
        <v>1</v>
      </c>
      <c r="P30" s="9">
        <f t="shared" si="8"/>
        <v>1</v>
      </c>
      <c r="Q30" s="9">
        <f t="shared" si="8"/>
        <v>1</v>
      </c>
      <c r="R30" s="9">
        <f t="shared" si="8"/>
        <v>1</v>
      </c>
      <c r="S30" s="9">
        <f t="shared" si="8"/>
        <v>0</v>
      </c>
      <c r="T30" s="9">
        <f t="shared" si="8"/>
        <v>1</v>
      </c>
      <c r="U30" s="9">
        <f t="shared" si="8"/>
        <v>0</v>
      </c>
      <c r="V30" s="9">
        <f t="shared" si="8"/>
        <v>1</v>
      </c>
      <c r="W30" s="9">
        <f t="shared" si="8"/>
        <v>0</v>
      </c>
      <c r="X30" s="9">
        <f t="shared" si="8"/>
        <v>1</v>
      </c>
      <c r="Y30" s="9">
        <f t="shared" si="8"/>
        <v>1</v>
      </c>
      <c r="Z30" s="9">
        <f t="shared" si="8"/>
        <v>0</v>
      </c>
      <c r="AA30" s="9"/>
      <c r="AB30" s="9">
        <f t="shared" ref="AB30:BC30" si="9">IF(OR(AB4=AB10,AB4=AB14),1,0)</f>
        <v>0</v>
      </c>
      <c r="AC30" s="9">
        <f t="shared" si="9"/>
        <v>1</v>
      </c>
      <c r="AD30" s="9">
        <f t="shared" si="9"/>
        <v>0</v>
      </c>
      <c r="AE30" s="9">
        <f t="shared" si="9"/>
        <v>1</v>
      </c>
      <c r="AF30" s="9">
        <f t="shared" si="9"/>
        <v>0</v>
      </c>
      <c r="AG30" s="9">
        <f t="shared" si="9"/>
        <v>0</v>
      </c>
      <c r="AH30" s="9">
        <f t="shared" si="9"/>
        <v>1</v>
      </c>
      <c r="AI30" s="9">
        <f t="shared" si="9"/>
        <v>1</v>
      </c>
      <c r="AJ30" s="9">
        <f t="shared" si="9"/>
        <v>1</v>
      </c>
      <c r="AK30" s="9">
        <f t="shared" si="9"/>
        <v>1</v>
      </c>
      <c r="AL30" s="9">
        <f t="shared" si="9"/>
        <v>1</v>
      </c>
      <c r="AM30" s="9">
        <f t="shared" si="9"/>
        <v>1</v>
      </c>
      <c r="AN30" s="9">
        <f t="shared" si="9"/>
        <v>0</v>
      </c>
      <c r="AO30" s="9">
        <f t="shared" si="9"/>
        <v>1</v>
      </c>
      <c r="AP30" s="9">
        <f t="shared" si="9"/>
        <v>1</v>
      </c>
      <c r="AQ30" s="9">
        <f t="shared" si="9"/>
        <v>1</v>
      </c>
      <c r="AR30" s="9">
        <f t="shared" si="9"/>
        <v>1</v>
      </c>
      <c r="AS30" s="9">
        <f t="shared" si="9"/>
        <v>1</v>
      </c>
      <c r="AT30" s="9">
        <f t="shared" si="9"/>
        <v>1</v>
      </c>
      <c r="AU30" s="9">
        <f t="shared" si="9"/>
        <v>1</v>
      </c>
      <c r="AV30" s="9">
        <f t="shared" si="9"/>
        <v>1</v>
      </c>
      <c r="AW30" s="9">
        <f t="shared" si="9"/>
        <v>0</v>
      </c>
      <c r="AX30" s="9">
        <f t="shared" si="9"/>
        <v>1</v>
      </c>
      <c r="AY30" s="9">
        <f t="shared" si="9"/>
        <v>0</v>
      </c>
      <c r="AZ30" s="9">
        <f t="shared" si="9"/>
        <v>1</v>
      </c>
      <c r="BA30" s="9">
        <f t="shared" si="9"/>
        <v>1</v>
      </c>
      <c r="BB30" s="9">
        <f t="shared" si="9"/>
        <v>1</v>
      </c>
      <c r="BC30" s="9">
        <f t="shared" si="9"/>
        <v>1</v>
      </c>
      <c r="BD30" s="9"/>
      <c r="BE30" s="9">
        <f t="shared" ref="BE30:BG30" si="10">IF(OR(BE4=BE10,BE4=BE14),1,0)</f>
        <v>1</v>
      </c>
      <c r="BF30" s="9">
        <f t="shared" si="10"/>
        <v>0</v>
      </c>
      <c r="BG30" s="9">
        <f t="shared" si="10"/>
        <v>1</v>
      </c>
      <c r="BH30" s="9"/>
      <c r="BI30" s="9">
        <f t="shared" si="6"/>
        <v>1</v>
      </c>
      <c r="BJ30" s="9"/>
      <c r="BK30" s="9">
        <f t="shared" ref="BK30:BR30" si="11">IF(OR(BK4=BK10,BK4=BK14),1,0)</f>
        <v>1</v>
      </c>
      <c r="BL30" s="9">
        <f t="shared" si="11"/>
        <v>1</v>
      </c>
      <c r="BM30" s="9">
        <f t="shared" si="11"/>
        <v>1</v>
      </c>
      <c r="BN30" s="9">
        <f t="shared" si="11"/>
        <v>0</v>
      </c>
      <c r="BO30" s="9">
        <f t="shared" si="11"/>
        <v>1</v>
      </c>
      <c r="BP30" s="9">
        <f t="shared" si="11"/>
        <v>1</v>
      </c>
      <c r="BQ30" s="9">
        <f t="shared" si="11"/>
        <v>1</v>
      </c>
      <c r="BR30" s="9">
        <f t="shared" si="11"/>
        <v>0</v>
      </c>
    </row>
    <row r="31" spans="1:70" ht="12.75">
      <c r="A31" s="2" t="s">
        <v>1</v>
      </c>
      <c r="B31" s="9">
        <f t="shared" ref="B31:Z31" si="12">IF(OR(B5=B11,B5=B15),1,0)</f>
        <v>0</v>
      </c>
      <c r="C31" s="9">
        <f t="shared" si="12"/>
        <v>1</v>
      </c>
      <c r="D31" s="9">
        <f t="shared" si="12"/>
        <v>0</v>
      </c>
      <c r="E31" s="9">
        <f t="shared" si="12"/>
        <v>0</v>
      </c>
      <c r="F31" s="9">
        <f t="shared" si="12"/>
        <v>1</v>
      </c>
      <c r="G31" s="9">
        <f t="shared" si="12"/>
        <v>0</v>
      </c>
      <c r="H31" s="9">
        <f t="shared" si="12"/>
        <v>0</v>
      </c>
      <c r="I31" s="9">
        <f t="shared" si="12"/>
        <v>1</v>
      </c>
      <c r="J31" s="9">
        <f t="shared" si="12"/>
        <v>1</v>
      </c>
      <c r="K31" s="9">
        <f t="shared" si="12"/>
        <v>0</v>
      </c>
      <c r="L31" s="9">
        <f t="shared" si="12"/>
        <v>0</v>
      </c>
      <c r="M31" s="9">
        <f t="shared" si="12"/>
        <v>1</v>
      </c>
      <c r="N31" s="9">
        <f t="shared" si="12"/>
        <v>1</v>
      </c>
      <c r="O31" s="9">
        <f t="shared" si="12"/>
        <v>1</v>
      </c>
      <c r="P31" s="9">
        <f t="shared" si="12"/>
        <v>0</v>
      </c>
      <c r="Q31" s="11">
        <f t="shared" si="12"/>
        <v>0</v>
      </c>
      <c r="R31" s="11">
        <f t="shared" si="12"/>
        <v>0</v>
      </c>
      <c r="S31" s="9">
        <f t="shared" si="12"/>
        <v>1</v>
      </c>
      <c r="T31" s="9">
        <f t="shared" si="12"/>
        <v>1</v>
      </c>
      <c r="U31" s="11">
        <f t="shared" si="12"/>
        <v>0</v>
      </c>
      <c r="V31" s="9">
        <f t="shared" si="12"/>
        <v>1</v>
      </c>
      <c r="W31" s="9">
        <f t="shared" si="12"/>
        <v>0</v>
      </c>
      <c r="X31" s="9">
        <f t="shared" si="12"/>
        <v>1</v>
      </c>
      <c r="Y31" s="9">
        <f t="shared" si="12"/>
        <v>0</v>
      </c>
      <c r="Z31" s="9">
        <f t="shared" si="12"/>
        <v>1</v>
      </c>
      <c r="AA31" s="9"/>
      <c r="AB31" s="9">
        <f t="shared" ref="AB31:BC31" si="13">IF(OR(AB5=AB11,AB5=AB15),1,0)</f>
        <v>0</v>
      </c>
      <c r="AC31" s="11">
        <f t="shared" si="13"/>
        <v>0</v>
      </c>
      <c r="AD31" s="9">
        <f t="shared" si="13"/>
        <v>1</v>
      </c>
      <c r="AE31" s="9">
        <f t="shared" si="13"/>
        <v>0</v>
      </c>
      <c r="AF31" s="9">
        <f t="shared" si="13"/>
        <v>1</v>
      </c>
      <c r="AG31" s="9">
        <f t="shared" si="13"/>
        <v>1</v>
      </c>
      <c r="AH31" s="9">
        <f t="shared" si="13"/>
        <v>1</v>
      </c>
      <c r="AI31" s="9">
        <f t="shared" si="13"/>
        <v>0</v>
      </c>
      <c r="AJ31" s="9">
        <f t="shared" si="13"/>
        <v>1</v>
      </c>
      <c r="AK31" s="9">
        <f t="shared" si="13"/>
        <v>1</v>
      </c>
      <c r="AL31" s="9">
        <f t="shared" si="13"/>
        <v>1</v>
      </c>
      <c r="AM31" s="11">
        <f t="shared" si="13"/>
        <v>0</v>
      </c>
      <c r="AN31" s="9">
        <f t="shared" si="13"/>
        <v>0</v>
      </c>
      <c r="AO31" s="11">
        <f t="shared" si="13"/>
        <v>0</v>
      </c>
      <c r="AP31" s="9">
        <f t="shared" si="13"/>
        <v>1</v>
      </c>
      <c r="AQ31" s="9">
        <f t="shared" si="13"/>
        <v>1</v>
      </c>
      <c r="AR31" s="11">
        <f t="shared" si="13"/>
        <v>0</v>
      </c>
      <c r="AS31" s="9">
        <f t="shared" si="13"/>
        <v>1</v>
      </c>
      <c r="AT31" s="9">
        <f t="shared" si="13"/>
        <v>0</v>
      </c>
      <c r="AU31" s="9">
        <f t="shared" si="13"/>
        <v>1</v>
      </c>
      <c r="AV31" s="9">
        <f t="shared" si="13"/>
        <v>0</v>
      </c>
      <c r="AW31" s="9">
        <f t="shared" si="13"/>
        <v>1</v>
      </c>
      <c r="AX31" s="9">
        <f t="shared" si="13"/>
        <v>1</v>
      </c>
      <c r="AY31" s="9">
        <f t="shared" si="13"/>
        <v>1</v>
      </c>
      <c r="AZ31" s="9">
        <f t="shared" si="13"/>
        <v>1</v>
      </c>
      <c r="BA31" s="9">
        <f t="shared" si="13"/>
        <v>0</v>
      </c>
      <c r="BB31" s="9">
        <f t="shared" si="13"/>
        <v>1</v>
      </c>
      <c r="BC31" s="11">
        <f t="shared" si="13"/>
        <v>0</v>
      </c>
      <c r="BD31" s="9"/>
      <c r="BE31" s="9">
        <f t="shared" ref="BE31:BG31" si="14">IF(OR(BE5=BE11,BE5=BE15),1,0)</f>
        <v>1</v>
      </c>
      <c r="BF31" s="11">
        <f t="shared" si="14"/>
        <v>0</v>
      </c>
      <c r="BG31" s="9">
        <f t="shared" si="14"/>
        <v>0</v>
      </c>
      <c r="BH31" s="9"/>
      <c r="BI31" s="9">
        <f t="shared" si="6"/>
        <v>1</v>
      </c>
      <c r="BJ31" s="9"/>
      <c r="BK31" s="9">
        <f t="shared" ref="BK31:BR31" si="15">IF(OR(BK5=BK11,BK5=BK15),1,0)</f>
        <v>1</v>
      </c>
      <c r="BL31" s="9">
        <f t="shared" si="15"/>
        <v>1</v>
      </c>
      <c r="BM31" s="11">
        <f t="shared" si="15"/>
        <v>0</v>
      </c>
      <c r="BN31" s="9">
        <f t="shared" si="15"/>
        <v>1</v>
      </c>
      <c r="BO31" s="11">
        <f t="shared" si="15"/>
        <v>0</v>
      </c>
      <c r="BP31" s="9">
        <f t="shared" si="15"/>
        <v>1</v>
      </c>
      <c r="BQ31" s="11">
        <f t="shared" si="15"/>
        <v>0</v>
      </c>
      <c r="BR31" s="11">
        <f t="shared" si="15"/>
        <v>0</v>
      </c>
    </row>
    <row r="32" spans="1:70" ht="12.75">
      <c r="A32" s="2"/>
      <c r="BD32" s="3"/>
      <c r="BH32" s="3"/>
      <c r="BJ32" s="3"/>
    </row>
    <row r="33" spans="1:70" ht="12.75">
      <c r="A33" s="16" t="s">
        <v>90</v>
      </c>
      <c r="B33" s="2">
        <f t="shared" ref="B33:BR33" si="16">IF(AND(B31=0, OR(OR(B11=5, B11=6), OR(B15=5, B15=6))), 1, 0)</f>
        <v>1</v>
      </c>
      <c r="C33" s="2">
        <f t="shared" si="16"/>
        <v>0</v>
      </c>
      <c r="D33" s="2">
        <f t="shared" si="16"/>
        <v>1</v>
      </c>
      <c r="E33" s="2">
        <f t="shared" si="16"/>
        <v>1</v>
      </c>
      <c r="F33" s="2">
        <f t="shared" si="16"/>
        <v>0</v>
      </c>
      <c r="G33" s="2">
        <f t="shared" si="16"/>
        <v>1</v>
      </c>
      <c r="H33" s="2">
        <f t="shared" si="16"/>
        <v>1</v>
      </c>
      <c r="I33" s="2">
        <f t="shared" si="16"/>
        <v>0</v>
      </c>
      <c r="J33" s="2">
        <f t="shared" si="16"/>
        <v>0</v>
      </c>
      <c r="K33" s="2">
        <f t="shared" si="16"/>
        <v>1</v>
      </c>
      <c r="L33" s="2">
        <f t="shared" si="16"/>
        <v>1</v>
      </c>
      <c r="M33" s="2">
        <f t="shared" si="16"/>
        <v>0</v>
      </c>
      <c r="N33" s="2">
        <f t="shared" si="16"/>
        <v>0</v>
      </c>
      <c r="O33" s="2">
        <f t="shared" si="16"/>
        <v>0</v>
      </c>
      <c r="P33" s="2">
        <f t="shared" si="16"/>
        <v>0</v>
      </c>
      <c r="Q33" s="2">
        <f t="shared" si="16"/>
        <v>1</v>
      </c>
      <c r="R33" s="2">
        <f t="shared" si="16"/>
        <v>1</v>
      </c>
      <c r="S33" s="2">
        <f t="shared" si="16"/>
        <v>0</v>
      </c>
      <c r="T33" s="2">
        <f t="shared" si="16"/>
        <v>0</v>
      </c>
      <c r="U33" s="2">
        <f t="shared" si="16"/>
        <v>1</v>
      </c>
      <c r="V33" s="2">
        <f t="shared" si="16"/>
        <v>0</v>
      </c>
      <c r="W33" s="2">
        <f t="shared" si="16"/>
        <v>1</v>
      </c>
      <c r="X33" s="2">
        <f t="shared" si="16"/>
        <v>0</v>
      </c>
      <c r="Y33" s="2">
        <f t="shared" si="16"/>
        <v>0</v>
      </c>
      <c r="Z33" s="2">
        <f t="shared" si="16"/>
        <v>0</v>
      </c>
      <c r="AA33" s="2">
        <f t="shared" si="16"/>
        <v>0</v>
      </c>
      <c r="AB33" s="2">
        <f t="shared" si="16"/>
        <v>1</v>
      </c>
      <c r="AC33" s="2">
        <f t="shared" si="16"/>
        <v>1</v>
      </c>
      <c r="AD33" s="2">
        <f t="shared" si="16"/>
        <v>0</v>
      </c>
      <c r="AE33" s="2">
        <f t="shared" si="16"/>
        <v>1</v>
      </c>
      <c r="AF33" s="2">
        <f t="shared" si="16"/>
        <v>0</v>
      </c>
      <c r="AG33" s="2">
        <f t="shared" si="16"/>
        <v>0</v>
      </c>
      <c r="AH33" s="2">
        <f t="shared" si="16"/>
        <v>0</v>
      </c>
      <c r="AI33" s="2">
        <f t="shared" si="16"/>
        <v>1</v>
      </c>
      <c r="AJ33" s="2">
        <f t="shared" si="16"/>
        <v>0</v>
      </c>
      <c r="AK33" s="2">
        <f t="shared" si="16"/>
        <v>0</v>
      </c>
      <c r="AL33" s="2">
        <f t="shared" si="16"/>
        <v>0</v>
      </c>
      <c r="AM33" s="2">
        <f t="shared" si="16"/>
        <v>1</v>
      </c>
      <c r="AN33" s="2">
        <f t="shared" si="16"/>
        <v>1</v>
      </c>
      <c r="AO33" s="2">
        <f t="shared" si="16"/>
        <v>1</v>
      </c>
      <c r="AP33" s="2">
        <f t="shared" si="16"/>
        <v>0</v>
      </c>
      <c r="AQ33" s="2">
        <f t="shared" si="16"/>
        <v>0</v>
      </c>
      <c r="AR33" s="2">
        <f t="shared" si="16"/>
        <v>1</v>
      </c>
      <c r="AS33" s="2">
        <f t="shared" si="16"/>
        <v>0</v>
      </c>
      <c r="AT33" s="2">
        <f t="shared" si="16"/>
        <v>1</v>
      </c>
      <c r="AU33" s="2">
        <f t="shared" si="16"/>
        <v>0</v>
      </c>
      <c r="AV33" s="2">
        <f t="shared" si="16"/>
        <v>1</v>
      </c>
      <c r="AW33" s="2">
        <f t="shared" si="16"/>
        <v>0</v>
      </c>
      <c r="AX33" s="2">
        <f t="shared" si="16"/>
        <v>0</v>
      </c>
      <c r="AY33" s="2">
        <f t="shared" si="16"/>
        <v>0</v>
      </c>
      <c r="AZ33" s="2">
        <f t="shared" si="16"/>
        <v>0</v>
      </c>
      <c r="BA33" s="2">
        <f t="shared" si="16"/>
        <v>1</v>
      </c>
      <c r="BB33" s="2">
        <f t="shared" si="16"/>
        <v>0</v>
      </c>
      <c r="BC33" s="2">
        <f t="shared" si="16"/>
        <v>1</v>
      </c>
      <c r="BD33" s="2">
        <f t="shared" si="16"/>
        <v>0</v>
      </c>
      <c r="BE33" s="2">
        <f t="shared" si="16"/>
        <v>0</v>
      </c>
      <c r="BF33" s="2">
        <f t="shared" si="16"/>
        <v>0</v>
      </c>
      <c r="BG33" s="2">
        <f t="shared" si="16"/>
        <v>0</v>
      </c>
      <c r="BH33" s="2">
        <f t="shared" si="16"/>
        <v>0</v>
      </c>
      <c r="BI33" s="2">
        <f t="shared" si="16"/>
        <v>0</v>
      </c>
      <c r="BJ33" s="2">
        <f t="shared" si="16"/>
        <v>0</v>
      </c>
      <c r="BK33" s="2">
        <f t="shared" si="16"/>
        <v>0</v>
      </c>
      <c r="BL33" s="2">
        <f t="shared" si="16"/>
        <v>0</v>
      </c>
      <c r="BM33" s="2">
        <f t="shared" si="16"/>
        <v>1</v>
      </c>
      <c r="BN33" s="2">
        <f t="shared" si="16"/>
        <v>0</v>
      </c>
      <c r="BO33" s="2">
        <f t="shared" si="16"/>
        <v>1</v>
      </c>
      <c r="BP33" s="2">
        <f t="shared" si="16"/>
        <v>0</v>
      </c>
      <c r="BQ33" s="2">
        <f t="shared" si="16"/>
        <v>1</v>
      </c>
      <c r="BR33" s="2">
        <f t="shared" si="16"/>
        <v>1</v>
      </c>
    </row>
    <row r="34" spans="1:70" ht="12.75">
      <c r="A34" s="2" t="s">
        <v>91</v>
      </c>
      <c r="B34" s="2">
        <f>COUNTIF(B33:BR33,1)</f>
        <v>27</v>
      </c>
      <c r="C34" s="2">
        <f>19/31</f>
        <v>0.61290322580645162</v>
      </c>
    </row>
    <row r="36" spans="1:70" ht="12.75">
      <c r="A36" s="2" t="s">
        <v>75</v>
      </c>
      <c r="B36" s="2">
        <f t="shared" ref="B36:Z36" si="17">AVERAGE(B28:B31)*100</f>
        <v>75</v>
      </c>
      <c r="C36" s="2">
        <f t="shared" si="17"/>
        <v>100</v>
      </c>
      <c r="D36" s="2">
        <f t="shared" si="17"/>
        <v>50</v>
      </c>
      <c r="E36" s="2">
        <f t="shared" si="17"/>
        <v>75</v>
      </c>
      <c r="F36" s="2">
        <f t="shared" si="17"/>
        <v>100</v>
      </c>
      <c r="G36" s="2">
        <f t="shared" si="17"/>
        <v>50</v>
      </c>
      <c r="H36" s="2">
        <f t="shared" si="17"/>
        <v>75</v>
      </c>
      <c r="I36" s="2">
        <f t="shared" si="17"/>
        <v>75</v>
      </c>
      <c r="J36" s="2">
        <f t="shared" si="17"/>
        <v>75</v>
      </c>
      <c r="K36" s="2">
        <f t="shared" si="17"/>
        <v>75</v>
      </c>
      <c r="L36" s="2">
        <f t="shared" si="17"/>
        <v>50</v>
      </c>
      <c r="M36" s="2">
        <f t="shared" si="17"/>
        <v>75</v>
      </c>
      <c r="N36" s="2">
        <f t="shared" si="17"/>
        <v>100</v>
      </c>
      <c r="O36" s="2">
        <f t="shared" si="17"/>
        <v>75</v>
      </c>
      <c r="P36" s="2">
        <f t="shared" si="17"/>
        <v>50</v>
      </c>
      <c r="Q36" s="2">
        <f t="shared" si="17"/>
        <v>50</v>
      </c>
      <c r="R36" s="2">
        <f t="shared" si="17"/>
        <v>75</v>
      </c>
      <c r="S36" s="2">
        <f t="shared" si="17"/>
        <v>75</v>
      </c>
      <c r="T36" s="2">
        <f t="shared" si="17"/>
        <v>75</v>
      </c>
      <c r="U36" s="2">
        <f t="shared" si="17"/>
        <v>0</v>
      </c>
      <c r="V36" s="2">
        <f t="shared" si="17"/>
        <v>75</v>
      </c>
      <c r="W36" s="2">
        <f t="shared" si="17"/>
        <v>0</v>
      </c>
      <c r="X36" s="2">
        <f t="shared" si="17"/>
        <v>100</v>
      </c>
      <c r="Y36" s="2">
        <f t="shared" si="17"/>
        <v>50</v>
      </c>
      <c r="Z36" s="2">
        <f t="shared" si="17"/>
        <v>50</v>
      </c>
      <c r="AB36" s="2">
        <f t="shared" ref="AB36:BC36" si="18">AVERAGE(AB28:AB31)*100</f>
        <v>25</v>
      </c>
      <c r="AC36" s="2">
        <f t="shared" si="18"/>
        <v>75</v>
      </c>
      <c r="AD36" s="2">
        <f t="shared" si="18"/>
        <v>75</v>
      </c>
      <c r="AE36" s="2">
        <f t="shared" si="18"/>
        <v>75</v>
      </c>
      <c r="AF36" s="2">
        <f t="shared" si="18"/>
        <v>75</v>
      </c>
      <c r="AG36" s="2">
        <f t="shared" si="18"/>
        <v>50</v>
      </c>
      <c r="AH36" s="2">
        <f t="shared" si="18"/>
        <v>100</v>
      </c>
      <c r="AI36" s="2">
        <f t="shared" si="18"/>
        <v>75</v>
      </c>
      <c r="AJ36" s="2">
        <f t="shared" si="18"/>
        <v>100</v>
      </c>
      <c r="AK36" s="2">
        <f t="shared" si="18"/>
        <v>100</v>
      </c>
      <c r="AL36" s="2">
        <f t="shared" si="18"/>
        <v>100</v>
      </c>
      <c r="AM36" s="2">
        <f t="shared" si="18"/>
        <v>50</v>
      </c>
      <c r="AN36" s="2">
        <f t="shared" si="18"/>
        <v>50</v>
      </c>
      <c r="AO36" s="2">
        <f t="shared" si="18"/>
        <v>50</v>
      </c>
      <c r="AP36" s="2">
        <f t="shared" si="18"/>
        <v>100</v>
      </c>
      <c r="AQ36" s="2">
        <f t="shared" si="18"/>
        <v>100</v>
      </c>
      <c r="AR36" s="2">
        <f t="shared" si="18"/>
        <v>50</v>
      </c>
      <c r="AS36" s="2">
        <f t="shared" si="18"/>
        <v>100</v>
      </c>
      <c r="AT36" s="2">
        <f t="shared" si="18"/>
        <v>50</v>
      </c>
      <c r="AU36" s="2">
        <f t="shared" si="18"/>
        <v>100</v>
      </c>
      <c r="AV36" s="2">
        <f t="shared" si="18"/>
        <v>50</v>
      </c>
      <c r="AW36" s="2">
        <f t="shared" si="18"/>
        <v>50</v>
      </c>
      <c r="AX36" s="2">
        <f t="shared" si="18"/>
        <v>50</v>
      </c>
      <c r="AY36" s="2">
        <f t="shared" si="18"/>
        <v>75</v>
      </c>
      <c r="AZ36" s="2">
        <f t="shared" si="18"/>
        <v>75</v>
      </c>
      <c r="BA36" s="2">
        <f t="shared" si="18"/>
        <v>75</v>
      </c>
      <c r="BB36" s="2">
        <f t="shared" si="18"/>
        <v>100</v>
      </c>
      <c r="BC36" s="2">
        <f t="shared" si="18"/>
        <v>75</v>
      </c>
      <c r="BD36" s="3"/>
      <c r="BE36" s="2">
        <f t="shared" ref="BE36:BG36" si="19">AVERAGE(BE28:BE31)*100</f>
        <v>50</v>
      </c>
      <c r="BF36" s="2">
        <f t="shared" si="19"/>
        <v>50</v>
      </c>
      <c r="BG36" s="2">
        <f t="shared" si="19"/>
        <v>50</v>
      </c>
      <c r="BH36" s="3"/>
      <c r="BI36" s="2">
        <f>AVERAGE(BI28:BI31)*100</f>
        <v>75</v>
      </c>
      <c r="BJ36" s="3"/>
      <c r="BK36" s="2">
        <f t="shared" ref="BK36:BR36" si="20">AVERAGE(BK28:BK31)*100</f>
        <v>75</v>
      </c>
      <c r="BL36" s="2">
        <f t="shared" si="20"/>
        <v>75</v>
      </c>
      <c r="BM36" s="2">
        <f t="shared" si="20"/>
        <v>75</v>
      </c>
      <c r="BN36" s="2">
        <f t="shared" si="20"/>
        <v>75</v>
      </c>
      <c r="BO36" s="2">
        <f t="shared" si="20"/>
        <v>75</v>
      </c>
      <c r="BP36" s="2">
        <f t="shared" si="20"/>
        <v>75</v>
      </c>
      <c r="BQ36" s="2">
        <f t="shared" si="20"/>
        <v>50</v>
      </c>
      <c r="BR36" s="2">
        <f t="shared" si="20"/>
        <v>50</v>
      </c>
    </row>
    <row r="37" spans="1:70" ht="12.75">
      <c r="A37" s="2" t="s">
        <v>92</v>
      </c>
      <c r="B37" s="2">
        <v>2022</v>
      </c>
      <c r="C37" s="2">
        <v>2022</v>
      </c>
      <c r="D37" s="2">
        <v>2022</v>
      </c>
      <c r="E37" s="2">
        <v>2022</v>
      </c>
      <c r="F37" s="2">
        <v>2022</v>
      </c>
      <c r="G37" s="2">
        <v>2022</v>
      </c>
      <c r="H37" s="2">
        <v>2022</v>
      </c>
      <c r="I37" s="2">
        <v>2022</v>
      </c>
      <c r="J37" s="2">
        <v>2022</v>
      </c>
      <c r="K37" s="2">
        <v>2022</v>
      </c>
      <c r="L37" s="2">
        <v>2022</v>
      </c>
      <c r="M37" s="2">
        <v>2021</v>
      </c>
      <c r="N37" s="2">
        <v>2021</v>
      </c>
      <c r="O37" s="2">
        <v>2021</v>
      </c>
      <c r="P37" s="2">
        <v>2021</v>
      </c>
      <c r="Q37" s="2">
        <v>2021</v>
      </c>
      <c r="R37" s="2">
        <v>2021</v>
      </c>
      <c r="S37" s="2">
        <v>2021</v>
      </c>
      <c r="T37" s="2">
        <v>2021</v>
      </c>
      <c r="U37" s="2">
        <v>2021</v>
      </c>
      <c r="V37" s="2">
        <v>2020</v>
      </c>
      <c r="W37" s="2">
        <v>2021</v>
      </c>
      <c r="X37" s="2">
        <v>2020</v>
      </c>
      <c r="Y37" s="2">
        <v>2020</v>
      </c>
      <c r="Z37" s="2">
        <v>2020</v>
      </c>
      <c r="AB37" s="2">
        <v>2019</v>
      </c>
      <c r="AC37" s="2">
        <v>2020</v>
      </c>
      <c r="AD37" s="2">
        <v>2019</v>
      </c>
      <c r="AE37" s="2">
        <v>2019</v>
      </c>
      <c r="AF37" s="2">
        <v>2019</v>
      </c>
      <c r="AG37" s="2">
        <v>2019</v>
      </c>
      <c r="AH37" s="2">
        <v>2019</v>
      </c>
      <c r="AI37" s="2">
        <v>2019</v>
      </c>
      <c r="AJ37" s="2">
        <v>2018</v>
      </c>
      <c r="AK37" s="2">
        <v>2018</v>
      </c>
      <c r="AL37" s="2">
        <v>2018</v>
      </c>
      <c r="AM37" s="2">
        <v>2018</v>
      </c>
      <c r="AN37" s="2">
        <v>2018</v>
      </c>
      <c r="AO37" s="2">
        <v>2018</v>
      </c>
      <c r="AP37" s="2">
        <v>2018</v>
      </c>
      <c r="AQ37" s="2">
        <v>2018</v>
      </c>
      <c r="AR37" s="2">
        <v>2017</v>
      </c>
      <c r="AS37" s="2">
        <v>2017</v>
      </c>
      <c r="AT37" s="2">
        <v>2017</v>
      </c>
      <c r="AU37" s="2">
        <v>2017</v>
      </c>
      <c r="AV37" s="2">
        <v>2017</v>
      </c>
      <c r="AW37" s="2">
        <v>2017</v>
      </c>
      <c r="AX37" s="2">
        <v>2017</v>
      </c>
      <c r="AY37" s="2">
        <v>2017</v>
      </c>
      <c r="AZ37" s="2">
        <v>2019</v>
      </c>
      <c r="BA37" s="2">
        <v>2016</v>
      </c>
      <c r="BB37" s="2">
        <v>2016</v>
      </c>
      <c r="BC37" s="2">
        <v>2016</v>
      </c>
      <c r="BD37" s="3"/>
      <c r="BE37" s="2">
        <v>2015</v>
      </c>
      <c r="BF37" s="2">
        <v>2015</v>
      </c>
      <c r="BG37" s="2">
        <v>2014</v>
      </c>
      <c r="BH37" s="3"/>
      <c r="BI37" s="2">
        <v>2014</v>
      </c>
      <c r="BJ37" s="3"/>
      <c r="BK37" s="2">
        <v>2010</v>
      </c>
      <c r="BL37" s="2">
        <v>2010</v>
      </c>
      <c r="BM37" s="2">
        <v>2010</v>
      </c>
      <c r="BN37" s="2">
        <v>2007</v>
      </c>
      <c r="BO37" s="2">
        <v>2007</v>
      </c>
      <c r="BP37" s="2">
        <v>2003</v>
      </c>
      <c r="BQ37" s="2">
        <v>2003</v>
      </c>
    </row>
    <row r="41" spans="1:70" ht="12.75">
      <c r="A41" s="2" t="s">
        <v>92</v>
      </c>
      <c r="C41" s="2">
        <v>2022</v>
      </c>
      <c r="D41" s="2">
        <v>2021</v>
      </c>
      <c r="E41" s="2">
        <v>2020</v>
      </c>
      <c r="F41" s="2">
        <v>2019</v>
      </c>
      <c r="G41" s="2">
        <v>2018</v>
      </c>
      <c r="H41" s="2">
        <v>2017</v>
      </c>
      <c r="I41" s="2">
        <v>2016</v>
      </c>
      <c r="J41" s="2">
        <v>2015</v>
      </c>
      <c r="K41" s="2">
        <v>2014</v>
      </c>
      <c r="L41" s="2">
        <v>2010</v>
      </c>
      <c r="M41" s="2">
        <v>2007</v>
      </c>
      <c r="N41" s="2">
        <v>2003</v>
      </c>
    </row>
    <row r="42" spans="1:70" ht="12.75">
      <c r="A42" s="2" t="s">
        <v>93</v>
      </c>
      <c r="C42" s="2">
        <f>AVERAGE(B36:L36)</f>
        <v>72.727272727272734</v>
      </c>
      <c r="D42" s="2">
        <f>SUM(M36:U36)/10</f>
        <v>57.5</v>
      </c>
      <c r="E42" s="2">
        <f>(SUM(V36:AC36)-25)/5</f>
        <v>70</v>
      </c>
      <c r="F42" s="2">
        <f>(SUM(AB36:AI36))/8</f>
        <v>68.75</v>
      </c>
      <c r="G42" s="2">
        <f>AVERAGE(AJ36:AQ36)</f>
        <v>81.25</v>
      </c>
      <c r="H42" s="2">
        <f>AVERAGE(AR36:AY36)</f>
        <v>65.625</v>
      </c>
      <c r="I42" s="2">
        <f>AVERAGE(BA36:BC36)</f>
        <v>83.333333333333329</v>
      </c>
      <c r="J42" s="2">
        <f>AVERAGE(BE36:BF36)</f>
        <v>50</v>
      </c>
      <c r="K42" s="2">
        <f>AVERAGE(BG36:BI36)</f>
        <v>62.5</v>
      </c>
      <c r="L42" s="2">
        <f>AVERAGE(BK36:BM36)</f>
        <v>75</v>
      </c>
      <c r="M42" s="2">
        <v>75</v>
      </c>
      <c r="N42" s="2">
        <v>62.5</v>
      </c>
    </row>
    <row r="61" spans="1:70" ht="12.75">
      <c r="A61" s="2" t="s">
        <v>94</v>
      </c>
      <c r="B61" s="9">
        <f t="shared" ref="B61:Z61" si="21">IF(AND(B28=0, B31=0), 1, 0)</f>
        <v>0</v>
      </c>
      <c r="C61" s="9">
        <f t="shared" si="21"/>
        <v>0</v>
      </c>
      <c r="D61" s="9">
        <f t="shared" si="21"/>
        <v>0</v>
      </c>
      <c r="E61" s="9">
        <f t="shared" si="21"/>
        <v>0</v>
      </c>
      <c r="F61" s="9">
        <f t="shared" si="21"/>
        <v>0</v>
      </c>
      <c r="G61" s="9">
        <f t="shared" si="21"/>
        <v>0</v>
      </c>
      <c r="H61" s="9">
        <f t="shared" si="21"/>
        <v>0</v>
      </c>
      <c r="I61" s="9">
        <f t="shared" si="21"/>
        <v>0</v>
      </c>
      <c r="J61" s="9">
        <f t="shared" si="21"/>
        <v>0</v>
      </c>
      <c r="K61" s="9">
        <f t="shared" si="21"/>
        <v>0</v>
      </c>
      <c r="L61" s="9">
        <f t="shared" si="21"/>
        <v>1</v>
      </c>
      <c r="M61" s="9">
        <f t="shared" si="21"/>
        <v>0</v>
      </c>
      <c r="N61" s="9">
        <f t="shared" si="21"/>
        <v>0</v>
      </c>
      <c r="O61" s="9">
        <f t="shared" si="21"/>
        <v>0</v>
      </c>
      <c r="P61" s="9">
        <f t="shared" si="21"/>
        <v>1</v>
      </c>
      <c r="Q61" s="9">
        <f t="shared" si="21"/>
        <v>1</v>
      </c>
      <c r="R61" s="9">
        <f t="shared" si="21"/>
        <v>0</v>
      </c>
      <c r="S61" s="9">
        <f t="shared" si="21"/>
        <v>0</v>
      </c>
      <c r="T61" s="9">
        <f t="shared" si="21"/>
        <v>0</v>
      </c>
      <c r="U61" s="9">
        <f t="shared" si="21"/>
        <v>1</v>
      </c>
      <c r="V61" s="9">
        <f t="shared" si="21"/>
        <v>0</v>
      </c>
      <c r="W61" s="9">
        <f t="shared" si="21"/>
        <v>1</v>
      </c>
      <c r="X61" s="9">
        <f t="shared" si="21"/>
        <v>0</v>
      </c>
      <c r="Y61" s="9">
        <f t="shared" si="21"/>
        <v>1</v>
      </c>
      <c r="Z61" s="9">
        <f t="shared" si="21"/>
        <v>0</v>
      </c>
      <c r="AA61" s="9"/>
      <c r="AB61" s="9">
        <f t="shared" ref="AB61:BC61" si="22">IF(AND(AB28=0, AB31=0), 1, 0)</f>
        <v>1</v>
      </c>
      <c r="AC61" s="9">
        <f t="shared" si="22"/>
        <v>0</v>
      </c>
      <c r="AD61" s="9">
        <f t="shared" si="22"/>
        <v>0</v>
      </c>
      <c r="AE61" s="9">
        <f t="shared" si="22"/>
        <v>0</v>
      </c>
      <c r="AF61" s="9">
        <f t="shared" si="22"/>
        <v>0</v>
      </c>
      <c r="AG61" s="9">
        <f t="shared" si="22"/>
        <v>0</v>
      </c>
      <c r="AH61" s="9">
        <f t="shared" si="22"/>
        <v>0</v>
      </c>
      <c r="AI61" s="9">
        <f t="shared" si="22"/>
        <v>0</v>
      </c>
      <c r="AJ61" s="9">
        <f t="shared" si="22"/>
        <v>0</v>
      </c>
      <c r="AK61" s="9">
        <f t="shared" si="22"/>
        <v>0</v>
      </c>
      <c r="AL61" s="9">
        <f t="shared" si="22"/>
        <v>0</v>
      </c>
      <c r="AM61" s="9">
        <f t="shared" si="22"/>
        <v>1</v>
      </c>
      <c r="AN61" s="9">
        <f t="shared" si="22"/>
        <v>0</v>
      </c>
      <c r="AO61" s="9">
        <f t="shared" si="22"/>
        <v>1</v>
      </c>
      <c r="AP61" s="9">
        <f t="shared" si="22"/>
        <v>0</v>
      </c>
      <c r="AQ61" s="9">
        <f t="shared" si="22"/>
        <v>0</v>
      </c>
      <c r="AR61" s="9">
        <f t="shared" si="22"/>
        <v>1</v>
      </c>
      <c r="AS61" s="9">
        <f t="shared" si="22"/>
        <v>0</v>
      </c>
      <c r="AT61" s="9">
        <f t="shared" si="22"/>
        <v>1</v>
      </c>
      <c r="AU61" s="9">
        <f t="shared" si="22"/>
        <v>0</v>
      </c>
      <c r="AV61" s="9">
        <f t="shared" si="22"/>
        <v>1</v>
      </c>
      <c r="AW61" s="9">
        <f t="shared" si="22"/>
        <v>0</v>
      </c>
      <c r="AX61" s="9">
        <f t="shared" si="22"/>
        <v>0</v>
      </c>
      <c r="AY61" s="9">
        <f t="shared" si="22"/>
        <v>0</v>
      </c>
      <c r="AZ61" s="9">
        <f t="shared" si="22"/>
        <v>0</v>
      </c>
      <c r="BA61" s="9">
        <f t="shared" si="22"/>
        <v>0</v>
      </c>
      <c r="BB61" s="9">
        <f t="shared" si="22"/>
        <v>0</v>
      </c>
      <c r="BC61" s="9">
        <f t="shared" si="22"/>
        <v>0</v>
      </c>
      <c r="BD61" s="9"/>
      <c r="BE61" s="9">
        <f t="shared" ref="BE61:BG61" si="23">IF(AND(BE28=0, BE31=0), 1, 0)</f>
        <v>0</v>
      </c>
      <c r="BF61" s="9">
        <f t="shared" si="23"/>
        <v>0</v>
      </c>
      <c r="BG61" s="9">
        <f t="shared" si="23"/>
        <v>1</v>
      </c>
      <c r="BH61" s="9"/>
      <c r="BI61" s="9">
        <f>IF(AND(BI28=0, BI31=0), 1, 0)</f>
        <v>0</v>
      </c>
      <c r="BJ61" s="9"/>
      <c r="BK61" s="9">
        <f t="shared" ref="BK61:BR61" si="24">IF(AND(BK28=0, BK31=0), 1, 0)</f>
        <v>0</v>
      </c>
      <c r="BL61" s="9">
        <f t="shared" si="24"/>
        <v>0</v>
      </c>
      <c r="BM61" s="9">
        <f t="shared" si="24"/>
        <v>0</v>
      </c>
      <c r="BN61" s="9">
        <f t="shared" si="24"/>
        <v>0</v>
      </c>
      <c r="BO61" s="9">
        <f t="shared" si="24"/>
        <v>0</v>
      </c>
      <c r="BP61" s="9">
        <f t="shared" si="24"/>
        <v>0</v>
      </c>
      <c r="BQ61" s="9">
        <f t="shared" si="24"/>
        <v>1</v>
      </c>
      <c r="BR61" s="9">
        <f t="shared" si="24"/>
        <v>0</v>
      </c>
    </row>
    <row r="64" spans="1:70" ht="12.75">
      <c r="A64" s="7" t="s">
        <v>81</v>
      </c>
      <c r="B64" s="2">
        <f t="shared" ref="B64:Z64" si="25">AVERAGE(B18,B23)</f>
        <v>5</v>
      </c>
      <c r="C64" s="2">
        <f t="shared" si="25"/>
        <v>5</v>
      </c>
      <c r="D64" s="2">
        <f t="shared" si="25"/>
        <v>5</v>
      </c>
      <c r="E64" s="2">
        <f t="shared" si="25"/>
        <v>5</v>
      </c>
      <c r="F64" s="2">
        <f t="shared" si="25"/>
        <v>5</v>
      </c>
      <c r="G64" s="2">
        <f t="shared" si="25"/>
        <v>5</v>
      </c>
      <c r="H64" s="2">
        <f t="shared" si="25"/>
        <v>5</v>
      </c>
      <c r="I64" s="2">
        <f t="shared" si="25"/>
        <v>5</v>
      </c>
      <c r="J64" s="2">
        <f t="shared" si="25"/>
        <v>5</v>
      </c>
      <c r="K64" s="2">
        <f t="shared" si="25"/>
        <v>4</v>
      </c>
      <c r="L64" s="2">
        <f t="shared" si="25"/>
        <v>4.5</v>
      </c>
      <c r="M64" s="2">
        <f t="shared" si="25"/>
        <v>5</v>
      </c>
      <c r="N64" s="2">
        <f t="shared" si="25"/>
        <v>5</v>
      </c>
      <c r="O64" s="2">
        <f t="shared" si="25"/>
        <v>5</v>
      </c>
      <c r="P64" s="2">
        <f t="shared" si="25"/>
        <v>3.5</v>
      </c>
      <c r="Q64" s="2">
        <f t="shared" si="25"/>
        <v>4</v>
      </c>
      <c r="R64" s="2">
        <f t="shared" si="25"/>
        <v>2.5</v>
      </c>
      <c r="S64" s="2">
        <f t="shared" si="25"/>
        <v>4</v>
      </c>
      <c r="T64" s="2">
        <f t="shared" si="25"/>
        <v>3.5</v>
      </c>
      <c r="U64" s="2">
        <f t="shared" si="25"/>
        <v>2.5</v>
      </c>
      <c r="V64" s="2">
        <f t="shared" si="25"/>
        <v>2.5</v>
      </c>
      <c r="W64" s="2">
        <f t="shared" si="25"/>
        <v>2.5</v>
      </c>
      <c r="X64" s="2">
        <f t="shared" si="25"/>
        <v>3</v>
      </c>
      <c r="Y64" s="2">
        <f t="shared" si="25"/>
        <v>2</v>
      </c>
      <c r="Z64" s="2">
        <f t="shared" si="25"/>
        <v>1.5</v>
      </c>
      <c r="AA64" s="3"/>
      <c r="AB64" s="2">
        <f t="shared" ref="AB64:BC64" si="26">AVERAGE(AB18,AB23)</f>
        <v>1.5</v>
      </c>
      <c r="AC64" s="2">
        <f t="shared" si="26"/>
        <v>2</v>
      </c>
      <c r="AD64" s="2">
        <f t="shared" si="26"/>
        <v>1.5</v>
      </c>
      <c r="AE64" s="2">
        <f t="shared" si="26"/>
        <v>2.5</v>
      </c>
      <c r="AF64" s="2">
        <f t="shared" si="26"/>
        <v>4.5</v>
      </c>
      <c r="AG64" s="2">
        <f t="shared" si="26"/>
        <v>4.5</v>
      </c>
      <c r="AH64" s="2">
        <f t="shared" si="26"/>
        <v>4.5</v>
      </c>
      <c r="AI64" s="2">
        <f t="shared" si="26"/>
        <v>4</v>
      </c>
      <c r="AJ64" s="2">
        <f t="shared" si="26"/>
        <v>4.5</v>
      </c>
      <c r="AK64" s="2">
        <f t="shared" si="26"/>
        <v>3.5</v>
      </c>
      <c r="AL64" s="2">
        <f t="shared" si="26"/>
        <v>4</v>
      </c>
      <c r="AM64" s="2">
        <f t="shared" si="26"/>
        <v>4.5</v>
      </c>
      <c r="AN64" s="2">
        <f t="shared" si="26"/>
        <v>3.5</v>
      </c>
      <c r="AO64" s="2">
        <f t="shared" si="26"/>
        <v>5</v>
      </c>
      <c r="AP64" s="2">
        <f t="shared" si="26"/>
        <v>4</v>
      </c>
      <c r="AQ64" s="2">
        <f t="shared" si="26"/>
        <v>5</v>
      </c>
      <c r="AR64" s="2">
        <f t="shared" si="26"/>
        <v>4.5</v>
      </c>
      <c r="AS64" s="2">
        <f t="shared" si="26"/>
        <v>5</v>
      </c>
      <c r="AT64" s="2">
        <f t="shared" si="26"/>
        <v>4.5</v>
      </c>
      <c r="AU64" s="2">
        <f t="shared" si="26"/>
        <v>3</v>
      </c>
      <c r="AV64" s="2">
        <f t="shared" si="26"/>
        <v>4</v>
      </c>
      <c r="AW64" s="2">
        <f t="shared" si="26"/>
        <v>4</v>
      </c>
      <c r="AX64" s="2">
        <f t="shared" si="26"/>
        <v>4.5</v>
      </c>
      <c r="AY64" s="2">
        <f t="shared" si="26"/>
        <v>4</v>
      </c>
      <c r="AZ64" s="2">
        <f t="shared" si="26"/>
        <v>4.5</v>
      </c>
      <c r="BA64" s="2">
        <f t="shared" si="26"/>
        <v>4</v>
      </c>
      <c r="BB64" s="2">
        <f t="shared" si="26"/>
        <v>3.5</v>
      </c>
      <c r="BC64" s="2">
        <f t="shared" si="26"/>
        <v>2.5</v>
      </c>
      <c r="BD64" s="3"/>
      <c r="BE64" s="2">
        <f t="shared" ref="BE64:BG64" si="27">AVERAGE(BE18,BE23)</f>
        <v>3.5</v>
      </c>
      <c r="BF64" s="2">
        <f t="shared" si="27"/>
        <v>3.5</v>
      </c>
      <c r="BG64" s="2">
        <f t="shared" si="27"/>
        <v>2.5</v>
      </c>
      <c r="BH64" s="3"/>
      <c r="BI64" s="2">
        <f t="shared" ref="BI64:BI66" si="28">AVERAGE(BI18,BI23)</f>
        <v>2</v>
      </c>
      <c r="BJ64" s="3"/>
      <c r="BK64" s="2">
        <f t="shared" ref="BK64:BR64" si="29">AVERAGE(BK18,BK23)</f>
        <v>3.5</v>
      </c>
      <c r="BL64" s="2">
        <f t="shared" si="29"/>
        <v>1.5</v>
      </c>
      <c r="BM64" s="2">
        <f t="shared" si="29"/>
        <v>2.5</v>
      </c>
      <c r="BN64" s="2">
        <f t="shared" si="29"/>
        <v>2</v>
      </c>
      <c r="BO64" s="2">
        <f t="shared" si="29"/>
        <v>3.5</v>
      </c>
      <c r="BP64" s="2">
        <f t="shared" si="29"/>
        <v>3</v>
      </c>
      <c r="BQ64" s="2">
        <f t="shared" si="29"/>
        <v>4</v>
      </c>
      <c r="BR64" s="2">
        <f t="shared" si="29"/>
        <v>3</v>
      </c>
    </row>
    <row r="65" spans="1:70" ht="12.75">
      <c r="A65" s="7" t="s">
        <v>82</v>
      </c>
      <c r="B65" s="2">
        <f t="shared" ref="B65:Z65" si="30">AVERAGE(B19,B24)</f>
        <v>5</v>
      </c>
      <c r="C65" s="2">
        <f t="shared" si="30"/>
        <v>4</v>
      </c>
      <c r="D65" s="2">
        <f t="shared" si="30"/>
        <v>5</v>
      </c>
      <c r="E65" s="2">
        <f t="shared" si="30"/>
        <v>5</v>
      </c>
      <c r="F65" s="2">
        <f t="shared" si="30"/>
        <v>4</v>
      </c>
      <c r="G65" s="2">
        <f t="shared" si="30"/>
        <v>5</v>
      </c>
      <c r="H65" s="2">
        <f t="shared" si="30"/>
        <v>5</v>
      </c>
      <c r="I65" s="2">
        <f t="shared" si="30"/>
        <v>4.5</v>
      </c>
      <c r="J65" s="2">
        <f t="shared" si="30"/>
        <v>5</v>
      </c>
      <c r="K65" s="2">
        <f t="shared" si="30"/>
        <v>4.5</v>
      </c>
      <c r="L65" s="2">
        <f t="shared" si="30"/>
        <v>4</v>
      </c>
      <c r="M65" s="2">
        <f t="shared" si="30"/>
        <v>4</v>
      </c>
      <c r="N65" s="2">
        <f t="shared" si="30"/>
        <v>4</v>
      </c>
      <c r="O65" s="2">
        <f t="shared" si="30"/>
        <v>5</v>
      </c>
      <c r="P65" s="2">
        <f t="shared" si="30"/>
        <v>4.5</v>
      </c>
      <c r="Q65" s="2">
        <f t="shared" si="30"/>
        <v>5</v>
      </c>
      <c r="R65" s="2">
        <f t="shared" si="30"/>
        <v>5</v>
      </c>
      <c r="S65" s="2">
        <f t="shared" si="30"/>
        <v>5</v>
      </c>
      <c r="T65" s="2">
        <f t="shared" si="30"/>
        <v>3.5</v>
      </c>
      <c r="U65" s="2">
        <f t="shared" si="30"/>
        <v>3</v>
      </c>
      <c r="V65" s="2">
        <f t="shared" si="30"/>
        <v>5</v>
      </c>
      <c r="W65" s="2">
        <f t="shared" si="30"/>
        <v>4.5</v>
      </c>
      <c r="X65" s="2">
        <f t="shared" si="30"/>
        <v>3.5</v>
      </c>
      <c r="Y65" s="2">
        <f t="shared" si="30"/>
        <v>3.5</v>
      </c>
      <c r="Z65" s="2">
        <f t="shared" si="30"/>
        <v>2</v>
      </c>
      <c r="AA65" s="3"/>
      <c r="AB65" s="2">
        <f t="shared" ref="AB65:BC65" si="31">AVERAGE(AB19,AB24)</f>
        <v>5</v>
      </c>
      <c r="AC65" s="2">
        <f t="shared" si="31"/>
        <v>4.5</v>
      </c>
      <c r="AD65" s="2">
        <f t="shared" si="31"/>
        <v>3.5</v>
      </c>
      <c r="AE65" s="2">
        <f t="shared" si="31"/>
        <v>3.5</v>
      </c>
      <c r="AF65" s="2">
        <f t="shared" si="31"/>
        <v>5</v>
      </c>
      <c r="AG65" s="2">
        <f t="shared" si="31"/>
        <v>4</v>
      </c>
      <c r="AH65" s="2">
        <f t="shared" si="31"/>
        <v>4.5</v>
      </c>
      <c r="AI65" s="2">
        <f t="shared" si="31"/>
        <v>3.5</v>
      </c>
      <c r="AJ65" s="2">
        <f t="shared" si="31"/>
        <v>5</v>
      </c>
      <c r="AK65" s="2">
        <f t="shared" si="31"/>
        <v>3.5</v>
      </c>
      <c r="AL65" s="2">
        <f t="shared" si="31"/>
        <v>3.5</v>
      </c>
      <c r="AM65" s="2">
        <f t="shared" si="31"/>
        <v>5</v>
      </c>
      <c r="AN65" s="2">
        <f t="shared" si="31"/>
        <v>4.5</v>
      </c>
      <c r="AO65" s="2">
        <f t="shared" si="31"/>
        <v>5</v>
      </c>
      <c r="AP65" s="2">
        <f t="shared" si="31"/>
        <v>4</v>
      </c>
      <c r="AQ65" s="2">
        <f t="shared" si="31"/>
        <v>5</v>
      </c>
      <c r="AR65" s="2">
        <f t="shared" si="31"/>
        <v>5</v>
      </c>
      <c r="AS65" s="2">
        <f t="shared" si="31"/>
        <v>5</v>
      </c>
      <c r="AT65" s="2">
        <f t="shared" si="31"/>
        <v>4</v>
      </c>
      <c r="AU65" s="2">
        <f t="shared" si="31"/>
        <v>4.5</v>
      </c>
      <c r="AV65" s="2">
        <f t="shared" si="31"/>
        <v>3.5</v>
      </c>
      <c r="AW65" s="2">
        <f t="shared" si="31"/>
        <v>4.5</v>
      </c>
      <c r="AX65" s="2">
        <f t="shared" si="31"/>
        <v>5</v>
      </c>
      <c r="AY65" s="2">
        <f t="shared" si="31"/>
        <v>3.5</v>
      </c>
      <c r="AZ65" s="2">
        <f t="shared" si="31"/>
        <v>4.5</v>
      </c>
      <c r="BA65" s="2">
        <f t="shared" si="31"/>
        <v>5</v>
      </c>
      <c r="BB65" s="2">
        <f t="shared" si="31"/>
        <v>4.5</v>
      </c>
      <c r="BC65" s="2">
        <f t="shared" si="31"/>
        <v>4.5</v>
      </c>
      <c r="BD65" s="3"/>
      <c r="BE65" s="2">
        <f t="shared" ref="BE65:BG65" si="32">AVERAGE(BE19,BE24)</f>
        <v>3.5</v>
      </c>
      <c r="BF65" s="2">
        <f t="shared" si="32"/>
        <v>4.5</v>
      </c>
      <c r="BG65" s="2">
        <f t="shared" si="32"/>
        <v>2</v>
      </c>
      <c r="BH65" s="3"/>
      <c r="BI65" s="2">
        <f t="shared" si="28"/>
        <v>4.5</v>
      </c>
      <c r="BJ65" s="3"/>
      <c r="BK65" s="2">
        <f t="shared" ref="BK65:BR65" si="33">AVERAGE(BK19,BK24)</f>
        <v>4</v>
      </c>
      <c r="BL65" s="2">
        <f t="shared" si="33"/>
        <v>2</v>
      </c>
      <c r="BM65" s="2">
        <f t="shared" si="33"/>
        <v>3</v>
      </c>
      <c r="BN65" s="2">
        <f t="shared" si="33"/>
        <v>2</v>
      </c>
      <c r="BO65" s="2">
        <f t="shared" si="33"/>
        <v>3.5</v>
      </c>
      <c r="BP65" s="2">
        <f t="shared" si="33"/>
        <v>3.5</v>
      </c>
      <c r="BQ65" s="2">
        <f t="shared" si="33"/>
        <v>3.5</v>
      </c>
      <c r="BR65" s="2">
        <f t="shared" si="33"/>
        <v>3</v>
      </c>
    </row>
    <row r="66" spans="1:70" ht="12.75">
      <c r="A66" s="7" t="s">
        <v>83</v>
      </c>
      <c r="B66" s="2">
        <f t="shared" ref="B66:Z66" si="34">AVERAGE(B20,B25)</f>
        <v>4</v>
      </c>
      <c r="C66" s="2">
        <f t="shared" si="34"/>
        <v>4</v>
      </c>
      <c r="D66" s="2">
        <f t="shared" si="34"/>
        <v>4.5</v>
      </c>
      <c r="E66" s="2">
        <f t="shared" si="34"/>
        <v>4</v>
      </c>
      <c r="F66" s="2">
        <f t="shared" si="34"/>
        <v>4.5</v>
      </c>
      <c r="G66" s="2">
        <f t="shared" si="34"/>
        <v>5</v>
      </c>
      <c r="H66" s="2">
        <f t="shared" si="34"/>
        <v>5</v>
      </c>
      <c r="I66" s="2">
        <f t="shared" si="34"/>
        <v>4</v>
      </c>
      <c r="J66" s="2">
        <f t="shared" si="34"/>
        <v>5</v>
      </c>
      <c r="K66" s="2">
        <f t="shared" si="34"/>
        <v>4.5</v>
      </c>
      <c r="L66" s="2">
        <f t="shared" si="34"/>
        <v>4</v>
      </c>
      <c r="M66" s="2">
        <f t="shared" si="34"/>
        <v>4</v>
      </c>
      <c r="N66" s="2">
        <f t="shared" si="34"/>
        <v>4.5</v>
      </c>
      <c r="O66" s="2">
        <f t="shared" si="34"/>
        <v>4.5</v>
      </c>
      <c r="P66" s="2">
        <f t="shared" si="34"/>
        <v>3.5</v>
      </c>
      <c r="Q66" s="2">
        <f t="shared" si="34"/>
        <v>4</v>
      </c>
      <c r="R66" s="2">
        <f t="shared" si="34"/>
        <v>4.5</v>
      </c>
      <c r="S66" s="2">
        <f t="shared" si="34"/>
        <v>4.5</v>
      </c>
      <c r="T66" s="2">
        <f t="shared" si="34"/>
        <v>3</v>
      </c>
      <c r="U66" s="2">
        <f t="shared" si="34"/>
        <v>2.5</v>
      </c>
      <c r="V66" s="2">
        <f t="shared" si="34"/>
        <v>3.5</v>
      </c>
      <c r="W66" s="2">
        <f t="shared" si="34"/>
        <v>4</v>
      </c>
      <c r="X66" s="2">
        <f t="shared" si="34"/>
        <v>3.5</v>
      </c>
      <c r="Y66" s="2">
        <f t="shared" si="34"/>
        <v>2.5</v>
      </c>
      <c r="Z66" s="2">
        <f t="shared" si="34"/>
        <v>2</v>
      </c>
      <c r="AA66" s="3"/>
      <c r="AB66" s="2">
        <f t="shared" ref="AB66:BC66" si="35">AVERAGE(AB20,AB25)</f>
        <v>4.5</v>
      </c>
      <c r="AC66" s="2">
        <f t="shared" si="35"/>
        <v>4</v>
      </c>
      <c r="AD66" s="2">
        <f t="shared" si="35"/>
        <v>2.5</v>
      </c>
      <c r="AE66" s="2">
        <f t="shared" si="35"/>
        <v>3</v>
      </c>
      <c r="AF66" s="2">
        <f t="shared" si="35"/>
        <v>4.5</v>
      </c>
      <c r="AG66" s="2">
        <f t="shared" si="35"/>
        <v>3</v>
      </c>
      <c r="AH66" s="2">
        <f t="shared" si="35"/>
        <v>3</v>
      </c>
      <c r="AI66" s="2">
        <f t="shared" si="35"/>
        <v>3</v>
      </c>
      <c r="AJ66" s="2">
        <f t="shared" si="35"/>
        <v>5</v>
      </c>
      <c r="AK66" s="2">
        <f t="shared" si="35"/>
        <v>2.5</v>
      </c>
      <c r="AL66" s="2">
        <f t="shared" si="35"/>
        <v>4</v>
      </c>
      <c r="AM66" s="2">
        <f t="shared" si="35"/>
        <v>5</v>
      </c>
      <c r="AN66" s="2">
        <f t="shared" si="35"/>
        <v>3.5</v>
      </c>
      <c r="AO66" s="2">
        <f t="shared" si="35"/>
        <v>4</v>
      </c>
      <c r="AP66" s="2">
        <f t="shared" si="35"/>
        <v>3.5</v>
      </c>
      <c r="AQ66" s="2">
        <f t="shared" si="35"/>
        <v>5</v>
      </c>
      <c r="AR66" s="2">
        <f t="shared" si="35"/>
        <v>5</v>
      </c>
      <c r="AS66" s="2">
        <f t="shared" si="35"/>
        <v>4.5</v>
      </c>
      <c r="AT66" s="2">
        <f t="shared" si="35"/>
        <v>3</v>
      </c>
      <c r="AU66" s="2">
        <f t="shared" si="35"/>
        <v>3</v>
      </c>
      <c r="AV66" s="2">
        <f t="shared" si="35"/>
        <v>2</v>
      </c>
      <c r="AW66" s="2">
        <f t="shared" si="35"/>
        <v>3.5</v>
      </c>
      <c r="AX66" s="2">
        <f t="shared" si="35"/>
        <v>4.5</v>
      </c>
      <c r="AY66" s="2">
        <f t="shared" si="35"/>
        <v>2</v>
      </c>
      <c r="AZ66" s="2">
        <f t="shared" si="35"/>
        <v>4.5</v>
      </c>
      <c r="BA66" s="2">
        <f t="shared" si="35"/>
        <v>3.5</v>
      </c>
      <c r="BB66" s="2">
        <f t="shared" si="35"/>
        <v>4</v>
      </c>
      <c r="BC66" s="2">
        <f t="shared" si="35"/>
        <v>2</v>
      </c>
      <c r="BD66" s="3"/>
      <c r="BE66" s="2">
        <f t="shared" ref="BE66:BG66" si="36">AVERAGE(BE20,BE25)</f>
        <v>4</v>
      </c>
      <c r="BF66" s="2">
        <f t="shared" si="36"/>
        <v>4.5</v>
      </c>
      <c r="BG66" s="2">
        <f t="shared" si="36"/>
        <v>2.5</v>
      </c>
      <c r="BH66" s="3"/>
      <c r="BI66" s="2">
        <f t="shared" si="28"/>
        <v>3.5</v>
      </c>
      <c r="BJ66" s="3"/>
      <c r="BK66" s="2">
        <f t="shared" ref="BK66:BR66" si="37">AVERAGE(BK20,BK25)</f>
        <v>4</v>
      </c>
      <c r="BL66" s="2">
        <f t="shared" si="37"/>
        <v>1.5</v>
      </c>
      <c r="BM66" s="2">
        <f t="shared" si="37"/>
        <v>2.5</v>
      </c>
      <c r="BN66" s="2">
        <f t="shared" si="37"/>
        <v>1</v>
      </c>
      <c r="BO66" s="2">
        <f t="shared" si="37"/>
        <v>3.5</v>
      </c>
      <c r="BP66" s="2">
        <f t="shared" si="37"/>
        <v>2.5</v>
      </c>
      <c r="BQ66" s="2">
        <f t="shared" si="37"/>
        <v>3.5</v>
      </c>
      <c r="BR66" s="2">
        <f t="shared" si="37"/>
        <v>3</v>
      </c>
    </row>
    <row r="67" spans="1:70" ht="12.75">
      <c r="A67" s="2" t="s">
        <v>95</v>
      </c>
      <c r="B67" s="2">
        <f t="shared" ref="B67:Z67" si="38">AVERAGE(B64:B66)</f>
        <v>4.666666666666667</v>
      </c>
      <c r="C67" s="2">
        <f t="shared" si="38"/>
        <v>4.333333333333333</v>
      </c>
      <c r="D67" s="2">
        <f t="shared" si="38"/>
        <v>4.833333333333333</v>
      </c>
      <c r="E67" s="2">
        <f t="shared" si="38"/>
        <v>4.666666666666667</v>
      </c>
      <c r="F67" s="2">
        <f t="shared" si="38"/>
        <v>4.5</v>
      </c>
      <c r="G67" s="2">
        <f t="shared" si="38"/>
        <v>5</v>
      </c>
      <c r="H67" s="2">
        <f t="shared" si="38"/>
        <v>5</v>
      </c>
      <c r="I67" s="2">
        <f t="shared" si="38"/>
        <v>4.5</v>
      </c>
      <c r="J67" s="2">
        <f t="shared" si="38"/>
        <v>5</v>
      </c>
      <c r="K67" s="2">
        <f t="shared" si="38"/>
        <v>4.333333333333333</v>
      </c>
      <c r="L67" s="2">
        <f t="shared" si="38"/>
        <v>4.166666666666667</v>
      </c>
      <c r="M67" s="2">
        <f t="shared" si="38"/>
        <v>4.333333333333333</v>
      </c>
      <c r="N67" s="2">
        <f t="shared" si="38"/>
        <v>4.5</v>
      </c>
      <c r="O67" s="2">
        <f t="shared" si="38"/>
        <v>4.833333333333333</v>
      </c>
      <c r="P67" s="2">
        <f t="shared" si="38"/>
        <v>3.8333333333333335</v>
      </c>
      <c r="Q67" s="2">
        <f t="shared" si="38"/>
        <v>4.333333333333333</v>
      </c>
      <c r="R67" s="2">
        <f t="shared" si="38"/>
        <v>4</v>
      </c>
      <c r="S67" s="2">
        <f t="shared" si="38"/>
        <v>4.5</v>
      </c>
      <c r="T67" s="2">
        <f t="shared" si="38"/>
        <v>3.3333333333333335</v>
      </c>
      <c r="U67" s="2">
        <f t="shared" si="38"/>
        <v>2.6666666666666665</v>
      </c>
      <c r="V67" s="2">
        <f t="shared" si="38"/>
        <v>3.6666666666666665</v>
      </c>
      <c r="W67" s="2">
        <f t="shared" si="38"/>
        <v>3.6666666666666665</v>
      </c>
      <c r="X67" s="2">
        <f t="shared" si="38"/>
        <v>3.3333333333333335</v>
      </c>
      <c r="Y67" s="2">
        <f t="shared" si="38"/>
        <v>2.6666666666666665</v>
      </c>
      <c r="Z67" s="2">
        <f t="shared" si="38"/>
        <v>1.8333333333333333</v>
      </c>
      <c r="AB67" s="2">
        <f t="shared" ref="AB67:BC67" si="39">AVERAGE(AB64:AB66)</f>
        <v>3.6666666666666665</v>
      </c>
      <c r="AC67" s="2">
        <f t="shared" si="39"/>
        <v>3.5</v>
      </c>
      <c r="AD67" s="2">
        <f t="shared" si="39"/>
        <v>2.5</v>
      </c>
      <c r="AE67" s="2">
        <f t="shared" si="39"/>
        <v>3</v>
      </c>
      <c r="AF67" s="2">
        <f t="shared" si="39"/>
        <v>4.666666666666667</v>
      </c>
      <c r="AG67" s="2">
        <f t="shared" si="39"/>
        <v>3.8333333333333335</v>
      </c>
      <c r="AH67" s="2">
        <f t="shared" si="39"/>
        <v>4</v>
      </c>
      <c r="AI67" s="2">
        <f t="shared" si="39"/>
        <v>3.5</v>
      </c>
      <c r="AJ67" s="2">
        <f t="shared" si="39"/>
        <v>4.833333333333333</v>
      </c>
      <c r="AK67" s="2">
        <f t="shared" si="39"/>
        <v>3.1666666666666665</v>
      </c>
      <c r="AL67" s="2">
        <f t="shared" si="39"/>
        <v>3.8333333333333335</v>
      </c>
      <c r="AM67" s="2">
        <f t="shared" si="39"/>
        <v>4.833333333333333</v>
      </c>
      <c r="AN67" s="2">
        <f t="shared" si="39"/>
        <v>3.8333333333333335</v>
      </c>
      <c r="AO67" s="2">
        <f t="shared" si="39"/>
        <v>4.666666666666667</v>
      </c>
      <c r="AP67" s="2">
        <f t="shared" si="39"/>
        <v>3.8333333333333335</v>
      </c>
      <c r="AQ67" s="2">
        <f t="shared" si="39"/>
        <v>5</v>
      </c>
      <c r="AR67" s="2">
        <f t="shared" si="39"/>
        <v>4.833333333333333</v>
      </c>
      <c r="AS67" s="2">
        <f t="shared" si="39"/>
        <v>4.833333333333333</v>
      </c>
      <c r="AT67" s="2">
        <f t="shared" si="39"/>
        <v>3.8333333333333335</v>
      </c>
      <c r="AU67" s="2">
        <f t="shared" si="39"/>
        <v>3.5</v>
      </c>
      <c r="AV67" s="2">
        <f t="shared" si="39"/>
        <v>3.1666666666666665</v>
      </c>
      <c r="AW67" s="2">
        <f t="shared" si="39"/>
        <v>4</v>
      </c>
      <c r="AX67" s="2">
        <f t="shared" si="39"/>
        <v>4.666666666666667</v>
      </c>
      <c r="AY67" s="2">
        <f t="shared" si="39"/>
        <v>3.1666666666666665</v>
      </c>
      <c r="AZ67" s="2">
        <f t="shared" si="39"/>
        <v>4.5</v>
      </c>
      <c r="BA67" s="2">
        <f t="shared" si="39"/>
        <v>4.166666666666667</v>
      </c>
      <c r="BB67" s="2">
        <f t="shared" si="39"/>
        <v>4</v>
      </c>
      <c r="BC67" s="2">
        <f t="shared" si="39"/>
        <v>3</v>
      </c>
      <c r="BE67" s="2">
        <f t="shared" ref="BE67:BG67" si="40">AVERAGE(BE64:BE66)</f>
        <v>3.6666666666666665</v>
      </c>
      <c r="BF67" s="2">
        <f t="shared" si="40"/>
        <v>4.166666666666667</v>
      </c>
      <c r="BG67" s="2">
        <f t="shared" si="40"/>
        <v>2.3333333333333335</v>
      </c>
      <c r="BI67" s="2">
        <f>AVERAGE(BI64:BI66)</f>
        <v>3.3333333333333335</v>
      </c>
      <c r="BK67" s="2">
        <f t="shared" ref="BK67:BR67" si="41">AVERAGE(BK64:BK66)</f>
        <v>3.8333333333333335</v>
      </c>
      <c r="BL67" s="2">
        <f t="shared" si="41"/>
        <v>1.6666666666666667</v>
      </c>
      <c r="BM67" s="2">
        <f t="shared" si="41"/>
        <v>2.6666666666666665</v>
      </c>
      <c r="BN67" s="2">
        <f t="shared" si="41"/>
        <v>1.6666666666666667</v>
      </c>
      <c r="BO67" s="2">
        <f t="shared" si="41"/>
        <v>3.5</v>
      </c>
      <c r="BP67" s="2">
        <f t="shared" si="41"/>
        <v>3</v>
      </c>
      <c r="BQ67" s="2">
        <f t="shared" si="41"/>
        <v>3.6666666666666665</v>
      </c>
      <c r="BR67" s="2">
        <f t="shared" si="41"/>
        <v>3</v>
      </c>
    </row>
    <row r="68" spans="1:70" ht="12.75">
      <c r="A68" s="2" t="s">
        <v>96</v>
      </c>
      <c r="B68" s="2">
        <f t="shared" ref="B68:Z68" si="42">IF(B67&gt;4, 1, 0)</f>
        <v>1</v>
      </c>
      <c r="C68" s="2">
        <f t="shared" si="42"/>
        <v>1</v>
      </c>
      <c r="D68" s="2">
        <f t="shared" si="42"/>
        <v>1</v>
      </c>
      <c r="E68" s="2">
        <f t="shared" si="42"/>
        <v>1</v>
      </c>
      <c r="F68" s="2">
        <f t="shared" si="42"/>
        <v>1</v>
      </c>
      <c r="G68" s="2">
        <f t="shared" si="42"/>
        <v>1</v>
      </c>
      <c r="H68" s="2">
        <f t="shared" si="42"/>
        <v>1</v>
      </c>
      <c r="I68" s="2">
        <f t="shared" si="42"/>
        <v>1</v>
      </c>
      <c r="J68" s="2">
        <f t="shared" si="42"/>
        <v>1</v>
      </c>
      <c r="K68" s="2">
        <f t="shared" si="42"/>
        <v>1</v>
      </c>
      <c r="L68" s="2">
        <f t="shared" si="42"/>
        <v>1</v>
      </c>
      <c r="M68" s="2">
        <f t="shared" si="42"/>
        <v>1</v>
      </c>
      <c r="N68" s="2">
        <f t="shared" si="42"/>
        <v>1</v>
      </c>
      <c r="O68" s="2">
        <f t="shared" si="42"/>
        <v>1</v>
      </c>
      <c r="P68" s="2">
        <f t="shared" si="42"/>
        <v>0</v>
      </c>
      <c r="Q68" s="2">
        <f t="shared" si="42"/>
        <v>1</v>
      </c>
      <c r="R68" s="2">
        <f t="shared" si="42"/>
        <v>0</v>
      </c>
      <c r="S68" s="2">
        <f t="shared" si="42"/>
        <v>1</v>
      </c>
      <c r="T68" s="2">
        <f t="shared" si="42"/>
        <v>0</v>
      </c>
      <c r="U68" s="2">
        <f t="shared" si="42"/>
        <v>0</v>
      </c>
      <c r="V68" s="2">
        <f t="shared" si="42"/>
        <v>0</v>
      </c>
      <c r="W68" s="2">
        <f t="shared" si="42"/>
        <v>0</v>
      </c>
      <c r="X68" s="2">
        <f t="shared" si="42"/>
        <v>0</v>
      </c>
      <c r="Y68" s="2">
        <f t="shared" si="42"/>
        <v>0</v>
      </c>
      <c r="Z68" s="2">
        <f t="shared" si="42"/>
        <v>0</v>
      </c>
      <c r="AA68" s="2" t="s">
        <v>72</v>
      </c>
      <c r="AB68" s="2">
        <f t="shared" ref="AB68:BC68" si="43">IF(AB67&gt;4, 1, 0)</f>
        <v>0</v>
      </c>
      <c r="AC68" s="2">
        <f t="shared" si="43"/>
        <v>0</v>
      </c>
      <c r="AD68" s="2">
        <f t="shared" si="43"/>
        <v>0</v>
      </c>
      <c r="AE68" s="2">
        <f t="shared" si="43"/>
        <v>0</v>
      </c>
      <c r="AF68" s="2">
        <f t="shared" si="43"/>
        <v>1</v>
      </c>
      <c r="AG68" s="2">
        <f t="shared" si="43"/>
        <v>0</v>
      </c>
      <c r="AH68" s="2">
        <f t="shared" si="43"/>
        <v>0</v>
      </c>
      <c r="AI68" s="2">
        <f t="shared" si="43"/>
        <v>0</v>
      </c>
      <c r="AJ68" s="2">
        <f t="shared" si="43"/>
        <v>1</v>
      </c>
      <c r="AK68" s="2">
        <f t="shared" si="43"/>
        <v>0</v>
      </c>
      <c r="AL68" s="2">
        <f t="shared" si="43"/>
        <v>0</v>
      </c>
      <c r="AM68" s="2">
        <f t="shared" si="43"/>
        <v>1</v>
      </c>
      <c r="AN68" s="2">
        <f t="shared" si="43"/>
        <v>0</v>
      </c>
      <c r="AO68" s="2">
        <f t="shared" si="43"/>
        <v>1</v>
      </c>
      <c r="AP68" s="2">
        <f t="shared" si="43"/>
        <v>0</v>
      </c>
      <c r="AQ68" s="2">
        <f t="shared" si="43"/>
        <v>1</v>
      </c>
      <c r="AR68" s="2">
        <f t="shared" si="43"/>
        <v>1</v>
      </c>
      <c r="AS68" s="2">
        <f t="shared" si="43"/>
        <v>1</v>
      </c>
      <c r="AT68" s="2">
        <f t="shared" si="43"/>
        <v>0</v>
      </c>
      <c r="AU68" s="2">
        <f t="shared" si="43"/>
        <v>0</v>
      </c>
      <c r="AV68" s="2">
        <f t="shared" si="43"/>
        <v>0</v>
      </c>
      <c r="AW68" s="2">
        <f t="shared" si="43"/>
        <v>0</v>
      </c>
      <c r="AX68" s="2">
        <f t="shared" si="43"/>
        <v>1</v>
      </c>
      <c r="AY68" s="2">
        <f t="shared" si="43"/>
        <v>0</v>
      </c>
      <c r="AZ68" s="2">
        <f t="shared" si="43"/>
        <v>1</v>
      </c>
      <c r="BA68" s="2">
        <f t="shared" si="43"/>
        <v>1</v>
      </c>
      <c r="BB68" s="2">
        <f t="shared" si="43"/>
        <v>0</v>
      </c>
      <c r="BC68" s="2">
        <f t="shared" si="43"/>
        <v>0</v>
      </c>
      <c r="BE68" s="2">
        <f t="shared" ref="BE68:BG68" si="44">IF(BE67&gt;4, 1, 0)</f>
        <v>0</v>
      </c>
      <c r="BF68" s="2">
        <f t="shared" si="44"/>
        <v>1</v>
      </c>
      <c r="BG68" s="2">
        <f t="shared" si="44"/>
        <v>0</v>
      </c>
      <c r="BI68" s="2">
        <f>IF(BI67&gt;4, 1, 0)</f>
        <v>0</v>
      </c>
      <c r="BK68" s="2">
        <f t="shared" ref="BK68:BR68" si="45">IF(BK67&gt;4, 1, 0)</f>
        <v>0</v>
      </c>
      <c r="BL68" s="2">
        <f t="shared" si="45"/>
        <v>0</v>
      </c>
      <c r="BM68" s="2">
        <f t="shared" si="45"/>
        <v>0</v>
      </c>
      <c r="BN68" s="2">
        <f t="shared" si="45"/>
        <v>0</v>
      </c>
      <c r="BO68" s="2">
        <f t="shared" si="45"/>
        <v>0</v>
      </c>
      <c r="BP68" s="2">
        <f t="shared" si="45"/>
        <v>0</v>
      </c>
      <c r="BQ68" s="2">
        <f t="shared" si="45"/>
        <v>0</v>
      </c>
      <c r="BR68" s="2">
        <f t="shared" si="45"/>
        <v>0</v>
      </c>
    </row>
    <row r="69" spans="1:70" ht="12.75">
      <c r="A69" s="2" t="s">
        <v>97</v>
      </c>
      <c r="B69" s="17">
        <f t="shared" ref="B69:Z69" si="46">IF(B67&lt;2, 1, 0)</f>
        <v>0</v>
      </c>
      <c r="C69" s="17">
        <f t="shared" si="46"/>
        <v>0</v>
      </c>
      <c r="D69" s="17">
        <f t="shared" si="46"/>
        <v>0</v>
      </c>
      <c r="E69" s="17">
        <f t="shared" si="46"/>
        <v>0</v>
      </c>
      <c r="F69" s="17">
        <f t="shared" si="46"/>
        <v>0</v>
      </c>
      <c r="G69" s="17">
        <f t="shared" si="46"/>
        <v>0</v>
      </c>
      <c r="H69" s="17">
        <f t="shared" si="46"/>
        <v>0</v>
      </c>
      <c r="I69" s="17">
        <f t="shared" si="46"/>
        <v>0</v>
      </c>
      <c r="J69" s="17">
        <f t="shared" si="46"/>
        <v>0</v>
      </c>
      <c r="K69" s="17">
        <f t="shared" si="46"/>
        <v>0</v>
      </c>
      <c r="L69" s="17">
        <f t="shared" si="46"/>
        <v>0</v>
      </c>
      <c r="M69" s="17">
        <f t="shared" si="46"/>
        <v>0</v>
      </c>
      <c r="N69" s="17">
        <f t="shared" si="46"/>
        <v>0</v>
      </c>
      <c r="O69" s="17">
        <f t="shared" si="46"/>
        <v>0</v>
      </c>
      <c r="P69" s="17">
        <f t="shared" si="46"/>
        <v>0</v>
      </c>
      <c r="Q69" s="17">
        <f t="shared" si="46"/>
        <v>0</v>
      </c>
      <c r="R69" s="17">
        <f t="shared" si="46"/>
        <v>0</v>
      </c>
      <c r="S69" s="17">
        <f t="shared" si="46"/>
        <v>0</v>
      </c>
      <c r="T69" s="17">
        <f t="shared" si="46"/>
        <v>0</v>
      </c>
      <c r="U69" s="17">
        <f t="shared" si="46"/>
        <v>0</v>
      </c>
      <c r="V69" s="17">
        <f t="shared" si="46"/>
        <v>0</v>
      </c>
      <c r="W69" s="17">
        <f t="shared" si="46"/>
        <v>0</v>
      </c>
      <c r="X69" s="17">
        <f t="shared" si="46"/>
        <v>0</v>
      </c>
      <c r="Y69" s="17">
        <f t="shared" si="46"/>
        <v>0</v>
      </c>
      <c r="Z69" s="17">
        <f t="shared" si="46"/>
        <v>1</v>
      </c>
      <c r="AA69" s="17">
        <v>0</v>
      </c>
      <c r="AB69" s="17">
        <f t="shared" ref="AB69:BC69" si="47">IF(AB67&lt;2, 1, 0)</f>
        <v>0</v>
      </c>
      <c r="AC69" s="17">
        <f t="shared" si="47"/>
        <v>0</v>
      </c>
      <c r="AD69" s="17">
        <f t="shared" si="47"/>
        <v>0</v>
      </c>
      <c r="AE69" s="17">
        <f t="shared" si="47"/>
        <v>0</v>
      </c>
      <c r="AF69" s="17">
        <f t="shared" si="47"/>
        <v>0</v>
      </c>
      <c r="AG69" s="17">
        <f t="shared" si="47"/>
        <v>0</v>
      </c>
      <c r="AH69" s="17">
        <f t="shared" si="47"/>
        <v>0</v>
      </c>
      <c r="AI69" s="17">
        <f t="shared" si="47"/>
        <v>0</v>
      </c>
      <c r="AJ69" s="17">
        <f t="shared" si="47"/>
        <v>0</v>
      </c>
      <c r="AK69" s="17">
        <f t="shared" si="47"/>
        <v>0</v>
      </c>
      <c r="AL69" s="17">
        <f t="shared" si="47"/>
        <v>0</v>
      </c>
      <c r="AM69" s="17">
        <f t="shared" si="47"/>
        <v>0</v>
      </c>
      <c r="AN69" s="17">
        <f t="shared" si="47"/>
        <v>0</v>
      </c>
      <c r="AO69" s="17">
        <f t="shared" si="47"/>
        <v>0</v>
      </c>
      <c r="AP69" s="17">
        <f t="shared" si="47"/>
        <v>0</v>
      </c>
      <c r="AQ69" s="17">
        <f t="shared" si="47"/>
        <v>0</v>
      </c>
      <c r="AR69" s="17">
        <f t="shared" si="47"/>
        <v>0</v>
      </c>
      <c r="AS69" s="17">
        <f t="shared" si="47"/>
        <v>0</v>
      </c>
      <c r="AT69" s="17">
        <f t="shared" si="47"/>
        <v>0</v>
      </c>
      <c r="AU69" s="17">
        <f t="shared" si="47"/>
        <v>0</v>
      </c>
      <c r="AV69" s="17">
        <f t="shared" si="47"/>
        <v>0</v>
      </c>
      <c r="AW69" s="17">
        <f t="shared" si="47"/>
        <v>0</v>
      </c>
      <c r="AX69" s="17">
        <f t="shared" si="47"/>
        <v>0</v>
      </c>
      <c r="AY69" s="17">
        <f t="shared" si="47"/>
        <v>0</v>
      </c>
      <c r="AZ69" s="17">
        <f t="shared" si="47"/>
        <v>0</v>
      </c>
      <c r="BA69" s="17">
        <f t="shared" si="47"/>
        <v>0</v>
      </c>
      <c r="BB69" s="17">
        <f t="shared" si="47"/>
        <v>0</v>
      </c>
      <c r="BC69" s="17">
        <f t="shared" si="47"/>
        <v>0</v>
      </c>
      <c r="BD69" s="17">
        <v>0</v>
      </c>
      <c r="BE69" s="17">
        <f t="shared" ref="BE69:BG69" si="48">IF(BE67&lt;2, 1, 0)</f>
        <v>0</v>
      </c>
      <c r="BF69" s="17">
        <f t="shared" si="48"/>
        <v>0</v>
      </c>
      <c r="BG69" s="17">
        <f t="shared" si="48"/>
        <v>0</v>
      </c>
      <c r="BH69" s="17">
        <v>0</v>
      </c>
      <c r="BI69" s="17">
        <f>IF(BI67&lt;2, 1, 0)</f>
        <v>0</v>
      </c>
      <c r="BJ69" s="17">
        <v>0</v>
      </c>
      <c r="BK69" s="17">
        <f t="shared" ref="BK69:BR69" si="49">IF(BK67&lt;2, 1, 0)</f>
        <v>0</v>
      </c>
      <c r="BL69" s="17">
        <f t="shared" si="49"/>
        <v>1</v>
      </c>
      <c r="BM69" s="17">
        <f t="shared" si="49"/>
        <v>0</v>
      </c>
      <c r="BN69" s="17">
        <f t="shared" si="49"/>
        <v>1</v>
      </c>
      <c r="BO69" s="17">
        <f t="shared" si="49"/>
        <v>0</v>
      </c>
      <c r="BP69" s="17">
        <f t="shared" si="49"/>
        <v>0</v>
      </c>
      <c r="BQ69" s="17">
        <f t="shared" si="49"/>
        <v>0</v>
      </c>
      <c r="BR69" s="17">
        <f t="shared" si="49"/>
        <v>0</v>
      </c>
    </row>
    <row r="70" spans="1:70" ht="12.75">
      <c r="A70" s="2" t="s">
        <v>98</v>
      </c>
      <c r="B70" s="2">
        <f t="shared" ref="B70:B71" si="50">COUNTIF(B68:BR68,1)</f>
        <v>27</v>
      </c>
      <c r="BD70" s="3"/>
      <c r="BH70" s="3"/>
      <c r="BJ70" s="3"/>
    </row>
    <row r="71" spans="1:70" ht="12.75">
      <c r="A71" s="2" t="s">
        <v>99</v>
      </c>
      <c r="B71" s="17">
        <f t="shared" si="50"/>
        <v>3</v>
      </c>
      <c r="BD71" s="3"/>
      <c r="BH71" s="3"/>
      <c r="BJ71" s="3"/>
    </row>
    <row r="72" spans="1:70" ht="12.75">
      <c r="BD72" s="3"/>
      <c r="BH72" s="3"/>
      <c r="BJ72" s="3"/>
    </row>
    <row r="73" spans="1:70" ht="12.75">
      <c r="BD73" s="3"/>
      <c r="BH73" s="3"/>
      <c r="BJ73" s="3"/>
    </row>
    <row r="74" spans="1:70" ht="12.75">
      <c r="A74" s="2" t="s">
        <v>76</v>
      </c>
      <c r="D74" s="2" t="s">
        <v>77</v>
      </c>
      <c r="E74" s="2" t="s">
        <v>78</v>
      </c>
      <c r="F74" s="2" t="s">
        <v>79</v>
      </c>
      <c r="BD74" s="3"/>
      <c r="BH74" s="3"/>
      <c r="BJ74" s="3"/>
    </row>
    <row r="75" spans="1:70" ht="12.75">
      <c r="A75" s="2" t="s">
        <v>71</v>
      </c>
      <c r="B75" s="2">
        <f>SUM(B28:BR28)/64</f>
        <v>0.59375</v>
      </c>
      <c r="D75" s="2" t="s">
        <v>72</v>
      </c>
      <c r="K75" s="2"/>
      <c r="BD75" s="3"/>
      <c r="BH75" s="3"/>
      <c r="BJ75" s="3"/>
    </row>
    <row r="76" spans="1:70" ht="15">
      <c r="A76" s="1" t="s">
        <v>80</v>
      </c>
      <c r="B76" s="2">
        <f t="shared" ref="B76:B78" si="51">SUM(B29:BR29)/65</f>
        <v>0.92307692307692313</v>
      </c>
      <c r="D76" s="2">
        <v>0.87</v>
      </c>
      <c r="E76" s="2">
        <v>0</v>
      </c>
      <c r="F76" s="12">
        <v>0</v>
      </c>
      <c r="BD76" s="3"/>
      <c r="BH76" s="3"/>
      <c r="BJ76" s="3"/>
    </row>
    <row r="77" spans="1:70" ht="15">
      <c r="A77" s="1" t="s">
        <v>73</v>
      </c>
      <c r="B77" s="2">
        <f t="shared" si="51"/>
        <v>0.7384615384615385</v>
      </c>
      <c r="D77" s="2">
        <v>0.57999999999999996</v>
      </c>
      <c r="E77" s="13">
        <v>5.347222222222222E-2</v>
      </c>
      <c r="F77" s="14">
        <v>6.0000000000000001E-3</v>
      </c>
      <c r="BD77" s="3"/>
      <c r="BH77" s="3"/>
      <c r="BJ77" s="3"/>
    </row>
    <row r="78" spans="1:70" ht="12.75">
      <c r="A78" s="2" t="s">
        <v>1</v>
      </c>
      <c r="B78" s="2">
        <f t="shared" si="51"/>
        <v>0.52307692307692311</v>
      </c>
      <c r="D78" s="2">
        <v>0.34</v>
      </c>
      <c r="E78" s="13">
        <v>0.56319444444444444</v>
      </c>
      <c r="F78" s="12">
        <v>0.42</v>
      </c>
      <c r="BD78" s="3"/>
      <c r="BH78" s="3"/>
      <c r="BJ78" s="3"/>
    </row>
    <row r="79" spans="1:70" ht="12.75">
      <c r="M79" s="9"/>
    </row>
    <row r="80" spans="1:70" ht="12.75">
      <c r="A80" s="7" t="s">
        <v>81</v>
      </c>
      <c r="B80" s="2">
        <f t="shared" ref="B80:B82" si="52">AVERAGE(B64:BR64)</f>
        <v>3.7153846153846155</v>
      </c>
    </row>
    <row r="81" spans="1:11" ht="12.75">
      <c r="A81" s="7" t="s">
        <v>82</v>
      </c>
      <c r="B81" s="2">
        <f t="shared" si="52"/>
        <v>4.1538461538461542</v>
      </c>
    </row>
    <row r="82" spans="1:11" ht="12.75">
      <c r="A82" s="7" t="s">
        <v>83</v>
      </c>
      <c r="B82" s="2">
        <f t="shared" si="52"/>
        <v>3.6384615384615384</v>
      </c>
    </row>
    <row r="83" spans="1:11" ht="12.75"/>
    <row r="84" spans="1:11" ht="12.75"/>
    <row r="85" spans="1:11" ht="12.75">
      <c r="K85" s="2"/>
    </row>
    <row r="86" spans="1:11" ht="12.75">
      <c r="A86" s="24"/>
      <c r="B86" s="24"/>
      <c r="C86" s="24"/>
      <c r="D86" s="24"/>
      <c r="E86" s="24"/>
      <c r="F86" s="24"/>
      <c r="G86" s="24"/>
      <c r="H86" s="24"/>
    </row>
    <row r="87" spans="1:11" ht="12.75">
      <c r="A87" s="24"/>
      <c r="B87" s="25" t="s">
        <v>100</v>
      </c>
      <c r="C87" s="25" t="s">
        <v>101</v>
      </c>
      <c r="D87" s="24"/>
      <c r="E87" s="24"/>
      <c r="F87" s="24"/>
      <c r="G87" s="24"/>
      <c r="H87" s="24"/>
      <c r="I87" s="24"/>
    </row>
    <row r="88" spans="1:11" ht="12.75">
      <c r="A88" s="25" t="s">
        <v>102</v>
      </c>
      <c r="B88" s="25">
        <f>COUNTIF(B2:BR2,1)</f>
        <v>5</v>
      </c>
      <c r="C88" s="26">
        <f t="shared" ref="C88:C94" si="53">COUNTIF(B100:BR100,1)</f>
        <v>0</v>
      </c>
      <c r="D88" s="24"/>
      <c r="E88" s="24"/>
      <c r="F88" s="24"/>
      <c r="G88" s="24"/>
      <c r="H88" s="24"/>
      <c r="I88" s="24"/>
    </row>
    <row r="89" spans="1:11" ht="12.75">
      <c r="A89" s="25" t="s">
        <v>103</v>
      </c>
      <c r="B89" s="25">
        <f>COUNTIF(B2:BR2,2)</f>
        <v>4</v>
      </c>
      <c r="C89" s="26">
        <f t="shared" si="53"/>
        <v>1</v>
      </c>
      <c r="D89" s="24"/>
      <c r="E89" s="24"/>
      <c r="F89" s="24"/>
      <c r="G89" s="25" t="s">
        <v>100</v>
      </c>
      <c r="H89" s="24"/>
      <c r="I89" s="24"/>
    </row>
    <row r="90" spans="1:11" ht="12.75">
      <c r="A90" s="23" t="s">
        <v>104</v>
      </c>
      <c r="B90" s="25">
        <f>COUNTIF(B2:BR2,3)</f>
        <v>28</v>
      </c>
      <c r="C90" s="26">
        <f t="shared" si="53"/>
        <v>12</v>
      </c>
      <c r="D90" s="24"/>
      <c r="E90" s="24"/>
      <c r="F90" s="25" t="s">
        <v>102</v>
      </c>
      <c r="G90" s="25">
        <f>COUNTIF(B8:BR8,1)</f>
        <v>13</v>
      </c>
      <c r="H90" s="26"/>
      <c r="I90" s="24"/>
    </row>
    <row r="91" spans="1:11" ht="12.75">
      <c r="A91" s="23" t="s">
        <v>105</v>
      </c>
      <c r="B91" s="25">
        <f>COUNTIF(B2:BR2,4)</f>
        <v>18</v>
      </c>
      <c r="C91" s="26">
        <f t="shared" si="53"/>
        <v>9</v>
      </c>
      <c r="D91" s="24"/>
      <c r="E91" s="24"/>
      <c r="F91" s="25" t="s">
        <v>103</v>
      </c>
      <c r="G91" s="25">
        <f>COUNTIF(B8:BR8,2)</f>
        <v>6</v>
      </c>
      <c r="H91" s="26"/>
      <c r="I91" s="24"/>
    </row>
    <row r="92" spans="1:11" ht="25.5">
      <c r="A92" s="23" t="s">
        <v>106</v>
      </c>
      <c r="B92" s="25">
        <f>COUNTIF(B2:BR2,5)</f>
        <v>1</v>
      </c>
      <c r="C92" s="26">
        <f t="shared" si="53"/>
        <v>1</v>
      </c>
      <c r="D92" s="24"/>
      <c r="E92" s="24"/>
      <c r="F92" s="23" t="s">
        <v>104</v>
      </c>
      <c r="G92" s="25">
        <f>COUNTIF(B8:BR8,3)</f>
        <v>20</v>
      </c>
      <c r="H92" s="26"/>
      <c r="I92" s="24"/>
    </row>
    <row r="93" spans="1:11" ht="12.75">
      <c r="A93" s="23" t="s">
        <v>107</v>
      </c>
      <c r="B93" s="25">
        <f>COUNTIF(B2:BR2,6)</f>
        <v>7</v>
      </c>
      <c r="C93" s="26">
        <f t="shared" si="53"/>
        <v>3</v>
      </c>
      <c r="D93" s="24"/>
      <c r="E93" s="24"/>
      <c r="F93" s="23" t="s">
        <v>105</v>
      </c>
      <c r="G93" s="25">
        <f>COUNTIF(B8:BR8,4)</f>
        <v>14</v>
      </c>
      <c r="H93" s="26"/>
      <c r="I93" s="24"/>
    </row>
    <row r="94" spans="1:11" ht="25.5">
      <c r="A94" s="23" t="s">
        <v>108</v>
      </c>
      <c r="B94" s="25">
        <f>COUNTIF(B2:BR2,7)</f>
        <v>1</v>
      </c>
      <c r="C94" s="26">
        <f t="shared" si="53"/>
        <v>0</v>
      </c>
      <c r="D94" s="24"/>
      <c r="E94" s="24"/>
      <c r="F94" s="23" t="s">
        <v>106</v>
      </c>
      <c r="G94" s="25">
        <f>COUNTIF(B8:BR8,5)</f>
        <v>0</v>
      </c>
      <c r="H94" s="26"/>
      <c r="I94" s="24"/>
    </row>
    <row r="95" spans="1:11" ht="25.5">
      <c r="A95" s="25" t="s">
        <v>100</v>
      </c>
      <c r="B95" s="25">
        <f t="shared" ref="B95:C95" si="54">SUM(B88:B94)</f>
        <v>64</v>
      </c>
      <c r="C95" s="25">
        <f t="shared" si="54"/>
        <v>26</v>
      </c>
      <c r="D95" s="24"/>
      <c r="E95" s="24"/>
      <c r="F95" s="23" t="s">
        <v>107</v>
      </c>
      <c r="G95" s="25">
        <f>COUNTIF(B8:BR8,6)</f>
        <v>7</v>
      </c>
      <c r="H95" s="26"/>
      <c r="I95" s="24"/>
    </row>
    <row r="96" spans="1:11" ht="25.5">
      <c r="A96" s="24"/>
      <c r="B96" s="24"/>
      <c r="C96" s="24"/>
      <c r="D96" s="24"/>
      <c r="E96" s="24"/>
      <c r="F96" s="23" t="s">
        <v>108</v>
      </c>
      <c r="G96" s="25">
        <f>COUNTIF(B8:BR8,7)</f>
        <v>4</v>
      </c>
      <c r="H96" s="26"/>
      <c r="I96" s="24"/>
    </row>
    <row r="97" spans="1:70" ht="12.75">
      <c r="A97" s="24"/>
      <c r="B97" s="24"/>
      <c r="C97" s="24"/>
      <c r="D97" s="24"/>
      <c r="E97" s="24"/>
      <c r="F97" s="25" t="s">
        <v>100</v>
      </c>
      <c r="G97" s="25">
        <f>SUM(G90:G96)</f>
        <v>64</v>
      </c>
      <c r="H97" s="24"/>
      <c r="I97" s="24"/>
    </row>
    <row r="98" spans="1:70" ht="15.75" customHeight="1">
      <c r="A98" s="24"/>
      <c r="B98" s="24"/>
      <c r="C98" s="24"/>
      <c r="D98" s="24"/>
      <c r="E98" s="24"/>
      <c r="F98" s="24"/>
      <c r="G98" s="24"/>
      <c r="H98" s="24"/>
      <c r="I98" s="24"/>
    </row>
    <row r="100" spans="1:70" ht="12.75">
      <c r="A100" s="2" t="s">
        <v>109</v>
      </c>
      <c r="B100" s="2">
        <f t="shared" ref="B100:BR100" si="55">IF(AND(B2=1, B28=0), 1, 0)</f>
        <v>0</v>
      </c>
      <c r="C100" s="2">
        <f t="shared" si="55"/>
        <v>0</v>
      </c>
      <c r="D100" s="2">
        <f t="shared" si="55"/>
        <v>0</v>
      </c>
      <c r="E100" s="2">
        <f t="shared" si="55"/>
        <v>0</v>
      </c>
      <c r="F100" s="2">
        <f t="shared" si="55"/>
        <v>0</v>
      </c>
      <c r="G100" s="2">
        <f t="shared" si="55"/>
        <v>0</v>
      </c>
      <c r="H100" s="2">
        <f t="shared" si="55"/>
        <v>0</v>
      </c>
      <c r="I100" s="2">
        <f t="shared" si="55"/>
        <v>0</v>
      </c>
      <c r="J100" s="2">
        <f t="shared" si="55"/>
        <v>0</v>
      </c>
      <c r="K100" s="2">
        <f t="shared" si="55"/>
        <v>0</v>
      </c>
      <c r="L100" s="2">
        <f t="shared" si="55"/>
        <v>0</v>
      </c>
      <c r="M100" s="2">
        <f t="shared" si="55"/>
        <v>0</v>
      </c>
      <c r="N100" s="2">
        <f t="shared" si="55"/>
        <v>0</v>
      </c>
      <c r="O100" s="2">
        <f t="shared" si="55"/>
        <v>0</v>
      </c>
      <c r="P100" s="2">
        <f t="shared" si="55"/>
        <v>0</v>
      </c>
      <c r="Q100" s="2">
        <f t="shared" si="55"/>
        <v>0</v>
      </c>
      <c r="R100" s="2">
        <f t="shared" si="55"/>
        <v>0</v>
      </c>
      <c r="S100" s="2">
        <f t="shared" si="55"/>
        <v>0</v>
      </c>
      <c r="T100" s="2">
        <f t="shared" si="55"/>
        <v>0</v>
      </c>
      <c r="U100" s="2">
        <f t="shared" si="55"/>
        <v>0</v>
      </c>
      <c r="V100" s="2">
        <f t="shared" si="55"/>
        <v>0</v>
      </c>
      <c r="W100" s="2">
        <f t="shared" si="55"/>
        <v>0</v>
      </c>
      <c r="X100" s="2">
        <f t="shared" si="55"/>
        <v>0</v>
      </c>
      <c r="Y100" s="2">
        <f t="shared" si="55"/>
        <v>0</v>
      </c>
      <c r="Z100" s="2">
        <f t="shared" si="55"/>
        <v>0</v>
      </c>
      <c r="AA100" s="2">
        <f t="shared" si="55"/>
        <v>0</v>
      </c>
      <c r="AB100" s="2">
        <f t="shared" si="55"/>
        <v>0</v>
      </c>
      <c r="AC100" s="2">
        <f t="shared" si="55"/>
        <v>0</v>
      </c>
      <c r="AD100" s="2">
        <f t="shared" si="55"/>
        <v>0</v>
      </c>
      <c r="AE100" s="2">
        <f t="shared" si="55"/>
        <v>0</v>
      </c>
      <c r="AF100" s="2">
        <f t="shared" si="55"/>
        <v>0</v>
      </c>
      <c r="AG100" s="2">
        <f t="shared" si="55"/>
        <v>0</v>
      </c>
      <c r="AH100" s="2">
        <f t="shared" si="55"/>
        <v>0</v>
      </c>
      <c r="AI100" s="2">
        <f t="shared" si="55"/>
        <v>0</v>
      </c>
      <c r="AJ100" s="2">
        <f t="shared" si="55"/>
        <v>0</v>
      </c>
      <c r="AK100" s="2">
        <f t="shared" si="55"/>
        <v>0</v>
      </c>
      <c r="AL100" s="2">
        <f t="shared" si="55"/>
        <v>0</v>
      </c>
      <c r="AM100" s="2">
        <f t="shared" si="55"/>
        <v>0</v>
      </c>
      <c r="AN100" s="2">
        <f t="shared" si="55"/>
        <v>0</v>
      </c>
      <c r="AO100" s="2">
        <f t="shared" si="55"/>
        <v>0</v>
      </c>
      <c r="AP100" s="2">
        <f t="shared" si="55"/>
        <v>0</v>
      </c>
      <c r="AQ100" s="2">
        <f t="shared" si="55"/>
        <v>0</v>
      </c>
      <c r="AR100" s="2">
        <f t="shared" si="55"/>
        <v>0</v>
      </c>
      <c r="AS100" s="2">
        <f t="shared" si="55"/>
        <v>0</v>
      </c>
      <c r="AT100" s="2">
        <f t="shared" si="55"/>
        <v>0</v>
      </c>
      <c r="AU100" s="2">
        <f t="shared" si="55"/>
        <v>0</v>
      </c>
      <c r="AV100" s="2">
        <f t="shared" si="55"/>
        <v>0</v>
      </c>
      <c r="AW100" s="2">
        <f t="shared" si="55"/>
        <v>0</v>
      </c>
      <c r="AX100" s="2">
        <f t="shared" si="55"/>
        <v>0</v>
      </c>
      <c r="AY100" s="2">
        <f t="shared" si="55"/>
        <v>0</v>
      </c>
      <c r="AZ100" s="2">
        <f t="shared" si="55"/>
        <v>0</v>
      </c>
      <c r="BA100" s="2">
        <f t="shared" si="55"/>
        <v>0</v>
      </c>
      <c r="BB100" s="2">
        <f t="shared" si="55"/>
        <v>0</v>
      </c>
      <c r="BC100" s="2">
        <f t="shared" si="55"/>
        <v>0</v>
      </c>
      <c r="BD100" s="2">
        <f t="shared" si="55"/>
        <v>0</v>
      </c>
      <c r="BE100" s="2">
        <f t="shared" si="55"/>
        <v>0</v>
      </c>
      <c r="BF100" s="2">
        <f t="shared" si="55"/>
        <v>0</v>
      </c>
      <c r="BG100" s="2">
        <f t="shared" si="55"/>
        <v>0</v>
      </c>
      <c r="BH100" s="2">
        <f t="shared" si="55"/>
        <v>0</v>
      </c>
      <c r="BI100" s="2">
        <f t="shared" si="55"/>
        <v>0</v>
      </c>
      <c r="BJ100" s="2">
        <f t="shared" si="55"/>
        <v>0</v>
      </c>
      <c r="BK100" s="2">
        <f t="shared" si="55"/>
        <v>0</v>
      </c>
      <c r="BL100" s="2">
        <f t="shared" si="55"/>
        <v>0</v>
      </c>
      <c r="BM100" s="2">
        <f t="shared" si="55"/>
        <v>0</v>
      </c>
      <c r="BN100" s="2">
        <f t="shared" si="55"/>
        <v>0</v>
      </c>
      <c r="BO100" s="2">
        <f t="shared" si="55"/>
        <v>0</v>
      </c>
      <c r="BP100" s="2">
        <f t="shared" si="55"/>
        <v>0</v>
      </c>
      <c r="BQ100" s="2">
        <f t="shared" si="55"/>
        <v>0</v>
      </c>
      <c r="BR100" s="2">
        <f t="shared" si="55"/>
        <v>0</v>
      </c>
    </row>
    <row r="101" spans="1:70" ht="12.75">
      <c r="A101" s="2" t="s">
        <v>110</v>
      </c>
      <c r="B101" s="9">
        <f t="shared" ref="B101:BR101" si="56">IF(AND(B2=2, B28=0), 1, 0)</f>
        <v>0</v>
      </c>
      <c r="C101" s="9">
        <f t="shared" si="56"/>
        <v>0</v>
      </c>
      <c r="D101" s="9">
        <f t="shared" si="56"/>
        <v>0</v>
      </c>
      <c r="E101" s="9">
        <f t="shared" si="56"/>
        <v>0</v>
      </c>
      <c r="F101" s="9">
        <f t="shared" si="56"/>
        <v>0</v>
      </c>
      <c r="G101" s="9">
        <f t="shared" si="56"/>
        <v>0</v>
      </c>
      <c r="H101" s="9">
        <f t="shared" si="56"/>
        <v>0</v>
      </c>
      <c r="I101" s="9">
        <f t="shared" si="56"/>
        <v>0</v>
      </c>
      <c r="J101" s="9">
        <f t="shared" si="56"/>
        <v>0</v>
      </c>
      <c r="K101" s="9">
        <f t="shared" si="56"/>
        <v>0</v>
      </c>
      <c r="L101" s="9">
        <f t="shared" si="56"/>
        <v>0</v>
      </c>
      <c r="M101" s="9">
        <f t="shared" si="56"/>
        <v>0</v>
      </c>
      <c r="N101" s="9">
        <f t="shared" si="56"/>
        <v>0</v>
      </c>
      <c r="O101" s="9">
        <f t="shared" si="56"/>
        <v>0</v>
      </c>
      <c r="P101" s="9">
        <f t="shared" si="56"/>
        <v>0</v>
      </c>
      <c r="Q101" s="9">
        <f t="shared" si="56"/>
        <v>0</v>
      </c>
      <c r="R101" s="9">
        <f t="shared" si="56"/>
        <v>0</v>
      </c>
      <c r="S101" s="9">
        <f t="shared" si="56"/>
        <v>0</v>
      </c>
      <c r="T101" s="9">
        <f t="shared" si="56"/>
        <v>0</v>
      </c>
      <c r="U101" s="9">
        <f t="shared" si="56"/>
        <v>0</v>
      </c>
      <c r="V101" s="9">
        <f t="shared" si="56"/>
        <v>0</v>
      </c>
      <c r="W101" s="9">
        <f t="shared" si="56"/>
        <v>0</v>
      </c>
      <c r="X101" s="9">
        <f t="shared" si="56"/>
        <v>0</v>
      </c>
      <c r="Y101" s="9">
        <f t="shared" si="56"/>
        <v>0</v>
      </c>
      <c r="Z101" s="9">
        <f t="shared" si="56"/>
        <v>0</v>
      </c>
      <c r="AA101" s="9">
        <f t="shared" si="56"/>
        <v>0</v>
      </c>
      <c r="AB101" s="9">
        <f t="shared" si="56"/>
        <v>0</v>
      </c>
      <c r="AC101" s="9">
        <f t="shared" si="56"/>
        <v>0</v>
      </c>
      <c r="AD101" s="9">
        <f t="shared" si="56"/>
        <v>0</v>
      </c>
      <c r="AE101" s="9">
        <f t="shared" si="56"/>
        <v>0</v>
      </c>
      <c r="AF101" s="9">
        <f t="shared" si="56"/>
        <v>0</v>
      </c>
      <c r="AG101" s="9">
        <f t="shared" si="56"/>
        <v>0</v>
      </c>
      <c r="AH101" s="9">
        <f t="shared" si="56"/>
        <v>0</v>
      </c>
      <c r="AI101" s="9">
        <f t="shared" si="56"/>
        <v>0</v>
      </c>
      <c r="AJ101" s="9">
        <f t="shared" si="56"/>
        <v>0</v>
      </c>
      <c r="AK101" s="9">
        <f t="shared" si="56"/>
        <v>0</v>
      </c>
      <c r="AL101" s="9">
        <f t="shared" si="56"/>
        <v>0</v>
      </c>
      <c r="AM101" s="9">
        <f t="shared" si="56"/>
        <v>0</v>
      </c>
      <c r="AN101" s="9">
        <f t="shared" si="56"/>
        <v>0</v>
      </c>
      <c r="AO101" s="9">
        <f t="shared" si="56"/>
        <v>0</v>
      </c>
      <c r="AP101" s="9">
        <f t="shared" si="56"/>
        <v>0</v>
      </c>
      <c r="AQ101" s="9">
        <f t="shared" si="56"/>
        <v>0</v>
      </c>
      <c r="AR101" s="9">
        <f t="shared" si="56"/>
        <v>0</v>
      </c>
      <c r="AS101" s="9">
        <f t="shared" si="56"/>
        <v>0</v>
      </c>
      <c r="AT101" s="9">
        <f t="shared" si="56"/>
        <v>0</v>
      </c>
      <c r="AU101" s="9">
        <f t="shared" si="56"/>
        <v>0</v>
      </c>
      <c r="AV101" s="9">
        <f t="shared" si="56"/>
        <v>0</v>
      </c>
      <c r="AW101" s="9">
        <f t="shared" si="56"/>
        <v>0</v>
      </c>
      <c r="AX101" s="9">
        <f t="shared" si="56"/>
        <v>0</v>
      </c>
      <c r="AY101" s="9">
        <f t="shared" si="56"/>
        <v>0</v>
      </c>
      <c r="AZ101" s="9">
        <f t="shared" si="56"/>
        <v>1</v>
      </c>
      <c r="BA101" s="9">
        <f t="shared" si="56"/>
        <v>0</v>
      </c>
      <c r="BB101" s="9">
        <f t="shared" si="56"/>
        <v>0</v>
      </c>
      <c r="BC101" s="9">
        <f t="shared" si="56"/>
        <v>0</v>
      </c>
      <c r="BD101" s="9">
        <f t="shared" si="56"/>
        <v>0</v>
      </c>
      <c r="BE101" s="9">
        <f t="shared" si="56"/>
        <v>0</v>
      </c>
      <c r="BF101" s="9">
        <f t="shared" si="56"/>
        <v>0</v>
      </c>
      <c r="BG101" s="9">
        <f t="shared" si="56"/>
        <v>0</v>
      </c>
      <c r="BH101" s="9">
        <f t="shared" si="56"/>
        <v>0</v>
      </c>
      <c r="BI101" s="9">
        <f t="shared" si="56"/>
        <v>0</v>
      </c>
      <c r="BJ101" s="9">
        <f t="shared" si="56"/>
        <v>0</v>
      </c>
      <c r="BK101" s="9">
        <f t="shared" si="56"/>
        <v>0</v>
      </c>
      <c r="BL101" s="9">
        <f t="shared" si="56"/>
        <v>0</v>
      </c>
      <c r="BM101" s="9">
        <f t="shared" si="56"/>
        <v>0</v>
      </c>
      <c r="BN101" s="9">
        <f t="shared" si="56"/>
        <v>0</v>
      </c>
      <c r="BO101" s="9">
        <f t="shared" si="56"/>
        <v>0</v>
      </c>
      <c r="BP101" s="9">
        <f t="shared" si="56"/>
        <v>0</v>
      </c>
      <c r="BQ101" s="9">
        <f t="shared" si="56"/>
        <v>0</v>
      </c>
      <c r="BR101" s="9">
        <f t="shared" si="56"/>
        <v>0</v>
      </c>
    </row>
    <row r="102" spans="1:70" ht="12.75">
      <c r="A102" s="2" t="s">
        <v>111</v>
      </c>
      <c r="B102" s="9">
        <f t="shared" ref="B102:BR102" si="57">IF(AND(B2=3, B28=0), 1, 0)</f>
        <v>0</v>
      </c>
      <c r="C102" s="9">
        <f t="shared" si="57"/>
        <v>0</v>
      </c>
      <c r="D102" s="9">
        <f t="shared" si="57"/>
        <v>0</v>
      </c>
      <c r="E102" s="9">
        <f t="shared" si="57"/>
        <v>0</v>
      </c>
      <c r="F102" s="9">
        <f t="shared" si="57"/>
        <v>0</v>
      </c>
      <c r="G102" s="9">
        <f t="shared" si="57"/>
        <v>0</v>
      </c>
      <c r="H102" s="9">
        <f t="shared" si="57"/>
        <v>0</v>
      </c>
      <c r="I102" s="9">
        <f t="shared" si="57"/>
        <v>0</v>
      </c>
      <c r="J102" s="9">
        <f t="shared" si="57"/>
        <v>0</v>
      </c>
      <c r="K102" s="9">
        <f t="shared" si="57"/>
        <v>0</v>
      </c>
      <c r="L102" s="9">
        <f t="shared" si="57"/>
        <v>1</v>
      </c>
      <c r="M102" s="9">
        <f t="shared" si="57"/>
        <v>0</v>
      </c>
      <c r="N102" s="9">
        <f t="shared" si="57"/>
        <v>0</v>
      </c>
      <c r="O102" s="9">
        <f t="shared" si="57"/>
        <v>1</v>
      </c>
      <c r="P102" s="9">
        <f t="shared" si="57"/>
        <v>0</v>
      </c>
      <c r="Q102" s="9">
        <f t="shared" si="57"/>
        <v>0</v>
      </c>
      <c r="R102" s="9">
        <f t="shared" si="57"/>
        <v>0</v>
      </c>
      <c r="S102" s="9">
        <f t="shared" si="57"/>
        <v>0</v>
      </c>
      <c r="T102" s="9">
        <f t="shared" si="57"/>
        <v>0</v>
      </c>
      <c r="U102" s="9">
        <f t="shared" si="57"/>
        <v>1</v>
      </c>
      <c r="V102" s="9">
        <f t="shared" si="57"/>
        <v>0</v>
      </c>
      <c r="W102" s="9">
        <f t="shared" si="57"/>
        <v>0</v>
      </c>
      <c r="X102" s="9">
        <f t="shared" si="57"/>
        <v>0</v>
      </c>
      <c r="Y102" s="9">
        <f t="shared" si="57"/>
        <v>1</v>
      </c>
      <c r="Z102" s="9">
        <f t="shared" si="57"/>
        <v>1</v>
      </c>
      <c r="AA102" s="9">
        <f t="shared" si="57"/>
        <v>0</v>
      </c>
      <c r="AB102" s="9">
        <f t="shared" si="57"/>
        <v>0</v>
      </c>
      <c r="AC102" s="9">
        <f t="shared" si="57"/>
        <v>0</v>
      </c>
      <c r="AD102" s="9">
        <f t="shared" si="57"/>
        <v>0</v>
      </c>
      <c r="AE102" s="9">
        <f t="shared" si="57"/>
        <v>0</v>
      </c>
      <c r="AF102" s="9">
        <f t="shared" si="57"/>
        <v>0</v>
      </c>
      <c r="AG102" s="9">
        <f t="shared" si="57"/>
        <v>1</v>
      </c>
      <c r="AH102" s="9">
        <f t="shared" si="57"/>
        <v>0</v>
      </c>
      <c r="AI102" s="9">
        <f t="shared" si="57"/>
        <v>0</v>
      </c>
      <c r="AJ102" s="9">
        <f t="shared" si="57"/>
        <v>0</v>
      </c>
      <c r="AK102" s="9">
        <f t="shared" si="57"/>
        <v>0</v>
      </c>
      <c r="AL102" s="9">
        <f t="shared" si="57"/>
        <v>0</v>
      </c>
      <c r="AM102" s="9">
        <f t="shared" si="57"/>
        <v>0</v>
      </c>
      <c r="AN102" s="9">
        <f t="shared" si="57"/>
        <v>0</v>
      </c>
      <c r="AO102" s="9">
        <f t="shared" si="57"/>
        <v>0</v>
      </c>
      <c r="AP102" s="9">
        <f t="shared" si="57"/>
        <v>0</v>
      </c>
      <c r="AQ102" s="9">
        <f t="shared" si="57"/>
        <v>0</v>
      </c>
      <c r="AR102" s="9">
        <f t="shared" si="57"/>
        <v>0</v>
      </c>
      <c r="AS102" s="9">
        <f t="shared" si="57"/>
        <v>0</v>
      </c>
      <c r="AT102" s="9">
        <f t="shared" si="57"/>
        <v>0</v>
      </c>
      <c r="AU102" s="9">
        <f t="shared" si="57"/>
        <v>0</v>
      </c>
      <c r="AV102" s="9">
        <f t="shared" si="57"/>
        <v>1</v>
      </c>
      <c r="AW102" s="9">
        <f t="shared" si="57"/>
        <v>1</v>
      </c>
      <c r="AX102" s="9">
        <f t="shared" si="57"/>
        <v>1</v>
      </c>
      <c r="AY102" s="9">
        <f t="shared" si="57"/>
        <v>0</v>
      </c>
      <c r="AZ102" s="9">
        <f t="shared" si="57"/>
        <v>0</v>
      </c>
      <c r="BA102" s="9">
        <f t="shared" si="57"/>
        <v>0</v>
      </c>
      <c r="BB102" s="9">
        <f t="shared" si="57"/>
        <v>0</v>
      </c>
      <c r="BC102" s="9">
        <f t="shared" si="57"/>
        <v>0</v>
      </c>
      <c r="BD102" s="9">
        <f t="shared" si="57"/>
        <v>0</v>
      </c>
      <c r="BE102" s="9">
        <f t="shared" si="57"/>
        <v>0</v>
      </c>
      <c r="BF102" s="9">
        <f t="shared" si="57"/>
        <v>0</v>
      </c>
      <c r="BG102" s="9">
        <f t="shared" si="57"/>
        <v>1</v>
      </c>
      <c r="BH102" s="9">
        <f t="shared" si="57"/>
        <v>0</v>
      </c>
      <c r="BI102" s="9">
        <f t="shared" si="57"/>
        <v>1</v>
      </c>
      <c r="BJ102" s="9">
        <f t="shared" si="57"/>
        <v>0</v>
      </c>
      <c r="BK102" s="9">
        <f t="shared" si="57"/>
        <v>0</v>
      </c>
      <c r="BL102" s="9">
        <f t="shared" si="57"/>
        <v>0</v>
      </c>
      <c r="BM102" s="9">
        <f t="shared" si="57"/>
        <v>0</v>
      </c>
      <c r="BN102" s="9">
        <f t="shared" si="57"/>
        <v>0</v>
      </c>
      <c r="BO102" s="9">
        <f t="shared" si="57"/>
        <v>0</v>
      </c>
      <c r="BP102" s="9">
        <f t="shared" si="57"/>
        <v>1</v>
      </c>
      <c r="BQ102" s="9">
        <f t="shared" si="57"/>
        <v>0</v>
      </c>
      <c r="BR102" s="9">
        <f t="shared" si="57"/>
        <v>0</v>
      </c>
    </row>
    <row r="103" spans="1:70" ht="12.75">
      <c r="A103" s="2" t="s">
        <v>112</v>
      </c>
      <c r="B103" s="9">
        <f t="shared" ref="B103:BR103" si="58">IF(AND(B2=4, B28=0), 1, 0)</f>
        <v>0</v>
      </c>
      <c r="C103" s="9">
        <f t="shared" si="58"/>
        <v>0</v>
      </c>
      <c r="D103" s="9">
        <f t="shared" si="58"/>
        <v>0</v>
      </c>
      <c r="E103" s="9">
        <f t="shared" si="58"/>
        <v>0</v>
      </c>
      <c r="F103" s="9">
        <f t="shared" si="58"/>
        <v>0</v>
      </c>
      <c r="G103" s="9">
        <f t="shared" si="58"/>
        <v>0</v>
      </c>
      <c r="H103" s="9">
        <f t="shared" si="58"/>
        <v>0</v>
      </c>
      <c r="I103" s="9">
        <f t="shared" si="58"/>
        <v>0</v>
      </c>
      <c r="J103" s="9">
        <f t="shared" si="58"/>
        <v>1</v>
      </c>
      <c r="K103" s="9">
        <f t="shared" si="58"/>
        <v>0</v>
      </c>
      <c r="L103" s="9">
        <f t="shared" si="58"/>
        <v>0</v>
      </c>
      <c r="M103" s="9">
        <f t="shared" si="58"/>
        <v>0</v>
      </c>
      <c r="N103" s="9">
        <f t="shared" si="58"/>
        <v>0</v>
      </c>
      <c r="O103" s="9">
        <f t="shared" si="58"/>
        <v>0</v>
      </c>
      <c r="P103" s="9">
        <f t="shared" si="58"/>
        <v>0</v>
      </c>
      <c r="Q103" s="9">
        <f t="shared" si="58"/>
        <v>1</v>
      </c>
      <c r="R103" s="9">
        <f t="shared" si="58"/>
        <v>0</v>
      </c>
      <c r="S103" s="9">
        <f t="shared" si="58"/>
        <v>0</v>
      </c>
      <c r="T103" s="9">
        <f t="shared" si="58"/>
        <v>1</v>
      </c>
      <c r="U103" s="9">
        <f t="shared" si="58"/>
        <v>0</v>
      </c>
      <c r="V103" s="9">
        <f t="shared" si="58"/>
        <v>0</v>
      </c>
      <c r="W103" s="9">
        <f t="shared" si="58"/>
        <v>1</v>
      </c>
      <c r="X103" s="9">
        <f t="shared" si="58"/>
        <v>0</v>
      </c>
      <c r="Y103" s="9">
        <f t="shared" si="58"/>
        <v>0</v>
      </c>
      <c r="Z103" s="9">
        <f t="shared" si="58"/>
        <v>0</v>
      </c>
      <c r="AA103" s="9">
        <f t="shared" si="58"/>
        <v>0</v>
      </c>
      <c r="AB103" s="9">
        <f t="shared" si="58"/>
        <v>1</v>
      </c>
      <c r="AC103" s="9">
        <f t="shared" si="58"/>
        <v>0</v>
      </c>
      <c r="AD103" s="9">
        <f t="shared" si="58"/>
        <v>0</v>
      </c>
      <c r="AE103" s="9">
        <f t="shared" si="58"/>
        <v>0</v>
      </c>
      <c r="AF103" s="9">
        <f t="shared" si="58"/>
        <v>0</v>
      </c>
      <c r="AG103" s="9">
        <f t="shared" si="58"/>
        <v>0</v>
      </c>
      <c r="AH103" s="9">
        <f t="shared" si="58"/>
        <v>0</v>
      </c>
      <c r="AI103" s="9">
        <f t="shared" si="58"/>
        <v>0</v>
      </c>
      <c r="AJ103" s="9">
        <f t="shared" si="58"/>
        <v>0</v>
      </c>
      <c r="AK103" s="9">
        <f t="shared" si="58"/>
        <v>0</v>
      </c>
      <c r="AL103" s="9">
        <f t="shared" si="58"/>
        <v>0</v>
      </c>
      <c r="AM103" s="9">
        <f t="shared" si="58"/>
        <v>1</v>
      </c>
      <c r="AN103" s="9">
        <f t="shared" si="58"/>
        <v>0</v>
      </c>
      <c r="AO103" s="9">
        <f t="shared" si="58"/>
        <v>0</v>
      </c>
      <c r="AP103" s="9">
        <f t="shared" si="58"/>
        <v>0</v>
      </c>
      <c r="AQ103" s="9">
        <f t="shared" si="58"/>
        <v>0</v>
      </c>
      <c r="AR103" s="9">
        <f t="shared" si="58"/>
        <v>1</v>
      </c>
      <c r="AS103" s="9">
        <f t="shared" si="58"/>
        <v>0</v>
      </c>
      <c r="AT103" s="9">
        <f t="shared" si="58"/>
        <v>0</v>
      </c>
      <c r="AU103" s="9">
        <f t="shared" si="58"/>
        <v>0</v>
      </c>
      <c r="AV103" s="9">
        <f t="shared" si="58"/>
        <v>0</v>
      </c>
      <c r="AW103" s="9">
        <f t="shared" si="58"/>
        <v>0</v>
      </c>
      <c r="AX103" s="9">
        <f t="shared" si="58"/>
        <v>0</v>
      </c>
      <c r="AY103" s="9">
        <f t="shared" si="58"/>
        <v>0</v>
      </c>
      <c r="AZ103" s="9">
        <f t="shared" si="58"/>
        <v>0</v>
      </c>
      <c r="BA103" s="9">
        <f t="shared" si="58"/>
        <v>0</v>
      </c>
      <c r="BB103" s="9">
        <f t="shared" si="58"/>
        <v>0</v>
      </c>
      <c r="BC103" s="9">
        <f t="shared" si="58"/>
        <v>0</v>
      </c>
      <c r="BD103" s="9">
        <f t="shared" si="58"/>
        <v>0</v>
      </c>
      <c r="BE103" s="9">
        <f t="shared" si="58"/>
        <v>0</v>
      </c>
      <c r="BF103" s="9">
        <f t="shared" si="58"/>
        <v>0</v>
      </c>
      <c r="BG103" s="9">
        <f t="shared" si="58"/>
        <v>0</v>
      </c>
      <c r="BH103" s="9">
        <f t="shared" si="58"/>
        <v>0</v>
      </c>
      <c r="BI103" s="9">
        <f t="shared" si="58"/>
        <v>0</v>
      </c>
      <c r="BJ103" s="9">
        <f t="shared" si="58"/>
        <v>0</v>
      </c>
      <c r="BK103" s="9">
        <f t="shared" si="58"/>
        <v>1</v>
      </c>
      <c r="BL103" s="9">
        <f t="shared" si="58"/>
        <v>0</v>
      </c>
      <c r="BM103" s="9">
        <f t="shared" si="58"/>
        <v>0</v>
      </c>
      <c r="BN103" s="9">
        <f t="shared" si="58"/>
        <v>0</v>
      </c>
      <c r="BO103" s="9">
        <f t="shared" si="58"/>
        <v>0</v>
      </c>
      <c r="BP103" s="9">
        <f t="shared" si="58"/>
        <v>0</v>
      </c>
      <c r="BQ103" s="9">
        <f t="shared" si="58"/>
        <v>1</v>
      </c>
      <c r="BR103" s="9">
        <f t="shared" si="58"/>
        <v>0</v>
      </c>
    </row>
    <row r="104" spans="1:70" ht="12.75">
      <c r="A104" s="2" t="s">
        <v>113</v>
      </c>
      <c r="B104" s="9">
        <f t="shared" ref="B104:BR104" si="59">IF(AND(B2=5, B28=0), 1, 0)</f>
        <v>0</v>
      </c>
      <c r="C104" s="9">
        <f t="shared" si="59"/>
        <v>0</v>
      </c>
      <c r="D104" s="9">
        <f t="shared" si="59"/>
        <v>0</v>
      </c>
      <c r="E104" s="9">
        <f t="shared" si="59"/>
        <v>0</v>
      </c>
      <c r="F104" s="9">
        <f t="shared" si="59"/>
        <v>0</v>
      </c>
      <c r="G104" s="9">
        <f t="shared" si="59"/>
        <v>0</v>
      </c>
      <c r="H104" s="9">
        <f t="shared" si="59"/>
        <v>0</v>
      </c>
      <c r="I104" s="9">
        <f t="shared" si="59"/>
        <v>0</v>
      </c>
      <c r="J104" s="9">
        <f t="shared" si="59"/>
        <v>0</v>
      </c>
      <c r="K104" s="9">
        <f t="shared" si="59"/>
        <v>0</v>
      </c>
      <c r="L104" s="9">
        <f t="shared" si="59"/>
        <v>0</v>
      </c>
      <c r="M104" s="9">
        <f t="shared" si="59"/>
        <v>0</v>
      </c>
      <c r="N104" s="9">
        <f t="shared" si="59"/>
        <v>0</v>
      </c>
      <c r="O104" s="9">
        <f t="shared" si="59"/>
        <v>0</v>
      </c>
      <c r="P104" s="9">
        <f t="shared" si="59"/>
        <v>0</v>
      </c>
      <c r="Q104" s="9">
        <f t="shared" si="59"/>
        <v>0</v>
      </c>
      <c r="R104" s="9">
        <f t="shared" si="59"/>
        <v>0</v>
      </c>
      <c r="S104" s="9">
        <f t="shared" si="59"/>
        <v>0</v>
      </c>
      <c r="T104" s="9">
        <f t="shared" si="59"/>
        <v>0</v>
      </c>
      <c r="U104" s="9">
        <f t="shared" si="59"/>
        <v>0</v>
      </c>
      <c r="V104" s="9">
        <f t="shared" si="59"/>
        <v>0</v>
      </c>
      <c r="W104" s="9">
        <f t="shared" si="59"/>
        <v>0</v>
      </c>
      <c r="X104" s="9">
        <f t="shared" si="59"/>
        <v>0</v>
      </c>
      <c r="Y104" s="9">
        <f t="shared" si="59"/>
        <v>0</v>
      </c>
      <c r="Z104" s="9">
        <f t="shared" si="59"/>
        <v>0</v>
      </c>
      <c r="AA104" s="9">
        <f t="shared" si="59"/>
        <v>0</v>
      </c>
      <c r="AB104" s="9">
        <f t="shared" si="59"/>
        <v>0</v>
      </c>
      <c r="AC104" s="9">
        <f t="shared" si="59"/>
        <v>0</v>
      </c>
      <c r="AD104" s="9">
        <f t="shared" si="59"/>
        <v>0</v>
      </c>
      <c r="AE104" s="9">
        <f t="shared" si="59"/>
        <v>0</v>
      </c>
      <c r="AF104" s="9">
        <f t="shared" si="59"/>
        <v>0</v>
      </c>
      <c r="AG104" s="9">
        <f t="shared" si="59"/>
        <v>0</v>
      </c>
      <c r="AH104" s="9">
        <f t="shared" si="59"/>
        <v>0</v>
      </c>
      <c r="AI104" s="9">
        <f t="shared" si="59"/>
        <v>0</v>
      </c>
      <c r="AJ104" s="9">
        <f t="shared" si="59"/>
        <v>0</v>
      </c>
      <c r="AK104" s="9">
        <f t="shared" si="59"/>
        <v>0</v>
      </c>
      <c r="AL104" s="9">
        <f t="shared" si="59"/>
        <v>0</v>
      </c>
      <c r="AM104" s="9">
        <f t="shared" si="59"/>
        <v>0</v>
      </c>
      <c r="AN104" s="9">
        <f t="shared" si="59"/>
        <v>0</v>
      </c>
      <c r="AO104" s="9">
        <f t="shared" si="59"/>
        <v>0</v>
      </c>
      <c r="AP104" s="9">
        <f t="shared" si="59"/>
        <v>0</v>
      </c>
      <c r="AQ104" s="9">
        <f t="shared" si="59"/>
        <v>0</v>
      </c>
      <c r="AR104" s="9">
        <f t="shared" si="59"/>
        <v>0</v>
      </c>
      <c r="AS104" s="9">
        <f t="shared" si="59"/>
        <v>0</v>
      </c>
      <c r="AT104" s="9">
        <f t="shared" si="59"/>
        <v>1</v>
      </c>
      <c r="AU104" s="9">
        <f t="shared" si="59"/>
        <v>0</v>
      </c>
      <c r="AV104" s="9">
        <f t="shared" si="59"/>
        <v>0</v>
      </c>
      <c r="AW104" s="9">
        <f t="shared" si="59"/>
        <v>0</v>
      </c>
      <c r="AX104" s="9">
        <f t="shared" si="59"/>
        <v>0</v>
      </c>
      <c r="AY104" s="9">
        <f t="shared" si="59"/>
        <v>0</v>
      </c>
      <c r="AZ104" s="9">
        <f t="shared" si="59"/>
        <v>0</v>
      </c>
      <c r="BA104" s="9">
        <f t="shared" si="59"/>
        <v>0</v>
      </c>
      <c r="BB104" s="9">
        <f t="shared" si="59"/>
        <v>0</v>
      </c>
      <c r="BC104" s="9">
        <f t="shared" si="59"/>
        <v>0</v>
      </c>
      <c r="BD104" s="9">
        <f t="shared" si="59"/>
        <v>0</v>
      </c>
      <c r="BE104" s="9">
        <f t="shared" si="59"/>
        <v>0</v>
      </c>
      <c r="BF104" s="9">
        <f t="shared" si="59"/>
        <v>0</v>
      </c>
      <c r="BG104" s="9">
        <f t="shared" si="59"/>
        <v>0</v>
      </c>
      <c r="BH104" s="9">
        <f t="shared" si="59"/>
        <v>0</v>
      </c>
      <c r="BI104" s="9">
        <f t="shared" si="59"/>
        <v>0</v>
      </c>
      <c r="BJ104" s="9">
        <f t="shared" si="59"/>
        <v>0</v>
      </c>
      <c r="BK104" s="9">
        <f t="shared" si="59"/>
        <v>0</v>
      </c>
      <c r="BL104" s="9">
        <f t="shared" si="59"/>
        <v>0</v>
      </c>
      <c r="BM104" s="9">
        <f t="shared" si="59"/>
        <v>0</v>
      </c>
      <c r="BN104" s="9">
        <f t="shared" si="59"/>
        <v>0</v>
      </c>
      <c r="BO104" s="9">
        <f t="shared" si="59"/>
        <v>0</v>
      </c>
      <c r="BP104" s="9">
        <f t="shared" si="59"/>
        <v>0</v>
      </c>
      <c r="BQ104" s="9">
        <f t="shared" si="59"/>
        <v>0</v>
      </c>
      <c r="BR104" s="9">
        <f t="shared" si="59"/>
        <v>0</v>
      </c>
    </row>
    <row r="105" spans="1:70" ht="12.75">
      <c r="A105" s="2" t="s">
        <v>114</v>
      </c>
      <c r="B105" s="9">
        <f t="shared" ref="B105:BR105" si="60">IF(AND(B2=6, B28=0), 1, 0)</f>
        <v>0</v>
      </c>
      <c r="C105" s="9">
        <f t="shared" si="60"/>
        <v>0</v>
      </c>
      <c r="D105" s="9">
        <f t="shared" si="60"/>
        <v>0</v>
      </c>
      <c r="E105" s="9">
        <f t="shared" si="60"/>
        <v>0</v>
      </c>
      <c r="F105" s="9">
        <f t="shared" si="60"/>
        <v>0</v>
      </c>
      <c r="G105" s="9">
        <f t="shared" si="60"/>
        <v>0</v>
      </c>
      <c r="H105" s="9">
        <f t="shared" si="60"/>
        <v>0</v>
      </c>
      <c r="I105" s="9">
        <f t="shared" si="60"/>
        <v>0</v>
      </c>
      <c r="J105" s="9">
        <f t="shared" si="60"/>
        <v>0</v>
      </c>
      <c r="K105" s="9">
        <f t="shared" si="60"/>
        <v>0</v>
      </c>
      <c r="L105" s="9">
        <f t="shared" si="60"/>
        <v>0</v>
      </c>
      <c r="M105" s="9">
        <f t="shared" si="60"/>
        <v>0</v>
      </c>
      <c r="N105" s="9">
        <f t="shared" si="60"/>
        <v>0</v>
      </c>
      <c r="O105" s="9">
        <f t="shared" si="60"/>
        <v>0</v>
      </c>
      <c r="P105" s="9">
        <f t="shared" si="60"/>
        <v>1</v>
      </c>
      <c r="Q105" s="9">
        <f t="shared" si="60"/>
        <v>0</v>
      </c>
      <c r="R105" s="9">
        <f t="shared" si="60"/>
        <v>0</v>
      </c>
      <c r="S105" s="9">
        <f t="shared" si="60"/>
        <v>0</v>
      </c>
      <c r="T105" s="9">
        <f t="shared" si="60"/>
        <v>0</v>
      </c>
      <c r="U105" s="9">
        <f t="shared" si="60"/>
        <v>0</v>
      </c>
      <c r="V105" s="9">
        <f t="shared" si="60"/>
        <v>1</v>
      </c>
      <c r="W105" s="9">
        <f t="shared" si="60"/>
        <v>0</v>
      </c>
      <c r="X105" s="9">
        <f t="shared" si="60"/>
        <v>0</v>
      </c>
      <c r="Y105" s="9">
        <f t="shared" si="60"/>
        <v>0</v>
      </c>
      <c r="Z105" s="9">
        <f t="shared" si="60"/>
        <v>0</v>
      </c>
      <c r="AA105" s="9">
        <f t="shared" si="60"/>
        <v>0</v>
      </c>
      <c r="AB105" s="9">
        <f t="shared" si="60"/>
        <v>0</v>
      </c>
      <c r="AC105" s="9">
        <f t="shared" si="60"/>
        <v>0</v>
      </c>
      <c r="AD105" s="9">
        <f t="shared" si="60"/>
        <v>0</v>
      </c>
      <c r="AE105" s="9">
        <f t="shared" si="60"/>
        <v>0</v>
      </c>
      <c r="AF105" s="9">
        <f t="shared" si="60"/>
        <v>0</v>
      </c>
      <c r="AG105" s="9">
        <f t="shared" si="60"/>
        <v>0</v>
      </c>
      <c r="AH105" s="9">
        <f t="shared" si="60"/>
        <v>0</v>
      </c>
      <c r="AI105" s="9">
        <f t="shared" si="60"/>
        <v>0</v>
      </c>
      <c r="AJ105" s="9">
        <f t="shared" si="60"/>
        <v>0</v>
      </c>
      <c r="AK105" s="9">
        <f t="shared" si="60"/>
        <v>0</v>
      </c>
      <c r="AL105" s="9">
        <f t="shared" si="60"/>
        <v>0</v>
      </c>
      <c r="AM105" s="9">
        <f t="shared" si="60"/>
        <v>0</v>
      </c>
      <c r="AN105" s="9">
        <f t="shared" si="60"/>
        <v>0</v>
      </c>
      <c r="AO105" s="9">
        <f t="shared" si="60"/>
        <v>1</v>
      </c>
      <c r="AP105" s="9">
        <f t="shared" si="60"/>
        <v>0</v>
      </c>
      <c r="AQ105" s="9">
        <f t="shared" si="60"/>
        <v>0</v>
      </c>
      <c r="AR105" s="9">
        <f t="shared" si="60"/>
        <v>0</v>
      </c>
      <c r="AS105" s="9">
        <f t="shared" si="60"/>
        <v>0</v>
      </c>
      <c r="AT105" s="9">
        <f t="shared" si="60"/>
        <v>0</v>
      </c>
      <c r="AU105" s="9">
        <f t="shared" si="60"/>
        <v>0</v>
      </c>
      <c r="AV105" s="9">
        <f t="shared" si="60"/>
        <v>0</v>
      </c>
      <c r="AW105" s="9">
        <f t="shared" si="60"/>
        <v>0</v>
      </c>
      <c r="AX105" s="9">
        <f t="shared" si="60"/>
        <v>0</v>
      </c>
      <c r="AY105" s="9">
        <f t="shared" si="60"/>
        <v>0</v>
      </c>
      <c r="AZ105" s="9">
        <f t="shared" si="60"/>
        <v>0</v>
      </c>
      <c r="BA105" s="9">
        <f t="shared" si="60"/>
        <v>0</v>
      </c>
      <c r="BB105" s="9">
        <f t="shared" si="60"/>
        <v>0</v>
      </c>
      <c r="BC105" s="9">
        <f t="shared" si="60"/>
        <v>0</v>
      </c>
      <c r="BD105" s="9">
        <f t="shared" si="60"/>
        <v>0</v>
      </c>
      <c r="BE105" s="9">
        <f t="shared" si="60"/>
        <v>0</v>
      </c>
      <c r="BF105" s="9">
        <f t="shared" si="60"/>
        <v>0</v>
      </c>
      <c r="BG105" s="9">
        <f t="shared" si="60"/>
        <v>0</v>
      </c>
      <c r="BH105" s="9">
        <f t="shared" si="60"/>
        <v>0</v>
      </c>
      <c r="BI105" s="9">
        <f t="shared" si="60"/>
        <v>0</v>
      </c>
      <c r="BJ105" s="9">
        <f t="shared" si="60"/>
        <v>0</v>
      </c>
      <c r="BK105" s="9">
        <f t="shared" si="60"/>
        <v>0</v>
      </c>
      <c r="BL105" s="9">
        <f t="shared" si="60"/>
        <v>0</v>
      </c>
      <c r="BM105" s="9">
        <f t="shared" si="60"/>
        <v>0</v>
      </c>
      <c r="BN105" s="9">
        <f t="shared" si="60"/>
        <v>0</v>
      </c>
      <c r="BO105" s="9">
        <f t="shared" si="60"/>
        <v>0</v>
      </c>
      <c r="BP105" s="9">
        <f t="shared" si="60"/>
        <v>0</v>
      </c>
      <c r="BQ105" s="9">
        <f t="shared" si="60"/>
        <v>0</v>
      </c>
      <c r="BR105" s="9">
        <f t="shared" si="60"/>
        <v>0</v>
      </c>
    </row>
    <row r="106" spans="1:70" ht="12.75">
      <c r="A106" s="16" t="s">
        <v>115</v>
      </c>
      <c r="B106" s="9">
        <f t="shared" ref="B106:BR106" si="61">IF(AND(B2=7, B28=0), 1, 0)</f>
        <v>0</v>
      </c>
      <c r="C106" s="9">
        <f t="shared" si="61"/>
        <v>0</v>
      </c>
      <c r="D106" s="9">
        <f t="shared" si="61"/>
        <v>0</v>
      </c>
      <c r="E106" s="9">
        <f t="shared" si="61"/>
        <v>0</v>
      </c>
      <c r="F106" s="9">
        <f t="shared" si="61"/>
        <v>0</v>
      </c>
      <c r="G106" s="9">
        <f t="shared" si="61"/>
        <v>0</v>
      </c>
      <c r="H106" s="9">
        <f t="shared" si="61"/>
        <v>0</v>
      </c>
      <c r="I106" s="9">
        <f t="shared" si="61"/>
        <v>0</v>
      </c>
      <c r="J106" s="9">
        <f t="shared" si="61"/>
        <v>0</v>
      </c>
      <c r="K106" s="9">
        <f t="shared" si="61"/>
        <v>0</v>
      </c>
      <c r="L106" s="9">
        <f t="shared" si="61"/>
        <v>0</v>
      </c>
      <c r="M106" s="9">
        <f t="shared" si="61"/>
        <v>0</v>
      </c>
      <c r="N106" s="9">
        <f t="shared" si="61"/>
        <v>0</v>
      </c>
      <c r="O106" s="9">
        <f t="shared" si="61"/>
        <v>0</v>
      </c>
      <c r="P106" s="9">
        <f t="shared" si="61"/>
        <v>0</v>
      </c>
      <c r="Q106" s="9">
        <f t="shared" si="61"/>
        <v>0</v>
      </c>
      <c r="R106" s="9">
        <f t="shared" si="61"/>
        <v>0</v>
      </c>
      <c r="S106" s="9">
        <f t="shared" si="61"/>
        <v>0</v>
      </c>
      <c r="T106" s="9">
        <f t="shared" si="61"/>
        <v>0</v>
      </c>
      <c r="U106" s="9">
        <f t="shared" si="61"/>
        <v>0</v>
      </c>
      <c r="V106" s="9">
        <f t="shared" si="61"/>
        <v>0</v>
      </c>
      <c r="W106" s="9">
        <f t="shared" si="61"/>
        <v>0</v>
      </c>
      <c r="X106" s="9">
        <f t="shared" si="61"/>
        <v>0</v>
      </c>
      <c r="Y106" s="9">
        <f t="shared" si="61"/>
        <v>0</v>
      </c>
      <c r="Z106" s="9">
        <f t="shared" si="61"/>
        <v>0</v>
      </c>
      <c r="AA106" s="9">
        <f t="shared" si="61"/>
        <v>0</v>
      </c>
      <c r="AB106" s="9">
        <f t="shared" si="61"/>
        <v>0</v>
      </c>
      <c r="AC106" s="9">
        <f t="shared" si="61"/>
        <v>0</v>
      </c>
      <c r="AD106" s="9">
        <f t="shared" si="61"/>
        <v>0</v>
      </c>
      <c r="AE106" s="9">
        <f t="shared" si="61"/>
        <v>0</v>
      </c>
      <c r="AF106" s="9">
        <f t="shared" si="61"/>
        <v>0</v>
      </c>
      <c r="AG106" s="9">
        <f t="shared" si="61"/>
        <v>0</v>
      </c>
      <c r="AH106" s="9">
        <f t="shared" si="61"/>
        <v>0</v>
      </c>
      <c r="AI106" s="9">
        <f t="shared" si="61"/>
        <v>0</v>
      </c>
      <c r="AJ106" s="9">
        <f t="shared" si="61"/>
        <v>0</v>
      </c>
      <c r="AK106" s="9">
        <f t="shared" si="61"/>
        <v>0</v>
      </c>
      <c r="AL106" s="9">
        <f t="shared" si="61"/>
        <v>0</v>
      </c>
      <c r="AM106" s="9">
        <f t="shared" si="61"/>
        <v>0</v>
      </c>
      <c r="AN106" s="9">
        <f t="shared" si="61"/>
        <v>0</v>
      </c>
      <c r="AO106" s="9">
        <f t="shared" si="61"/>
        <v>0</v>
      </c>
      <c r="AP106" s="9">
        <f t="shared" si="61"/>
        <v>0</v>
      </c>
      <c r="AQ106" s="9">
        <f t="shared" si="61"/>
        <v>0</v>
      </c>
      <c r="AR106" s="9">
        <f t="shared" si="61"/>
        <v>0</v>
      </c>
      <c r="AS106" s="9">
        <f t="shared" si="61"/>
        <v>0</v>
      </c>
      <c r="AT106" s="9">
        <f t="shared" si="61"/>
        <v>0</v>
      </c>
      <c r="AU106" s="9">
        <f t="shared" si="61"/>
        <v>0</v>
      </c>
      <c r="AV106" s="9">
        <f t="shared" si="61"/>
        <v>0</v>
      </c>
      <c r="AW106" s="9">
        <f t="shared" si="61"/>
        <v>0</v>
      </c>
      <c r="AX106" s="9">
        <f t="shared" si="61"/>
        <v>0</v>
      </c>
      <c r="AY106" s="9">
        <f t="shared" si="61"/>
        <v>0</v>
      </c>
      <c r="AZ106" s="9">
        <f t="shared" si="61"/>
        <v>0</v>
      </c>
      <c r="BA106" s="9">
        <f t="shared" si="61"/>
        <v>0</v>
      </c>
      <c r="BB106" s="9">
        <f t="shared" si="61"/>
        <v>0</v>
      </c>
      <c r="BC106" s="9">
        <f t="shared" si="61"/>
        <v>0</v>
      </c>
      <c r="BD106" s="9">
        <f t="shared" si="61"/>
        <v>0</v>
      </c>
      <c r="BE106" s="9">
        <f t="shared" si="61"/>
        <v>0</v>
      </c>
      <c r="BF106" s="9">
        <f t="shared" si="61"/>
        <v>0</v>
      </c>
      <c r="BG106" s="9">
        <f t="shared" si="61"/>
        <v>0</v>
      </c>
      <c r="BH106" s="9">
        <f t="shared" si="61"/>
        <v>0</v>
      </c>
      <c r="BI106" s="9">
        <f t="shared" si="61"/>
        <v>0</v>
      </c>
      <c r="BJ106" s="9">
        <f t="shared" si="61"/>
        <v>0</v>
      </c>
      <c r="BK106" s="9">
        <f t="shared" si="61"/>
        <v>0</v>
      </c>
      <c r="BL106" s="9">
        <f t="shared" si="61"/>
        <v>0</v>
      </c>
      <c r="BM106" s="9">
        <f t="shared" si="61"/>
        <v>0</v>
      </c>
      <c r="BN106" s="9">
        <f t="shared" si="61"/>
        <v>0</v>
      </c>
      <c r="BO106" s="9">
        <f t="shared" si="61"/>
        <v>0</v>
      </c>
      <c r="BP106" s="9">
        <f t="shared" si="61"/>
        <v>0</v>
      </c>
      <c r="BQ106" s="9">
        <f t="shared" si="61"/>
        <v>0</v>
      </c>
      <c r="BR106" s="9">
        <f t="shared" si="61"/>
        <v>0</v>
      </c>
    </row>
    <row r="112" spans="1:70" ht="12.75">
      <c r="G112" s="2" t="s">
        <v>87</v>
      </c>
      <c r="H112" s="2">
        <f>COUNTIF(B9:BR9,1)</f>
        <v>54</v>
      </c>
    </row>
    <row r="113" spans="1:8" ht="12.75">
      <c r="B113" s="2" t="s">
        <v>116</v>
      </c>
      <c r="C113" s="2" t="s">
        <v>117</v>
      </c>
      <c r="G113" s="2" t="s">
        <v>86</v>
      </c>
      <c r="H113" s="2">
        <f>COUNTIF(B9:BR9,2)</f>
        <v>11</v>
      </c>
    </row>
    <row r="114" spans="1:8" ht="12.75">
      <c r="A114" s="2" t="s">
        <v>118</v>
      </c>
      <c r="B114" s="2">
        <f>AVERAGE(B28:K28)</f>
        <v>0.9</v>
      </c>
      <c r="C114" s="17">
        <f>AVERAGE(BG28:BR28)</f>
        <v>0.4</v>
      </c>
    </row>
    <row r="115" spans="1:8" ht="12.75">
      <c r="A115" s="2" t="s">
        <v>119</v>
      </c>
      <c r="B115" s="2">
        <f>AVERAGE(B67:K67)</f>
        <v>4.6833333333333336</v>
      </c>
      <c r="C115" s="2">
        <f>AVERAGE(BG67:BR67)</f>
        <v>2.8666666666666667</v>
      </c>
      <c r="G115" s="23"/>
    </row>
    <row r="116" spans="1:8" ht="12.75">
      <c r="G116" s="23"/>
    </row>
    <row r="117" spans="1:8" ht="12.75">
      <c r="G117" s="23"/>
    </row>
    <row r="118" spans="1:8" ht="12.75">
      <c r="G118" s="2" t="s">
        <v>88</v>
      </c>
      <c r="H118" s="2">
        <f>COUNTIF(B10:BR10,1)</f>
        <v>11</v>
      </c>
    </row>
    <row r="119" spans="1:8" ht="12.75">
      <c r="G119" s="2" t="s">
        <v>120</v>
      </c>
      <c r="H119" s="2">
        <f>COUNTIF(B10:BR10,2)</f>
        <v>49</v>
      </c>
    </row>
    <row r="120" spans="1:8" ht="12.75">
      <c r="G120" s="2" t="s">
        <v>121</v>
      </c>
      <c r="H120" s="2">
        <f>COUNTIF(B10:BR10,3)</f>
        <v>3</v>
      </c>
    </row>
    <row r="121" spans="1:8" ht="12.75">
      <c r="G121" s="2" t="s">
        <v>122</v>
      </c>
      <c r="H121" s="2">
        <f>COUNTIF(B10:BR10,4)</f>
        <v>2</v>
      </c>
    </row>
    <row r="153" spans="17:18" ht="15.75" customHeight="1">
      <c r="Q153" s="2">
        <v>0</v>
      </c>
      <c r="R153" s="2">
        <f t="shared" ref="R153:R155" si="62">COUNTIF($B$36:$BR$36, Q153)</f>
        <v>2</v>
      </c>
    </row>
    <row r="154" spans="17:18" ht="15.75" customHeight="1">
      <c r="Q154" s="2">
        <v>25</v>
      </c>
      <c r="R154" s="2">
        <f t="shared" si="62"/>
        <v>1</v>
      </c>
    </row>
    <row r="155" spans="17:18" ht="15.75" customHeight="1">
      <c r="Q155" s="2">
        <v>50</v>
      </c>
      <c r="R155" s="2">
        <f t="shared" si="62"/>
        <v>21</v>
      </c>
    </row>
    <row r="156" spans="17:18" ht="15.75" customHeight="1">
      <c r="Q156" s="2">
        <v>75</v>
      </c>
      <c r="R156" s="2">
        <f>COUNTIF(B36:BR36, Q156)</f>
        <v>28</v>
      </c>
    </row>
    <row r="157" spans="17:18" ht="15.75" customHeight="1">
      <c r="Q157" s="25">
        <v>100</v>
      </c>
      <c r="R157" s="2">
        <f>COUNTIF(B36:BR36, Q157)</f>
        <v>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4"/>
  <sheetViews>
    <sheetView workbookViewId="0">
      <selection activeCell="A14" sqref="A14"/>
    </sheetView>
  </sheetViews>
  <sheetFormatPr defaultColWidth="11.25" defaultRowHeight="15.75" customHeight="1"/>
  <cols>
    <col min="1" max="1" width="21.375" customWidth="1"/>
    <col min="3" max="3" width="12.375" customWidth="1"/>
  </cols>
  <sheetData>
    <row r="1" spans="1:26" ht="15.75" customHeight="1">
      <c r="A1" s="18" t="s">
        <v>123</v>
      </c>
      <c r="B1" s="18" t="s">
        <v>12</v>
      </c>
      <c r="C1" s="18" t="s">
        <v>16</v>
      </c>
      <c r="D1" s="18" t="s">
        <v>17</v>
      </c>
      <c r="E1" s="18" t="s">
        <v>21</v>
      </c>
      <c r="F1" s="18" t="s">
        <v>23</v>
      </c>
      <c r="G1" s="18" t="s">
        <v>25</v>
      </c>
      <c r="H1" s="18" t="s">
        <v>28</v>
      </c>
      <c r="I1" s="18" t="s">
        <v>39</v>
      </c>
      <c r="J1" s="18" t="s">
        <v>41</v>
      </c>
      <c r="K1" s="18" t="s">
        <v>44</v>
      </c>
      <c r="L1" s="18" t="s">
        <v>46</v>
      </c>
      <c r="M1" s="18" t="s">
        <v>48</v>
      </c>
      <c r="N1" s="18" t="s">
        <v>59</v>
      </c>
      <c r="O1" s="18" t="s">
        <v>69</v>
      </c>
      <c r="P1" s="18"/>
      <c r="Q1" s="18"/>
      <c r="R1" s="18"/>
      <c r="S1" s="18"/>
      <c r="T1" s="18"/>
      <c r="U1" s="18"/>
      <c r="V1" s="18"/>
      <c r="W1" s="18"/>
      <c r="X1" s="18"/>
      <c r="Y1" s="18"/>
      <c r="Z1" s="18"/>
    </row>
    <row r="2" spans="1:26" ht="15.75" customHeight="1">
      <c r="A2" s="2" t="s">
        <v>124</v>
      </c>
      <c r="B2" s="2">
        <v>4</v>
      </c>
      <c r="C2" s="2">
        <v>2</v>
      </c>
      <c r="D2" s="2">
        <v>1</v>
      </c>
      <c r="E2" s="2">
        <v>1</v>
      </c>
      <c r="F2" s="2">
        <v>6</v>
      </c>
      <c r="G2" s="2">
        <v>1</v>
      </c>
      <c r="H2" s="2">
        <v>1</v>
      </c>
      <c r="I2" s="2">
        <v>1</v>
      </c>
      <c r="J2" s="2">
        <v>4</v>
      </c>
      <c r="K2" s="2">
        <v>3</v>
      </c>
      <c r="L2" s="2">
        <v>3</v>
      </c>
      <c r="M2" s="2">
        <v>7</v>
      </c>
      <c r="N2" s="2">
        <v>1</v>
      </c>
      <c r="O2" s="2">
        <v>3</v>
      </c>
    </row>
    <row r="3" spans="1:26" ht="15.75" customHeight="1">
      <c r="A3" s="18" t="s">
        <v>368</v>
      </c>
      <c r="B3" s="2">
        <v>3</v>
      </c>
      <c r="C3" s="2">
        <v>6</v>
      </c>
      <c r="D3" s="4">
        <v>6</v>
      </c>
      <c r="E3" s="4">
        <v>6</v>
      </c>
      <c r="F3" s="4">
        <v>6</v>
      </c>
      <c r="G3" s="4">
        <v>1</v>
      </c>
      <c r="H3" s="2">
        <v>4</v>
      </c>
      <c r="I3" s="4">
        <v>1</v>
      </c>
      <c r="J3" s="2">
        <v>6</v>
      </c>
      <c r="K3" s="4">
        <v>3</v>
      </c>
      <c r="L3" s="2">
        <v>5</v>
      </c>
      <c r="M3" s="4">
        <v>7</v>
      </c>
      <c r="N3" s="4">
        <v>1</v>
      </c>
      <c r="O3" s="4">
        <v>3</v>
      </c>
    </row>
    <row r="4" spans="1:26" ht="15.75" customHeight="1">
      <c r="A4" s="18" t="s">
        <v>369</v>
      </c>
      <c r="B4" s="19" t="s">
        <v>125</v>
      </c>
      <c r="C4" s="2" t="s">
        <v>126</v>
      </c>
      <c r="D4" s="19" t="s">
        <v>127</v>
      </c>
      <c r="E4" s="19" t="s">
        <v>128</v>
      </c>
      <c r="F4" s="2" t="s">
        <v>129</v>
      </c>
      <c r="G4" s="2" t="s">
        <v>130</v>
      </c>
      <c r="H4" s="2" t="s">
        <v>131</v>
      </c>
      <c r="I4" s="2" t="s">
        <v>132</v>
      </c>
      <c r="J4" s="2" t="s">
        <v>133</v>
      </c>
      <c r="K4" s="2" t="s">
        <v>134</v>
      </c>
      <c r="L4" s="2" t="s">
        <v>135</v>
      </c>
      <c r="M4" s="2" t="s">
        <v>136</v>
      </c>
      <c r="N4" s="2" t="s">
        <v>137</v>
      </c>
      <c r="O4" s="2" t="s">
        <v>138</v>
      </c>
    </row>
    <row r="5" spans="1:26" ht="15.75" customHeight="1">
      <c r="A5" s="18" t="s">
        <v>370</v>
      </c>
      <c r="B5" s="2">
        <v>3</v>
      </c>
      <c r="C5" s="2">
        <v>6</v>
      </c>
      <c r="D5" s="4">
        <v>6</v>
      </c>
      <c r="E5" s="4">
        <v>4</v>
      </c>
      <c r="F5" s="4">
        <v>6</v>
      </c>
      <c r="G5" s="4">
        <v>1</v>
      </c>
      <c r="H5" s="2">
        <v>4</v>
      </c>
      <c r="I5" s="4">
        <v>1</v>
      </c>
      <c r="J5" s="2" t="s">
        <v>139</v>
      </c>
      <c r="K5" s="4">
        <v>3</v>
      </c>
      <c r="L5" s="2">
        <v>5</v>
      </c>
      <c r="M5" s="4">
        <v>7</v>
      </c>
      <c r="N5" s="4">
        <v>1</v>
      </c>
      <c r="O5" s="2">
        <v>4</v>
      </c>
    </row>
    <row r="6" spans="1:26" ht="14.25">
      <c r="A6" s="18" t="s">
        <v>371</v>
      </c>
      <c r="B6" s="2" t="s">
        <v>140</v>
      </c>
      <c r="C6" s="2" t="s">
        <v>141</v>
      </c>
      <c r="D6" s="2" t="s">
        <v>142</v>
      </c>
      <c r="E6" s="2" t="s">
        <v>143</v>
      </c>
      <c r="F6" s="2" t="s">
        <v>144</v>
      </c>
      <c r="G6" s="2" t="s">
        <v>145</v>
      </c>
      <c r="H6" s="2" t="s">
        <v>146</v>
      </c>
      <c r="I6" s="2" t="s">
        <v>147</v>
      </c>
      <c r="J6" s="2" t="s">
        <v>148</v>
      </c>
      <c r="K6" s="2" t="s">
        <v>149</v>
      </c>
      <c r="L6" s="20" t="s">
        <v>150</v>
      </c>
      <c r="M6" s="2" t="s">
        <v>151</v>
      </c>
      <c r="N6" s="2" t="s">
        <v>152</v>
      </c>
      <c r="O6" s="2" t="s">
        <v>153</v>
      </c>
    </row>
    <row r="7" spans="1:26" ht="15.75" customHeight="1">
      <c r="A7" s="2" t="s">
        <v>154</v>
      </c>
      <c r="B7" s="2">
        <v>3</v>
      </c>
      <c r="C7" s="2">
        <v>6</v>
      </c>
      <c r="D7" s="2">
        <v>4</v>
      </c>
      <c r="E7" s="2">
        <v>3</v>
      </c>
      <c r="F7" s="2">
        <v>4</v>
      </c>
      <c r="G7" s="2">
        <v>3</v>
      </c>
      <c r="H7" s="2">
        <v>4</v>
      </c>
      <c r="I7" s="2">
        <v>4</v>
      </c>
      <c r="J7" s="2">
        <v>6</v>
      </c>
      <c r="K7" s="2">
        <v>4</v>
      </c>
      <c r="L7" s="2">
        <v>5</v>
      </c>
      <c r="M7" s="2">
        <v>3</v>
      </c>
      <c r="N7" s="2">
        <v>3</v>
      </c>
      <c r="O7" s="2">
        <v>4</v>
      </c>
    </row>
    <row r="11" spans="1:26" ht="15.75" customHeight="1">
      <c r="J11" s="2" t="s">
        <v>155</v>
      </c>
    </row>
    <row r="12" spans="1:26" ht="15.75" customHeight="1">
      <c r="B12" s="2" t="s">
        <v>373</v>
      </c>
      <c r="C12" s="2" t="s">
        <v>372</v>
      </c>
      <c r="K12" s="2" t="s">
        <v>373</v>
      </c>
      <c r="L12" s="2" t="s">
        <v>372</v>
      </c>
      <c r="M12" s="2" t="s">
        <v>156</v>
      </c>
      <c r="N12" s="2" t="s">
        <v>154</v>
      </c>
    </row>
    <row r="13" spans="1:26" ht="15.75" customHeight="1">
      <c r="A13" s="2" t="s">
        <v>157</v>
      </c>
      <c r="B13" s="21">
        <v>45112</v>
      </c>
      <c r="C13" s="21">
        <v>45144</v>
      </c>
      <c r="J13" s="2" t="s">
        <v>373</v>
      </c>
      <c r="K13" s="2" t="s">
        <v>72</v>
      </c>
      <c r="L13" s="19">
        <v>0.82</v>
      </c>
      <c r="M13" s="4">
        <v>0.39100000000000001</v>
      </c>
      <c r="N13" s="22">
        <v>0.23200000000000001</v>
      </c>
    </row>
    <row r="14" spans="1:26" ht="15.75" customHeight="1">
      <c r="A14" s="2" t="s">
        <v>158</v>
      </c>
      <c r="B14" s="21">
        <v>45176</v>
      </c>
      <c r="C14" s="21">
        <v>45144</v>
      </c>
      <c r="J14" s="2" t="s">
        <v>372</v>
      </c>
      <c r="K14" s="2" t="s">
        <v>72</v>
      </c>
      <c r="L14" s="2" t="s">
        <v>72</v>
      </c>
      <c r="M14" s="4">
        <v>0.30399999999999999</v>
      </c>
      <c r="N14" s="22">
        <v>0.29599999999999999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R51"/>
  <sheetViews>
    <sheetView tabSelected="1" workbookViewId="0">
      <pane xSplit="1" topLeftCell="B1" activePane="topRight" state="frozen"/>
      <selection pane="topRight" activeCell="J24" sqref="J24"/>
    </sheetView>
  </sheetViews>
  <sheetFormatPr defaultColWidth="11.25" defaultRowHeight="15.75" customHeight="1"/>
  <cols>
    <col min="1" max="1" width="18.625" customWidth="1"/>
  </cols>
  <sheetData>
    <row r="1" spans="1:70" ht="12.75">
      <c r="A1" s="2" t="s">
        <v>366</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c r="BB1" s="2" t="s">
        <v>54</v>
      </c>
      <c r="BC1" s="2" t="s">
        <v>55</v>
      </c>
      <c r="BD1" s="3" t="s">
        <v>56</v>
      </c>
      <c r="BE1" s="4" t="s">
        <v>57</v>
      </c>
      <c r="BF1" s="2" t="s">
        <v>58</v>
      </c>
      <c r="BG1" s="2" t="s">
        <v>59</v>
      </c>
      <c r="BH1" s="3" t="s">
        <v>60</v>
      </c>
      <c r="BI1" s="2" t="s">
        <v>61</v>
      </c>
      <c r="BJ1" s="3" t="s">
        <v>62</v>
      </c>
      <c r="BK1" s="2" t="s">
        <v>63</v>
      </c>
      <c r="BL1" s="4" t="s">
        <v>64</v>
      </c>
      <c r="BM1" s="2" t="s">
        <v>65</v>
      </c>
      <c r="BN1" s="2" t="s">
        <v>66</v>
      </c>
      <c r="BO1" s="2" t="s">
        <v>67</v>
      </c>
      <c r="BP1" s="2" t="s">
        <v>68</v>
      </c>
      <c r="BQ1" s="2" t="s">
        <v>69</v>
      </c>
      <c r="BR1" s="2" t="s">
        <v>70</v>
      </c>
    </row>
    <row r="2" spans="1:70" ht="12.75">
      <c r="A2" s="2" t="s">
        <v>71</v>
      </c>
      <c r="B2" s="2">
        <v>4</v>
      </c>
      <c r="C2" s="2">
        <v>5</v>
      </c>
      <c r="D2" s="2">
        <v>6</v>
      </c>
      <c r="E2" s="2">
        <v>5</v>
      </c>
      <c r="F2" s="2">
        <v>7</v>
      </c>
      <c r="G2" s="2">
        <v>4</v>
      </c>
      <c r="H2" s="2">
        <v>3</v>
      </c>
      <c r="I2" s="2">
        <v>2</v>
      </c>
      <c r="J2" s="2">
        <v>6</v>
      </c>
      <c r="K2" s="2">
        <v>7</v>
      </c>
      <c r="L2" s="2">
        <v>4</v>
      </c>
      <c r="M2" s="2">
        <v>7</v>
      </c>
      <c r="N2" s="2">
        <v>6</v>
      </c>
      <c r="O2" s="2">
        <v>6</v>
      </c>
      <c r="P2" s="2">
        <v>6</v>
      </c>
      <c r="Q2" s="2">
        <v>4</v>
      </c>
      <c r="R2" s="2">
        <v>4</v>
      </c>
      <c r="S2" s="2">
        <v>6</v>
      </c>
      <c r="T2" s="2">
        <v>2</v>
      </c>
      <c r="U2" s="2">
        <v>4</v>
      </c>
      <c r="V2" s="2">
        <v>6</v>
      </c>
      <c r="W2" s="2">
        <v>4</v>
      </c>
      <c r="X2" s="2">
        <v>4</v>
      </c>
      <c r="Y2" s="2">
        <v>6</v>
      </c>
      <c r="Z2" s="2">
        <v>6</v>
      </c>
      <c r="AA2" s="2">
        <v>3</v>
      </c>
      <c r="AB2" s="2">
        <v>6</v>
      </c>
      <c r="AC2" s="2">
        <v>2</v>
      </c>
      <c r="AD2" s="2">
        <v>2</v>
      </c>
      <c r="AE2" s="2">
        <v>2</v>
      </c>
      <c r="AF2" s="2">
        <v>5</v>
      </c>
      <c r="AG2" s="2">
        <v>3</v>
      </c>
      <c r="AH2" s="2">
        <v>5</v>
      </c>
      <c r="AI2" s="2">
        <v>4</v>
      </c>
      <c r="AJ2" s="2">
        <v>6</v>
      </c>
      <c r="AK2" s="2">
        <v>5</v>
      </c>
      <c r="AL2" s="2">
        <v>6</v>
      </c>
      <c r="AM2" s="2">
        <v>6</v>
      </c>
      <c r="AN2" s="2">
        <v>6</v>
      </c>
      <c r="AO2" s="2">
        <v>1</v>
      </c>
      <c r="AP2" s="2">
        <v>5</v>
      </c>
      <c r="AQ2" s="2">
        <v>2</v>
      </c>
      <c r="AR2" s="2">
        <v>2</v>
      </c>
      <c r="AS2" s="2">
        <v>3</v>
      </c>
      <c r="AT2" s="2">
        <v>5</v>
      </c>
      <c r="AU2" s="2">
        <v>2</v>
      </c>
      <c r="AV2" s="2">
        <v>4</v>
      </c>
      <c r="AW2" s="2">
        <v>5</v>
      </c>
      <c r="AX2" s="2">
        <v>5</v>
      </c>
      <c r="AY2" s="2">
        <v>4</v>
      </c>
      <c r="AZ2" s="2">
        <v>2</v>
      </c>
      <c r="BA2" s="2">
        <v>5</v>
      </c>
      <c r="BB2" s="2">
        <v>3</v>
      </c>
      <c r="BC2" s="2">
        <v>3</v>
      </c>
      <c r="BD2" s="3" t="s">
        <v>72</v>
      </c>
      <c r="BE2" s="4">
        <v>4</v>
      </c>
      <c r="BF2" s="2">
        <v>5</v>
      </c>
      <c r="BG2" s="2">
        <v>7</v>
      </c>
      <c r="BH2" s="3" t="s">
        <v>72</v>
      </c>
      <c r="BI2" s="2">
        <v>2</v>
      </c>
      <c r="BJ2" s="3" t="s">
        <v>72</v>
      </c>
      <c r="BK2" s="2">
        <v>2</v>
      </c>
      <c r="BL2" s="4"/>
      <c r="BM2" s="2">
        <v>4</v>
      </c>
      <c r="BN2" s="2">
        <v>3</v>
      </c>
      <c r="BO2" s="2">
        <v>5</v>
      </c>
      <c r="BP2" s="2">
        <v>3</v>
      </c>
      <c r="BQ2" s="2">
        <v>4</v>
      </c>
      <c r="BR2" s="2">
        <v>4</v>
      </c>
    </row>
    <row r="3" spans="1:70" ht="15">
      <c r="A3" s="1" t="s">
        <v>0</v>
      </c>
      <c r="B3" s="2">
        <v>2</v>
      </c>
      <c r="C3" s="2">
        <v>1</v>
      </c>
      <c r="D3" s="2">
        <v>2</v>
      </c>
      <c r="E3" s="2">
        <v>1</v>
      </c>
      <c r="F3" s="2">
        <v>1</v>
      </c>
      <c r="G3" s="2">
        <v>2</v>
      </c>
      <c r="H3" s="2">
        <v>2</v>
      </c>
      <c r="I3" s="2">
        <v>1</v>
      </c>
      <c r="J3" s="2">
        <v>1</v>
      </c>
      <c r="K3" s="2">
        <v>2</v>
      </c>
      <c r="L3" s="2">
        <v>2</v>
      </c>
      <c r="M3" s="2">
        <v>2</v>
      </c>
      <c r="N3" s="2">
        <v>1</v>
      </c>
      <c r="O3" s="2">
        <v>1</v>
      </c>
      <c r="P3" s="2">
        <v>1</v>
      </c>
      <c r="Q3" s="2">
        <v>1</v>
      </c>
      <c r="R3" s="2">
        <v>2</v>
      </c>
      <c r="S3" s="2">
        <v>1</v>
      </c>
      <c r="T3" s="2">
        <v>2</v>
      </c>
      <c r="U3" s="2">
        <v>2</v>
      </c>
      <c r="V3" s="2">
        <v>1</v>
      </c>
      <c r="W3" s="2">
        <v>2</v>
      </c>
      <c r="X3" s="2">
        <v>1</v>
      </c>
      <c r="Y3" s="2">
        <v>1</v>
      </c>
      <c r="Z3" s="2">
        <v>1</v>
      </c>
      <c r="AA3" s="3" t="s">
        <v>72</v>
      </c>
      <c r="AB3" s="2">
        <v>1</v>
      </c>
      <c r="AC3" s="2">
        <v>2</v>
      </c>
      <c r="AD3" s="2">
        <v>1</v>
      </c>
      <c r="AE3" s="2">
        <v>1</v>
      </c>
      <c r="AF3" s="2">
        <v>1</v>
      </c>
      <c r="AG3" s="2">
        <v>1</v>
      </c>
      <c r="AH3" s="2">
        <v>1</v>
      </c>
      <c r="AI3" s="2">
        <v>1</v>
      </c>
      <c r="AJ3" s="2">
        <v>1</v>
      </c>
      <c r="AK3" s="2">
        <v>1</v>
      </c>
      <c r="AL3" s="2">
        <v>1</v>
      </c>
      <c r="AM3" s="2">
        <v>2</v>
      </c>
      <c r="AN3" s="2">
        <v>1</v>
      </c>
      <c r="AO3" s="2">
        <v>1</v>
      </c>
      <c r="AP3" s="2">
        <v>1</v>
      </c>
      <c r="AQ3" s="2">
        <v>1</v>
      </c>
      <c r="AR3" s="2">
        <v>1</v>
      </c>
      <c r="AS3" s="2">
        <v>1</v>
      </c>
      <c r="AT3" s="2">
        <v>1</v>
      </c>
      <c r="AU3" s="2">
        <v>1</v>
      </c>
      <c r="AV3" s="2">
        <v>1</v>
      </c>
      <c r="AW3" s="2">
        <v>1</v>
      </c>
      <c r="AX3" s="2">
        <v>1</v>
      </c>
      <c r="AY3" s="2">
        <v>1</v>
      </c>
      <c r="AZ3" s="2">
        <v>2</v>
      </c>
      <c r="BA3" s="2">
        <v>1</v>
      </c>
      <c r="BB3" s="2">
        <v>1</v>
      </c>
      <c r="BC3" s="2">
        <v>1</v>
      </c>
      <c r="BD3" s="3" t="s">
        <v>72</v>
      </c>
      <c r="BE3" s="2">
        <v>1</v>
      </c>
      <c r="BF3" s="2">
        <v>1</v>
      </c>
      <c r="BG3" s="2">
        <v>1</v>
      </c>
      <c r="BH3" s="3" t="s">
        <v>72</v>
      </c>
      <c r="BI3" s="2">
        <v>2</v>
      </c>
      <c r="BJ3" s="3" t="s">
        <v>72</v>
      </c>
      <c r="BK3" s="2">
        <v>1</v>
      </c>
      <c r="BL3" s="2">
        <v>1</v>
      </c>
      <c r="BM3" s="2">
        <v>1</v>
      </c>
      <c r="BN3" s="2">
        <v>1</v>
      </c>
      <c r="BO3" s="2">
        <v>2</v>
      </c>
      <c r="BP3" s="2">
        <v>2</v>
      </c>
      <c r="BQ3" s="2">
        <v>1</v>
      </c>
      <c r="BR3" s="2">
        <v>1</v>
      </c>
    </row>
    <row r="4" spans="1:70" ht="15">
      <c r="A4" s="1" t="s">
        <v>73</v>
      </c>
      <c r="B4" s="2">
        <v>1</v>
      </c>
      <c r="C4" s="2">
        <v>2</v>
      </c>
      <c r="D4" s="2">
        <v>1</v>
      </c>
      <c r="E4" s="2">
        <v>1</v>
      </c>
      <c r="F4" s="2">
        <v>2</v>
      </c>
      <c r="G4" s="2">
        <v>1</v>
      </c>
      <c r="H4" s="2">
        <v>1</v>
      </c>
      <c r="I4" s="2">
        <v>3</v>
      </c>
      <c r="J4" s="2">
        <v>3</v>
      </c>
      <c r="K4" s="2">
        <v>1</v>
      </c>
      <c r="L4" s="2">
        <v>2</v>
      </c>
      <c r="M4" s="2">
        <v>1</v>
      </c>
      <c r="N4" s="2">
        <v>2</v>
      </c>
      <c r="O4" s="2">
        <v>2</v>
      </c>
      <c r="P4" s="2">
        <v>2</v>
      </c>
      <c r="Q4" s="2">
        <v>2</v>
      </c>
      <c r="R4" s="2">
        <v>1</v>
      </c>
      <c r="S4" s="2">
        <v>2</v>
      </c>
      <c r="T4" s="2">
        <v>2</v>
      </c>
      <c r="U4" s="2">
        <v>1</v>
      </c>
      <c r="V4" s="2">
        <v>3</v>
      </c>
      <c r="W4" s="2">
        <v>2</v>
      </c>
      <c r="X4" s="2">
        <v>2</v>
      </c>
      <c r="Y4" s="2">
        <v>2</v>
      </c>
      <c r="Z4" s="2">
        <v>2</v>
      </c>
      <c r="AA4" s="3" t="s">
        <v>72</v>
      </c>
      <c r="AB4" s="2">
        <v>2</v>
      </c>
      <c r="AC4" s="2">
        <v>1</v>
      </c>
      <c r="AD4" s="2">
        <v>1</v>
      </c>
      <c r="AE4" s="2">
        <v>2</v>
      </c>
      <c r="AF4" s="2">
        <v>1</v>
      </c>
      <c r="AG4" s="2">
        <v>2</v>
      </c>
      <c r="AH4" s="2">
        <v>2</v>
      </c>
      <c r="AI4" s="2">
        <v>2</v>
      </c>
      <c r="AJ4" s="2">
        <v>3</v>
      </c>
      <c r="AK4" s="2">
        <v>2</v>
      </c>
      <c r="AL4" s="2">
        <v>2</v>
      </c>
      <c r="AM4" s="2">
        <v>1</v>
      </c>
      <c r="AN4" s="2">
        <v>2</v>
      </c>
      <c r="AO4" s="2">
        <v>2</v>
      </c>
      <c r="AP4" s="2">
        <v>2</v>
      </c>
      <c r="AQ4" s="2">
        <v>2</v>
      </c>
      <c r="AR4" s="2">
        <v>2</v>
      </c>
      <c r="AS4" s="2">
        <v>2</v>
      </c>
      <c r="AT4" s="2">
        <v>2</v>
      </c>
      <c r="AU4" s="2">
        <v>2</v>
      </c>
      <c r="AV4" s="2">
        <v>2</v>
      </c>
      <c r="AW4" s="2">
        <v>2</v>
      </c>
      <c r="AX4" s="2">
        <v>3</v>
      </c>
      <c r="AY4" s="2">
        <v>2</v>
      </c>
      <c r="AZ4" s="2">
        <v>1</v>
      </c>
      <c r="BA4" s="2">
        <v>2</v>
      </c>
      <c r="BB4" s="2">
        <v>2</v>
      </c>
      <c r="BC4" s="2">
        <v>2</v>
      </c>
      <c r="BD4" s="3" t="s">
        <v>72</v>
      </c>
      <c r="BE4" s="2">
        <v>2</v>
      </c>
      <c r="BF4" s="2">
        <v>1</v>
      </c>
      <c r="BG4" s="2">
        <v>2</v>
      </c>
      <c r="BH4" s="3" t="s">
        <v>72</v>
      </c>
      <c r="BI4" s="2">
        <v>1</v>
      </c>
      <c r="BJ4" s="3" t="s">
        <v>72</v>
      </c>
      <c r="BK4" s="2">
        <v>2</v>
      </c>
      <c r="BL4" s="2">
        <v>2</v>
      </c>
      <c r="BM4" s="2">
        <v>2</v>
      </c>
      <c r="BN4" s="2">
        <v>2</v>
      </c>
      <c r="BO4" s="2">
        <v>3</v>
      </c>
      <c r="BP4" s="2">
        <v>1</v>
      </c>
      <c r="BQ4" s="2">
        <v>2</v>
      </c>
      <c r="BR4" s="2">
        <v>3</v>
      </c>
    </row>
    <row r="5" spans="1:70" ht="12.75">
      <c r="A5" s="2" t="s">
        <v>1</v>
      </c>
      <c r="B5" s="2">
        <v>5</v>
      </c>
      <c r="C5" s="2">
        <v>2</v>
      </c>
      <c r="D5" s="2">
        <v>5</v>
      </c>
      <c r="E5" s="2">
        <v>3</v>
      </c>
      <c r="F5" s="2">
        <v>5</v>
      </c>
      <c r="G5" s="2">
        <v>5</v>
      </c>
      <c r="H5" s="2">
        <v>5</v>
      </c>
      <c r="I5" s="2">
        <v>5</v>
      </c>
      <c r="J5" s="2">
        <v>5</v>
      </c>
      <c r="K5" s="2">
        <v>5</v>
      </c>
      <c r="L5" s="2">
        <v>5</v>
      </c>
      <c r="M5" s="2">
        <v>5</v>
      </c>
      <c r="N5" s="2">
        <v>1</v>
      </c>
      <c r="O5" s="2">
        <v>5</v>
      </c>
      <c r="P5" s="2">
        <v>4</v>
      </c>
      <c r="Q5" s="2">
        <v>5</v>
      </c>
      <c r="R5" s="2">
        <v>5</v>
      </c>
      <c r="S5" s="2">
        <v>5</v>
      </c>
      <c r="T5" s="2">
        <v>5</v>
      </c>
      <c r="U5" s="2">
        <v>5</v>
      </c>
      <c r="V5" s="2">
        <v>5</v>
      </c>
      <c r="W5" s="2">
        <v>5</v>
      </c>
      <c r="X5" s="2">
        <v>5</v>
      </c>
      <c r="Y5" s="2">
        <v>5</v>
      </c>
      <c r="Z5" s="2">
        <v>5</v>
      </c>
      <c r="AA5" s="2" t="s">
        <v>72</v>
      </c>
      <c r="AB5" s="2">
        <v>5</v>
      </c>
      <c r="AC5" s="2">
        <v>5</v>
      </c>
      <c r="AD5" s="2">
        <v>1</v>
      </c>
      <c r="AE5" s="2">
        <v>5</v>
      </c>
      <c r="AF5" s="2">
        <v>5</v>
      </c>
      <c r="AG5" s="2">
        <v>5</v>
      </c>
      <c r="AH5" s="2">
        <v>5</v>
      </c>
      <c r="AI5" s="2">
        <v>3</v>
      </c>
      <c r="AJ5" s="2">
        <v>1</v>
      </c>
      <c r="AK5" s="2">
        <v>5</v>
      </c>
      <c r="AL5" s="2">
        <v>5</v>
      </c>
      <c r="AM5" s="2">
        <v>5</v>
      </c>
      <c r="AN5" s="2">
        <v>3</v>
      </c>
      <c r="AO5" s="2">
        <v>5</v>
      </c>
      <c r="AP5" s="2">
        <v>5</v>
      </c>
      <c r="AQ5" s="2">
        <v>1</v>
      </c>
      <c r="AR5" s="2">
        <v>5</v>
      </c>
      <c r="AS5" s="2">
        <v>5</v>
      </c>
      <c r="AT5" s="2">
        <v>5</v>
      </c>
      <c r="AU5" s="2">
        <v>5</v>
      </c>
      <c r="AV5" s="2">
        <v>5</v>
      </c>
      <c r="AW5" s="2">
        <v>5</v>
      </c>
      <c r="AX5" s="2">
        <v>5</v>
      </c>
      <c r="AY5" s="2">
        <v>5</v>
      </c>
      <c r="AZ5" s="2">
        <v>5</v>
      </c>
      <c r="BA5" s="2">
        <v>1</v>
      </c>
      <c r="BB5" s="2">
        <v>5</v>
      </c>
      <c r="BC5" s="2">
        <v>5</v>
      </c>
      <c r="BD5" s="3" t="s">
        <v>72</v>
      </c>
      <c r="BE5" s="2">
        <v>5</v>
      </c>
      <c r="BF5" s="2">
        <v>5</v>
      </c>
      <c r="BG5" s="2">
        <v>5</v>
      </c>
      <c r="BH5" s="3" t="s">
        <v>72</v>
      </c>
      <c r="BI5" s="2">
        <v>5</v>
      </c>
      <c r="BJ5" s="3" t="s">
        <v>72</v>
      </c>
      <c r="BK5" s="2">
        <v>2</v>
      </c>
      <c r="BL5" s="2">
        <v>5</v>
      </c>
      <c r="BM5" s="2">
        <v>5</v>
      </c>
      <c r="BN5" s="2">
        <v>5</v>
      </c>
      <c r="BO5" s="2">
        <v>5</v>
      </c>
      <c r="BP5" s="2">
        <v>5</v>
      </c>
      <c r="BQ5" s="2">
        <v>5</v>
      </c>
      <c r="BR5" s="2">
        <v>5</v>
      </c>
    </row>
    <row r="6" spans="1:70" ht="27.75" customHeight="1">
      <c r="BD6" s="3"/>
      <c r="BH6" s="3"/>
      <c r="BJ6" s="3"/>
    </row>
    <row r="7" spans="1:70" ht="12.75">
      <c r="A7" s="2" t="s">
        <v>374</v>
      </c>
      <c r="B7" s="2" t="s">
        <v>2</v>
      </c>
      <c r="C7" s="2" t="s">
        <v>3</v>
      </c>
      <c r="D7" s="2" t="s">
        <v>4</v>
      </c>
      <c r="E7" s="2" t="s">
        <v>5</v>
      </c>
      <c r="F7" s="2" t="s">
        <v>6</v>
      </c>
      <c r="G7" s="2" t="s">
        <v>7</v>
      </c>
      <c r="H7" s="2" t="s">
        <v>8</v>
      </c>
      <c r="I7" s="2" t="s">
        <v>9</v>
      </c>
      <c r="J7" s="2" t="s">
        <v>10</v>
      </c>
      <c r="K7" s="2" t="s">
        <v>11</v>
      </c>
      <c r="L7" s="2" t="s">
        <v>12</v>
      </c>
      <c r="M7" s="2" t="s">
        <v>13</v>
      </c>
      <c r="N7" s="2" t="s">
        <v>14</v>
      </c>
      <c r="O7" s="2" t="s">
        <v>15</v>
      </c>
      <c r="P7" s="2" t="s">
        <v>16</v>
      </c>
      <c r="Q7" s="2" t="s">
        <v>17</v>
      </c>
      <c r="R7" s="2" t="s">
        <v>18</v>
      </c>
      <c r="S7" s="2" t="s">
        <v>19</v>
      </c>
      <c r="T7" s="2" t="s">
        <v>20</v>
      </c>
      <c r="U7" s="2" t="s">
        <v>21</v>
      </c>
      <c r="V7" s="2" t="s">
        <v>22</v>
      </c>
      <c r="W7" s="2" t="s">
        <v>23</v>
      </c>
      <c r="X7" s="2" t="s">
        <v>24</v>
      </c>
      <c r="Y7" s="2" t="s">
        <v>25</v>
      </c>
      <c r="Z7" s="2" t="s">
        <v>26</v>
      </c>
      <c r="AA7" s="2" t="s">
        <v>27</v>
      </c>
      <c r="AB7" s="2" t="s">
        <v>28</v>
      </c>
      <c r="AC7" s="2" t="s">
        <v>29</v>
      </c>
      <c r="AD7" s="2" t="s">
        <v>30</v>
      </c>
      <c r="AE7" s="2" t="s">
        <v>31</v>
      </c>
      <c r="AF7" s="2" t="s">
        <v>32</v>
      </c>
      <c r="AG7" s="2" t="s">
        <v>33</v>
      </c>
      <c r="AH7" s="2" t="s">
        <v>34</v>
      </c>
      <c r="AI7" s="2" t="s">
        <v>35</v>
      </c>
      <c r="AJ7" s="2" t="s">
        <v>36</v>
      </c>
      <c r="AK7" s="2" t="s">
        <v>37</v>
      </c>
      <c r="AL7" s="2" t="s">
        <v>38</v>
      </c>
      <c r="AM7" s="2" t="s">
        <v>39</v>
      </c>
      <c r="AN7" s="2" t="s">
        <v>40</v>
      </c>
      <c r="AO7" s="2" t="s">
        <v>41</v>
      </c>
      <c r="AP7" s="2" t="s">
        <v>42</v>
      </c>
      <c r="AQ7" s="2" t="s">
        <v>43</v>
      </c>
      <c r="AR7" s="2" t="s">
        <v>44</v>
      </c>
      <c r="AS7" s="2" t="s">
        <v>45</v>
      </c>
      <c r="AT7" s="2" t="s">
        <v>46</v>
      </c>
      <c r="AU7" s="2" t="s">
        <v>47</v>
      </c>
      <c r="AV7" s="2" t="s">
        <v>48</v>
      </c>
      <c r="AW7" s="2" t="s">
        <v>49</v>
      </c>
      <c r="AX7" s="2" t="s">
        <v>50</v>
      </c>
      <c r="AY7" s="2" t="s">
        <v>51</v>
      </c>
      <c r="AZ7" s="2" t="s">
        <v>52</v>
      </c>
      <c r="BA7" s="2" t="s">
        <v>53</v>
      </c>
      <c r="BB7" s="2" t="s">
        <v>54</v>
      </c>
      <c r="BC7" s="2" t="s">
        <v>55</v>
      </c>
      <c r="BD7" s="3"/>
      <c r="BE7" s="2" t="s">
        <v>57</v>
      </c>
      <c r="BF7" s="2" t="s">
        <v>58</v>
      </c>
      <c r="BG7" s="2" t="s">
        <v>59</v>
      </c>
      <c r="BH7" s="3"/>
      <c r="BI7" s="2" t="s">
        <v>61</v>
      </c>
      <c r="BJ7" s="3"/>
      <c r="BK7" s="2" t="s">
        <v>63</v>
      </c>
      <c r="BL7" s="2" t="s">
        <v>64</v>
      </c>
      <c r="BM7" s="2" t="s">
        <v>65</v>
      </c>
      <c r="BN7" s="2" t="s">
        <v>66</v>
      </c>
      <c r="BO7" s="2" t="s">
        <v>67</v>
      </c>
      <c r="BP7" s="2" t="s">
        <v>68</v>
      </c>
      <c r="BQ7" s="2" t="s">
        <v>69</v>
      </c>
      <c r="BR7" s="2" t="s">
        <v>70</v>
      </c>
    </row>
    <row r="8" spans="1:70" ht="12.75">
      <c r="A8" s="2" t="s">
        <v>71</v>
      </c>
      <c r="B8" s="2">
        <v>3</v>
      </c>
      <c r="C8" s="2">
        <v>3</v>
      </c>
      <c r="D8" s="2">
        <v>3</v>
      </c>
      <c r="E8" s="2">
        <v>3</v>
      </c>
      <c r="F8" s="2">
        <v>7</v>
      </c>
      <c r="G8" s="2">
        <v>4</v>
      </c>
      <c r="H8" s="2">
        <v>1</v>
      </c>
      <c r="I8" s="2">
        <v>6</v>
      </c>
      <c r="J8" s="2">
        <v>6</v>
      </c>
      <c r="K8" s="2">
        <v>4</v>
      </c>
      <c r="L8" s="2">
        <v>4</v>
      </c>
      <c r="M8" s="2">
        <v>4</v>
      </c>
      <c r="N8" s="2">
        <v>6</v>
      </c>
      <c r="O8" s="2">
        <v>6</v>
      </c>
      <c r="P8" s="2">
        <v>2</v>
      </c>
      <c r="Q8" s="2">
        <v>1</v>
      </c>
      <c r="R8" s="2">
        <v>1</v>
      </c>
      <c r="S8" s="2">
        <v>4</v>
      </c>
      <c r="T8" s="2">
        <v>2</v>
      </c>
      <c r="U8" s="2">
        <v>1</v>
      </c>
      <c r="V8" s="2">
        <v>3</v>
      </c>
      <c r="W8" s="2">
        <v>6</v>
      </c>
      <c r="X8" s="2">
        <v>1</v>
      </c>
      <c r="Y8" s="2">
        <v>1</v>
      </c>
      <c r="Z8" s="2">
        <v>1</v>
      </c>
      <c r="AA8" s="2">
        <v>3</v>
      </c>
      <c r="AB8" s="2">
        <v>1</v>
      </c>
      <c r="AC8" s="2">
        <v>4</v>
      </c>
      <c r="AD8" s="2">
        <v>4</v>
      </c>
      <c r="AE8" s="2">
        <v>2</v>
      </c>
      <c r="AF8" s="2">
        <v>3</v>
      </c>
      <c r="AG8" s="2">
        <v>7</v>
      </c>
      <c r="AH8" s="2">
        <v>3</v>
      </c>
      <c r="AI8" s="2">
        <v>1</v>
      </c>
      <c r="AJ8" s="2">
        <v>6</v>
      </c>
      <c r="AK8" s="2">
        <v>3</v>
      </c>
      <c r="AL8" s="2">
        <v>3</v>
      </c>
      <c r="AM8" s="2">
        <v>1</v>
      </c>
      <c r="AN8" s="2">
        <v>6</v>
      </c>
      <c r="AO8" s="2">
        <v>4</v>
      </c>
      <c r="AP8" s="2">
        <v>3</v>
      </c>
      <c r="AQ8" s="2">
        <v>2</v>
      </c>
      <c r="AR8" s="2">
        <v>3</v>
      </c>
      <c r="AS8" s="2">
        <v>3</v>
      </c>
      <c r="AT8" s="2">
        <v>3</v>
      </c>
      <c r="AU8" s="2">
        <v>2</v>
      </c>
      <c r="AV8" s="2">
        <v>7</v>
      </c>
      <c r="AW8" s="2">
        <v>4</v>
      </c>
      <c r="AX8" s="2">
        <v>1</v>
      </c>
      <c r="AY8" s="2">
        <v>3</v>
      </c>
      <c r="AZ8" s="2">
        <v>1</v>
      </c>
      <c r="BA8" s="2">
        <v>3</v>
      </c>
      <c r="BB8" s="2">
        <v>3</v>
      </c>
      <c r="BC8" s="2">
        <v>3</v>
      </c>
      <c r="BD8" s="3"/>
      <c r="BE8" s="4" t="s">
        <v>72</v>
      </c>
      <c r="BF8" s="2">
        <v>3</v>
      </c>
      <c r="BG8" s="2">
        <v>4</v>
      </c>
      <c r="BH8" s="3"/>
      <c r="BI8" s="2">
        <v>2</v>
      </c>
      <c r="BJ8" s="3"/>
      <c r="BK8" s="2">
        <v>7</v>
      </c>
      <c r="BL8" s="4" t="s">
        <v>72</v>
      </c>
      <c r="BM8" s="2">
        <v>4</v>
      </c>
      <c r="BN8" s="2">
        <v>4</v>
      </c>
      <c r="BO8" s="2">
        <v>4</v>
      </c>
      <c r="BP8" s="2">
        <v>4</v>
      </c>
      <c r="BQ8" s="2">
        <v>3</v>
      </c>
      <c r="BR8" s="2">
        <v>1</v>
      </c>
    </row>
    <row r="9" spans="1:70" ht="15">
      <c r="A9" s="1" t="s">
        <v>0</v>
      </c>
      <c r="B9" s="2">
        <v>2</v>
      </c>
      <c r="C9" s="2">
        <v>1</v>
      </c>
      <c r="D9" s="2">
        <v>1</v>
      </c>
      <c r="E9" s="2">
        <v>1</v>
      </c>
      <c r="F9" s="2">
        <v>1</v>
      </c>
      <c r="G9" s="2">
        <v>1</v>
      </c>
      <c r="H9" s="2">
        <v>2</v>
      </c>
      <c r="I9" s="2">
        <v>1</v>
      </c>
      <c r="J9" s="2">
        <v>1</v>
      </c>
      <c r="K9" s="2">
        <v>2</v>
      </c>
      <c r="L9" s="2">
        <v>1</v>
      </c>
      <c r="M9" s="2">
        <v>2</v>
      </c>
      <c r="N9" s="2">
        <v>1</v>
      </c>
      <c r="O9" s="2">
        <v>1</v>
      </c>
      <c r="P9" s="2">
        <v>1</v>
      </c>
      <c r="Q9" s="2">
        <v>1</v>
      </c>
      <c r="R9" s="2">
        <v>2</v>
      </c>
      <c r="S9" s="2">
        <v>1</v>
      </c>
      <c r="T9" s="2">
        <v>2</v>
      </c>
      <c r="U9" s="2">
        <v>2</v>
      </c>
      <c r="V9" s="2">
        <v>1</v>
      </c>
      <c r="W9" s="2">
        <v>1</v>
      </c>
      <c r="X9" s="2">
        <v>2</v>
      </c>
      <c r="Y9" s="2">
        <v>1</v>
      </c>
      <c r="Z9" s="2">
        <v>1</v>
      </c>
      <c r="AA9" s="3"/>
      <c r="AB9" s="2">
        <v>1</v>
      </c>
      <c r="AC9" s="2">
        <v>1</v>
      </c>
      <c r="AD9" s="2">
        <v>1</v>
      </c>
      <c r="AE9" s="2">
        <v>1</v>
      </c>
      <c r="AF9" s="2">
        <v>1</v>
      </c>
      <c r="AG9" s="2">
        <v>1</v>
      </c>
      <c r="AH9" s="2">
        <v>1</v>
      </c>
      <c r="AI9" s="2">
        <v>1</v>
      </c>
      <c r="AJ9" s="2">
        <v>1</v>
      </c>
      <c r="AK9" s="2">
        <v>1</v>
      </c>
      <c r="AL9" s="2">
        <v>1</v>
      </c>
      <c r="AM9" s="2">
        <v>2</v>
      </c>
      <c r="AN9" s="2">
        <v>1</v>
      </c>
      <c r="AO9" s="2">
        <v>1</v>
      </c>
      <c r="AP9" s="2">
        <v>1</v>
      </c>
      <c r="AQ9" s="2">
        <v>1</v>
      </c>
      <c r="AR9" s="2">
        <v>1</v>
      </c>
      <c r="AS9" s="2">
        <v>1</v>
      </c>
      <c r="AT9" s="2">
        <v>1</v>
      </c>
      <c r="AU9" s="2">
        <v>1</v>
      </c>
      <c r="AV9" s="2">
        <v>1</v>
      </c>
      <c r="AW9" s="2">
        <v>1</v>
      </c>
      <c r="AX9" s="2">
        <v>1</v>
      </c>
      <c r="AY9" s="2">
        <v>1</v>
      </c>
      <c r="AZ9" s="2">
        <v>2</v>
      </c>
      <c r="BA9" s="2">
        <v>1</v>
      </c>
      <c r="BB9" s="2">
        <v>1</v>
      </c>
      <c r="BC9" s="2">
        <v>1</v>
      </c>
      <c r="BD9" s="3"/>
      <c r="BE9" s="2">
        <v>1</v>
      </c>
      <c r="BF9" s="2">
        <v>1</v>
      </c>
      <c r="BG9" s="2">
        <v>1</v>
      </c>
      <c r="BH9" s="3"/>
      <c r="BI9" s="2">
        <v>2</v>
      </c>
      <c r="BJ9" s="3"/>
      <c r="BK9" s="2">
        <v>1</v>
      </c>
      <c r="BL9" s="2">
        <v>1</v>
      </c>
      <c r="BM9" s="2">
        <v>1</v>
      </c>
      <c r="BN9" s="2">
        <v>1</v>
      </c>
      <c r="BO9" s="2">
        <v>1</v>
      </c>
      <c r="BP9" s="2">
        <v>1</v>
      </c>
      <c r="BQ9" s="2">
        <v>1</v>
      </c>
      <c r="BR9" s="2">
        <v>1</v>
      </c>
    </row>
    <row r="10" spans="1:70" ht="15">
      <c r="A10" s="1" t="s">
        <v>73</v>
      </c>
      <c r="B10" s="2">
        <v>1</v>
      </c>
      <c r="C10" s="2">
        <v>2</v>
      </c>
      <c r="D10" s="2">
        <v>2</v>
      </c>
      <c r="E10" s="2">
        <v>2</v>
      </c>
      <c r="F10" s="2">
        <v>2</v>
      </c>
      <c r="G10" s="2">
        <v>2</v>
      </c>
      <c r="H10" s="2">
        <v>1</v>
      </c>
      <c r="I10" s="2">
        <v>2</v>
      </c>
      <c r="J10" s="2">
        <v>3</v>
      </c>
      <c r="K10" s="2">
        <v>1</v>
      </c>
      <c r="L10" s="2">
        <v>2</v>
      </c>
      <c r="M10" s="2">
        <v>2</v>
      </c>
      <c r="N10" s="2">
        <v>2</v>
      </c>
      <c r="O10" s="2">
        <v>2</v>
      </c>
      <c r="P10" s="2">
        <v>2</v>
      </c>
      <c r="Q10" s="2">
        <v>2</v>
      </c>
      <c r="R10" s="2">
        <v>1</v>
      </c>
      <c r="S10" s="2">
        <v>2</v>
      </c>
      <c r="T10" s="2">
        <v>1</v>
      </c>
      <c r="U10" s="2">
        <v>2</v>
      </c>
      <c r="V10" s="2">
        <v>2</v>
      </c>
      <c r="W10" s="2">
        <v>3</v>
      </c>
      <c r="X10" s="2">
        <v>2</v>
      </c>
      <c r="Y10" s="2">
        <v>2</v>
      </c>
      <c r="Z10" s="2">
        <v>3</v>
      </c>
      <c r="AA10" s="3"/>
      <c r="AB10" s="2">
        <v>2</v>
      </c>
      <c r="AC10" s="2">
        <v>1</v>
      </c>
      <c r="AD10" s="2">
        <v>2</v>
      </c>
      <c r="AE10" s="2">
        <v>2</v>
      </c>
      <c r="AF10" s="2">
        <v>2</v>
      </c>
      <c r="AG10" s="2">
        <v>2</v>
      </c>
      <c r="AH10" s="2">
        <v>2</v>
      </c>
      <c r="AI10" s="2">
        <v>2</v>
      </c>
      <c r="AJ10" s="2">
        <v>2</v>
      </c>
      <c r="AK10" s="2">
        <v>2</v>
      </c>
      <c r="AL10" s="2">
        <v>2</v>
      </c>
      <c r="AM10" s="2">
        <v>1</v>
      </c>
      <c r="AN10" s="2">
        <v>4</v>
      </c>
      <c r="AO10" s="2">
        <v>2</v>
      </c>
      <c r="AP10" s="2">
        <v>2</v>
      </c>
      <c r="AQ10" s="2">
        <v>2</v>
      </c>
      <c r="AR10" s="2">
        <v>4</v>
      </c>
      <c r="AS10" s="2">
        <v>2</v>
      </c>
      <c r="AT10" s="2">
        <v>2</v>
      </c>
      <c r="AU10" s="2">
        <v>2</v>
      </c>
      <c r="AV10" s="2">
        <v>2</v>
      </c>
      <c r="AW10" s="2">
        <v>2</v>
      </c>
      <c r="AX10" s="2">
        <v>2</v>
      </c>
      <c r="AY10" s="2">
        <v>2</v>
      </c>
      <c r="AZ10" s="2">
        <v>1</v>
      </c>
      <c r="BA10" s="2">
        <v>2</v>
      </c>
      <c r="BB10" s="2">
        <v>2</v>
      </c>
      <c r="BC10" s="2">
        <v>2</v>
      </c>
      <c r="BD10" s="3"/>
      <c r="BE10" s="2">
        <v>2</v>
      </c>
      <c r="BF10" s="2">
        <v>2</v>
      </c>
      <c r="BG10" s="2">
        <v>2</v>
      </c>
      <c r="BH10" s="3"/>
      <c r="BI10" s="2">
        <v>1</v>
      </c>
      <c r="BJ10" s="3"/>
      <c r="BK10" s="2">
        <v>2</v>
      </c>
      <c r="BL10" s="2">
        <v>2</v>
      </c>
      <c r="BM10" s="2">
        <v>2</v>
      </c>
      <c r="BN10" s="2">
        <v>1</v>
      </c>
      <c r="BO10" s="2">
        <v>1</v>
      </c>
      <c r="BP10" s="2">
        <v>2</v>
      </c>
      <c r="BQ10" s="2">
        <v>2</v>
      </c>
      <c r="BR10" s="2">
        <v>2</v>
      </c>
    </row>
    <row r="11" spans="1:70" ht="12.75">
      <c r="A11" s="2" t="s">
        <v>1</v>
      </c>
      <c r="B11" s="2">
        <v>5</v>
      </c>
      <c r="C11" s="2">
        <v>1</v>
      </c>
      <c r="D11" s="2">
        <v>5</v>
      </c>
      <c r="E11" s="2">
        <v>5</v>
      </c>
      <c r="F11" s="2">
        <v>1</v>
      </c>
      <c r="G11" s="2">
        <v>5</v>
      </c>
      <c r="H11" s="2">
        <v>5</v>
      </c>
      <c r="I11" s="2">
        <v>1</v>
      </c>
      <c r="J11" s="2">
        <v>2</v>
      </c>
      <c r="K11" s="2">
        <v>5</v>
      </c>
      <c r="L11" s="2">
        <v>5</v>
      </c>
      <c r="M11" s="2">
        <v>5</v>
      </c>
      <c r="N11" s="2">
        <v>1</v>
      </c>
      <c r="O11" s="2">
        <v>1</v>
      </c>
      <c r="P11" s="5">
        <v>2</v>
      </c>
      <c r="Q11" s="5">
        <v>6</v>
      </c>
      <c r="R11" s="5">
        <v>5</v>
      </c>
      <c r="S11" s="5">
        <v>1</v>
      </c>
      <c r="T11" s="5">
        <v>1</v>
      </c>
      <c r="U11" s="5">
        <v>5</v>
      </c>
      <c r="V11" s="5">
        <v>5</v>
      </c>
      <c r="W11" s="5">
        <v>6</v>
      </c>
      <c r="X11" s="5">
        <v>1</v>
      </c>
      <c r="Y11" s="5">
        <v>1</v>
      </c>
      <c r="Z11" s="5">
        <v>1</v>
      </c>
      <c r="AA11" s="6"/>
      <c r="AB11" s="5">
        <v>5</v>
      </c>
      <c r="AC11" s="5">
        <v>6</v>
      </c>
      <c r="AD11" s="5">
        <v>1</v>
      </c>
      <c r="AE11" s="5">
        <v>5</v>
      </c>
      <c r="AF11" s="5">
        <v>6</v>
      </c>
      <c r="AG11" s="5">
        <v>1</v>
      </c>
      <c r="AH11" s="7">
        <v>1</v>
      </c>
      <c r="AI11" s="7">
        <v>6</v>
      </c>
      <c r="AJ11" s="5">
        <v>5</v>
      </c>
      <c r="AK11" s="5">
        <v>5</v>
      </c>
      <c r="AL11" s="5">
        <v>1</v>
      </c>
      <c r="AM11" s="5">
        <v>6</v>
      </c>
      <c r="AN11" s="7">
        <v>6</v>
      </c>
      <c r="AO11" s="5">
        <v>2</v>
      </c>
      <c r="AP11" s="5">
        <v>1</v>
      </c>
      <c r="AQ11" s="5">
        <v>1</v>
      </c>
      <c r="AR11" s="5">
        <v>6</v>
      </c>
      <c r="AS11" s="5">
        <v>1</v>
      </c>
      <c r="AT11" s="5">
        <v>5</v>
      </c>
      <c r="AU11" s="5">
        <v>1</v>
      </c>
      <c r="AV11" s="5">
        <v>5</v>
      </c>
      <c r="AW11" s="7">
        <v>6</v>
      </c>
      <c r="AX11" s="5">
        <v>1</v>
      </c>
      <c r="AY11" s="5">
        <v>1</v>
      </c>
      <c r="AZ11" s="5">
        <v>1</v>
      </c>
      <c r="BA11" s="5">
        <v>5</v>
      </c>
      <c r="BB11" s="5">
        <v>2</v>
      </c>
      <c r="BC11" s="5">
        <v>3</v>
      </c>
      <c r="BD11" s="8"/>
      <c r="BE11" s="5">
        <v>1</v>
      </c>
      <c r="BF11" s="5">
        <v>2</v>
      </c>
      <c r="BG11" s="5">
        <v>2</v>
      </c>
      <c r="BH11" s="6"/>
      <c r="BI11" s="5">
        <v>2</v>
      </c>
      <c r="BJ11" s="6"/>
      <c r="BK11" s="5">
        <v>1</v>
      </c>
      <c r="BL11" s="5">
        <v>3</v>
      </c>
      <c r="BM11" s="5">
        <v>3</v>
      </c>
      <c r="BN11" s="5">
        <v>3</v>
      </c>
      <c r="BO11" s="5">
        <v>3</v>
      </c>
      <c r="BP11" s="5">
        <v>2</v>
      </c>
      <c r="BQ11" s="5">
        <v>2</v>
      </c>
      <c r="BR11" s="5">
        <v>3</v>
      </c>
    </row>
    <row r="12" spans="1:70" ht="12.75">
      <c r="A12" s="2" t="s">
        <v>372</v>
      </c>
      <c r="BD12" s="3"/>
      <c r="BH12" s="3"/>
      <c r="BJ12" s="3"/>
    </row>
    <row r="13" spans="1:70" ht="12.75">
      <c r="A13" s="2" t="s">
        <v>0</v>
      </c>
      <c r="BD13" s="3"/>
      <c r="BH13" s="3"/>
      <c r="BJ13" s="3"/>
    </row>
    <row r="14" spans="1:70" ht="12.75">
      <c r="A14" s="2" t="s">
        <v>73</v>
      </c>
      <c r="T14" s="2">
        <v>2</v>
      </c>
      <c r="AO14" s="2">
        <v>4</v>
      </c>
      <c r="AW14" s="2">
        <v>4</v>
      </c>
      <c r="AX14" s="2">
        <v>4</v>
      </c>
      <c r="BA14" s="2">
        <v>3</v>
      </c>
      <c r="BD14" s="3"/>
      <c r="BH14" s="3"/>
      <c r="BJ14" s="3"/>
      <c r="BN14" s="2">
        <v>4</v>
      </c>
      <c r="BO14" s="2">
        <v>2</v>
      </c>
    </row>
    <row r="15" spans="1:70" ht="12.75">
      <c r="A15" s="2" t="s">
        <v>1</v>
      </c>
      <c r="H15" s="2">
        <v>5</v>
      </c>
      <c r="I15" s="2">
        <v>2</v>
      </c>
      <c r="P15" s="5">
        <v>2</v>
      </c>
      <c r="Q15" s="5">
        <v>3</v>
      </c>
      <c r="R15" s="5">
        <v>3</v>
      </c>
      <c r="S15" s="5">
        <v>1</v>
      </c>
      <c r="T15" s="5">
        <v>1</v>
      </c>
      <c r="U15" s="5">
        <v>6</v>
      </c>
      <c r="V15" s="5">
        <v>1</v>
      </c>
      <c r="W15" s="5">
        <v>6</v>
      </c>
      <c r="X15" s="5">
        <v>1</v>
      </c>
      <c r="Y15" s="5">
        <v>1</v>
      </c>
      <c r="Z15" s="5">
        <v>1</v>
      </c>
      <c r="AA15" s="7"/>
      <c r="AB15" s="5">
        <v>5</v>
      </c>
      <c r="AC15" s="5">
        <v>5</v>
      </c>
      <c r="AD15" s="5">
        <v>1</v>
      </c>
      <c r="AE15" s="5">
        <v>5</v>
      </c>
      <c r="AF15" s="5">
        <v>6</v>
      </c>
      <c r="AG15" s="5">
        <v>5</v>
      </c>
      <c r="AH15" s="5">
        <v>5</v>
      </c>
      <c r="AI15" s="5">
        <v>6</v>
      </c>
      <c r="AJ15" s="5">
        <v>1</v>
      </c>
      <c r="AK15" s="5">
        <v>1</v>
      </c>
      <c r="AL15" s="5">
        <v>1</v>
      </c>
      <c r="AM15" s="5">
        <v>5</v>
      </c>
      <c r="AN15" s="5">
        <v>6</v>
      </c>
      <c r="AO15" s="5">
        <v>6</v>
      </c>
      <c r="AP15" s="5">
        <v>1</v>
      </c>
      <c r="AQ15" s="5">
        <v>1</v>
      </c>
      <c r="AR15" s="5">
        <v>5</v>
      </c>
      <c r="AS15" s="5">
        <v>1</v>
      </c>
      <c r="AT15" s="5">
        <v>5</v>
      </c>
      <c r="AU15" s="5">
        <v>1</v>
      </c>
      <c r="AV15" s="5">
        <v>5</v>
      </c>
      <c r="AW15" s="5">
        <v>1</v>
      </c>
      <c r="AX15" s="5">
        <v>1</v>
      </c>
      <c r="AY15" s="5">
        <v>5</v>
      </c>
      <c r="AZ15" s="5">
        <v>5</v>
      </c>
      <c r="BA15" s="5">
        <v>5</v>
      </c>
      <c r="BB15" s="5">
        <v>2</v>
      </c>
      <c r="BC15" s="5">
        <v>5</v>
      </c>
      <c r="BD15" s="8"/>
      <c r="BE15" s="5">
        <v>1</v>
      </c>
      <c r="BF15" s="5">
        <v>4</v>
      </c>
      <c r="BG15" s="5">
        <v>2</v>
      </c>
      <c r="BH15" s="6"/>
      <c r="BI15" s="5">
        <v>1</v>
      </c>
      <c r="BJ15" s="6"/>
      <c r="BK15" s="5">
        <v>5</v>
      </c>
      <c r="BL15" s="5">
        <v>1</v>
      </c>
      <c r="BM15" s="5">
        <v>5</v>
      </c>
      <c r="BN15" s="5">
        <v>5</v>
      </c>
      <c r="BO15" s="5">
        <v>6</v>
      </c>
      <c r="BP15" s="5">
        <v>6</v>
      </c>
      <c r="BQ15" s="5">
        <v>6</v>
      </c>
      <c r="BR15" s="5">
        <v>6</v>
      </c>
    </row>
    <row r="16" spans="1:70" ht="12.75">
      <c r="BD16" s="3"/>
      <c r="BH16" s="3"/>
      <c r="BJ16" s="3"/>
    </row>
    <row r="17" spans="1:70" ht="12.75">
      <c r="BD17" s="3"/>
      <c r="BH17" s="3"/>
      <c r="BJ17" s="3"/>
    </row>
    <row r="18" spans="1:70" ht="12.75">
      <c r="A18" s="7"/>
      <c r="P18" s="5"/>
      <c r="Q18" s="5"/>
      <c r="R18" s="5"/>
      <c r="S18" s="5"/>
      <c r="T18" s="5"/>
      <c r="U18" s="5"/>
      <c r="V18" s="5"/>
      <c r="W18" s="5"/>
      <c r="X18" s="5"/>
      <c r="Y18" s="5"/>
      <c r="Z18" s="5"/>
      <c r="AA18" s="7"/>
      <c r="AB18" s="5"/>
      <c r="AC18" s="5"/>
      <c r="AD18" s="5"/>
      <c r="AE18" s="5"/>
      <c r="AF18" s="5"/>
      <c r="AH18" s="5"/>
      <c r="AI18" s="5"/>
      <c r="AJ18" s="5"/>
      <c r="AK18" s="5"/>
      <c r="AL18" s="5"/>
      <c r="AM18" s="5"/>
      <c r="AN18" s="5"/>
      <c r="AO18" s="5"/>
      <c r="AP18" s="5"/>
      <c r="AQ18" s="5"/>
      <c r="AR18" s="5"/>
      <c r="AS18" s="5"/>
      <c r="AT18" s="5"/>
      <c r="AU18" s="5"/>
      <c r="AV18" s="5"/>
      <c r="AW18" s="5"/>
      <c r="AX18" s="5"/>
      <c r="AY18" s="5"/>
      <c r="AZ18" s="5"/>
      <c r="BA18" s="5"/>
      <c r="BB18" s="5"/>
      <c r="BC18" s="5"/>
      <c r="BD18" s="8"/>
      <c r="BE18" s="5"/>
      <c r="BF18" s="5"/>
      <c r="BG18" s="5"/>
      <c r="BH18" s="6"/>
      <c r="BI18" s="5"/>
      <c r="BJ18" s="8"/>
      <c r="BK18" s="5"/>
      <c r="BL18" s="5"/>
      <c r="BM18" s="5"/>
      <c r="BN18" s="5"/>
      <c r="BO18" s="5"/>
      <c r="BP18" s="5"/>
      <c r="BQ18" s="5"/>
      <c r="BR18" s="5"/>
    </row>
    <row r="19" spans="1:70" ht="12.75">
      <c r="A19" s="7"/>
      <c r="P19" s="5"/>
      <c r="Q19" s="5"/>
      <c r="R19" s="5"/>
      <c r="S19" s="5"/>
      <c r="T19" s="5"/>
      <c r="U19" s="5"/>
      <c r="V19" s="5"/>
      <c r="W19" s="5"/>
      <c r="X19" s="5"/>
      <c r="Y19" s="5"/>
      <c r="Z19" s="5"/>
      <c r="AA19" s="7"/>
      <c r="AB19" s="5"/>
      <c r="AC19" s="5"/>
      <c r="AD19" s="5"/>
      <c r="AE19" s="5"/>
      <c r="AF19" s="5"/>
      <c r="AH19" s="5"/>
      <c r="AI19" s="5"/>
      <c r="AJ19" s="5"/>
      <c r="AK19" s="5"/>
      <c r="AL19" s="5"/>
      <c r="AM19" s="5"/>
      <c r="AN19" s="5"/>
      <c r="AO19" s="5"/>
      <c r="AP19" s="5"/>
      <c r="AQ19" s="5"/>
      <c r="AR19" s="5"/>
      <c r="AS19" s="5"/>
      <c r="AT19" s="5"/>
      <c r="AU19" s="5"/>
      <c r="AV19" s="5"/>
      <c r="AW19" s="5"/>
      <c r="AX19" s="5"/>
      <c r="AY19" s="5"/>
      <c r="AZ19" s="5"/>
      <c r="BA19" s="5"/>
      <c r="BB19" s="5"/>
      <c r="BC19" s="5"/>
      <c r="BD19" s="8"/>
      <c r="BE19" s="5"/>
      <c r="BF19" s="5"/>
      <c r="BG19" s="5"/>
      <c r="BH19" s="6"/>
      <c r="BI19" s="5"/>
      <c r="BJ19" s="8"/>
      <c r="BK19" s="5"/>
      <c r="BL19" s="5"/>
      <c r="BM19" s="5"/>
      <c r="BN19" s="5"/>
      <c r="BO19" s="5"/>
      <c r="BP19" s="5"/>
      <c r="BQ19" s="5"/>
      <c r="BR19" s="5"/>
    </row>
    <row r="20" spans="1:70" ht="12.75">
      <c r="A20" s="7"/>
      <c r="P20" s="5"/>
      <c r="Q20" s="5"/>
      <c r="R20" s="5"/>
      <c r="S20" s="5"/>
      <c r="T20" s="5"/>
      <c r="U20" s="5"/>
      <c r="V20" s="5"/>
      <c r="W20" s="5"/>
      <c r="X20" s="5"/>
      <c r="Y20" s="5"/>
      <c r="Z20" s="5"/>
      <c r="AA20" s="7"/>
      <c r="AB20" s="5"/>
      <c r="AC20" s="5"/>
      <c r="AD20" s="5"/>
      <c r="AE20" s="5"/>
      <c r="AF20" s="5"/>
      <c r="AH20" s="5"/>
      <c r="AI20" s="5"/>
      <c r="AJ20" s="5"/>
      <c r="AK20" s="5"/>
      <c r="AL20" s="5"/>
      <c r="AM20" s="5"/>
      <c r="AN20" s="5"/>
      <c r="AO20" s="5"/>
      <c r="AP20" s="5"/>
      <c r="AQ20" s="5"/>
      <c r="AR20" s="5"/>
      <c r="AS20" s="5"/>
      <c r="AT20" s="5"/>
      <c r="AU20" s="5"/>
      <c r="AV20" s="5"/>
      <c r="AW20" s="5"/>
      <c r="AX20" s="5"/>
      <c r="AY20" s="5"/>
      <c r="AZ20" s="5"/>
      <c r="BA20" s="5"/>
      <c r="BB20" s="5"/>
      <c r="BC20" s="5"/>
      <c r="BD20" s="8"/>
      <c r="BE20" s="5"/>
      <c r="BF20" s="5"/>
      <c r="BG20" s="5"/>
      <c r="BH20" s="6"/>
      <c r="BI20" s="5"/>
      <c r="BJ20" s="8"/>
      <c r="BK20" s="5"/>
      <c r="BL20" s="5"/>
      <c r="BM20" s="5"/>
      <c r="BN20" s="5"/>
      <c r="BO20" s="5"/>
      <c r="BP20" s="5"/>
      <c r="BQ20" s="5"/>
      <c r="BR20" s="5"/>
    </row>
    <row r="21" spans="1:70" ht="12.75">
      <c r="BD21" s="3"/>
      <c r="BH21" s="3"/>
      <c r="BJ21" s="3"/>
    </row>
    <row r="22" spans="1:70" ht="12.75">
      <c r="BD22" s="3"/>
      <c r="BH22" s="3"/>
      <c r="BJ22" s="3"/>
    </row>
    <row r="23" spans="1:70" ht="12.75">
      <c r="A23" s="7"/>
      <c r="P23" s="5"/>
      <c r="Q23" s="5"/>
      <c r="R23" s="5"/>
      <c r="S23" s="5"/>
      <c r="T23" s="5"/>
      <c r="U23" s="5"/>
      <c r="V23" s="5"/>
      <c r="W23" s="5"/>
      <c r="X23" s="5"/>
      <c r="Y23" s="5"/>
      <c r="Z23" s="5"/>
      <c r="AA23" s="7"/>
      <c r="AB23" s="5"/>
      <c r="AC23" s="5"/>
      <c r="AD23" s="5"/>
      <c r="AE23" s="5"/>
      <c r="AF23" s="5"/>
      <c r="AH23" s="5"/>
      <c r="AI23" s="5"/>
      <c r="AJ23" s="5"/>
      <c r="AK23" s="5"/>
      <c r="AL23" s="5"/>
      <c r="AM23" s="5"/>
      <c r="AN23" s="5"/>
      <c r="AO23" s="5"/>
      <c r="AP23" s="5"/>
      <c r="AQ23" s="5"/>
      <c r="AR23" s="5"/>
      <c r="AS23" s="5"/>
      <c r="AT23" s="5"/>
      <c r="AU23" s="5"/>
      <c r="AV23" s="5"/>
      <c r="AW23" s="5"/>
      <c r="AX23" s="5"/>
      <c r="AY23" s="5"/>
      <c r="AZ23" s="5"/>
      <c r="BA23" s="5"/>
      <c r="BB23" s="5"/>
      <c r="BC23" s="5"/>
      <c r="BD23" s="8"/>
      <c r="BE23" s="5"/>
      <c r="BF23" s="5"/>
      <c r="BG23" s="5"/>
      <c r="BH23" s="6"/>
      <c r="BI23" s="5"/>
      <c r="BJ23" s="6"/>
      <c r="BK23" s="5"/>
      <c r="BL23" s="5"/>
      <c r="BM23" s="5"/>
      <c r="BN23" s="5"/>
      <c r="BO23" s="5"/>
      <c r="BP23" s="5"/>
      <c r="BQ23" s="5"/>
      <c r="BR23" s="5"/>
    </row>
    <row r="24" spans="1:70" ht="12.75">
      <c r="A24" s="7"/>
      <c r="P24" s="5"/>
      <c r="Q24" s="5"/>
      <c r="R24" s="5"/>
      <c r="S24" s="5"/>
      <c r="T24" s="5"/>
      <c r="U24" s="5"/>
      <c r="V24" s="5"/>
      <c r="W24" s="5"/>
      <c r="X24" s="5"/>
      <c r="Y24" s="5"/>
      <c r="Z24" s="5"/>
      <c r="AA24" s="7"/>
      <c r="AB24" s="5"/>
      <c r="AC24" s="5"/>
      <c r="AD24" s="5"/>
      <c r="AE24" s="5"/>
      <c r="AF24" s="5"/>
      <c r="AH24" s="5"/>
      <c r="AI24" s="5"/>
      <c r="AJ24" s="5"/>
      <c r="AK24" s="5"/>
      <c r="AL24" s="5"/>
      <c r="AM24" s="5"/>
      <c r="AN24" s="5"/>
      <c r="AO24" s="5"/>
      <c r="AP24" s="5"/>
      <c r="AQ24" s="5"/>
      <c r="AR24" s="5"/>
      <c r="AS24" s="5"/>
      <c r="AT24" s="5"/>
      <c r="AU24" s="5"/>
      <c r="AV24" s="5"/>
      <c r="AW24" s="5"/>
      <c r="AX24" s="5"/>
      <c r="AY24" s="5"/>
      <c r="AZ24" s="5"/>
      <c r="BA24" s="5"/>
      <c r="BB24" s="5"/>
      <c r="BC24" s="5"/>
      <c r="BD24" s="8"/>
      <c r="BE24" s="5"/>
      <c r="BF24" s="5"/>
      <c r="BG24" s="5"/>
      <c r="BH24" s="6"/>
      <c r="BI24" s="5"/>
      <c r="BJ24" s="6"/>
      <c r="BK24" s="5"/>
      <c r="BL24" s="5"/>
      <c r="BM24" s="5"/>
      <c r="BN24" s="5"/>
      <c r="BO24" s="5"/>
      <c r="BP24" s="5"/>
      <c r="BQ24" s="5"/>
      <c r="BR24" s="5"/>
    </row>
    <row r="25" spans="1:70" ht="12.75">
      <c r="A25" s="7"/>
      <c r="P25" s="5"/>
      <c r="Q25" s="5"/>
      <c r="R25" s="5"/>
      <c r="S25" s="5"/>
      <c r="T25" s="5"/>
      <c r="U25" s="5"/>
      <c r="V25" s="5"/>
      <c r="W25" s="5"/>
      <c r="X25" s="5"/>
      <c r="Y25" s="5"/>
      <c r="Z25" s="5"/>
      <c r="AA25" s="7"/>
      <c r="AB25" s="5"/>
      <c r="AC25" s="5"/>
      <c r="AD25" s="5"/>
      <c r="AE25" s="5"/>
      <c r="AF25" s="5"/>
      <c r="AH25" s="5"/>
      <c r="AI25" s="5"/>
      <c r="AJ25" s="5"/>
      <c r="AK25" s="5"/>
      <c r="AL25" s="5"/>
      <c r="AM25" s="5"/>
      <c r="AN25" s="5"/>
      <c r="AO25" s="5"/>
      <c r="AP25" s="5"/>
      <c r="AQ25" s="5"/>
      <c r="AR25" s="5"/>
      <c r="AS25" s="5"/>
      <c r="AT25" s="5"/>
      <c r="AU25" s="5"/>
      <c r="AV25" s="5"/>
      <c r="AW25" s="5"/>
      <c r="AX25" s="5"/>
      <c r="AY25" s="5"/>
      <c r="AZ25" s="5"/>
      <c r="BA25" s="5"/>
      <c r="BB25" s="5"/>
      <c r="BC25" s="5"/>
      <c r="BD25" s="8"/>
      <c r="BE25" s="5"/>
      <c r="BF25" s="5"/>
      <c r="BG25" s="5"/>
      <c r="BH25" s="6"/>
      <c r="BI25" s="5"/>
      <c r="BJ25" s="6"/>
      <c r="BK25" s="5"/>
      <c r="BL25" s="5"/>
      <c r="BM25" s="5"/>
      <c r="BN25" s="5"/>
      <c r="BO25" s="5"/>
      <c r="BP25" s="5"/>
      <c r="BQ25" s="5"/>
      <c r="BR25" s="5"/>
    </row>
    <row r="26" spans="1:70" ht="12.75">
      <c r="BD26" s="3"/>
      <c r="BH26" s="3"/>
      <c r="BJ26" s="3"/>
    </row>
    <row r="27" spans="1:70" ht="12.75">
      <c r="A27" s="2" t="s">
        <v>74</v>
      </c>
      <c r="BD27" s="3"/>
      <c r="BH27" s="3"/>
      <c r="BJ27" s="3"/>
    </row>
    <row r="28" spans="1:70" ht="12.75">
      <c r="A28" s="2" t="s">
        <v>71</v>
      </c>
      <c r="B28" s="2">
        <f t="shared" ref="B28:BC28" si="0">IF(B2=B8,1,0)</f>
        <v>0</v>
      </c>
      <c r="C28" s="2">
        <f t="shared" si="0"/>
        <v>0</v>
      </c>
      <c r="D28" s="2">
        <f t="shared" si="0"/>
        <v>0</v>
      </c>
      <c r="E28" s="2">
        <f t="shared" si="0"/>
        <v>0</v>
      </c>
      <c r="F28" s="2">
        <f t="shared" si="0"/>
        <v>1</v>
      </c>
      <c r="G28" s="2">
        <f t="shared" si="0"/>
        <v>1</v>
      </c>
      <c r="H28" s="2">
        <f t="shared" si="0"/>
        <v>0</v>
      </c>
      <c r="I28" s="2">
        <f t="shared" si="0"/>
        <v>0</v>
      </c>
      <c r="J28" s="2">
        <f t="shared" si="0"/>
        <v>1</v>
      </c>
      <c r="K28" s="2">
        <f t="shared" si="0"/>
        <v>0</v>
      </c>
      <c r="L28" s="2">
        <f t="shared" si="0"/>
        <v>1</v>
      </c>
      <c r="M28" s="2">
        <f t="shared" si="0"/>
        <v>0</v>
      </c>
      <c r="N28" s="2">
        <f t="shared" si="0"/>
        <v>1</v>
      </c>
      <c r="O28" s="2">
        <f t="shared" si="0"/>
        <v>1</v>
      </c>
      <c r="P28" s="2">
        <f t="shared" si="0"/>
        <v>0</v>
      </c>
      <c r="Q28" s="2">
        <f t="shared" si="0"/>
        <v>0</v>
      </c>
      <c r="R28" s="2">
        <f t="shared" si="0"/>
        <v>0</v>
      </c>
      <c r="S28" s="2">
        <f t="shared" si="0"/>
        <v>0</v>
      </c>
      <c r="T28" s="2">
        <f t="shared" si="0"/>
        <v>1</v>
      </c>
      <c r="U28" s="2">
        <f t="shared" si="0"/>
        <v>0</v>
      </c>
      <c r="V28" s="2">
        <f t="shared" si="0"/>
        <v>0</v>
      </c>
      <c r="W28" s="2">
        <f t="shared" si="0"/>
        <v>0</v>
      </c>
      <c r="X28" s="2">
        <f t="shared" si="0"/>
        <v>0</v>
      </c>
      <c r="Y28" s="2">
        <f t="shared" si="0"/>
        <v>0</v>
      </c>
      <c r="Z28" s="2">
        <f t="shared" si="0"/>
        <v>0</v>
      </c>
      <c r="AA28" s="2">
        <f t="shared" si="0"/>
        <v>1</v>
      </c>
      <c r="AB28" s="2">
        <f t="shared" si="0"/>
        <v>0</v>
      </c>
      <c r="AC28" s="2">
        <f t="shared" si="0"/>
        <v>0</v>
      </c>
      <c r="AD28" s="2">
        <f t="shared" si="0"/>
        <v>0</v>
      </c>
      <c r="AE28" s="2">
        <f t="shared" si="0"/>
        <v>1</v>
      </c>
      <c r="AF28" s="2">
        <f t="shared" si="0"/>
        <v>0</v>
      </c>
      <c r="AG28" s="2">
        <f t="shared" si="0"/>
        <v>0</v>
      </c>
      <c r="AH28" s="2">
        <f t="shared" si="0"/>
        <v>0</v>
      </c>
      <c r="AI28" s="2">
        <f t="shared" si="0"/>
        <v>0</v>
      </c>
      <c r="AJ28" s="2">
        <f t="shared" si="0"/>
        <v>1</v>
      </c>
      <c r="AK28" s="2">
        <f t="shared" si="0"/>
        <v>0</v>
      </c>
      <c r="AL28" s="2">
        <f t="shared" si="0"/>
        <v>0</v>
      </c>
      <c r="AM28" s="2">
        <f t="shared" si="0"/>
        <v>0</v>
      </c>
      <c r="AN28" s="2">
        <f t="shared" si="0"/>
        <v>1</v>
      </c>
      <c r="AO28" s="2">
        <f t="shared" si="0"/>
        <v>0</v>
      </c>
      <c r="AP28" s="2">
        <f t="shared" si="0"/>
        <v>0</v>
      </c>
      <c r="AQ28" s="2">
        <f t="shared" si="0"/>
        <v>1</v>
      </c>
      <c r="AR28" s="2">
        <f t="shared" si="0"/>
        <v>0</v>
      </c>
      <c r="AS28" s="2">
        <f t="shared" si="0"/>
        <v>1</v>
      </c>
      <c r="AT28" s="2">
        <f t="shared" si="0"/>
        <v>0</v>
      </c>
      <c r="AU28" s="2">
        <f t="shared" si="0"/>
        <v>1</v>
      </c>
      <c r="AV28" s="2">
        <f t="shared" si="0"/>
        <v>0</v>
      </c>
      <c r="AW28" s="2">
        <f t="shared" si="0"/>
        <v>0</v>
      </c>
      <c r="AX28" s="2">
        <f t="shared" si="0"/>
        <v>0</v>
      </c>
      <c r="AY28" s="2">
        <f t="shared" si="0"/>
        <v>0</v>
      </c>
      <c r="AZ28" s="2">
        <f t="shared" si="0"/>
        <v>0</v>
      </c>
      <c r="BA28" s="2">
        <f t="shared" si="0"/>
        <v>0</v>
      </c>
      <c r="BB28" s="2">
        <f t="shared" si="0"/>
        <v>1</v>
      </c>
      <c r="BC28" s="2">
        <f t="shared" si="0"/>
        <v>1</v>
      </c>
      <c r="BD28" s="3"/>
      <c r="BE28" s="2">
        <f t="shared" ref="BE28:BG28" si="1">IF(BE2=BE8,1,0)</f>
        <v>0</v>
      </c>
      <c r="BF28" s="2">
        <f t="shared" si="1"/>
        <v>0</v>
      </c>
      <c r="BG28" s="2">
        <f t="shared" si="1"/>
        <v>0</v>
      </c>
      <c r="BH28" s="3"/>
      <c r="BI28" s="2">
        <f>IF(BI2=BI8,1,0)</f>
        <v>1</v>
      </c>
      <c r="BJ28" s="3"/>
      <c r="BK28" s="2">
        <f t="shared" ref="BK28:BR28" si="2">IF(BK2=BK8,1,0)</f>
        <v>0</v>
      </c>
      <c r="BL28" s="2">
        <f t="shared" si="2"/>
        <v>0</v>
      </c>
      <c r="BM28" s="2">
        <f t="shared" si="2"/>
        <v>1</v>
      </c>
      <c r="BN28" s="2">
        <f t="shared" si="2"/>
        <v>0</v>
      </c>
      <c r="BO28" s="2">
        <f t="shared" si="2"/>
        <v>0</v>
      </c>
      <c r="BP28" s="2">
        <f t="shared" si="2"/>
        <v>0</v>
      </c>
      <c r="BQ28" s="2">
        <f t="shared" si="2"/>
        <v>0</v>
      </c>
      <c r="BR28" s="2">
        <f t="shared" si="2"/>
        <v>0</v>
      </c>
    </row>
    <row r="29" spans="1:70" ht="15">
      <c r="A29" s="1" t="s">
        <v>0</v>
      </c>
      <c r="B29" s="9">
        <f t="shared" ref="B29:BC29" si="3">IF(OR(B3=B9,B3=B13),1,0)</f>
        <v>1</v>
      </c>
      <c r="C29" s="9">
        <f t="shared" si="3"/>
        <v>1</v>
      </c>
      <c r="D29" s="9">
        <f t="shared" si="3"/>
        <v>0</v>
      </c>
      <c r="E29" s="9">
        <f t="shared" si="3"/>
        <v>1</v>
      </c>
      <c r="F29" s="9">
        <f t="shared" si="3"/>
        <v>1</v>
      </c>
      <c r="G29" s="9">
        <f t="shared" si="3"/>
        <v>0</v>
      </c>
      <c r="H29" s="9">
        <f t="shared" si="3"/>
        <v>1</v>
      </c>
      <c r="I29" s="9">
        <f t="shared" si="3"/>
        <v>1</v>
      </c>
      <c r="J29" s="9">
        <f t="shared" si="3"/>
        <v>1</v>
      </c>
      <c r="K29" s="9">
        <f t="shared" si="3"/>
        <v>1</v>
      </c>
      <c r="L29" s="9">
        <f t="shared" si="3"/>
        <v>0</v>
      </c>
      <c r="M29" s="9">
        <f t="shared" si="3"/>
        <v>1</v>
      </c>
      <c r="N29" s="9">
        <f t="shared" si="3"/>
        <v>1</v>
      </c>
      <c r="O29" s="9">
        <f t="shared" si="3"/>
        <v>1</v>
      </c>
      <c r="P29" s="9">
        <f t="shared" si="3"/>
        <v>1</v>
      </c>
      <c r="Q29" s="9">
        <f t="shared" si="3"/>
        <v>1</v>
      </c>
      <c r="R29" s="9">
        <f t="shared" si="3"/>
        <v>1</v>
      </c>
      <c r="S29" s="9">
        <f t="shared" si="3"/>
        <v>1</v>
      </c>
      <c r="T29" s="9">
        <f t="shared" si="3"/>
        <v>1</v>
      </c>
      <c r="U29" s="9">
        <f t="shared" si="3"/>
        <v>1</v>
      </c>
      <c r="V29" s="9">
        <f t="shared" si="3"/>
        <v>1</v>
      </c>
      <c r="W29" s="9">
        <f t="shared" si="3"/>
        <v>0</v>
      </c>
      <c r="X29" s="9">
        <f t="shared" si="3"/>
        <v>0</v>
      </c>
      <c r="Y29" s="9">
        <f t="shared" si="3"/>
        <v>1</v>
      </c>
      <c r="Z29" s="9">
        <f t="shared" si="3"/>
        <v>1</v>
      </c>
      <c r="AA29" s="9">
        <f t="shared" si="3"/>
        <v>0</v>
      </c>
      <c r="AB29" s="9">
        <f t="shared" si="3"/>
        <v>1</v>
      </c>
      <c r="AC29" s="9">
        <f t="shared" si="3"/>
        <v>0</v>
      </c>
      <c r="AD29" s="9">
        <f t="shared" si="3"/>
        <v>1</v>
      </c>
      <c r="AE29" s="9">
        <f t="shared" si="3"/>
        <v>1</v>
      </c>
      <c r="AF29" s="9">
        <f t="shared" si="3"/>
        <v>1</v>
      </c>
      <c r="AG29" s="9">
        <f t="shared" si="3"/>
        <v>1</v>
      </c>
      <c r="AH29" s="9">
        <f t="shared" si="3"/>
        <v>1</v>
      </c>
      <c r="AI29" s="9">
        <f t="shared" si="3"/>
        <v>1</v>
      </c>
      <c r="AJ29" s="9">
        <f t="shared" si="3"/>
        <v>1</v>
      </c>
      <c r="AK29" s="9">
        <f t="shared" si="3"/>
        <v>1</v>
      </c>
      <c r="AL29" s="9">
        <f t="shared" si="3"/>
        <v>1</v>
      </c>
      <c r="AM29" s="9">
        <f t="shared" si="3"/>
        <v>1</v>
      </c>
      <c r="AN29" s="9">
        <f t="shared" si="3"/>
        <v>1</v>
      </c>
      <c r="AO29" s="9">
        <f t="shared" si="3"/>
        <v>1</v>
      </c>
      <c r="AP29" s="9">
        <f t="shared" si="3"/>
        <v>1</v>
      </c>
      <c r="AQ29" s="9">
        <f t="shared" si="3"/>
        <v>1</v>
      </c>
      <c r="AR29" s="9">
        <f t="shared" si="3"/>
        <v>1</v>
      </c>
      <c r="AS29" s="9">
        <f t="shared" si="3"/>
        <v>1</v>
      </c>
      <c r="AT29" s="9">
        <f t="shared" si="3"/>
        <v>1</v>
      </c>
      <c r="AU29" s="9">
        <f t="shared" si="3"/>
        <v>1</v>
      </c>
      <c r="AV29" s="9">
        <f t="shared" si="3"/>
        <v>1</v>
      </c>
      <c r="AW29" s="9">
        <f t="shared" si="3"/>
        <v>1</v>
      </c>
      <c r="AX29" s="9">
        <f t="shared" si="3"/>
        <v>1</v>
      </c>
      <c r="AY29" s="9">
        <f t="shared" si="3"/>
        <v>1</v>
      </c>
      <c r="AZ29" s="9">
        <f t="shared" si="3"/>
        <v>1</v>
      </c>
      <c r="BA29" s="9">
        <f t="shared" si="3"/>
        <v>1</v>
      </c>
      <c r="BB29" s="9">
        <f t="shared" si="3"/>
        <v>1</v>
      </c>
      <c r="BC29" s="9">
        <f t="shared" si="3"/>
        <v>1</v>
      </c>
      <c r="BD29" s="10"/>
      <c r="BE29" s="9">
        <f t="shared" ref="BE29:BG29" si="4">IF(OR(BE3=BE9,BE3=BE13),1,0)</f>
        <v>1</v>
      </c>
      <c r="BF29" s="9">
        <f t="shared" si="4"/>
        <v>1</v>
      </c>
      <c r="BG29" s="9">
        <f t="shared" si="4"/>
        <v>1</v>
      </c>
      <c r="BH29" s="10"/>
      <c r="BI29" s="9">
        <f t="shared" ref="BI29:BI31" si="5">IF(OR(BI3=BI9,BI3=BI13),1,0)</f>
        <v>1</v>
      </c>
      <c r="BJ29" s="10"/>
      <c r="BK29" s="9">
        <f t="shared" ref="BK29:BR29" si="6">IF(OR(BK3=BK9,BK3=BK13),1,0)</f>
        <v>1</v>
      </c>
      <c r="BL29" s="9">
        <f t="shared" si="6"/>
        <v>1</v>
      </c>
      <c r="BM29" s="9">
        <f t="shared" si="6"/>
        <v>1</v>
      </c>
      <c r="BN29" s="9">
        <f t="shared" si="6"/>
        <v>1</v>
      </c>
      <c r="BO29" s="9">
        <f t="shared" si="6"/>
        <v>0</v>
      </c>
      <c r="BP29" s="9">
        <f t="shared" si="6"/>
        <v>0</v>
      </c>
      <c r="BQ29" s="9">
        <f t="shared" si="6"/>
        <v>1</v>
      </c>
      <c r="BR29" s="9">
        <f t="shared" si="6"/>
        <v>1</v>
      </c>
    </row>
    <row r="30" spans="1:70" ht="15">
      <c r="A30" s="1" t="s">
        <v>73</v>
      </c>
      <c r="B30" s="9">
        <f t="shared" ref="B30:BC30" si="7">IF(OR(B4=B10,B4=B14),1,0)</f>
        <v>1</v>
      </c>
      <c r="C30" s="9">
        <f t="shared" si="7"/>
        <v>1</v>
      </c>
      <c r="D30" s="9">
        <f t="shared" si="7"/>
        <v>0</v>
      </c>
      <c r="E30" s="9">
        <f t="shared" si="7"/>
        <v>0</v>
      </c>
      <c r="F30" s="9">
        <f t="shared" si="7"/>
        <v>1</v>
      </c>
      <c r="G30" s="9">
        <f t="shared" si="7"/>
        <v>0</v>
      </c>
      <c r="H30" s="9">
        <f t="shared" si="7"/>
        <v>1</v>
      </c>
      <c r="I30" s="9">
        <f t="shared" si="7"/>
        <v>0</v>
      </c>
      <c r="J30" s="9">
        <f t="shared" si="7"/>
        <v>1</v>
      </c>
      <c r="K30" s="9">
        <f t="shared" si="7"/>
        <v>1</v>
      </c>
      <c r="L30" s="9">
        <f t="shared" si="7"/>
        <v>1</v>
      </c>
      <c r="M30" s="9">
        <f t="shared" si="7"/>
        <v>0</v>
      </c>
      <c r="N30" s="9">
        <f t="shared" si="7"/>
        <v>1</v>
      </c>
      <c r="O30" s="9">
        <f t="shared" si="7"/>
        <v>1</v>
      </c>
      <c r="P30" s="9">
        <f t="shared" si="7"/>
        <v>1</v>
      </c>
      <c r="Q30" s="9">
        <f t="shared" si="7"/>
        <v>1</v>
      </c>
      <c r="R30" s="9">
        <f t="shared" si="7"/>
        <v>1</v>
      </c>
      <c r="S30" s="9">
        <f t="shared" si="7"/>
        <v>1</v>
      </c>
      <c r="T30" s="9">
        <f t="shared" si="7"/>
        <v>1</v>
      </c>
      <c r="U30" s="9">
        <f t="shared" si="7"/>
        <v>0</v>
      </c>
      <c r="V30" s="9">
        <f t="shared" si="7"/>
        <v>0</v>
      </c>
      <c r="W30" s="9">
        <f t="shared" si="7"/>
        <v>0</v>
      </c>
      <c r="X30" s="9">
        <f t="shared" si="7"/>
        <v>1</v>
      </c>
      <c r="Y30" s="9">
        <f t="shared" si="7"/>
        <v>1</v>
      </c>
      <c r="Z30" s="9">
        <f t="shared" si="7"/>
        <v>0</v>
      </c>
      <c r="AA30" s="9">
        <f t="shared" si="7"/>
        <v>0</v>
      </c>
      <c r="AB30" s="9">
        <f t="shared" si="7"/>
        <v>1</v>
      </c>
      <c r="AC30" s="9">
        <f t="shared" si="7"/>
        <v>1</v>
      </c>
      <c r="AD30" s="9">
        <f t="shared" si="7"/>
        <v>0</v>
      </c>
      <c r="AE30" s="9">
        <f t="shared" si="7"/>
        <v>1</v>
      </c>
      <c r="AF30" s="9">
        <f t="shared" si="7"/>
        <v>0</v>
      </c>
      <c r="AG30" s="9">
        <f t="shared" si="7"/>
        <v>1</v>
      </c>
      <c r="AH30" s="9">
        <f t="shared" si="7"/>
        <v>1</v>
      </c>
      <c r="AI30" s="9">
        <f t="shared" si="7"/>
        <v>1</v>
      </c>
      <c r="AJ30" s="9">
        <f t="shared" si="7"/>
        <v>0</v>
      </c>
      <c r="AK30" s="9">
        <f t="shared" si="7"/>
        <v>1</v>
      </c>
      <c r="AL30" s="9">
        <f t="shared" si="7"/>
        <v>1</v>
      </c>
      <c r="AM30" s="9">
        <f t="shared" si="7"/>
        <v>1</v>
      </c>
      <c r="AN30" s="9">
        <f t="shared" si="7"/>
        <v>0</v>
      </c>
      <c r="AO30" s="9">
        <f t="shared" si="7"/>
        <v>1</v>
      </c>
      <c r="AP30" s="9">
        <f t="shared" si="7"/>
        <v>1</v>
      </c>
      <c r="AQ30" s="9">
        <f t="shared" si="7"/>
        <v>1</v>
      </c>
      <c r="AR30" s="9">
        <f t="shared" si="7"/>
        <v>0</v>
      </c>
      <c r="AS30" s="9">
        <f t="shared" si="7"/>
        <v>1</v>
      </c>
      <c r="AT30" s="9">
        <f t="shared" si="7"/>
        <v>1</v>
      </c>
      <c r="AU30" s="9">
        <f t="shared" si="7"/>
        <v>1</v>
      </c>
      <c r="AV30" s="9">
        <f t="shared" si="7"/>
        <v>1</v>
      </c>
      <c r="AW30" s="9">
        <f t="shared" si="7"/>
        <v>1</v>
      </c>
      <c r="AX30" s="9">
        <f t="shared" si="7"/>
        <v>0</v>
      </c>
      <c r="AY30" s="9">
        <f t="shared" si="7"/>
        <v>1</v>
      </c>
      <c r="AZ30" s="9">
        <f t="shared" si="7"/>
        <v>1</v>
      </c>
      <c r="BA30" s="9">
        <f t="shared" si="7"/>
        <v>1</v>
      </c>
      <c r="BB30" s="9">
        <f t="shared" si="7"/>
        <v>1</v>
      </c>
      <c r="BC30" s="9">
        <f t="shared" si="7"/>
        <v>1</v>
      </c>
      <c r="BD30" s="10"/>
      <c r="BE30" s="9">
        <f t="shared" ref="BE30:BG30" si="8">IF(OR(BE4=BE10,BE4=BE14),1,0)</f>
        <v>1</v>
      </c>
      <c r="BF30" s="9">
        <f t="shared" si="8"/>
        <v>0</v>
      </c>
      <c r="BG30" s="9">
        <f t="shared" si="8"/>
        <v>1</v>
      </c>
      <c r="BH30" s="10"/>
      <c r="BI30" s="9">
        <f t="shared" si="5"/>
        <v>1</v>
      </c>
      <c r="BJ30" s="10"/>
      <c r="BK30" s="9">
        <f t="shared" ref="BK30:BR30" si="9">IF(OR(BK4=BK10,BK4=BK14),1,0)</f>
        <v>1</v>
      </c>
      <c r="BL30" s="9">
        <f t="shared" si="9"/>
        <v>1</v>
      </c>
      <c r="BM30" s="9">
        <f t="shared" si="9"/>
        <v>1</v>
      </c>
      <c r="BN30" s="9">
        <f t="shared" si="9"/>
        <v>0</v>
      </c>
      <c r="BO30" s="9">
        <f t="shared" si="9"/>
        <v>0</v>
      </c>
      <c r="BP30" s="9">
        <f t="shared" si="9"/>
        <v>0</v>
      </c>
      <c r="BQ30" s="9">
        <f t="shared" si="9"/>
        <v>1</v>
      </c>
      <c r="BR30" s="9">
        <f t="shared" si="9"/>
        <v>0</v>
      </c>
    </row>
    <row r="31" spans="1:70" ht="12.75">
      <c r="A31" s="2" t="s">
        <v>1</v>
      </c>
      <c r="B31" s="9">
        <f t="shared" ref="B31:BC31" si="10">IF(OR(B5=B11,B5=B15),1,0)</f>
        <v>1</v>
      </c>
      <c r="C31" s="9">
        <f t="shared" si="10"/>
        <v>0</v>
      </c>
      <c r="D31" s="9">
        <f t="shared" si="10"/>
        <v>1</v>
      </c>
      <c r="E31" s="9">
        <f t="shared" si="10"/>
        <v>0</v>
      </c>
      <c r="F31" s="9">
        <f t="shared" si="10"/>
        <v>0</v>
      </c>
      <c r="G31" s="9">
        <f t="shared" si="10"/>
        <v>1</v>
      </c>
      <c r="H31" s="9">
        <f t="shared" si="10"/>
        <v>1</v>
      </c>
      <c r="I31" s="11">
        <f t="shared" si="10"/>
        <v>0</v>
      </c>
      <c r="J31" s="9">
        <f t="shared" si="10"/>
        <v>0</v>
      </c>
      <c r="K31" s="9">
        <f t="shared" si="10"/>
        <v>1</v>
      </c>
      <c r="L31" s="9">
        <f t="shared" si="10"/>
        <v>1</v>
      </c>
      <c r="M31" s="9">
        <f t="shared" si="10"/>
        <v>1</v>
      </c>
      <c r="N31" s="9">
        <f t="shared" si="10"/>
        <v>1</v>
      </c>
      <c r="O31" s="9">
        <f t="shared" si="10"/>
        <v>0</v>
      </c>
      <c r="P31" s="9">
        <f t="shared" si="10"/>
        <v>0</v>
      </c>
      <c r="Q31" s="11">
        <f t="shared" si="10"/>
        <v>0</v>
      </c>
      <c r="R31" s="9">
        <f t="shared" si="10"/>
        <v>1</v>
      </c>
      <c r="S31" s="9">
        <f t="shared" si="10"/>
        <v>0</v>
      </c>
      <c r="T31" s="9">
        <f t="shared" si="10"/>
        <v>0</v>
      </c>
      <c r="U31" s="9">
        <f t="shared" si="10"/>
        <v>1</v>
      </c>
      <c r="V31" s="9">
        <f t="shared" si="10"/>
        <v>1</v>
      </c>
      <c r="W31" s="9">
        <f t="shared" si="10"/>
        <v>0</v>
      </c>
      <c r="X31" s="9">
        <f t="shared" si="10"/>
        <v>0</v>
      </c>
      <c r="Y31" s="9">
        <f t="shared" si="10"/>
        <v>0</v>
      </c>
      <c r="Z31" s="9">
        <f t="shared" si="10"/>
        <v>0</v>
      </c>
      <c r="AA31" s="9">
        <f t="shared" si="10"/>
        <v>0</v>
      </c>
      <c r="AB31" s="9">
        <f t="shared" si="10"/>
        <v>1</v>
      </c>
      <c r="AC31" s="9">
        <f t="shared" si="10"/>
        <v>1</v>
      </c>
      <c r="AD31" s="9">
        <f t="shared" si="10"/>
        <v>1</v>
      </c>
      <c r="AE31" s="9">
        <f t="shared" si="10"/>
        <v>1</v>
      </c>
      <c r="AF31" s="9">
        <f t="shared" si="10"/>
        <v>0</v>
      </c>
      <c r="AG31" s="9">
        <f t="shared" si="10"/>
        <v>1</v>
      </c>
      <c r="AH31" s="9">
        <f t="shared" si="10"/>
        <v>1</v>
      </c>
      <c r="AI31" s="9">
        <f t="shared" si="10"/>
        <v>0</v>
      </c>
      <c r="AJ31" s="9">
        <f t="shared" si="10"/>
        <v>1</v>
      </c>
      <c r="AK31" s="9">
        <f t="shared" si="10"/>
        <v>1</v>
      </c>
      <c r="AL31" s="9">
        <f t="shared" si="10"/>
        <v>0</v>
      </c>
      <c r="AM31" s="9">
        <f t="shared" si="10"/>
        <v>1</v>
      </c>
      <c r="AN31" s="9">
        <f t="shared" si="10"/>
        <v>0</v>
      </c>
      <c r="AO31" s="11">
        <f t="shared" si="10"/>
        <v>0</v>
      </c>
      <c r="AP31" s="9">
        <f t="shared" si="10"/>
        <v>0</v>
      </c>
      <c r="AQ31" s="9">
        <f t="shared" si="10"/>
        <v>1</v>
      </c>
      <c r="AR31" s="9">
        <f t="shared" si="10"/>
        <v>1</v>
      </c>
      <c r="AS31" s="9">
        <f t="shared" si="10"/>
        <v>0</v>
      </c>
      <c r="AT31" s="9">
        <f t="shared" si="10"/>
        <v>1</v>
      </c>
      <c r="AU31" s="9">
        <f t="shared" si="10"/>
        <v>0</v>
      </c>
      <c r="AV31" s="9">
        <f t="shared" si="10"/>
        <v>1</v>
      </c>
      <c r="AW31" s="11">
        <f t="shared" si="10"/>
        <v>0</v>
      </c>
      <c r="AX31" s="9">
        <f t="shared" si="10"/>
        <v>0</v>
      </c>
      <c r="AY31" s="9">
        <f t="shared" si="10"/>
        <v>1</v>
      </c>
      <c r="AZ31" s="9">
        <f t="shared" si="10"/>
        <v>1</v>
      </c>
      <c r="BA31" s="9">
        <f t="shared" si="10"/>
        <v>0</v>
      </c>
      <c r="BB31" s="9">
        <f t="shared" si="10"/>
        <v>0</v>
      </c>
      <c r="BC31" s="9">
        <f t="shared" si="10"/>
        <v>1</v>
      </c>
      <c r="BD31" s="9"/>
      <c r="BE31" s="9">
        <f t="shared" ref="BE31:BG31" si="11">IF(OR(BE5=BE11,BE5=BE15),1,0)</f>
        <v>0</v>
      </c>
      <c r="BF31" s="11">
        <f t="shared" si="11"/>
        <v>0</v>
      </c>
      <c r="BG31" s="9">
        <f t="shared" si="11"/>
        <v>0</v>
      </c>
      <c r="BH31" s="9"/>
      <c r="BI31" s="11">
        <f t="shared" si="5"/>
        <v>0</v>
      </c>
      <c r="BJ31" s="9"/>
      <c r="BK31" s="11">
        <f t="shared" ref="BK31:BR31" si="12">IF(OR(BK5=BK11,BK5=BK15),1,0)</f>
        <v>0</v>
      </c>
      <c r="BL31" s="11">
        <f t="shared" si="12"/>
        <v>0</v>
      </c>
      <c r="BM31" s="9">
        <f t="shared" si="12"/>
        <v>1</v>
      </c>
      <c r="BN31" s="9">
        <f t="shared" si="12"/>
        <v>1</v>
      </c>
      <c r="BO31" s="11">
        <f t="shared" si="12"/>
        <v>0</v>
      </c>
      <c r="BP31" s="11">
        <f t="shared" si="12"/>
        <v>0</v>
      </c>
      <c r="BQ31" s="11">
        <f t="shared" si="12"/>
        <v>0</v>
      </c>
      <c r="BR31" s="11">
        <f t="shared" si="12"/>
        <v>0</v>
      </c>
    </row>
    <row r="32" spans="1:70" ht="12.75">
      <c r="BD32" s="3"/>
      <c r="BH32" s="3"/>
      <c r="BJ32" s="3"/>
    </row>
    <row r="33" spans="1:70" ht="12.75">
      <c r="A33" s="2" t="s">
        <v>75</v>
      </c>
      <c r="B33" s="2">
        <f t="shared" ref="B33:BR33" si="13">AVERAGE(B28:B31)*100</f>
        <v>75</v>
      </c>
      <c r="C33" s="2">
        <f t="shared" si="13"/>
        <v>50</v>
      </c>
      <c r="D33" s="2">
        <f t="shared" si="13"/>
        <v>25</v>
      </c>
      <c r="E33" s="2">
        <f t="shared" si="13"/>
        <v>25</v>
      </c>
      <c r="F33" s="2">
        <f t="shared" si="13"/>
        <v>75</v>
      </c>
      <c r="G33" s="2">
        <f t="shared" si="13"/>
        <v>50</v>
      </c>
      <c r="H33" s="2">
        <f t="shared" si="13"/>
        <v>75</v>
      </c>
      <c r="I33" s="2">
        <f t="shared" si="13"/>
        <v>25</v>
      </c>
      <c r="J33" s="2">
        <f t="shared" si="13"/>
        <v>75</v>
      </c>
      <c r="K33" s="2">
        <f t="shared" si="13"/>
        <v>75</v>
      </c>
      <c r="L33" s="2">
        <f t="shared" si="13"/>
        <v>75</v>
      </c>
      <c r="M33" s="2">
        <f t="shared" si="13"/>
        <v>50</v>
      </c>
      <c r="N33" s="2">
        <f t="shared" si="13"/>
        <v>100</v>
      </c>
      <c r="O33" s="2">
        <f t="shared" si="13"/>
        <v>75</v>
      </c>
      <c r="P33" s="2">
        <f t="shared" si="13"/>
        <v>50</v>
      </c>
      <c r="Q33" s="2">
        <f t="shared" si="13"/>
        <v>50</v>
      </c>
      <c r="R33" s="2">
        <f t="shared" si="13"/>
        <v>75</v>
      </c>
      <c r="S33" s="2">
        <f t="shared" si="13"/>
        <v>50</v>
      </c>
      <c r="T33" s="2">
        <f t="shared" si="13"/>
        <v>75</v>
      </c>
      <c r="U33" s="2">
        <f t="shared" si="13"/>
        <v>50</v>
      </c>
      <c r="V33" s="2">
        <f t="shared" si="13"/>
        <v>50</v>
      </c>
      <c r="W33" s="2">
        <f t="shared" si="13"/>
        <v>0</v>
      </c>
      <c r="X33" s="2">
        <f t="shared" si="13"/>
        <v>25</v>
      </c>
      <c r="Y33" s="2">
        <f t="shared" si="13"/>
        <v>50</v>
      </c>
      <c r="Z33" s="2">
        <f t="shared" si="13"/>
        <v>25</v>
      </c>
      <c r="AA33" s="2">
        <f t="shared" si="13"/>
        <v>25</v>
      </c>
      <c r="AB33" s="2">
        <f t="shared" si="13"/>
        <v>75</v>
      </c>
      <c r="AC33" s="2">
        <f t="shared" si="13"/>
        <v>50</v>
      </c>
      <c r="AD33" s="2">
        <f t="shared" si="13"/>
        <v>50</v>
      </c>
      <c r="AE33" s="2">
        <f t="shared" si="13"/>
        <v>100</v>
      </c>
      <c r="AF33" s="2">
        <f t="shared" si="13"/>
        <v>25</v>
      </c>
      <c r="AG33" s="2">
        <f t="shared" si="13"/>
        <v>75</v>
      </c>
      <c r="AH33" s="2">
        <f t="shared" si="13"/>
        <v>75</v>
      </c>
      <c r="AI33" s="2">
        <f t="shared" si="13"/>
        <v>50</v>
      </c>
      <c r="AJ33" s="2">
        <f t="shared" si="13"/>
        <v>75</v>
      </c>
      <c r="AK33" s="2">
        <f t="shared" si="13"/>
        <v>75</v>
      </c>
      <c r="AL33" s="2">
        <f t="shared" si="13"/>
        <v>50</v>
      </c>
      <c r="AM33" s="2">
        <f t="shared" si="13"/>
        <v>75</v>
      </c>
      <c r="AN33" s="2">
        <f t="shared" si="13"/>
        <v>50</v>
      </c>
      <c r="AO33" s="2">
        <f t="shared" si="13"/>
        <v>50</v>
      </c>
      <c r="AP33" s="2">
        <f t="shared" si="13"/>
        <v>50</v>
      </c>
      <c r="AQ33" s="2">
        <f t="shared" si="13"/>
        <v>100</v>
      </c>
      <c r="AR33" s="2">
        <f t="shared" si="13"/>
        <v>50</v>
      </c>
      <c r="AS33" s="2">
        <f t="shared" si="13"/>
        <v>75</v>
      </c>
      <c r="AT33" s="2">
        <f t="shared" si="13"/>
        <v>75</v>
      </c>
      <c r="AU33" s="2">
        <f t="shared" si="13"/>
        <v>75</v>
      </c>
      <c r="AV33" s="2">
        <f t="shared" si="13"/>
        <v>75</v>
      </c>
      <c r="AW33" s="2">
        <f t="shared" si="13"/>
        <v>50</v>
      </c>
      <c r="AX33" s="2">
        <f t="shared" si="13"/>
        <v>25</v>
      </c>
      <c r="AY33" s="2">
        <f t="shared" si="13"/>
        <v>75</v>
      </c>
      <c r="AZ33" s="2">
        <f t="shared" si="13"/>
        <v>75</v>
      </c>
      <c r="BA33" s="2">
        <f t="shared" si="13"/>
        <v>50</v>
      </c>
      <c r="BB33" s="2">
        <f t="shared" si="13"/>
        <v>75</v>
      </c>
      <c r="BC33" s="2">
        <f t="shared" si="13"/>
        <v>100</v>
      </c>
      <c r="BD33" s="3" t="e">
        <f t="shared" si="13"/>
        <v>#DIV/0!</v>
      </c>
      <c r="BE33" s="2">
        <f t="shared" si="13"/>
        <v>50</v>
      </c>
      <c r="BF33" s="2">
        <f t="shared" si="13"/>
        <v>25</v>
      </c>
      <c r="BG33" s="2">
        <f t="shared" si="13"/>
        <v>50</v>
      </c>
      <c r="BH33" s="3" t="e">
        <f t="shared" si="13"/>
        <v>#DIV/0!</v>
      </c>
      <c r="BI33" s="2">
        <f t="shared" si="13"/>
        <v>75</v>
      </c>
      <c r="BJ33" s="3" t="e">
        <f t="shared" si="13"/>
        <v>#DIV/0!</v>
      </c>
      <c r="BK33" s="2">
        <f t="shared" si="13"/>
        <v>50</v>
      </c>
      <c r="BL33" s="2">
        <f t="shared" si="13"/>
        <v>50</v>
      </c>
      <c r="BM33" s="2">
        <f t="shared" si="13"/>
        <v>100</v>
      </c>
      <c r="BN33" s="2">
        <f t="shared" si="13"/>
        <v>50</v>
      </c>
      <c r="BO33" s="2">
        <f t="shared" si="13"/>
        <v>0</v>
      </c>
      <c r="BP33" s="2">
        <f t="shared" si="13"/>
        <v>0</v>
      </c>
      <c r="BQ33" s="2">
        <f t="shared" si="13"/>
        <v>50</v>
      </c>
      <c r="BR33" s="2">
        <f t="shared" si="13"/>
        <v>25</v>
      </c>
    </row>
    <row r="34" spans="1:70" ht="12.75">
      <c r="BD34" s="3"/>
      <c r="BH34" s="3"/>
      <c r="BJ34" s="3"/>
    </row>
    <row r="35" spans="1:70" ht="12.75">
      <c r="A35" s="7"/>
      <c r="AA35" s="3"/>
      <c r="BD35" s="3"/>
      <c r="BH35" s="3"/>
      <c r="BJ35" s="3"/>
    </row>
    <row r="36" spans="1:70" ht="12.75">
      <c r="A36" s="7"/>
      <c r="AA36" s="3"/>
      <c r="BD36" s="3"/>
      <c r="BH36" s="3"/>
      <c r="BJ36" s="3"/>
    </row>
    <row r="37" spans="1:70" ht="12.75">
      <c r="A37" s="7"/>
      <c r="AA37" s="3"/>
      <c r="BD37" s="3"/>
      <c r="BH37" s="3"/>
      <c r="BJ37" s="3"/>
    </row>
    <row r="38" spans="1:70" ht="12.75">
      <c r="BD38" s="3"/>
      <c r="BH38" s="3"/>
      <c r="BJ38" s="3"/>
    </row>
    <row r="39" spans="1:70" ht="12.75">
      <c r="BD39" s="3"/>
      <c r="BH39" s="3"/>
      <c r="BJ39" s="3"/>
    </row>
    <row r="40" spans="1:70" ht="12.75">
      <c r="A40" s="2" t="s">
        <v>76</v>
      </c>
      <c r="D40" s="2" t="s">
        <v>77</v>
      </c>
      <c r="E40" s="2" t="s">
        <v>78</v>
      </c>
      <c r="F40" s="2" t="s">
        <v>79</v>
      </c>
      <c r="BD40" s="3"/>
      <c r="BH40" s="3"/>
      <c r="BJ40" s="3"/>
    </row>
    <row r="41" spans="1:70" ht="12.75">
      <c r="A41" s="2" t="s">
        <v>71</v>
      </c>
      <c r="B41" s="2">
        <f>SUM(B28:BR28)/64</f>
        <v>0.28125</v>
      </c>
      <c r="D41" s="2" t="s">
        <v>72</v>
      </c>
      <c r="BD41" s="3"/>
      <c r="BH41" s="3"/>
      <c r="BJ41" s="3"/>
    </row>
    <row r="42" spans="1:70" ht="15">
      <c r="A42" s="1" t="s">
        <v>80</v>
      </c>
      <c r="B42" s="2">
        <f t="shared" ref="B42:B44" si="14">SUM(B29:BR29)/65</f>
        <v>0.87692307692307692</v>
      </c>
      <c r="D42" s="2">
        <v>0.87</v>
      </c>
      <c r="E42" s="2">
        <v>0</v>
      </c>
      <c r="F42" s="12">
        <v>0</v>
      </c>
      <c r="BD42" s="3"/>
      <c r="BH42" s="3"/>
      <c r="BJ42" s="3"/>
    </row>
    <row r="43" spans="1:70" ht="15">
      <c r="A43" s="1" t="s">
        <v>73</v>
      </c>
      <c r="B43" s="2">
        <f t="shared" si="14"/>
        <v>0.69230769230769229</v>
      </c>
      <c r="D43" s="2">
        <v>0.57999999999999996</v>
      </c>
      <c r="E43" s="13">
        <v>5.5555555555555552E-2</v>
      </c>
      <c r="F43" s="14">
        <v>5.0000000000000001E-3</v>
      </c>
      <c r="BD43" s="3"/>
      <c r="BH43" s="3"/>
      <c r="BJ43" s="3"/>
    </row>
    <row r="44" spans="1:70" ht="12.75">
      <c r="A44" s="2" t="s">
        <v>1</v>
      </c>
      <c r="B44" s="2">
        <f t="shared" si="14"/>
        <v>0.44615384615384618</v>
      </c>
      <c r="D44" s="2">
        <v>0.34</v>
      </c>
      <c r="E44" s="13">
        <v>0.52500000000000002</v>
      </c>
      <c r="F44" s="12">
        <v>0.33</v>
      </c>
      <c r="BD44" s="3"/>
      <c r="BH44" s="3"/>
      <c r="BJ44" s="3"/>
    </row>
    <row r="45" spans="1:70" ht="12.75">
      <c r="A45" s="7" t="s">
        <v>81</v>
      </c>
      <c r="B45" s="2" t="e">
        <f t="shared" ref="B45:B47" si="15">AVERAGE(B35:BR35)</f>
        <v>#DIV/0!</v>
      </c>
      <c r="BD45" s="3"/>
      <c r="BH45" s="3"/>
      <c r="BJ45" s="3"/>
    </row>
    <row r="46" spans="1:70" ht="12.75">
      <c r="A46" s="7" t="s">
        <v>82</v>
      </c>
      <c r="B46" s="2" t="e">
        <f t="shared" si="15"/>
        <v>#DIV/0!</v>
      </c>
      <c r="BD46" s="3"/>
      <c r="BH46" s="3"/>
      <c r="BJ46" s="3"/>
    </row>
    <row r="47" spans="1:70" ht="12.75">
      <c r="A47" s="7" t="s">
        <v>83</v>
      </c>
      <c r="B47" s="2" t="e">
        <f t="shared" si="15"/>
        <v>#DIV/0!</v>
      </c>
      <c r="I47" s="2"/>
      <c r="J47" s="2"/>
      <c r="BD47" s="3"/>
      <c r="BH47" s="3"/>
      <c r="BJ47" s="3"/>
    </row>
    <row r="48" spans="1:70" ht="12.75">
      <c r="I48" s="2"/>
      <c r="J48" s="2"/>
      <c r="BD48" s="3"/>
      <c r="BH48" s="3"/>
      <c r="BJ48" s="3"/>
    </row>
    <row r="49" spans="9:62" ht="12.75">
      <c r="I49" s="2"/>
      <c r="J49" s="2"/>
      <c r="BD49" s="3"/>
      <c r="BH49" s="3"/>
      <c r="BJ49" s="3"/>
    </row>
    <row r="50" spans="9:62" ht="12.75">
      <c r="I50" s="2"/>
      <c r="J50" s="2"/>
    </row>
    <row r="51" spans="9:62" ht="12.75">
      <c r="I51" s="2"/>
      <c r="J5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70"/>
  <sheetViews>
    <sheetView workbookViewId="0">
      <selection activeCell="G22" sqref="G22"/>
    </sheetView>
  </sheetViews>
  <sheetFormatPr defaultColWidth="11.25" defaultRowHeight="15.75" customHeight="1"/>
  <sheetData>
    <row r="1" spans="1:2" ht="15.75" customHeight="1">
      <c r="A1" s="1" t="s">
        <v>84</v>
      </c>
      <c r="B1" s="1" t="s">
        <v>367</v>
      </c>
    </row>
    <row r="2" spans="1:2" ht="15.75" customHeight="1">
      <c r="A2" s="1" t="s">
        <v>159</v>
      </c>
      <c r="B2" s="1" t="s">
        <v>160</v>
      </c>
    </row>
    <row r="3" spans="1:2" ht="15.75" customHeight="1">
      <c r="A3" s="1" t="s">
        <v>161</v>
      </c>
      <c r="B3" s="1" t="s">
        <v>162</v>
      </c>
    </row>
    <row r="4" spans="1:2" ht="15.75" customHeight="1">
      <c r="A4" s="1" t="s">
        <v>163</v>
      </c>
      <c r="B4" s="1" t="s">
        <v>164</v>
      </c>
    </row>
    <row r="5" spans="1:2" ht="15.75" customHeight="1">
      <c r="A5" s="1" t="s">
        <v>165</v>
      </c>
      <c r="B5" s="1" t="s">
        <v>166</v>
      </c>
    </row>
    <row r="6" spans="1:2" ht="15.75" customHeight="1">
      <c r="A6" s="1" t="s">
        <v>167</v>
      </c>
      <c r="B6" s="1" t="s">
        <v>168</v>
      </c>
    </row>
    <row r="7" spans="1:2" ht="15.75" customHeight="1">
      <c r="A7" s="1" t="s">
        <v>169</v>
      </c>
      <c r="B7" s="1" t="s">
        <v>170</v>
      </c>
    </row>
    <row r="8" spans="1:2" ht="15.75" customHeight="1">
      <c r="A8" s="1" t="s">
        <v>171</v>
      </c>
      <c r="B8" s="1" t="s">
        <v>172</v>
      </c>
    </row>
    <row r="9" spans="1:2" ht="15.75" customHeight="1">
      <c r="A9" s="1" t="s">
        <v>173</v>
      </c>
      <c r="B9" s="1" t="s">
        <v>174</v>
      </c>
    </row>
    <row r="10" spans="1:2" ht="15.75" customHeight="1">
      <c r="A10" s="1" t="s">
        <v>175</v>
      </c>
      <c r="B10" s="1" t="s">
        <v>176</v>
      </c>
    </row>
    <row r="11" spans="1:2" ht="15.75" customHeight="1">
      <c r="A11" s="1" t="s">
        <v>177</v>
      </c>
      <c r="B11" s="1" t="s">
        <v>178</v>
      </c>
    </row>
    <row r="12" spans="1:2" ht="15.75" customHeight="1">
      <c r="A12" s="1" t="s">
        <v>179</v>
      </c>
      <c r="B12" s="1" t="s">
        <v>180</v>
      </c>
    </row>
    <row r="13" spans="1:2" ht="15.75" customHeight="1">
      <c r="A13" s="1" t="s">
        <v>181</v>
      </c>
      <c r="B13" s="1" t="s">
        <v>182</v>
      </c>
    </row>
    <row r="14" spans="1:2" ht="15.75" customHeight="1">
      <c r="A14" s="1" t="s">
        <v>183</v>
      </c>
      <c r="B14" s="1" t="s">
        <v>184</v>
      </c>
    </row>
    <row r="15" spans="1:2" ht="15.75" customHeight="1">
      <c r="A15" s="1" t="s">
        <v>185</v>
      </c>
      <c r="B15" s="1" t="s">
        <v>186</v>
      </c>
    </row>
    <row r="16" spans="1:2" ht="15.75" customHeight="1">
      <c r="A16" s="1" t="s">
        <v>187</v>
      </c>
      <c r="B16" s="1" t="s">
        <v>188</v>
      </c>
    </row>
    <row r="17" spans="1:2" ht="15.75" customHeight="1">
      <c r="A17" s="1" t="s">
        <v>189</v>
      </c>
      <c r="B17" s="1" t="s">
        <v>190</v>
      </c>
    </row>
    <row r="18" spans="1:2" ht="15.75" customHeight="1">
      <c r="A18" s="1" t="s">
        <v>191</v>
      </c>
      <c r="B18" s="1" t="s">
        <v>192</v>
      </c>
    </row>
    <row r="19" spans="1:2" ht="15.75" customHeight="1">
      <c r="A19" s="1" t="s">
        <v>193</v>
      </c>
      <c r="B19" s="1" t="s">
        <v>194</v>
      </c>
    </row>
    <row r="20" spans="1:2" ht="15.75" customHeight="1">
      <c r="A20" s="1" t="s">
        <v>195</v>
      </c>
      <c r="B20" s="1" t="s">
        <v>196</v>
      </c>
    </row>
    <row r="21" spans="1:2" ht="15.75" customHeight="1">
      <c r="A21" s="1" t="s">
        <v>197</v>
      </c>
      <c r="B21" s="1" t="s">
        <v>198</v>
      </c>
    </row>
    <row r="22" spans="1:2" ht="15">
      <c r="A22" s="1" t="s">
        <v>199</v>
      </c>
      <c r="B22" s="1" t="s">
        <v>200</v>
      </c>
    </row>
    <row r="23" spans="1:2" ht="15">
      <c r="A23" s="1" t="s">
        <v>201</v>
      </c>
      <c r="B23" s="1" t="s">
        <v>202</v>
      </c>
    </row>
    <row r="24" spans="1:2" ht="15">
      <c r="A24" s="1" t="s">
        <v>203</v>
      </c>
      <c r="B24" s="1" t="s">
        <v>204</v>
      </c>
    </row>
    <row r="25" spans="1:2" ht="15">
      <c r="A25" s="1" t="s">
        <v>205</v>
      </c>
      <c r="B25" s="1" t="s">
        <v>206</v>
      </c>
    </row>
    <row r="26" spans="1:2" ht="15">
      <c r="A26" s="1" t="s">
        <v>207</v>
      </c>
      <c r="B26" s="1" t="s">
        <v>208</v>
      </c>
    </row>
    <row r="27" spans="1:2" ht="15">
      <c r="A27" s="1" t="s">
        <v>209</v>
      </c>
      <c r="B27" s="1" t="s">
        <v>210</v>
      </c>
    </row>
    <row r="28" spans="1:2" ht="15">
      <c r="A28" s="1" t="s">
        <v>211</v>
      </c>
      <c r="B28" s="1" t="s">
        <v>212</v>
      </c>
    </row>
    <row r="29" spans="1:2" ht="15">
      <c r="A29" s="1" t="s">
        <v>213</v>
      </c>
      <c r="B29" s="1" t="s">
        <v>214</v>
      </c>
    </row>
    <row r="30" spans="1:2" ht="15">
      <c r="A30" s="1" t="s">
        <v>215</v>
      </c>
      <c r="B30" s="1" t="s">
        <v>216</v>
      </c>
    </row>
    <row r="31" spans="1:2" ht="15">
      <c r="A31" s="1" t="s">
        <v>217</v>
      </c>
      <c r="B31" s="1" t="s">
        <v>218</v>
      </c>
    </row>
    <row r="32" spans="1:2" ht="15">
      <c r="A32" s="1" t="s">
        <v>219</v>
      </c>
      <c r="B32" s="1" t="s">
        <v>220</v>
      </c>
    </row>
    <row r="33" spans="1:2" ht="15">
      <c r="A33" s="1" t="s">
        <v>221</v>
      </c>
      <c r="B33" s="1" t="s">
        <v>222</v>
      </c>
    </row>
    <row r="34" spans="1:2" ht="15">
      <c r="A34" s="1" t="s">
        <v>223</v>
      </c>
      <c r="B34" s="1" t="s">
        <v>224</v>
      </c>
    </row>
    <row r="35" spans="1:2" ht="15">
      <c r="A35" s="1" t="s">
        <v>225</v>
      </c>
      <c r="B35" s="1" t="s">
        <v>226</v>
      </c>
    </row>
    <row r="36" spans="1:2" ht="15">
      <c r="A36" s="1" t="s">
        <v>227</v>
      </c>
      <c r="B36" s="1" t="s">
        <v>228</v>
      </c>
    </row>
    <row r="37" spans="1:2" ht="15">
      <c r="A37" s="1" t="s">
        <v>229</v>
      </c>
      <c r="B37" s="1" t="s">
        <v>230</v>
      </c>
    </row>
    <row r="38" spans="1:2" ht="15">
      <c r="A38" s="1" t="s">
        <v>231</v>
      </c>
      <c r="B38" s="1" t="s">
        <v>232</v>
      </c>
    </row>
    <row r="39" spans="1:2" ht="15">
      <c r="A39" s="1" t="s">
        <v>233</v>
      </c>
      <c r="B39" s="1" t="s">
        <v>234</v>
      </c>
    </row>
    <row r="40" spans="1:2" ht="15">
      <c r="A40" s="1" t="s">
        <v>235</v>
      </c>
      <c r="B40" s="1" t="s">
        <v>236</v>
      </c>
    </row>
    <row r="41" spans="1:2" ht="15">
      <c r="A41" s="1" t="s">
        <v>237</v>
      </c>
      <c r="B41" s="1" t="s">
        <v>238</v>
      </c>
    </row>
    <row r="42" spans="1:2" ht="15">
      <c r="A42" s="1" t="s">
        <v>239</v>
      </c>
      <c r="B42" s="1" t="s">
        <v>240</v>
      </c>
    </row>
    <row r="43" spans="1:2" ht="15">
      <c r="A43" s="1" t="s">
        <v>241</v>
      </c>
      <c r="B43" s="1" t="s">
        <v>242</v>
      </c>
    </row>
    <row r="44" spans="1:2" ht="15">
      <c r="A44" s="1" t="s">
        <v>243</v>
      </c>
      <c r="B44" s="1" t="s">
        <v>244</v>
      </c>
    </row>
    <row r="45" spans="1:2" ht="15">
      <c r="A45" s="1" t="s">
        <v>245</v>
      </c>
      <c r="B45" s="1" t="s">
        <v>246</v>
      </c>
    </row>
    <row r="46" spans="1:2" ht="15">
      <c r="A46" s="1" t="s">
        <v>247</v>
      </c>
      <c r="B46" s="1" t="s">
        <v>248</v>
      </c>
    </row>
    <row r="47" spans="1:2" ht="15">
      <c r="A47" s="1" t="s">
        <v>249</v>
      </c>
      <c r="B47" s="1" t="s">
        <v>250</v>
      </c>
    </row>
    <row r="48" spans="1:2" ht="15">
      <c r="A48" s="1" t="s">
        <v>251</v>
      </c>
      <c r="B48" s="1" t="s">
        <v>252</v>
      </c>
    </row>
    <row r="49" spans="1:2" ht="15">
      <c r="A49" s="1" t="s">
        <v>253</v>
      </c>
      <c r="B49" s="1" t="s">
        <v>254</v>
      </c>
    </row>
    <row r="50" spans="1:2" ht="15">
      <c r="A50" s="1" t="s">
        <v>255</v>
      </c>
      <c r="B50" s="1" t="s">
        <v>256</v>
      </c>
    </row>
    <row r="51" spans="1:2" ht="15">
      <c r="A51" s="1" t="s">
        <v>257</v>
      </c>
      <c r="B51" s="1" t="s">
        <v>258</v>
      </c>
    </row>
    <row r="52" spans="1:2" ht="15">
      <c r="A52" s="1" t="s">
        <v>259</v>
      </c>
      <c r="B52" s="1" t="s">
        <v>260</v>
      </c>
    </row>
    <row r="53" spans="1:2" ht="15">
      <c r="A53" s="1" t="s">
        <v>261</v>
      </c>
      <c r="B53" s="1" t="s">
        <v>262</v>
      </c>
    </row>
    <row r="54" spans="1:2" ht="15">
      <c r="A54" s="1" t="s">
        <v>263</v>
      </c>
      <c r="B54" s="1" t="s">
        <v>264</v>
      </c>
    </row>
    <row r="55" spans="1:2" ht="15">
      <c r="A55" s="1" t="s">
        <v>265</v>
      </c>
      <c r="B55" s="1" t="s">
        <v>266</v>
      </c>
    </row>
    <row r="56" spans="1:2" ht="15">
      <c r="A56" s="1" t="s">
        <v>267</v>
      </c>
      <c r="B56" s="1" t="s">
        <v>268</v>
      </c>
    </row>
    <row r="57" spans="1:2" ht="15">
      <c r="A57" s="1" t="s">
        <v>269</v>
      </c>
      <c r="B57" s="1" t="s">
        <v>270</v>
      </c>
    </row>
    <row r="58" spans="1:2" ht="15">
      <c r="A58" s="1" t="s">
        <v>271</v>
      </c>
      <c r="B58" s="1" t="s">
        <v>272</v>
      </c>
    </row>
    <row r="59" spans="1:2" ht="15">
      <c r="A59" s="1" t="s">
        <v>273</v>
      </c>
      <c r="B59" s="1" t="s">
        <v>274</v>
      </c>
    </row>
    <row r="60" spans="1:2" ht="15">
      <c r="A60" s="1" t="s">
        <v>275</v>
      </c>
      <c r="B60" s="1" t="s">
        <v>268</v>
      </c>
    </row>
    <row r="61" spans="1:2" ht="15">
      <c r="A61" s="1" t="s">
        <v>276</v>
      </c>
      <c r="B61" s="1" t="s">
        <v>277</v>
      </c>
    </row>
    <row r="62" spans="1:2" ht="15">
      <c r="A62" s="1" t="s">
        <v>278</v>
      </c>
      <c r="B62" s="1" t="s">
        <v>279</v>
      </c>
    </row>
    <row r="63" spans="1:2" ht="15">
      <c r="A63" s="1" t="s">
        <v>280</v>
      </c>
      <c r="B63" s="1" t="s">
        <v>281</v>
      </c>
    </row>
    <row r="64" spans="1:2" ht="15">
      <c r="A64" s="1" t="s">
        <v>282</v>
      </c>
      <c r="B64" s="1" t="s">
        <v>283</v>
      </c>
    </row>
    <row r="65" spans="1:2" ht="15">
      <c r="A65" s="1" t="s">
        <v>284</v>
      </c>
      <c r="B65" s="1" t="s">
        <v>285</v>
      </c>
    </row>
    <row r="66" spans="1:2" ht="15">
      <c r="A66" s="1" t="s">
        <v>286</v>
      </c>
      <c r="B66" s="1" t="s">
        <v>287</v>
      </c>
    </row>
    <row r="67" spans="1:2" ht="15">
      <c r="A67" s="1" t="s">
        <v>288</v>
      </c>
      <c r="B67" s="1" t="s">
        <v>289</v>
      </c>
    </row>
    <row r="68" spans="1:2" ht="15">
      <c r="A68" s="1" t="s">
        <v>290</v>
      </c>
      <c r="B68" s="1" t="s">
        <v>291</v>
      </c>
    </row>
    <row r="69" spans="1:2" ht="15">
      <c r="A69" s="1" t="s">
        <v>292</v>
      </c>
      <c r="B69" s="1" t="s">
        <v>293</v>
      </c>
    </row>
    <row r="70" spans="1:2" ht="15.75" customHeight="1">
      <c r="A70" s="1" t="s">
        <v>294</v>
      </c>
      <c r="B70" s="1" t="s">
        <v>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70"/>
  <sheetViews>
    <sheetView workbookViewId="0">
      <selection activeCell="B29" sqref="B29"/>
    </sheetView>
  </sheetViews>
  <sheetFormatPr defaultColWidth="11.25" defaultRowHeight="15.75" customHeight="1"/>
  <cols>
    <col min="2" max="2" width="146" customWidth="1"/>
    <col min="8" max="8" width="22.25" customWidth="1"/>
  </cols>
  <sheetData>
    <row r="1" spans="1:2" ht="15.75" customHeight="1">
      <c r="A1" s="1" t="s">
        <v>84</v>
      </c>
      <c r="B1" s="1" t="s">
        <v>296</v>
      </c>
    </row>
    <row r="2" spans="1:2" ht="15.75" customHeight="1">
      <c r="A2" s="1" t="s">
        <v>85</v>
      </c>
      <c r="B2" s="1" t="s">
        <v>297</v>
      </c>
    </row>
    <row r="3" spans="1:2" ht="15.75" customHeight="1">
      <c r="A3" s="15">
        <v>2</v>
      </c>
      <c r="B3" s="1" t="s">
        <v>298</v>
      </c>
    </row>
    <row r="4" spans="1:2" ht="15.75" customHeight="1">
      <c r="A4" s="15">
        <v>3</v>
      </c>
      <c r="B4" s="1" t="s">
        <v>299</v>
      </c>
    </row>
    <row r="5" spans="1:2" ht="15.75" customHeight="1">
      <c r="A5" s="15">
        <v>4</v>
      </c>
      <c r="B5" s="1" t="s">
        <v>300</v>
      </c>
    </row>
    <row r="6" spans="1:2" ht="15.75" customHeight="1">
      <c r="A6" s="15">
        <v>5</v>
      </c>
      <c r="B6" s="1" t="s">
        <v>301</v>
      </c>
    </row>
    <row r="7" spans="1:2" ht="15.75" customHeight="1">
      <c r="A7" s="15">
        <v>6</v>
      </c>
      <c r="B7" s="1" t="s">
        <v>302</v>
      </c>
    </row>
    <row r="8" spans="1:2" ht="15.75" customHeight="1">
      <c r="A8" s="15">
        <v>7</v>
      </c>
      <c r="B8" s="1" t="s">
        <v>303</v>
      </c>
    </row>
    <row r="9" spans="1:2" ht="15.75" customHeight="1">
      <c r="A9" s="15">
        <v>8</v>
      </c>
      <c r="B9" s="1" t="s">
        <v>304</v>
      </c>
    </row>
    <row r="10" spans="1:2" ht="15.75" customHeight="1">
      <c r="A10" s="15">
        <v>9</v>
      </c>
      <c r="B10" s="1" t="s">
        <v>305</v>
      </c>
    </row>
    <row r="11" spans="1:2" ht="15.75" customHeight="1">
      <c r="A11" s="15">
        <v>10</v>
      </c>
      <c r="B11" s="1" t="s">
        <v>306</v>
      </c>
    </row>
    <row r="12" spans="1:2" ht="15.75" customHeight="1">
      <c r="A12" s="15">
        <v>11</v>
      </c>
      <c r="B12" s="1" t="s">
        <v>307</v>
      </c>
    </row>
    <row r="13" spans="1:2" ht="15.75" customHeight="1">
      <c r="A13" s="15">
        <v>12</v>
      </c>
      <c r="B13" s="1" t="s">
        <v>308</v>
      </c>
    </row>
    <row r="14" spans="1:2" ht="15.75" customHeight="1">
      <c r="A14" s="15">
        <v>13</v>
      </c>
      <c r="B14" s="1" t="s">
        <v>309</v>
      </c>
    </row>
    <row r="15" spans="1:2" ht="15.75" customHeight="1">
      <c r="A15" s="15">
        <v>14</v>
      </c>
      <c r="B15" s="1" t="s">
        <v>310</v>
      </c>
    </row>
    <row r="16" spans="1:2" ht="15.75" customHeight="1">
      <c r="A16" s="15">
        <v>15</v>
      </c>
      <c r="B16" s="1" t="s">
        <v>311</v>
      </c>
    </row>
    <row r="17" spans="1:12" ht="15.75" customHeight="1">
      <c r="A17" s="15">
        <v>16</v>
      </c>
      <c r="B17" s="1" t="s">
        <v>312</v>
      </c>
    </row>
    <row r="18" spans="1:12" ht="15.75" customHeight="1">
      <c r="A18" s="15">
        <v>17</v>
      </c>
      <c r="B18" s="1" t="s">
        <v>313</v>
      </c>
    </row>
    <row r="19" spans="1:12" ht="15.75" customHeight="1">
      <c r="A19" s="15">
        <v>18</v>
      </c>
      <c r="B19" s="1" t="s">
        <v>314</v>
      </c>
    </row>
    <row r="20" spans="1:12" ht="15.75" customHeight="1">
      <c r="A20" s="15">
        <v>19</v>
      </c>
      <c r="B20" s="1" t="s">
        <v>315</v>
      </c>
    </row>
    <row r="21" spans="1:12" ht="15.75" customHeight="1">
      <c r="A21" s="15">
        <v>20</v>
      </c>
      <c r="B21" s="1" t="s">
        <v>316</v>
      </c>
    </row>
    <row r="22" spans="1:12" ht="15">
      <c r="A22" s="15">
        <v>21</v>
      </c>
      <c r="B22" s="1" t="s">
        <v>317</v>
      </c>
    </row>
    <row r="23" spans="1:12" ht="15">
      <c r="A23" s="15">
        <v>22</v>
      </c>
      <c r="B23" s="1" t="s">
        <v>318</v>
      </c>
    </row>
    <row r="24" spans="1:12" ht="15">
      <c r="A24" s="15">
        <v>23</v>
      </c>
      <c r="B24" s="1" t="s">
        <v>319</v>
      </c>
    </row>
    <row r="25" spans="1:12" ht="15">
      <c r="A25" s="15">
        <v>24</v>
      </c>
      <c r="B25" s="1" t="s">
        <v>320</v>
      </c>
    </row>
    <row r="26" spans="1:12" ht="15">
      <c r="A26" s="15">
        <v>25</v>
      </c>
      <c r="B26" s="1" t="s">
        <v>320</v>
      </c>
      <c r="L26" s="2" t="s">
        <v>321</v>
      </c>
    </row>
    <row r="27" spans="1:12" ht="15">
      <c r="A27" s="15">
        <v>26</v>
      </c>
      <c r="B27" s="1" t="s">
        <v>322</v>
      </c>
    </row>
    <row r="28" spans="1:12" ht="15">
      <c r="A28" s="15">
        <v>27</v>
      </c>
      <c r="B28" s="1" t="s">
        <v>323</v>
      </c>
    </row>
    <row r="29" spans="1:12" ht="15">
      <c r="A29" s="15">
        <v>28</v>
      </c>
      <c r="B29" s="1" t="s">
        <v>324</v>
      </c>
    </row>
    <row r="30" spans="1:12" ht="15">
      <c r="A30" s="15">
        <v>29</v>
      </c>
      <c r="B30" s="1" t="s">
        <v>325</v>
      </c>
    </row>
    <row r="31" spans="1:12" ht="15">
      <c r="A31" s="15">
        <v>30</v>
      </c>
      <c r="B31" s="1" t="s">
        <v>326</v>
      </c>
    </row>
    <row r="32" spans="1:12" ht="15">
      <c r="A32" s="15">
        <v>31</v>
      </c>
      <c r="B32" s="1" t="s">
        <v>327</v>
      </c>
    </row>
    <row r="33" spans="1:2" ht="15">
      <c r="A33" s="15">
        <v>32</v>
      </c>
      <c r="B33" s="1" t="s">
        <v>328</v>
      </c>
    </row>
    <row r="34" spans="1:2" ht="15">
      <c r="A34" s="15">
        <v>33</v>
      </c>
      <c r="B34" s="1" t="s">
        <v>329</v>
      </c>
    </row>
    <row r="35" spans="1:2" ht="15">
      <c r="A35" s="15">
        <v>34</v>
      </c>
      <c r="B35" s="1" t="s">
        <v>330</v>
      </c>
    </row>
    <row r="36" spans="1:2" ht="15">
      <c r="A36" s="15">
        <v>35</v>
      </c>
      <c r="B36" s="1" t="s">
        <v>331</v>
      </c>
    </row>
    <row r="37" spans="1:2" ht="15">
      <c r="A37" s="15">
        <v>36</v>
      </c>
      <c r="B37" s="1" t="s">
        <v>332</v>
      </c>
    </row>
    <row r="38" spans="1:2" ht="15">
      <c r="A38" s="15">
        <v>37</v>
      </c>
      <c r="B38" s="1" t="s">
        <v>333</v>
      </c>
    </row>
    <row r="39" spans="1:2" ht="15">
      <c r="A39" s="15">
        <v>38</v>
      </c>
      <c r="B39" s="1" t="s">
        <v>334</v>
      </c>
    </row>
    <row r="40" spans="1:2" ht="15">
      <c r="A40" s="15">
        <v>39</v>
      </c>
      <c r="B40" s="1" t="s">
        <v>335</v>
      </c>
    </row>
    <row r="41" spans="1:2" ht="15">
      <c r="A41" s="15">
        <v>40</v>
      </c>
      <c r="B41" s="1" t="s">
        <v>336</v>
      </c>
    </row>
    <row r="42" spans="1:2" ht="15">
      <c r="A42" s="15">
        <v>41</v>
      </c>
      <c r="B42" s="1" t="s">
        <v>337</v>
      </c>
    </row>
    <row r="43" spans="1:2" ht="15">
      <c r="A43" s="15">
        <v>42</v>
      </c>
      <c r="B43" s="1" t="s">
        <v>338</v>
      </c>
    </row>
    <row r="44" spans="1:2" ht="15">
      <c r="A44" s="15">
        <v>43</v>
      </c>
      <c r="B44" s="1" t="s">
        <v>339</v>
      </c>
    </row>
    <row r="45" spans="1:2" ht="15">
      <c r="A45" s="15">
        <v>44</v>
      </c>
      <c r="B45" s="1" t="s">
        <v>340</v>
      </c>
    </row>
    <row r="46" spans="1:2" ht="15">
      <c r="A46" s="15">
        <v>45</v>
      </c>
      <c r="B46" s="1" t="s">
        <v>341</v>
      </c>
    </row>
    <row r="47" spans="1:2" ht="15">
      <c r="A47" s="15">
        <v>46</v>
      </c>
      <c r="B47" s="1" t="s">
        <v>342</v>
      </c>
    </row>
    <row r="48" spans="1:2" ht="15">
      <c r="A48" s="15">
        <v>47</v>
      </c>
      <c r="B48" s="1" t="s">
        <v>343</v>
      </c>
    </row>
    <row r="49" spans="1:2" ht="15">
      <c r="A49" s="15">
        <v>48</v>
      </c>
      <c r="B49" s="1" t="s">
        <v>344</v>
      </c>
    </row>
    <row r="50" spans="1:2" ht="15">
      <c r="A50" s="15">
        <v>49</v>
      </c>
      <c r="B50" s="1" t="s">
        <v>345</v>
      </c>
    </row>
    <row r="51" spans="1:2" ht="15">
      <c r="A51" s="15">
        <v>50</v>
      </c>
      <c r="B51" s="1" t="s">
        <v>346</v>
      </c>
    </row>
    <row r="52" spans="1:2" ht="15">
      <c r="A52" s="15">
        <v>51</v>
      </c>
      <c r="B52" s="1" t="s">
        <v>347</v>
      </c>
    </row>
    <row r="53" spans="1:2" ht="15">
      <c r="A53" s="15">
        <v>52</v>
      </c>
      <c r="B53" s="1" t="s">
        <v>348</v>
      </c>
    </row>
    <row r="54" spans="1:2" ht="15">
      <c r="A54" s="15">
        <v>53</v>
      </c>
      <c r="B54" s="1" t="s">
        <v>349</v>
      </c>
    </row>
    <row r="55" spans="1:2" ht="15">
      <c r="A55" s="15">
        <v>54</v>
      </c>
      <c r="B55" s="1" t="s">
        <v>350</v>
      </c>
    </row>
    <row r="56" spans="1:2" ht="15">
      <c r="A56" s="15">
        <v>55</v>
      </c>
      <c r="B56" s="1" t="s">
        <v>351</v>
      </c>
    </row>
    <row r="57" spans="1:2" ht="15">
      <c r="A57" s="15">
        <v>56</v>
      </c>
      <c r="B57" s="1" t="s">
        <v>352</v>
      </c>
    </row>
    <row r="58" spans="1:2" ht="15">
      <c r="A58" s="15">
        <v>57</v>
      </c>
      <c r="B58" s="1" t="s">
        <v>353</v>
      </c>
    </row>
    <row r="59" spans="1:2" ht="15">
      <c r="A59" s="15">
        <v>58</v>
      </c>
      <c r="B59" s="1" t="s">
        <v>354</v>
      </c>
    </row>
    <row r="60" spans="1:2" ht="15">
      <c r="A60" s="15">
        <v>59</v>
      </c>
      <c r="B60" s="1" t="s">
        <v>355</v>
      </c>
    </row>
    <row r="61" spans="1:2" ht="15">
      <c r="A61" s="15">
        <v>60</v>
      </c>
      <c r="B61" s="1" t="s">
        <v>356</v>
      </c>
    </row>
    <row r="62" spans="1:2" ht="15">
      <c r="A62" s="15">
        <v>61</v>
      </c>
      <c r="B62" s="1" t="s">
        <v>357</v>
      </c>
    </row>
    <row r="63" spans="1:2" ht="15">
      <c r="A63" s="15">
        <v>62</v>
      </c>
      <c r="B63" s="1" t="s">
        <v>358</v>
      </c>
    </row>
    <row r="64" spans="1:2" ht="15">
      <c r="A64" s="15">
        <v>63</v>
      </c>
      <c r="B64" s="1" t="s">
        <v>359</v>
      </c>
    </row>
    <row r="65" spans="1:2" ht="15">
      <c r="A65" s="15">
        <v>64</v>
      </c>
      <c r="B65" s="1" t="s">
        <v>360</v>
      </c>
    </row>
    <row r="66" spans="1:2" ht="15">
      <c r="A66" s="15">
        <v>65</v>
      </c>
      <c r="B66" s="1" t="s">
        <v>361</v>
      </c>
    </row>
    <row r="67" spans="1:2" ht="15">
      <c r="A67" s="15">
        <v>66</v>
      </c>
      <c r="B67" s="1" t="s">
        <v>362</v>
      </c>
    </row>
    <row r="68" spans="1:2" ht="15">
      <c r="A68" s="15">
        <v>67</v>
      </c>
      <c r="B68" s="1" t="s">
        <v>363</v>
      </c>
    </row>
    <row r="69" spans="1:2" ht="15">
      <c r="A69" s="15">
        <v>68</v>
      </c>
      <c r="B69" s="1" t="s">
        <v>364</v>
      </c>
    </row>
    <row r="70" spans="1:2" ht="15">
      <c r="A70" s="15">
        <v>69</v>
      </c>
      <c r="B70" s="1"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GPT analysis</vt:lpstr>
      <vt:lpstr>GPT- Article review (Type)</vt:lpstr>
      <vt:lpstr>Bard analysis</vt:lpstr>
      <vt:lpstr>GPT response on type</vt:lpstr>
      <vt:lpstr>Solutions-learnings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Dharun Raj</dc:creator>
  <cp:lastModifiedBy>tanmay singla</cp:lastModifiedBy>
  <dcterms:created xsi:type="dcterms:W3CDTF">2023-09-20T21:38:55Z</dcterms:created>
  <dcterms:modified xsi:type="dcterms:W3CDTF">2023-09-20T23:26:01Z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2023-09-20T21:38:42Z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7d3823ce-2cf0-435f-9956-9cef9614c811</vt:lpwstr>
  </property>
  <property fmtid="{D5CDD505-2E9C-101B-9397-08002B2CF9AE}" pid="8" name="MSIP_Label_4044bd30-2ed7-4c9d-9d12-46200872a97b_ContentBits">
    <vt:lpwstr>0</vt:lpwstr>
  </property>
</Properties>
</file>