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\Desktop\Excel\Intermediate II\Week 5\"/>
    </mc:Choice>
  </mc:AlternateContent>
  <xr:revisionPtr revIDLastSave="0" documentId="10_ncr:8100000_{191C8ADC-C967-4A54-B09A-BC94B0C525BF}" xr6:coauthVersionLast="32" xr6:coauthVersionMax="32" xr10:uidLastSave="{00000000-0000-0000-0000-000000000000}"/>
  <bookViews>
    <workbookView xWindow="0" yWindow="0" windowWidth="24000" windowHeight="8925" activeTab="1" xr2:uid="{00000000-000D-0000-FFFF-FFFF00000000}"/>
  </bookViews>
  <sheets>
    <sheet name="Scenario Summary" sheetId="2" r:id="rId1"/>
    <sheet name="Scenario Summary 2" sheetId="3" r:id="rId2"/>
    <sheet name="Challenge Level 1" sheetId="1" r:id="rId3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2" hidden="1">'Challenge Level 1'!$C$1,'Challenge Level 1'!$C$2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'Challenge Level 1'!$C$2</definedName>
    <definedName name="solver_lhs2" localSheetId="2" hidden="1">'Challenge Level 1'!$C$5</definedName>
    <definedName name="solver_lhs3" localSheetId="2" hidden="1">'Challenge Level 1'!$S$2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'Challenge Level 1'!$C$4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el3" localSheetId="2" hidden="1">3</definedName>
    <definedName name="solver_rhs1" localSheetId="2" hidden="1">7</definedName>
    <definedName name="solver_rhs2" localSheetId="2" hidden="1">375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375</definedName>
    <definedName name="solver_ver" localSheetId="2" hidden="1">3</definedName>
    <definedName name="Total_Metal_cost">'Challenge Level 1'!$Q$12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S4" i="1" s="1"/>
  <c r="R3" i="1"/>
  <c r="S3" i="1" s="1"/>
  <c r="R2" i="1"/>
  <c r="C4" i="1"/>
  <c r="Q11" i="1" s="1"/>
  <c r="C8" i="1"/>
  <c r="C5" i="1"/>
  <c r="R6" i="1" l="1"/>
  <c r="S2" i="1"/>
  <c r="S6" i="1" s="1"/>
  <c r="Q12" i="1" s="1"/>
  <c r="C11" i="1" l="1"/>
  <c r="C12" i="1"/>
  <c r="C13" i="1"/>
  <c r="C14" i="1"/>
  <c r="C15" i="1" s="1"/>
  <c r="C16" i="1" s="1"/>
  <c r="C17" i="1" s="1"/>
  <c r="C18" i="1" s="1"/>
  <c r="C19" i="1" s="1"/>
  <c r="C10" i="1"/>
  <c r="F8" i="1"/>
  <c r="G8" i="1" s="1"/>
  <c r="H8" i="1" s="1"/>
  <c r="I8" i="1" s="1"/>
  <c r="J8" i="1" s="1"/>
  <c r="K8" i="1" s="1"/>
  <c r="L8" i="1" s="1"/>
  <c r="E8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<sst xmlns="http://schemas.openxmlformats.org/spreadsheetml/2006/main" count="87" uniqueCount="70">
  <si>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</si>
  <si>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</si>
  <si>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</si>
  <si>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</si>
  <si>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</si>
  <si>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</si>
  <si>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</si>
  <si>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</si>
  <si>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</si>
  <si>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</si>
  <si>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</si>
  <si>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</si>
  <si>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</si>
  <si>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</si>
  <si>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</si>
  <si>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</si>
  <si>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</si>
  <si>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</si>
  <si>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</si>
  <si>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</si>
  <si>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</si>
  <si>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</si>
  <si>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</si>
  <si>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</si>
  <si>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</si>
  <si>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volume of a can (cylinder) is calculated by the formula: 2*pi*radius*radius*height, where 'pi' = 3.14.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</si>
  <si>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</si>
  <si>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</si>
  <si>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</si>
  <si>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</si>
  <si>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</si>
  <si>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</si>
  <si>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</si>
  <si>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</si>
  <si>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</si>
  <si>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</si>
  <si>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</si>
  <si>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</si>
  <si>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</si>
  <si>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</si>
  <si>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</si>
  <si>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</si>
  <si>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There is 0.1 probaility that the metal price would double, and a 0.1 probability that the metal price would halve.</t>
  </si>
  <si>
    <t>There is also a 0.2 probability that the metal price would be the average of the curreny price and the halved price.</t>
  </si>
  <si>
    <t>There is also a 0.2 probability that the metal price would be the average of the curreny price and the doubled price.</t>
  </si>
  <si>
    <t>Use SUMPRODUCT to calculate the estimated metal price.</t>
  </si>
  <si>
    <t>Use Scenario Manager to present the 'Total Metal Cost' to management which includes the scenarios of 'Low Price = 0.6' and 'High Price = 1.2'.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</si>
  <si>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</si>
  <si>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</si>
  <si>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</si>
  <si>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</si>
  <si>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</si>
  <si>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</si>
  <si>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</si>
  <si>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</si>
  <si>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</si>
  <si>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</si>
  <si>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Metal_price</t>
  </si>
  <si>
    <t>Total_Metal_cost</t>
  </si>
  <si>
    <t>High Metal Price</t>
  </si>
  <si>
    <t>Created by Mr Prashan Karunaratne on 21/09/2017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</si>
  <si>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</si>
  <si>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</si>
  <si>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</si>
  <si>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</si>
  <si>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</si>
  <si>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</si>
  <si>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</si>
  <si>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</si>
  <si>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Mr Prashan Karunaratne on 21/09/2017
Modified by Dhaval on 02-05-2018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</si>
</sst>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  <xf numFmtId="2" fontId="0" fillId="0" borderId="0" xfId="0" applyNumberFormat="1" applyFill="1" applyBorder="1" applyAlignment="1"/>
    <xf numFmtId="0" fontId="7" fillId="6" borderId="4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2" fontId="0" fillId="8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1"/>
  <sheetViews>
    <sheetView showGridLines="0" workbookViewId="0"/>
  </sheetViews>
  <sheetFormatPr defaultRowHeight="15" outlineLevelRow="1" outlineLevelCol="1" x14ac:dyDescent="0.25"/>
  <cols>
    <col min="3" max="3" width="15.7109375" bestFit="1" customWidth="1"/>
    <col min="4" max="6" width="13.85546875" bestFit="1" customWidth="1" outlineLevel="1"/>
  </cols>
  <sheetData>
    <row r="1" spans="2:6" ht="15.75" thickBot="1" x14ac:dyDescent="0.3"/>
    <row r="2" spans="2:6" ht="15.75" x14ac:dyDescent="0.25">
      <c r="B2" s="17" t="s">
        <v>62</v>
      </c>
      <c r="C2" s="17"/>
      <c r="D2" s="22"/>
      <c r="E2" s="22"/>
      <c r="F2" s="22"/>
    </row>
    <row r="3" spans="2:6" ht="15.75" collapsed="1" x14ac:dyDescent="0.25">
      <c r="B3" s="16"/>
      <c r="C3" s="16"/>
      <c r="D3" s="23" t="s">
        <v>64</v>
      </c>
      <c r="E3" s="23" t="s">
        <v>59</v>
      </c>
      <c r="F3" s="23" t="s">
        <v>61</v>
      </c>
    </row>
    <row r="4" spans="2:6" ht="45" hidden="1" outlineLevel="1" x14ac:dyDescent="0.25">
      <c r="B4" s="19"/>
      <c r="C4" s="19"/>
      <c r="D4" s="14"/>
      <c r="E4" s="25" t="s">
        <v>60</v>
      </c>
      <c r="F4" s="25" t="s">
        <v>60</v>
      </c>
    </row>
    <row r="5" spans="2:6" x14ac:dyDescent="0.25">
      <c r="B5" s="20" t="s">
        <v>63</v>
      </c>
      <c r="C5" s="20"/>
      <c r="D5" s="18"/>
      <c r="E5" s="18"/>
      <c r="F5" s="18"/>
    </row>
    <row r="6" spans="2:6" outlineLevel="1" x14ac:dyDescent="0.25">
      <c r="B6" s="19"/>
      <c r="C6" s="19" t="s">
        <v>57</v>
      </c>
      <c r="D6" s="14">
        <v>0.88</v>
      </c>
      <c r="E6" s="24">
        <v>1</v>
      </c>
      <c r="F6" s="24">
        <v>0.6</v>
      </c>
    </row>
    <row r="7" spans="2:6" x14ac:dyDescent="0.25">
      <c r="B7" s="20" t="s">
        <v>65</v>
      </c>
      <c r="C7" s="20"/>
      <c r="D7" s="18"/>
      <c r="E7" s="18"/>
      <c r="F7" s="18"/>
    </row>
    <row r="8" spans="2:6" ht="15.75" outlineLevel="1" thickBot="1" x14ac:dyDescent="0.3">
      <c r="B8" s="21"/>
      <c r="C8" s="21" t="s">
        <v>58</v>
      </c>
      <c r="D8" s="15">
        <v>349076.62717996899</v>
      </c>
      <c r="E8" s="15">
        <v>396677.98543178302</v>
      </c>
      <c r="F8" s="15">
        <v>238006.79125907001</v>
      </c>
    </row>
    <row r="9" spans="2:6" x14ac:dyDescent="0.25">
      <c r="B9" t="s">
        <v>66</v>
      </c>
    </row>
    <row r="10" spans="2:6" x14ac:dyDescent="0.25">
      <c r="B10" t="s">
        <v>67</v>
      </c>
    </row>
    <row r="11" spans="2:6" x14ac:dyDescent="0.25">
      <c r="B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FEC5-2CCE-4F29-99F4-7AA55126FAF1}">
  <sheetPr>
    <outlinePr summaryBelow="0"/>
  </sheetPr>
  <dimension ref="B1:F11"/>
  <sheetViews>
    <sheetView showGridLines="0" tabSelected="1" workbookViewId="0"/>
  </sheetViews>
  <sheetFormatPr defaultRowHeight="15" outlineLevelRow="1" outlineLevelCol="1" x14ac:dyDescent="0.25"/>
  <cols>
    <col min="3" max="3" width="16.42578125" bestFit="1" customWidth="1"/>
    <col min="4" max="6" width="14.140625" bestFit="1" customWidth="1" outlineLevel="1"/>
  </cols>
  <sheetData>
    <row r="1" spans="2:6" ht="15.75" thickBot="1" x14ac:dyDescent="0.3"/>
    <row r="2" spans="2:6" ht="15.75" x14ac:dyDescent="0.25">
      <c r="B2" s="28" t="s">
        <v>62</v>
      </c>
      <c r="C2" s="28"/>
      <c r="D2" s="22"/>
      <c r="E2" s="22"/>
      <c r="F2" s="22"/>
    </row>
    <row r="3" spans="2:6" ht="15.75" collapsed="1" x14ac:dyDescent="0.25">
      <c r="B3" s="27"/>
      <c r="C3" s="27"/>
      <c r="D3" s="23" t="s">
        <v>64</v>
      </c>
      <c r="E3" s="23" t="s">
        <v>59</v>
      </c>
      <c r="F3" s="23" t="s">
        <v>61</v>
      </c>
    </row>
    <row r="4" spans="2:6" ht="67.5" hidden="1" outlineLevel="1" x14ac:dyDescent="0.25">
      <c r="B4" s="29"/>
      <c r="C4" s="29"/>
      <c r="D4" s="14"/>
      <c r="E4" s="25" t="s">
        <v>69</v>
      </c>
      <c r="F4" s="25" t="s">
        <v>69</v>
      </c>
    </row>
    <row r="5" spans="2:6" x14ac:dyDescent="0.25">
      <c r="B5" s="30" t="s">
        <v>63</v>
      </c>
      <c r="C5" s="30"/>
      <c r="D5" s="18"/>
      <c r="E5" s="18"/>
      <c r="F5" s="18"/>
    </row>
    <row r="6" spans="2:6" outlineLevel="1" x14ac:dyDescent="0.25">
      <c r="B6" s="29"/>
      <c r="C6" s="29" t="s">
        <v>57</v>
      </c>
      <c r="D6" s="26">
        <v>0.88</v>
      </c>
      <c r="E6" s="32">
        <v>1.2</v>
      </c>
      <c r="F6" s="32">
        <v>0.6</v>
      </c>
    </row>
    <row r="7" spans="2:6" x14ac:dyDescent="0.25">
      <c r="B7" s="30" t="s">
        <v>65</v>
      </c>
      <c r="C7" s="30"/>
      <c r="D7" s="18"/>
      <c r="E7" s="18"/>
      <c r="F7" s="18"/>
    </row>
    <row r="8" spans="2:6" ht="15.75" outlineLevel="1" thickBot="1" x14ac:dyDescent="0.3">
      <c r="B8" s="31"/>
      <c r="C8" s="31" t="s">
        <v>58</v>
      </c>
      <c r="D8" s="15">
        <v>612814.78692694695</v>
      </c>
      <c r="E8" s="15">
        <v>835656.52762765402</v>
      </c>
      <c r="F8" s="15">
        <v>417828.26381382701</v>
      </c>
    </row>
    <row r="9" spans="2:6" x14ac:dyDescent="0.25">
      <c r="B9" t="s">
        <v>66</v>
      </c>
    </row>
    <row r="10" spans="2:6" x14ac:dyDescent="0.25">
      <c r="B10" t="s">
        <v>67</v>
      </c>
    </row>
    <row r="11" spans="2:6" x14ac:dyDescent="0.25">
      <c r="B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workbookViewId="0">
      <selection activeCell="Q12" sqref="Q12"/>
    </sheetView>
  </sheetViews>
  <sheetFormatPr defaultRowHeight="15" x14ac:dyDescent="0.25"/>
  <cols>
    <col min="1" max="1" width="16.7109375" style="2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5703125" bestFit="1" customWidth="1"/>
    <col min="18" max="18" width="12.7109375" bestFit="1" customWidth="1"/>
  </cols>
  <sheetData>
    <row r="1" spans="2:19" x14ac:dyDescent="0.25">
      <c r="B1" s="2" t="s">
        <v>0</v>
      </c>
      <c r="C1" s="3">
        <v>3.1027835584795982</v>
      </c>
      <c r="E1" s="2"/>
      <c r="O1" s="2" t="s">
        <v>22</v>
      </c>
      <c r="R1" s="2" t="s">
        <v>11</v>
      </c>
      <c r="S1" s="2" t="s">
        <v>12</v>
      </c>
    </row>
    <row r="2" spans="2:19" x14ac:dyDescent="0.25">
      <c r="B2" s="2" t="s">
        <v>1</v>
      </c>
      <c r="C2" s="3">
        <v>6.1993803930087585</v>
      </c>
      <c r="E2" s="2"/>
      <c r="O2" s="2" t="s">
        <v>8</v>
      </c>
      <c r="P2" s="3">
        <v>100</v>
      </c>
      <c r="Q2" s="2" t="s">
        <v>34</v>
      </c>
      <c r="R2" s="5">
        <f>P2/(2*C1)</f>
        <v>16.114562636299585</v>
      </c>
      <c r="S2" s="5">
        <f>INT(R2)</f>
        <v>16</v>
      </c>
    </row>
    <row r="3" spans="2:19" x14ac:dyDescent="0.25">
      <c r="B3" s="2"/>
      <c r="E3" s="2"/>
      <c r="O3" s="2" t="s">
        <v>9</v>
      </c>
      <c r="P3" s="13">
        <v>99.278597571652497</v>
      </c>
      <c r="Q3" s="2" t="s">
        <v>35</v>
      </c>
      <c r="R3" s="5">
        <f>P3/(2*C1)</f>
        <v>15.99831179012374</v>
      </c>
      <c r="S3" s="5">
        <f t="shared" ref="S3:S4" si="0">INT(R3)</f>
        <v>15</v>
      </c>
    </row>
    <row r="4" spans="2:19" x14ac:dyDescent="0.25">
      <c r="B4" s="2" t="s">
        <v>2</v>
      </c>
      <c r="C4" s="8">
        <f>(2*PI()*C1*C2) + (2*PI()*C1*C1)</f>
        <v>181.34907283586253</v>
      </c>
      <c r="E4" s="2"/>
      <c r="O4" s="2" t="s">
        <v>1</v>
      </c>
      <c r="P4" s="13">
        <v>99.278597571652497</v>
      </c>
      <c r="Q4" s="2" t="s">
        <v>36</v>
      </c>
      <c r="R4" s="5">
        <f>P4/C2</f>
        <v>16.014277440308742</v>
      </c>
      <c r="S4" s="5">
        <f t="shared" si="0"/>
        <v>16</v>
      </c>
    </row>
    <row r="5" spans="2:19" x14ac:dyDescent="0.25">
      <c r="B5" s="2" t="s">
        <v>3</v>
      </c>
      <c r="C5" s="8">
        <f>2*PI()*C1*C1*C2</f>
        <v>374.99986959951684</v>
      </c>
      <c r="E5" s="2"/>
      <c r="O5" s="11"/>
      <c r="P5" s="11"/>
      <c r="Q5" s="5"/>
    </row>
    <row r="6" spans="2:19" x14ac:dyDescent="0.25">
      <c r="O6" s="2" t="s">
        <v>10</v>
      </c>
      <c r="R6" s="10">
        <f>R2*R3*R4</f>
        <v>4128.5735655558556</v>
      </c>
      <c r="S6" s="8">
        <f>S2*S3*S4</f>
        <v>3840</v>
      </c>
    </row>
    <row r="7" spans="2:19" x14ac:dyDescent="0.25">
      <c r="O7" s="2" t="s">
        <v>13</v>
      </c>
      <c r="R7" s="10">
        <f>R6-S6</f>
        <v>288.57356555585557</v>
      </c>
    </row>
    <row r="8" spans="2:19" x14ac:dyDescent="0.25">
      <c r="C8" s="9">
        <f>2*PI()*C1*C1*C2</f>
        <v>374.99986959951684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2"/>
      <c r="P8" s="1"/>
      <c r="Q8" s="1"/>
    </row>
    <row r="9" spans="2:19" x14ac:dyDescent="0.25">
      <c r="C9" s="7">
        <v>7</v>
      </c>
      <c r="D9">
        <f t="dataTable" ref="D9:L19" dt2D="1" dtr="1" r1="C1" r2="C2"/>
        <v>175.92918860102841</v>
      </c>
      <c r="E9">
        <v>274.88935718910693</v>
      </c>
      <c r="F9">
        <v>395.84067435231395</v>
      </c>
      <c r="G9">
        <v>538.78314009064945</v>
      </c>
      <c r="H9">
        <v>703.71675440411366</v>
      </c>
      <c r="I9">
        <v>890.64151729270634</v>
      </c>
      <c r="J9">
        <v>1099.5574287564277</v>
      </c>
      <c r="K9">
        <v>1330.4644887952772</v>
      </c>
      <c r="L9">
        <v>1583.3626974092558</v>
      </c>
      <c r="Q9" s="5"/>
    </row>
    <row r="10" spans="2:19" x14ac:dyDescent="0.25">
      <c r="C10" s="7">
        <f>C9+0.5</f>
        <v>7.5</v>
      </c>
      <c r="D10">
        <v>188.49555921538757</v>
      </c>
      <c r="E10">
        <v>294.5243112740431</v>
      </c>
      <c r="F10">
        <v>424.11500823462205</v>
      </c>
      <c r="G10">
        <v>577.26765009712449</v>
      </c>
      <c r="H10">
        <v>753.98223686155029</v>
      </c>
      <c r="I10">
        <v>954.25876852789963</v>
      </c>
      <c r="J10">
        <v>1178.0972450961724</v>
      </c>
      <c r="K10">
        <v>1425.4976665663685</v>
      </c>
      <c r="L10">
        <v>1696.4600329384882</v>
      </c>
      <c r="O10" s="4" t="s">
        <v>16</v>
      </c>
      <c r="Q10" s="10">
        <v>0.88</v>
      </c>
    </row>
    <row r="11" spans="2:19" x14ac:dyDescent="0.25">
      <c r="C11" s="7">
        <f t="shared" ref="C11:C19" si="2">C10+0.5</f>
        <v>8</v>
      </c>
      <c r="D11">
        <v>201.06192982974676</v>
      </c>
      <c r="E11">
        <v>314.15926535897933</v>
      </c>
      <c r="F11">
        <v>452.38934211693021</v>
      </c>
      <c r="G11">
        <v>615.75216010359941</v>
      </c>
      <c r="H11">
        <v>804.24771931898704</v>
      </c>
      <c r="I11">
        <v>1017.8760197630929</v>
      </c>
      <c r="J11">
        <v>1256.6370614359173</v>
      </c>
      <c r="K11">
        <v>1520.5308443374597</v>
      </c>
      <c r="L11">
        <v>1809.5573684677208</v>
      </c>
      <c r="O11" s="4" t="s">
        <v>14</v>
      </c>
      <c r="Q11" s="10">
        <f>C4*Metal_price</f>
        <v>159.58718409555902</v>
      </c>
    </row>
    <row r="12" spans="2:19" x14ac:dyDescent="0.25">
      <c r="C12" s="7">
        <f t="shared" si="2"/>
        <v>8.5</v>
      </c>
      <c r="D12">
        <v>213.62830044410595</v>
      </c>
      <c r="E12">
        <v>333.79421944391555</v>
      </c>
      <c r="F12">
        <v>480.66367599923836</v>
      </c>
      <c r="G12">
        <v>654.23667011007433</v>
      </c>
      <c r="H12">
        <v>854.51320177642378</v>
      </c>
      <c r="I12">
        <v>1081.4932709982863</v>
      </c>
      <c r="J12">
        <v>1335.1768777756622</v>
      </c>
      <c r="K12">
        <v>1615.5640221085509</v>
      </c>
      <c r="L12">
        <v>1922.6547039969535</v>
      </c>
      <c r="O12" s="4" t="s">
        <v>15</v>
      </c>
      <c r="Q12" s="10">
        <f>S6*Metal_Cost_per_can</f>
        <v>612814.7869269466</v>
      </c>
    </row>
    <row r="13" spans="2:19" x14ac:dyDescent="0.25">
      <c r="C13" s="7">
        <f t="shared" si="2"/>
        <v>9</v>
      </c>
      <c r="D13">
        <v>226.1946710584651</v>
      </c>
      <c r="E13">
        <v>353.42917352885172</v>
      </c>
      <c r="F13">
        <v>508.93800988154646</v>
      </c>
      <c r="G13">
        <v>692.72118011654936</v>
      </c>
      <c r="H13">
        <v>904.77868423386042</v>
      </c>
      <c r="I13">
        <v>1145.1105222334795</v>
      </c>
      <c r="J13">
        <v>1413.7166941154069</v>
      </c>
      <c r="K13">
        <v>1710.5971998796422</v>
      </c>
      <c r="L13">
        <v>2035.7520395261859</v>
      </c>
    </row>
    <row r="14" spans="2:19" x14ac:dyDescent="0.25">
      <c r="C14" s="7">
        <f t="shared" si="2"/>
        <v>9.5</v>
      </c>
      <c r="D14">
        <v>238.76104167282426</v>
      </c>
      <c r="E14">
        <v>373.06412761378795</v>
      </c>
      <c r="F14">
        <v>537.21234376385462</v>
      </c>
      <c r="G14">
        <v>731.20569012302428</v>
      </c>
      <c r="H14">
        <v>955.04416669129705</v>
      </c>
      <c r="I14">
        <v>1208.7277734686729</v>
      </c>
      <c r="J14">
        <v>1492.2565104551518</v>
      </c>
      <c r="K14">
        <v>1805.6303776507334</v>
      </c>
      <c r="L14">
        <v>2148.8493750554185</v>
      </c>
    </row>
    <row r="15" spans="2:19" x14ac:dyDescent="0.25">
      <c r="C15" s="7">
        <f t="shared" si="2"/>
        <v>10</v>
      </c>
      <c r="D15">
        <v>251.32741228718345</v>
      </c>
      <c r="E15">
        <v>392.69908169872417</v>
      </c>
      <c r="F15">
        <v>565.48667764616278</v>
      </c>
      <c r="G15">
        <v>769.69020012949932</v>
      </c>
      <c r="H15">
        <v>1005.3096491487338</v>
      </c>
      <c r="I15">
        <v>1272.3450247038661</v>
      </c>
      <c r="J15">
        <v>1570.7963267948967</v>
      </c>
      <c r="K15">
        <v>1900.6635554218246</v>
      </c>
      <c r="L15">
        <v>2261.9467105846511</v>
      </c>
      <c r="O15" s="4" t="s">
        <v>17</v>
      </c>
      <c r="Q15">
        <f>Q17*0.5</f>
        <v>0.4</v>
      </c>
      <c r="R15">
        <v>0.1</v>
      </c>
    </row>
    <row r="16" spans="2:19" x14ac:dyDescent="0.25">
      <c r="C16" s="7">
        <f t="shared" si="2"/>
        <v>10.5</v>
      </c>
      <c r="D16">
        <v>263.89378290154264</v>
      </c>
      <c r="E16">
        <v>412.33403578366034</v>
      </c>
      <c r="F16">
        <v>593.76101152847093</v>
      </c>
      <c r="G16">
        <v>808.17471013597424</v>
      </c>
      <c r="H16">
        <v>1055.5751316061705</v>
      </c>
      <c r="I16">
        <v>1335.9622759390595</v>
      </c>
      <c r="J16">
        <v>1649.3361431346414</v>
      </c>
      <c r="K16">
        <v>1995.6967331929159</v>
      </c>
      <c r="L16">
        <v>2375.0440461138837</v>
      </c>
      <c r="O16" s="4" t="s">
        <v>18</v>
      </c>
      <c r="Q16">
        <f>AVERAGE(Q15,Q17)</f>
        <v>0.60000000000000009</v>
      </c>
      <c r="R16">
        <v>0.2</v>
      </c>
    </row>
    <row r="17" spans="1:18" x14ac:dyDescent="0.25">
      <c r="C17" s="7">
        <f t="shared" si="2"/>
        <v>11</v>
      </c>
      <c r="D17">
        <v>276.46015351590177</v>
      </c>
      <c r="E17">
        <v>431.96898986859657</v>
      </c>
      <c r="F17">
        <v>622.03534541077909</v>
      </c>
      <c r="G17">
        <v>846.65922014244916</v>
      </c>
      <c r="H17">
        <v>1105.8406140636071</v>
      </c>
      <c r="I17">
        <v>1399.5795271742527</v>
      </c>
      <c r="J17">
        <v>1727.8759594743863</v>
      </c>
      <c r="K17">
        <v>2090.7299109640071</v>
      </c>
      <c r="L17">
        <v>2488.1413816431163</v>
      </c>
      <c r="O17" s="4" t="s">
        <v>19</v>
      </c>
      <c r="Q17" s="3">
        <v>0.8</v>
      </c>
      <c r="R17">
        <v>0.4</v>
      </c>
    </row>
    <row r="18" spans="1:18" x14ac:dyDescent="0.25">
      <c r="C18" s="7">
        <f t="shared" si="2"/>
        <v>11.5</v>
      </c>
      <c r="D18">
        <v>289.02652413026095</v>
      </c>
      <c r="E18">
        <v>451.60394395353279</v>
      </c>
      <c r="F18">
        <v>650.30967929308713</v>
      </c>
      <c r="G18">
        <v>885.14373014892419</v>
      </c>
      <c r="H18">
        <v>1156.1060965210438</v>
      </c>
      <c r="I18">
        <v>1463.1967784094461</v>
      </c>
      <c r="J18">
        <v>1806.4157758141312</v>
      </c>
      <c r="K18">
        <v>2185.7630887350983</v>
      </c>
      <c r="L18">
        <v>2601.2387171723485</v>
      </c>
      <c r="O18" s="4" t="s">
        <v>20</v>
      </c>
      <c r="Q18">
        <f>AVERAGE(Q17,Q19)</f>
        <v>1.2000000000000002</v>
      </c>
      <c r="R18">
        <v>0.2</v>
      </c>
    </row>
    <row r="19" spans="1:18" x14ac:dyDescent="0.25">
      <c r="C19" s="7">
        <f t="shared" si="2"/>
        <v>12</v>
      </c>
      <c r="D19">
        <v>301.59289474462014</v>
      </c>
      <c r="E19">
        <v>471.23889803846896</v>
      </c>
      <c r="F19">
        <v>678.58401317539528</v>
      </c>
      <c r="G19">
        <v>923.62824015539911</v>
      </c>
      <c r="H19">
        <v>1206.3715789784806</v>
      </c>
      <c r="I19">
        <v>1526.8140296446395</v>
      </c>
      <c r="J19">
        <v>1884.9555921538758</v>
      </c>
      <c r="K19">
        <v>2280.7962665061896</v>
      </c>
      <c r="L19">
        <v>2714.3360527015811</v>
      </c>
      <c r="O19" s="4" t="s">
        <v>21</v>
      </c>
      <c r="Q19">
        <f>Q17*2</f>
        <v>1.6</v>
      </c>
      <c r="R19">
        <v>0.1</v>
      </c>
    </row>
    <row r="20" spans="1:18" x14ac:dyDescent="0.25">
      <c r="C20" s="7" t="s">
        <v>1</v>
      </c>
    </row>
    <row r="22" spans="1:18" x14ac:dyDescent="0.25">
      <c r="A22" s="2" t="s">
        <v>56</v>
      </c>
    </row>
    <row r="23" spans="1:18" x14ac:dyDescent="0.25">
      <c r="B23" s="2"/>
    </row>
    <row r="24" spans="1:18" x14ac:dyDescent="0.25">
      <c r="A24" s="2" t="s">
        <v>4</v>
      </c>
      <c r="B24" s="2" t="s">
        <v>47</v>
      </c>
      <c r="C24" t="s">
        <v>23</v>
      </c>
    </row>
    <row r="25" spans="1:18" x14ac:dyDescent="0.25">
      <c r="C25" t="s">
        <v>24</v>
      </c>
    </row>
    <row r="26" spans="1:18" x14ac:dyDescent="0.25">
      <c r="B26" s="2"/>
      <c r="C26" t="s">
        <v>25</v>
      </c>
    </row>
    <row r="28" spans="1:18" x14ac:dyDescent="0.25">
      <c r="A28" s="2" t="s">
        <v>5</v>
      </c>
      <c r="B28" s="2" t="s">
        <v>48</v>
      </c>
      <c r="C28" t="s">
        <v>26</v>
      </c>
    </row>
    <row r="29" spans="1:18" x14ac:dyDescent="0.25">
      <c r="B29" s="2"/>
      <c r="C29" t="s">
        <v>27</v>
      </c>
    </row>
    <row r="31" spans="1:18" x14ac:dyDescent="0.25">
      <c r="A31" s="2" t="s">
        <v>6</v>
      </c>
      <c r="B31" s="2" t="s">
        <v>49</v>
      </c>
      <c r="C31" t="s">
        <v>28</v>
      </c>
    </row>
    <row r="32" spans="1:18" x14ac:dyDescent="0.25">
      <c r="B32" s="2"/>
      <c r="C32" t="s">
        <v>29</v>
      </c>
    </row>
    <row r="33" spans="1:3" x14ac:dyDescent="0.25">
      <c r="B33" s="2"/>
      <c r="C33" t="s">
        <v>30</v>
      </c>
    </row>
    <row r="34" spans="1:3" x14ac:dyDescent="0.25">
      <c r="B34" s="2"/>
      <c r="C34" t="s">
        <v>31</v>
      </c>
    </row>
    <row r="36" spans="1:3" x14ac:dyDescent="0.25">
      <c r="A36" s="2" t="s">
        <v>54</v>
      </c>
      <c r="B36" s="2" t="s">
        <v>50</v>
      </c>
      <c r="C36" t="s">
        <v>32</v>
      </c>
    </row>
    <row r="37" spans="1:3" x14ac:dyDescent="0.25">
      <c r="B37" s="2"/>
      <c r="C37" t="s">
        <v>33</v>
      </c>
    </row>
    <row r="38" spans="1:3" x14ac:dyDescent="0.25">
      <c r="B38" s="2"/>
      <c r="C38" t="s">
        <v>37</v>
      </c>
    </row>
    <row r="39" spans="1:3" x14ac:dyDescent="0.25">
      <c r="B39" s="2"/>
      <c r="C39" t="s">
        <v>38</v>
      </c>
    </row>
    <row r="41" spans="1:3" x14ac:dyDescent="0.25">
      <c r="A41" s="2" t="s">
        <v>6</v>
      </c>
      <c r="B41" s="2" t="s">
        <v>51</v>
      </c>
      <c r="C41" t="s">
        <v>39</v>
      </c>
    </row>
    <row r="42" spans="1:3" x14ac:dyDescent="0.25">
      <c r="B42" s="2"/>
      <c r="C42" t="s">
        <v>40</v>
      </c>
    </row>
    <row r="44" spans="1:3" x14ac:dyDescent="0.25">
      <c r="A44" s="2" t="s">
        <v>55</v>
      </c>
      <c r="B44" s="2" t="s">
        <v>52</v>
      </c>
      <c r="C44" t="s">
        <v>41</v>
      </c>
    </row>
    <row r="45" spans="1:3" x14ac:dyDescent="0.25">
      <c r="B45" s="2"/>
      <c r="C45" t="s">
        <v>42</v>
      </c>
    </row>
    <row r="46" spans="1:3" x14ac:dyDescent="0.25">
      <c r="B46" s="2"/>
      <c r="C46" t="s">
        <v>43</v>
      </c>
    </row>
    <row r="47" spans="1:3" x14ac:dyDescent="0.25">
      <c r="B47" s="2"/>
      <c r="C47" t="s">
        <v>44</v>
      </c>
    </row>
    <row r="48" spans="1:3" x14ac:dyDescent="0.25">
      <c r="B48" s="2"/>
      <c r="C48" t="s">
        <v>45</v>
      </c>
    </row>
    <row r="50" spans="1:3" x14ac:dyDescent="0.25">
      <c r="A50" s="2" t="s">
        <v>7</v>
      </c>
      <c r="B50" s="2" t="s">
        <v>53</v>
      </c>
      <c r="C50" t="s">
        <v>46</v>
      </c>
    </row>
  </sheetData>
  <scenarios current="1" sqref="Q12">
    <scenario name="High Metal Price" locked="1" count="1" user="Dhaval" comment="Created by Mr Prashan Karunaratne on 21/09/2017_x000a_Modified by Dhaval on 02-05-2018">
      <inputCells r="Q10" val="1.2"/>
    </scenario>
    <scenario name="Low Metal Price" locked="1" count="1" user="Dhaval" comment="Created by Mr Prashan Karunaratne on 21/09/2017_x000a_Modified by Dhaval on 02-05-2018">
      <inputCells r="Q10" val="0.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Scenario Summary</vt:lpstr>
      <vt:lpstr>Scenario Summary 2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Dhaval</cp:lastModifiedBy>
  <dcterms:created xsi:type="dcterms:W3CDTF">2017-09-21T05:23:43Z</dcterms:created>
  <dcterms:modified xsi:type="dcterms:W3CDTF">2018-05-03T00:34:18Z</dcterms:modified>
</cp:coreProperties>
</file>