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wa\OneDrive\Desktop\1st Challenge\Starter_Code\Starter_Code\"/>
    </mc:Choice>
  </mc:AlternateContent>
  <xr:revisionPtr revIDLastSave="0" documentId="13_ncr:1_{A33E2DD7-AC96-41A1-9805-1A8250F1343C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Crowdfunding" sheetId="1" r:id="rId1"/>
    <sheet name="pivot_tabledonation" sheetId="2" r:id="rId2"/>
    <sheet name="pivottable_months" sheetId="8" r:id="rId3"/>
    <sheet name="Crowdfunding Goal Analysis" sheetId="9" r:id="rId4"/>
    <sheet name="Crowdfundingstatistcalanalysis" sheetId="12" r:id="rId5"/>
  </sheets>
  <definedNames>
    <definedName name="_xlnm._FilterDatabase" localSheetId="0" hidden="1">Crowdfunding!$F$1:$F$1002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2" l="1"/>
  <c r="J22" i="12"/>
  <c r="B13" i="9"/>
  <c r="C13" i="9"/>
  <c r="J21" i="12"/>
  <c r="J20" i="12"/>
  <c r="J19" i="12"/>
  <c r="J18" i="12"/>
  <c r="J17" i="12"/>
  <c r="J16" i="12"/>
  <c r="J10" i="12"/>
  <c r="J9" i="12"/>
  <c r="J8" i="12"/>
  <c r="J7" i="12"/>
  <c r="J6" i="12"/>
  <c r="J5" i="12"/>
  <c r="D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D3" i="9"/>
  <c r="C3" i="9"/>
  <c r="D2" i="9"/>
  <c r="C2" i="9"/>
  <c r="B4" i="9"/>
  <c r="B3" i="9"/>
  <c r="B2" i="9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R4" i="1"/>
  <c r="R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E7" i="9" l="1"/>
  <c r="F7" i="9" s="1"/>
  <c r="E9" i="9"/>
  <c r="H9" i="9" s="1"/>
  <c r="E4" i="9"/>
  <c r="F4" i="9" s="1"/>
  <c r="E8" i="9"/>
  <c r="G8" i="9" s="1"/>
  <c r="E6" i="9"/>
  <c r="F6" i="9" s="1"/>
  <c r="E2" i="9"/>
  <c r="H2" i="9" s="1"/>
  <c r="E5" i="9"/>
  <c r="G5" i="9" s="1"/>
  <c r="E12" i="9"/>
  <c r="F12" i="9" s="1"/>
  <c r="E11" i="9"/>
  <c r="G11" i="9" s="1"/>
  <c r="E3" i="9"/>
  <c r="G3" i="9" s="1"/>
  <c r="E10" i="9"/>
  <c r="H10" i="9" s="1"/>
  <c r="E13" i="9"/>
  <c r="F13" i="9" s="1"/>
  <c r="H7" i="9" l="1"/>
  <c r="G9" i="9"/>
  <c r="G7" i="9"/>
  <c r="F9" i="9"/>
  <c r="F8" i="9"/>
  <c r="H4" i="9"/>
  <c r="H8" i="9"/>
  <c r="F11" i="9"/>
  <c r="F5" i="9"/>
  <c r="G4" i="9"/>
  <c r="H5" i="9"/>
  <c r="F3" i="9"/>
  <c r="H6" i="9"/>
  <c r="H12" i="9"/>
  <c r="H3" i="9"/>
  <c r="F10" i="9"/>
  <c r="H11" i="9"/>
  <c r="G2" i="9"/>
  <c r="F2" i="9"/>
  <c r="G6" i="9"/>
  <c r="G10" i="9"/>
  <c r="G12" i="9"/>
  <c r="G13" i="9"/>
  <c r="H13" i="9"/>
</calcChain>
</file>

<file path=xl/sharedStrings.xml><?xml version="1.0" encoding="utf-8"?>
<sst xmlns="http://schemas.openxmlformats.org/spreadsheetml/2006/main" count="9052" uniqueCount="2124">
  <si>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</si>
  <si>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</si>
  <si>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</si>
  <si>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</si>
  <si>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</si>
  <si>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</si>
  <si>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</si>
  <si>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</si>
  <si>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</si>
  <si>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</si>
  <si>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</si>
  <si>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</si>
  <si>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</si>
  <si>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</si>
  <si>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</si>
  <si>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</si>
  <si>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</si>
  <si>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</si>
  <si>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</si>
  <si>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</si>
  <si>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</si>
  <si>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</si>
  <si>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</si>
  <si>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</si>
  <si>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</si>
  <si>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</si>
  <si>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</si>
  <si>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</si>
  <si>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</si>
  <si>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</si>
  <si>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</si>
  <si>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</si>
  <si>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</si>
  <si>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</si>
  <si>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</si>
  <si>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</si>
  <si>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</si>
  <si>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</si>
  <si>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</si>
  <si>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</si>
  <si>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</si>
  <si>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</si>
  <si>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</si>
  <si>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</si>
  <si>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</si>
  <si>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</si>
  <si>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</si>
  <si>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</si>
  <si>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</si>
  <si>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</si>
  <si>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</si>
  <si>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</si>
  <si>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</si>
  <si>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</si>
  <si>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</si>
  <si>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</si>
  <si>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</si>
  <si>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</si>
  <si>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</si>
  <si>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</si>
  <si>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</si>
  <si>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</si>
  <si>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</si>
  <si>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</si>
  <si>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</si>
  <si>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</si>
  <si>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</si>
  <si>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</si>
  <si>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</si>
  <si>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</si>
  <si>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</si>
  <si>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</si>
  <si>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</si>
  <si>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</si>
  <si>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</si>
  <si>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</si>
  <si>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</si>
  <si>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</si>
  <si>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</si>
  <si>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</si>
  <si>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</si>
  <si>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</si>
  <si>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</si>
  <si>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</si>
  <si>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</si>
  <si>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</si>
  <si>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</si>
  <si>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</si>
  <si>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</si>
  <si>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</si>
  <si>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</si>
  <si>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</si>
  <si>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</si>
  <si>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</si>
  <si>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</si>
  <si>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</si>
  <si>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</si>
  <si>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</si>
  <si>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</si>
  <si>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</si>
  <si>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</si>
  <si>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</si>
  <si>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</si>
  <si>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</si>
  <si>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</si>
  <si>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</si>
  <si>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</si>
  <si>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</si>
  <si>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</si>
  <si>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</si>
  <si>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</si>
  <si>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</si>
  <si>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</si>
  <si>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</si>
  <si>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</si>
  <si>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</si>
  <si>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</si>
  <si>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</si>
  <si>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</si>
  <si>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</si>
  <si>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</si>
  <si>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</si>
  <si>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</si>
  <si>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</si>
  <si>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</si>
  <si>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</si>
  <si>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</si>
  <si>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</si>
  <si>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</si>
  <si>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</si>
  <si>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</si>
  <si>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</si>
  <si>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</si>
  <si>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</si>
  <si>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</si>
  <si>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</si>
  <si>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</si>
  <si>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</si>
  <si>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</si>
  <si>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</si>
  <si>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</si>
  <si>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</si>
  <si>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</si>
  <si>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</si>
  <si>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</si>
  <si>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</si>
  <si>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</si>
  <si>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</si>
  <si>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</si>
  <si>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</si>
  <si>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</si>
  <si>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</si>
  <si>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</si>
  <si>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</si>
  <si>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</si>
  <si>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</si>
  <si>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</si>
  <si>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</si>
  <si>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</si>
  <si>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</si>
  <si>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</si>
  <si>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</si>
  <si>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</si>
  <si>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</si>
  <si>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</si>
  <si>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</si>
  <si>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</si>
  <si>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</si>
  <si>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</si>
  <si>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</si>
  <si>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</si>
  <si>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</si>
  <si>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</si>
  <si>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</si>
  <si>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</si>
  <si>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</si>
  <si>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</si>
  <si>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</si>
  <si>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</si>
  <si>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</si>
  <si>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</si>
  <si>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</si>
  <si>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</si>
  <si>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</si>
  <si>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</si>
  <si>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</si>
  <si>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</si>
  <si>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</si>
  <si>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</si>
  <si>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</si>
  <si>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</si>
  <si>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</si>
  <si>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</si>
  <si>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</si>
  <si>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</si>
  <si>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</si>
  <si>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</si>
  <si>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</si>
  <si>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</si>
  <si>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</si>
  <si>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</si>
  <si>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</si>
  <si>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</si>
  <si>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</si>
  <si>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</si>
  <si>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</si>
  <si>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</si>
  <si>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</si>
  <si>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</si>
  <si>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</si>
  <si>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</si>
  <si>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</si>
  <si>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</si>
  <si>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</si>
  <si>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</si>
  <si>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</si>
  <si>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</si>
  <si>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</si>
  <si>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</si>
  <si>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</si>
  <si>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</si>
  <si>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</si>
  <si>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</si>
  <si>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</si>
  <si>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</si>
  <si>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</si>
  <si>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</si>
  <si>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</si>
  <si>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</si>
  <si>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</si>
  <si>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</si>
  <si>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</si>
  <si>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</si>
  <si>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</si>
  <si>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</si>
  <si>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</si>
  <si>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</si>
  <si>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</si>
  <si>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</si>
  <si>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</si>
  <si>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</si>
  <si>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</si>
  <si>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</si>
  <si>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</si>
  <si>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</si>
  <si>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</si>
  <si>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</si>
  <si>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</si>
  <si>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</si>
  <si>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</si>
  <si>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</si>
  <si>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</si>
  <si>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</si>
  <si>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</si>
  <si>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</si>
  <si>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</si>
  <si>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</si>
  <si>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</si>
  <si>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</si>
  <si>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</si>
  <si>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</si>
  <si>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</si>
  <si>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</si>
  <si>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</si>
  <si>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</si>
  <si>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</si>
  <si>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</si>
  <si>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</si>
  <si>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</si>
  <si>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</si>
  <si>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</si>
  <si>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</si>
  <si>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</si>
  <si>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</si>
  <si>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</si>
  <si>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</si>
  <si>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</si>
  <si>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</si>
  <si>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</si>
  <si>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</si>
  <si>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</si>
  <si>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</si>
  <si>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</si>
  <si>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</si>
  <si>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</si>
  <si>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</si>
  <si>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</si>
  <si>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</si>
  <si>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</si>
  <si>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</si>
  <si>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</si>
  <si>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</si>
  <si>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</si>
  <si>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</si>
  <si>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</si>
  <si>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</si>
  <si>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</si>
  <si>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</si>
  <si>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</si>
  <si>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</si>
  <si>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</si>
  <si>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</si>
  <si>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</si>
  <si>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</si>
  <si>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</si>
  <si>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</si>
  <si>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</si>
  <si>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</si>
  <si>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</si>
  <si>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</si>
  <si>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</si>
  <si>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</si>
  <si>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</si>
  <si>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</si>
  <si>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</si>
  <si>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</si>
  <si>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</si>
  <si>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</si>
  <si>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</si>
  <si>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</si>
  <si>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</si>
  <si>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</si>
  <si>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</si>
  <si>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</si>
  <si>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</si>
  <si>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</si>
  <si>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</si>
  <si>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</si>
  <si>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</si>
  <si>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</si>
  <si>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</si>
  <si>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</si>
  <si>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</si>
  <si>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</si>
  <si>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</si>
  <si>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</si>
  <si>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</si>
  <si>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</si>
  <si>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</si>
  <si>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</si>
  <si>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</si>
  <si>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</si>
  <si>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</si>
  <si>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</si>
  <si>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</si>
  <si>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</si>
  <si>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</si>
  <si>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</si>
  <si>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</si>
  <si>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</si>
  <si>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</si>
  <si>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</si>
  <si>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</si>
  <si>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</si>
  <si>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</si>
  <si>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</si>
  <si>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</si>
  <si>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</si>
  <si>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</si>
  <si>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</si>
  <si>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</si>
  <si>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</si>
  <si>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</si>
  <si>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</si>
  <si>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</si>
  <si>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</si>
  <si>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</si>
  <si>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</si>
  <si>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</si>
  <si>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</si>
  <si>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</si>
  <si>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</si>
  <si>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</si>
  <si>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</si>
  <si>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</si>
  <si>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</si>
  <si>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</si>
  <si>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</si>
  <si>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</si>
  <si>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</si>
  <si>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</si>
  <si>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</si>
  <si>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</si>
  <si>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</si>
  <si>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</si>
  <si>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</si>
  <si>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</si>
  <si>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</si>
  <si>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</si>
  <si>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</si>
  <si>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</si>
  <si>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</si>
  <si>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</si>
  <si>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</si>
  <si>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</si>
  <si>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</si>
  <si>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</si>
  <si>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</si>
  <si>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</si>
  <si>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</si>
  <si>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</si>
  <si>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</si>
  <si>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</si>
  <si>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</si>
  <si>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</si>
  <si>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</si>
  <si>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</si>
  <si>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</si>
  <si>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</si>
  <si>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</si>
  <si>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</si>
  <si>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</si>
  <si>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</si>
  <si>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</si>
  <si>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</si>
  <si>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</si>
  <si>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</si>
  <si>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</si>
  <si>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</si>
  <si>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</si>
  <si>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</si>
  <si>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</si>
  <si>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</si>
  <si>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</si>
  <si>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</si>
  <si>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</si>
  <si>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</si>
  <si>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</si>
  <si>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</si>
  <si>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</si>
  <si>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</si>
  <si>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</si>
  <si>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</si>
  <si>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</si>
  <si>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</si>
  <si>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</si>
  <si>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</si>
  <si>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</si>
  <si>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</si>
  <si>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</si>
  <si>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</si>
  <si>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</si>
  <si>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</si>
  <si>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</si>
  <si>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</si>
  <si>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</si>
  <si>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</si>
  <si>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</si>
  <si>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</si>
  <si>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</si>
  <si>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</si>
  <si>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</si>
  <si>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</si>
  <si>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</si>
  <si>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</si>
  <si>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</si>
  <si>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</si>
  <si>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</si>
  <si>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</si>
  <si>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</si>
  <si>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</si>
  <si>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</si>
  <si>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</si>
  <si>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</si>
  <si>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</si>
  <si>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</si>
  <si>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</si>
  <si>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</si>
  <si>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</si>
  <si>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</si>
  <si>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</si>
  <si>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</si>
  <si>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</si>
  <si>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</si>
  <si>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</si>
  <si>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</si>
  <si>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</si>
  <si>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</si>
  <si>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</si>
  <si>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</si>
  <si>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</si>
  <si>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</si>
  <si>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</si>
  <si>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</si>
  <si>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</si>
  <si>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</si>
  <si>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</si>
  <si>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</si>
  <si>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</si>
  <si>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</si>
  <si>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</si>
  <si>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</si>
  <si>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</si>
  <si>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</si>
  <si>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</si>
  <si>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</si>
  <si>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</si>
  <si>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</si>
  <si>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</si>
  <si>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</si>
  <si>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</si>
  <si>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</si>
  <si>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</si>
  <si>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</si>
  <si>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</si>
  <si>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</si>
  <si>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</si>
  <si>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</si>
  <si>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</si>
  <si>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</si>
  <si>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</si>
  <si>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</si>
  <si>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</si>
  <si>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</si>
  <si>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</si>
  <si>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</si>
  <si>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</si>
  <si>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</si>
  <si>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</si>
  <si>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</si>
  <si>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</si>
  <si>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</si>
  <si>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</si>
  <si>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</si>
  <si>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</si>
  <si>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</si>
  <si>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</si>
  <si>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</si>
  <si>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</si>
  <si>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</si>
  <si>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</si>
  <si>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</si>
  <si>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</si>
  <si>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</si>
  <si>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</si>
  <si>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</si>
  <si>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</si>
  <si>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</si>
  <si>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</si>
  <si>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</si>
  <si>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</si>
  <si>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</si>
  <si>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</si>
  <si>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</si>
  <si>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</si>
  <si>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</si>
  <si>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</si>
  <si>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</si>
  <si>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</si>
  <si>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</si>
  <si>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</si>
  <si>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</si>
  <si>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</si>
  <si>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</si>
  <si>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</si>
  <si>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</si>
  <si>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</si>
  <si>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</si>
  <si>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</si>
  <si>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</si>
  <si>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</si>
  <si>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</si>
  <si>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</si>
  <si>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</si>
  <si>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</si>
  <si>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</si>
  <si>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</si>
  <si>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</si>
  <si>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</si>
  <si>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</si>
  <si>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</si>
  <si>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</si>
  <si>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</si>
  <si>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</si>
  <si>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</si>
  <si>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</si>
  <si>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</si>
  <si>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</si>
  <si>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</si>
  <si>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</si>
  <si>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</si>
  <si>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</si>
  <si>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</si>
  <si>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</si>
  <si>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</si>
  <si>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</si>
  <si>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</si>
  <si>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</si>
  <si>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</si>
  <si>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</si>
  <si>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</si>
  <si>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</si>
  <si>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</si>
  <si>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</si>
  <si>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</si>
  <si>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</si>
  <si>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</si>
  <si>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</si>
  <si>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</si>
  <si>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</si>
  <si>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</si>
  <si>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</si>
  <si>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</si>
  <si>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</si>
  <si>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</si>
  <si>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</si>
  <si>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</si>
  <si>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</si>
  <si>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</si>
  <si>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</si>
  <si>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</si>
  <si>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</si>
  <si>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</si>
  <si>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</si>
  <si>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</si>
  <si>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</si>
  <si>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</si>
  <si>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</si>
  <si>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</si>
  <si>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</si>
  <si>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</si>
  <si>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</si>
  <si>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</si>
  <si>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</si>
  <si>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</si>
  <si>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</si>
  <si>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</si>
  <si>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</si>
  <si>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</si>
  <si>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</si>
  <si>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</si>
  <si>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</si>
  <si>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</si>
  <si>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</si>
  <si>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</si>
  <si>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</si>
  <si>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</si>
  <si>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</si>
  <si>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</si>
  <si>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</si>
  <si>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</si>
  <si>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</si>
  <si>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</si>
  <si>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</si>
  <si>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</si>
  <si>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</si>
  <si>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</si>
  <si>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</si>
  <si>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</si>
  <si>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</si>
  <si>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</si>
  <si>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</si>
  <si>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</si>
  <si>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</si>
  <si>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</si>
  <si>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</si>
  <si>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</si>
  <si>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</si>
  <si>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</si>
  <si>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</si>
  <si>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</si>
  <si>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</si>
  <si>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</si>
  <si>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</si>
  <si>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</si>
  <si>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</si>
  <si>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</si>
  <si>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</si>
  <si>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</si>
  <si>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</si>
  <si>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</si>
  <si>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</si>
  <si>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</si>
  <si>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</si>
  <si>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</si>
  <si>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</si>
  <si>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</si>
  <si>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</si>
  <si>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</si>
  <si>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</si>
  <si>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</si>
  <si>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</si>
  <si>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</si>
  <si>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</si>
  <si>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</si>
  <si>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</si>
  <si>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</si>
  <si>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</si>
  <si>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</si>
  <si>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</si>
  <si>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</si>
  <si>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</si>
  <si>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</si>
  <si>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</si>
  <si>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</si>
  <si>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</si>
  <si>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</si>
  <si>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</si>
  <si>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</si>
  <si>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</si>
  <si>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</si>
  <si>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</si>
  <si>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</si>
  <si>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</si>
  <si>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</si>
  <si>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</si>
  <si>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</si>
  <si>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</si>
  <si>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</si>
  <si>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</si>
  <si>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</si>
  <si>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</si>
  <si>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</si>
  <si>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</si>
  <si>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</si>
  <si>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</si>
  <si>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</si>
  <si>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</si>
  <si>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</si>
  <si>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</si>
  <si>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</si>
  <si>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</si>
  <si>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</si>
  <si>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</si>
  <si>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</si>
  <si>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</si>
  <si>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</si>
  <si>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</si>
  <si>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</si>
  <si>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</si>
  <si>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</si>
  <si>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</si>
  <si>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</si>
  <si>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</si>
  <si>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</si>
  <si>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</si>
  <si>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</si>
  <si>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</si>
  <si>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</si>
  <si>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</si>
  <si>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</si>
  <si>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</si>
  <si>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</si>
  <si>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</si>
  <si>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</si>
  <si>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</si>
  <si>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</si>
  <si>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</si>
  <si>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</si>
  <si>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</si>
  <si>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</si>
  <si>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</si>
  <si>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</si>
  <si>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</si>
  <si>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</si>
  <si>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</si>
  <si>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</si>
  <si>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</si>
  <si>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</si>
  <si>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</si>
  <si>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</si>
  <si>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</si>
  <si>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</si>
  <si>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</si>
  <si>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</si>
  <si>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</si>
  <si>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</si>
  <si>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</si>
  <si>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</si>
  <si>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</si>
  <si>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</si>
  <si>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</si>
  <si>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</si>
  <si>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</si>
  <si>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</si>
  <si>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</si>
  <si>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</si>
  <si>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</si>
  <si>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</si>
  <si>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</si>
  <si>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</si>
  <si>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</si>
  <si>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</si>
  <si>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</si>
  <si>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</si>
  <si>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</si>
  <si>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</si>
  <si>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</si>
  <si>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</si>
  <si>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</si>
  <si>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</si>
  <si>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</si>
  <si>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</si>
  <si>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</si>
  <si>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</si>
  <si>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</si>
  <si>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</si>
  <si>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</si>
  <si>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</si>
  <si>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</si>
  <si>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</si>
  <si>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</si>
  <si>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</si>
  <si>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</si>
  <si>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</si>
  <si>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</si>
  <si>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</si>
  <si>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</si>
  <si>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</si>
  <si>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</si>
  <si>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</si>
  <si>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</si>
  <si>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</si>
  <si>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</si>
  <si>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</si>
  <si>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</si>
  <si>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</si>
  <si>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</si>
  <si>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</si>
  <si>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</si>
  <si>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</si>
  <si>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</si>
  <si>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</si>
  <si>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</si>
  <si>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</si>
  <si>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</si>
  <si>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</si>
  <si>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</si>
  <si>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</si>
  <si>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</si>
  <si>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</si>
  <si>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</si>
  <si>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</si>
  <si>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</si>
  <si>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</si>
  <si>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</si>
  <si>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</si>
  <si>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</si>
  <si>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</si>
  <si>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</si>
  <si>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</si>
  <si>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</si>
  <si>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</si>
  <si>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</si>
  <si>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</si>
  <si>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</si>
  <si>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</si>
  <si>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</si>
  <si>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</si>
  <si>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</si>
  <si>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</si>
  <si>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</si>
  <si>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</si>
  <si>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</si>
  <si>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</si>
  <si>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</si>
  <si>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</si>
  <si>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</si>
  <si>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</si>
  <si>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</si>
  <si>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</si>
  <si>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</si>
  <si>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</si>
  <si>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</si>
  <si>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</si>
  <si>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</si>
  <si>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</si>
  <si>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</si>
  <si>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</si>
  <si>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</si>
  <si>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</si>
  <si>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</si>
  <si>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</si>
  <si>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</si>
  <si>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</si>
  <si>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</si>
  <si>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</si>
  <si>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</si>
  <si>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</si>
  <si>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</si>
  <si>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</si>
  <si>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</si>
  <si>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</si>
  <si>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</si>
  <si>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</si>
  <si>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</si>
  <si>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</si>
  <si>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</si>
  <si>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</si>
  <si>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</si>
  <si>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</si>
  <si>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</si>
  <si>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</si>
  <si>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</si>
  <si>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</si>
  <si>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</si>
  <si>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</si>
  <si>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</si>
  <si>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</si>
  <si>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</si>
  <si>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</si>
  <si>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</si>
  <si>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</si>
  <si>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</si>
  <si>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</si>
  <si>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</si>
  <si>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</si>
  <si>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</si>
  <si>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</si>
  <si>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</si>
  <si>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</si>
  <si>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</si>
  <si>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</si>
  <si>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</si>
  <si>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</si>
  <si>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</si>
  <si>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</si>
  <si>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</si>
  <si>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</si>
  <si>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</si>
  <si>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</si>
  <si>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</si>
  <si>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</si>
  <si>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</si>
  <si>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</si>
  <si>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</si>
  <si>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</si>
  <si>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</si>
  <si>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</si>
  <si>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</si>
  <si>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</si>
  <si>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</si>
  <si>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</si>
  <si>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</si>
  <si>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</si>
  <si>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</si>
  <si>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</si>
  <si>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</si>
  <si>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</si>
  <si>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</si>
  <si>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</si>
  <si>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</si>
  <si>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</si>
  <si>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</si>
  <si>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</si>
  <si>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</si>
  <si>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</si>
  <si>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</si>
  <si>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</si>
  <si>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</si>
  <si>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</si>
  <si>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</si>
  <si>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</si>
  <si>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</si>
  <si>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</si>
  <si>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</si>
  <si>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</si>
  <si>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</si>
  <si>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</si>
  <si>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</si>
  <si>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</si>
  <si>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</si>
  <si>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</si>
  <si>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</si>
  <si>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</si>
  <si>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</si>
  <si>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</si>
  <si>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</si>
  <si>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</si>
  <si>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</si>
  <si>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</si>
  <si>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</si>
  <si>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</si>
  <si>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</si>
  <si>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</si>
  <si>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</si>
  <si>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</si>
  <si>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</si>
  <si>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</si>
  <si>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</si>
  <si>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</si>
  <si>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</si>
  <si>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</si>
  <si>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</si>
  <si>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</si>
  <si>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</si>
  <si>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</si>
  <si>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</si>
  <si>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</si>
  <si>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</si>
  <si>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</si>
  <si>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</si>
  <si>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</si>
  <si>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</si>
  <si>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</si>
  <si>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</si>
  <si>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</si>
  <si>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</si>
  <si>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</si>
  <si>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</si>
  <si>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</si>
  <si>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</si>
  <si>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</si>
  <si>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</si>
  <si>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</si>
  <si>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</si>
  <si>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</si>
  <si>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</si>
  <si>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</si>
  <si>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</si>
  <si>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</si>
  <si>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</si>
  <si>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</si>
  <si>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</si>
  <si>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</si>
  <si>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</si>
  <si>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</si>
  <si>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</si>
  <si>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</si>
  <si>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</si>
  <si>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</si>
  <si>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</si>
  <si>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</si>
  <si>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</si>
  <si>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</si>
  <si>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</si>
  <si>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</si>
  <si>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</si>
  <si>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</si>
  <si>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</si>
  <si>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</si>
  <si>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</si>
  <si>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</si>
  <si>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</si>
  <si>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</si>
  <si>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</si>
  <si>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</si>
  <si>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</si>
  <si>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</si>
  <si>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</si>
  <si>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</si>
  <si>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</si>
  <si>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</si>
  <si>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</si>
  <si>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</si>
  <si>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</si>
  <si>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</si>
  <si>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</si>
  <si>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</si>
  <si>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</si>
  <si>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</si>
  <si>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</si>
  <si>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</si>
  <si>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</si>
  <si>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</si>
  <si>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</si>
  <si>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</si>
  <si>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</si>
  <si>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</si>
  <si>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</si>
  <si>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</si>
  <si>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</si>
  <si>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</si>
  <si>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</si>
  <si>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</si>
  <si>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</si>
  <si>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</si>
  <si>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</si>
  <si>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</si>
  <si>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</si>
  <si>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</si>
  <si>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</si>
  <si>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</si>
  <si>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</si>
  <si>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</si>
  <si>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</si>
  <si>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</si>
  <si>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</si>
  <si>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</si>
  <si>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</si>
  <si>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</si>
  <si>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</si>
  <si>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</si>
  <si>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</si>
  <si>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</si>
  <si>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</si>
  <si>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</si>
  <si>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</si>
  <si>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</si>
  <si>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</si>
  <si>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</si>
  <si>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</si>
  <si>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</si>
  <si>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</si>
  <si>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</si>
  <si>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</si>
  <si>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</si>
  <si>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</si>
  <si>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</si>
  <si>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</si>
  <si>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</si>
  <si>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</si>
  <si>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</si>
  <si>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</si>
  <si>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</si>
  <si>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</si>
  <si>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</si>
  <si>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</si>
  <si>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</si>
  <si>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</si>
  <si>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</si>
  <si>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</si>
  <si>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</si>
  <si>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</si>
  <si>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</si>
  <si>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</si>
  <si>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</si>
  <si>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</si>
  <si>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</si>
  <si>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</si>
  <si>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</si>
  <si>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</si>
  <si>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</si>
  <si>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</si>
  <si>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</si>
  <si>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</si>
  <si>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</si>
  <si>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</si>
  <si>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</si>
  <si>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</si>
  <si>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</si>
  <si>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</si>
  <si>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</si>
  <si>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</si>
  <si>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</si>
  <si>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</si>
  <si>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</si>
  <si>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</si>
  <si>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</si>
  <si>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</si>
  <si>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</si>
  <si>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</si>
  <si>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</si>
  <si>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</si>
  <si>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</si>
  <si>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</si>
  <si>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</si>
  <si>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</si>
  <si>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</si>
  <si>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</si>
  <si>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</si>
  <si>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</si>
  <si>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</si>
  <si>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</si>
  <si>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</si>
  <si>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</si>
  <si>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</si>
  <si>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</si>
  <si>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</si>
  <si>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</si>
  <si>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</si>
  <si>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</si>
  <si>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</si>
  <si>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</si>
  <si>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</si>
  <si>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</si>
  <si>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</si>
  <si>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</si>
  <si>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</si>
  <si>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</si>
  <si>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</si>
  <si>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</si>
  <si>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</si>
  <si>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</si>
  <si>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</si>
  <si>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</si>
  <si>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</si>
  <si>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</si>
  <si>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</si>
  <si>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</si>
  <si>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</si>
  <si>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</si>
  <si>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</si>
  <si>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</si>
  <si>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</si>
  <si>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</si>
  <si>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</si>
  <si>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</si>
  <si>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</si>
  <si>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</si>
  <si>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</si>
  <si>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</si>
  <si>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</si>
  <si>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</si>
  <si>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</si>
  <si>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</si>
  <si>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</si>
  <si>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</si>
  <si>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</si>
  <si>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</si>
  <si>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</si>
  <si>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</si>
  <si>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</si>
  <si>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</si>
  <si>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</si>
  <si>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</si>
  <si>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</si>
  <si>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</si>
  <si>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</si>
  <si>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</si>
  <si>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</si>
  <si>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</si>
  <si>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</si>
  <si>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</si>
  <si>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</si>
  <si>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</si>
  <si>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</si>
  <si>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</si>
  <si>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</si>
  <si>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</si>
  <si>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</si>
  <si>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</si>
  <si>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</si>
  <si>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</si>
  <si>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</si>
  <si>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</si>
  <si>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</si>
  <si>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</si>
  <si>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</si>
  <si>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</si>
  <si>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</si>
  <si>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</si>
  <si>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</si>
  <si>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</si>
  <si>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</si>
  <si>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</si>
  <si>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</si>
  <si>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</si>
  <si>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</si>
  <si>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</si>
  <si>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</si>
  <si>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</si>
  <si>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</si>
  <si>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</si>
  <si>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</si>
  <si>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</si>
  <si>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</si>
  <si>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</si>
  <si>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</si>
  <si>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</si>
  <si>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</si>
  <si>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</si>
  <si>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</si>
  <si>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</si>
  <si>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</si>
  <si>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</si>
  <si>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</si>
  <si>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</si>
  <si>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</si>
  <si>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</si>
  <si>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</si>
  <si>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</si>
  <si>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</si>
  <si>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</si>
  <si>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</si>
  <si>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</si>
  <si>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</si>
  <si>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</si>
  <si>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</si>
  <si>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</si>
  <si>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</si>
  <si>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</si>
  <si>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</si>
  <si>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</si>
  <si>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</si>
  <si>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</si>
  <si>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</si>
  <si>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</si>
  <si>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</si>
  <si>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</si>
  <si>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</si>
  <si>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</si>
  <si>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</si>
  <si>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</si>
  <si>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</si>
  <si>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</si>
  <si>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</si>
  <si>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</si>
  <si>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</si>
  <si>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</si>
  <si>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</si>
  <si>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</si>
  <si>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</si>
  <si>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</si>
  <si>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</si>
  <si>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</si>
  <si>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</si>
  <si>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</si>
  <si>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</si>
  <si>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</si>
  <si>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</si>
  <si>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</si>
  <si>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</si>
  <si>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</si>
  <si>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</si>
  <si>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</si>
  <si>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</si>
  <si>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</si>
  <si>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</si>
  <si>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</si>
  <si>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</si>
  <si>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</si>
  <si>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</si>
  <si>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</si>
  <si>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</si>
  <si>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</si>
  <si>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</si>
  <si>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</si>
  <si>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</si>
  <si>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</si>
  <si>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</si>
  <si>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</si>
  <si>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</si>
  <si>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</si>
  <si>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</si>
  <si>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</si>
  <si>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</si>
  <si>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</si>
  <si>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</si>
  <si>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</si>
  <si>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</si>
  <si>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</si>
  <si>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</si>
  <si>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</si>
  <si>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</si>
  <si>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</si>
  <si>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</si>
  <si>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</si>
  <si>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</si>
  <si>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</si>
  <si>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</si>
  <si>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</si>
  <si>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</si>
  <si>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</si>
  <si>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</si>
  <si>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</si>
  <si>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</si>
  <si>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</si>
  <si>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</si>
  <si>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</si>
  <si>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</si>
  <si>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</si>
  <si>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</si>
  <si>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</si>
  <si>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</si>
  <si>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</si>
  <si>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</si>
  <si>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</si>
  <si>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</si>
  <si>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</si>
  <si>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</si>
  <si>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</si>
  <si>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</si>
  <si>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</si>
  <si>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</si>
  <si>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</si>
  <si>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</si>
  <si>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</si>
  <si>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</si>
  <si>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</si>
  <si>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</si>
  <si>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</si>
  <si>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</si>
  <si>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</si>
  <si>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</si>
  <si>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</si>
  <si>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</si>
  <si>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</si>
  <si>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</si>
  <si>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</si>
  <si>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</si>
  <si>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</si>
  <si>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</si>
  <si>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</si>
  <si>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</si>
  <si>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</si>
  <si>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</si>
  <si>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</si>
  <si>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</si>
  <si>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</si>
  <si>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</si>
  <si>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</si>
  <si>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</si>
  <si>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</si>
  <si>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</si>
  <si>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</si>
  <si>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</si>
  <si>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</si>
  <si>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</si>
  <si>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</si>
  <si>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</si>
  <si>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</si>
  <si>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</si>
  <si>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</si>
  <si>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</si>
  <si>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</si>
  <si>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</si>
  <si>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</si>
  <si>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</si>
  <si>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</si>
  <si>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</si>
  <si>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</si>
  <si>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</si>
  <si>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</si>
  <si>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</si>
  <si>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</si>
  <si>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</si>
  <si>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</si>
  <si>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</si>
  <si>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</si>
  <si>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</si>
  <si>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</si>
  <si>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</si>
  <si>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</si>
  <si>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</si>
  <si>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</si>
  <si>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</si>
  <si>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</si>
  <si>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</si>
  <si>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</si>
  <si>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</si>
  <si>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</si>
  <si>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</si>
  <si>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</si>
  <si>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</si>
  <si>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</si>
  <si>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</si>
  <si>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</si>
  <si>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</si>
  <si>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</si>
  <si>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</si>
  <si>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</si>
  <si>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</si>
  <si>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</si>
  <si>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</si>
  <si>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</si>
  <si>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</si>
  <si>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</si>
  <si>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</si>
  <si>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</si>
  <si>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</si>
  <si>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</si>
  <si>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</si>
  <si>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</si>
  <si>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</si>
  <si>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</si>
  <si>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</si>
  <si>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</si>
  <si>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</si>
  <si>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</si>
  <si>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</si>
  <si>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</si>
  <si>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</si>
  <si>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</si>
  <si>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</si>
  <si>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</si>
  <si>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</si>
  <si>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</si>
  <si>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</si>
  <si>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</si>
  <si>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</si>
  <si>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</si>
  <si>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</si>
  <si>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</si>
  <si>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</si>
  <si>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</si>
  <si>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</si>
  <si>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</si>
  <si>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</si>
  <si>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</si>
  <si>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</si>
  <si>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</si>
  <si>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</si>
  <si>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</si>
  <si>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</si>
  <si>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</si>
  <si>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</si>
  <si>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</si>
  <si>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</si>
  <si>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</si>
  <si>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</si>
  <si>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</si>
  <si>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</si>
  <si>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</si>
  <si>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</si>
  <si>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</si>
  <si>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</si>
  <si>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</si>
  <si>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</si>
  <si>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</si>
  <si>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</si>
  <si>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</si>
  <si>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</si>
  <si>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</si>
  <si>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</si>
  <si>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</si>
  <si>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</si>
  <si>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</si>
  <si>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</si>
  <si>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</si>
  <si>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</si>
  <si>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</si>
  <si>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</si>
  <si>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</si>
  <si>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</si>
  <si>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</si>
  <si>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</si>
  <si>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</si>
  <si>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</si>
  <si>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</si>
  <si>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</si>
  <si>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</si>
  <si>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</si>
  <si>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</si>
  <si>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</si>
  <si>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</si>
  <si>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</si>
  <si>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</si>
  <si>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</si>
  <si>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</si>
  <si>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</si>
  <si>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</si>
  <si>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</si>
  <si>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</si>
  <si>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</si>
  <si>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</si>
  <si>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</si>
  <si>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</si>
  <si>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</si>
  <si>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</si>
  <si>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</si>
  <si>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</si>
  <si>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</si>
  <si>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</si>
  <si>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</si>
  <si>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</si>
  <si>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</si>
  <si>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</si>
  <si>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</si>
  <si>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</si>
  <si>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</si>
  <si>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</si>
  <si>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</si>
  <si>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</si>
  <si>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</si>
  <si>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</si>
  <si>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</si>
  <si>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</si>
  <si>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</si>
  <si>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</si>
  <si>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</si>
  <si>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</si>
  <si>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</si>
  <si>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</si>
  <si>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</si>
  <si>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</si>
  <si>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</si>
  <si>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</si>
  <si>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</si>
  <si>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</si>
  <si>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</si>
  <si>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</si>
  <si>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</si>
  <si>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</si>
  <si>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</si>
  <si>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</si>
  <si>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</si>
  <si>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</si>
  <si>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</si>
  <si>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</si>
  <si>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</si>
  <si>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</si>
  <si>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</si>
  <si>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</si>
  <si>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</si>
  <si>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</si>
  <si>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</si>
  <si>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</si>
  <si>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</si>
  <si>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</si>
  <si>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</si>
  <si>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</si>
  <si>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</si>
  <si>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</si>
  <si>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</si>
  <si>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</si>
  <si>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</si>
  <si>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</si>
  <si>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</si>
  <si>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</si>
  <si>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</si>
  <si>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</si>
  <si>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</si>
  <si>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</si>
  <si>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</si>
  <si>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</si>
  <si>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</si>
  <si>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</si>
  <si>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</si>
  <si>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</si>
  <si>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</si>
  <si>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</si>
  <si>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</si>
  <si>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</si>
  <si>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</si>
  <si>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</si>
  <si>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</si>
  <si>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</si>
  <si>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</si>
  <si>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</si>
  <si>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</si>
  <si>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</si>
  <si>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</si>
  <si>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</si>
  <si>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</si>
  <si>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</si>
  <si>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</si>
  <si>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</si>
  <si>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</si>
  <si>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</si>
  <si>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</si>
  <si>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</si>
  <si>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</si>
  <si>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</si>
  <si>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</si>
  <si>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</si>
  <si>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</si>
  <si>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</si>
  <si>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</si>
  <si>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</si>
  <si>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</si>
  <si>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</si>
  <si>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</si>
  <si>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</si>
  <si>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</si>
  <si>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</si>
  <si>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</si>
  <si>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</si>
  <si>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</si>
  <si>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</si>
  <si>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</si>
  <si>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</si>
  <si>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</si>
  <si>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</si>
  <si>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</si>
  <si>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</si>
  <si>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</si>
  <si>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</si>
  <si>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</si>
  <si>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</si>
  <si>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</si>
  <si>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</si>
  <si>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</si>
  <si>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</si>
  <si>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</si>
  <si>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</si>
  <si>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</si>
  <si>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</si>
  <si>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</si>
  <si>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</si>
  <si>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</si>
  <si>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</si>
  <si>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</si>
  <si>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</si>
  <si>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</si>
  <si>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</si>
  <si>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</si>
  <si>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</si>
  <si>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</si>
  <si>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</si>
  <si>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</si>
  <si>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</si>
  <si>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</si>
  <si>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</si>
  <si>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</si>
  <si>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</si>
  <si>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</si>
  <si>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</si>
  <si>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</si>
  <si>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</si>
  <si>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</si>
  <si>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</si>
  <si>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</si>
  <si>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</si>
  <si>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</si>
  <si>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</si>
  <si>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</si>
  <si>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</si>
  <si>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</si>
  <si>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</si>
  <si>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</si>
  <si>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</si>
  <si>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</si>
  <si>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</si>
  <si>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</si>
  <si>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</si>
  <si>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</si>
  <si>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</si>
  <si>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</si>
  <si>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</si>
  <si>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</si>
  <si>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</si>
  <si>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</si>
  <si>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</si>
  <si>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</si>
  <si>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</si>
  <si>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</si>
  <si>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</si>
  <si>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</si>
  <si>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</si>
  <si>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</si>
  <si>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</si>
  <si>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</si>
  <si>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</si>
  <si>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</si>
  <si>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</si>
  <si>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</si>
  <si>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</si>
  <si>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</si>
  <si>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</si>
  <si>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</si>
  <si>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</si>
  <si>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</si>
  <si>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</si>
  <si>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</si>
  <si>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</si>
  <si>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</si>
  <si>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</si>
  <si>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</si>
  <si>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</si>
  <si>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</si>
  <si>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</si>
  <si>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</si>
  <si>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</si>
  <si>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</si>
  <si>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</si>
  <si>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</si>
  <si>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</si>
  <si>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</si>
  <si>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</si>
  <si>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</si>
  <si>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</si>
  <si>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</si>
  <si>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</si>
  <si>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</si>
  <si>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</si>
  <si>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</si>
  <si>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</si>
  <si>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</si>
  <si>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</si>
  <si>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</si>
  <si>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</si>
  <si>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</si>
  <si>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</si>
  <si>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</si>
  <si>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</si>
  <si>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</si>
  <si>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</si>
  <si>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</si>
  <si>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</si>
  <si>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</si>
  <si>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</si>
  <si>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</si>
  <si>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</si>
  <si>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</si>
  <si>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</si>
  <si>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</si>
  <si>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</si>
  <si>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</si>
  <si>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</si>
  <si>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</si>
  <si>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</si>
  <si>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</si>
  <si>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</si>
  <si>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</si>
  <si>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</si>
  <si>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</si>
  <si>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</si>
  <si>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</si>
  <si>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</si>
  <si>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</si>
  <si>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</si>
  <si>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</si>
  <si>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</si>
  <si>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</si>
  <si>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</si>
  <si>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</si>
  <si>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</si>
  <si>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</si>
  <si>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</si>
  <si>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</si>
  <si>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</si>
  <si>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</si>
  <si>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</si>
  <si>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</si>
  <si>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</si>
  <si>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</si>
  <si>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</si>
  <si>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</si>
  <si>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</si>
  <si>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</si>
  <si>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</si>
  <si>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</si>
  <si>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</si>
  <si>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</si>
  <si>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</si>
  <si>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</si>
  <si>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</si>
  <si>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</si>
  <si>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</si>
  <si>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</si>
  <si>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</si>
  <si>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</si>
  <si>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</si>
  <si>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</si>
  <si>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</si>
  <si>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</si>
  <si>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</si>
  <si>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</si>
  <si>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</si>
  <si>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</si>
  <si>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</si>
  <si>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</si>
  <si>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</si>
  <si>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</si>
  <si>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</si>
  <si>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</si>
  <si>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</si>
  <si>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</si>
  <si>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</si>
  <si>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</si>
  <si>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</si>
  <si>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</si>
  <si>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</si>
  <si>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</si>
  <si>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</si>
  <si>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</si>
  <si>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</si>
  <si>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</si>
  <si>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</si>
  <si>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</si>
  <si>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</si>
  <si>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</si>
  <si>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</si>
  <si>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</si>
  <si>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</si>
  <si>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</si>
  <si>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</si>
  <si>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</si>
  <si>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</si>
  <si>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</si>
  <si>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</si>
  <si>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</si>
  <si>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</si>
  <si>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</si>
  <si>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</si>
  <si>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</si>
  <si>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</si>
  <si>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</si>
  <si>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</si>
  <si>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</si>
  <si>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</si>
  <si>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</si>
  <si>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</si>
  <si>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</si>
  <si>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</si>
  <si>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</si>
  <si>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</si>
  <si>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</si>
  <si>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</si>
  <si>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</si>
  <si>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</si>
  <si>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</si>
  <si>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</si>
  <si>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</si>
  <si>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</si>
  <si>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</si>
  <si>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</si>
  <si>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</si>
  <si>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</si>
  <si>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</si>
  <si>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</si>
  <si>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</si>
  <si>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</si>
  <si>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</si>
  <si>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</si>
  <si>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</si>
  <si>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</si>
  <si>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</si>
  <si>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</si>
  <si>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</si>
  <si>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</si>
  <si>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</si>
  <si>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</si>
  <si>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</si>
  <si>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</si>
  <si>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</si>
  <si>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</si>
  <si>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</si>
  <si>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</si>
  <si>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</si>
  <si>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</si>
  <si>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</si>
  <si>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</si>
  <si>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</si>
  <si>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</si>
  <si>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</si>
  <si>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</si>
  <si>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</si>
  <si>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</si>
  <si>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</si>
  <si>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</si>
  <si>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</si>
  <si>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</si>
  <si>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</si>
  <si>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</si>
  <si>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</si>
  <si>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</si>
  <si>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</si>
  <si>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</si>
  <si>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</si>
  <si>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</si>
  <si>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</si>
  <si>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</si>
  <si>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</si>
  <si>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</si>
  <si>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</si>
  <si>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</si>
  <si>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</si>
  <si>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</si>
  <si>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</si>
  <si>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</si>
  <si>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</si>
  <si>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</si>
  <si>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</si>
  <si>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</si>
  <si>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</si>
  <si>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</si>
  <si>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</si>
  <si>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</si>
  <si>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</si>
  <si>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</si>
  <si>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</si>
  <si>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</si>
  <si>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</si>
  <si>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</si>
  <si>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</si>
  <si>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</si>
  <si>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</si>
  <si>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</si>
  <si>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</si>
  <si>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</si>
  <si>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</si>
  <si>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</si>
  <si>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</si>
  <si>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</si>
  <si>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</si>
  <si>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</si>
  <si>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</si>
  <si>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</si>
  <si>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</si>
  <si>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</si>
  <si>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</si>
  <si>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</si>
  <si>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</si>
  <si>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</si>
  <si>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</si>
  <si>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</si>
  <si>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</si>
  <si>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</si>
  <si>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</si>
  <si>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</si>
  <si>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</si>
  <si>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</si>
  <si>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</si>
  <si>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</si>
  <si>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</si>
  <si>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</si>
  <si>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</si>
  <si>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</si>
  <si>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</si>
  <si>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</si>
  <si>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</si>
  <si>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</si>
  <si>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</si>
  <si>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</si>
  <si>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</si>
  <si>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</si>
  <si>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</si>
  <si>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</si>
  <si>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</si>
  <si>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</si>
  <si>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</si>
  <si>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</si>
  <si>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</si>
  <si>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</si>
  <si>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</si>
  <si>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</si>
  <si>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</si>
  <si>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</si>
  <si>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</si>
  <si>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</si>
  <si>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</si>
  <si>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</si>
  <si>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</si>
  <si>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</si>
  <si>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</si>
  <si>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</si>
  <si>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</si>
  <si>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</si>
  <si>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</si>
  <si>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</si>
  <si>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</si>
  <si>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</si>
  <si>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</si>
  <si>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</si>
  <si>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</si>
  <si>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</si>
  <si>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</si>
  <si>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 xml:space="preserve">Average Donation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</si>
  <si>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</si>
  <si>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</si>
  <si>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</si>
  <si>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</si>
  <si>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</si>
  <si>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</si>
  <si>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</si>
  <si>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</si>
  <si>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</si>
  <si>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</si>
  <si>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</si>
  <si>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</si>
  <si>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</si>
  <si>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</si>
  <si>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</si>
  <si>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</si>
  <si>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</si>
  <si>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</si>
  <si>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</si>
  <si>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</si>
  <si>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</si>
  <si>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</si>
  <si>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</si>
  <si>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</si>
  <si>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</si>
  <si>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</si>
  <si>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</si>
  <si>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</si>
  <si>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</si>
  <si>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</si>
  <si>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</si>
  <si>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</si>
  <si>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</si>
  <si>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</si>
  <si>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</si>
  <si>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</si>
  <si>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</si>
  <si>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(All)</t>
  </si>
  <si>
    <t>Column Labels</t>
  </si>
  <si>
    <t xml:space="preserve">Count of Average Donation </t>
  </si>
  <si>
    <t>Date Created Conversion</t>
  </si>
  <si>
    <t>Date Ended Conversion</t>
  </si>
  <si>
    <t>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</si>
  <si>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</si>
  <si>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</si>
  <si>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</si>
  <si>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</si>
  <si>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</si>
  <si>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</si>
  <si>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</si>
  <si>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</si>
  <si>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</si>
  <si>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</si>
  <si>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</si>
  <si>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</si>
  <si>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</si>
  <si>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</si>
  <si>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</si>
  <si>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</si>
  <si>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 xml:space="preserve">Number Failed 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</si>
  <si>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</si>
  <si>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</si>
  <si>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</si>
  <si>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</si>
  <si>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</si>
  <si>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</si>
  <si>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</si>
  <si>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</si>
  <si>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</si>
  <si>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</si>
  <si>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</si>
  <si>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</si>
  <si>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</si>
  <si>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30000 to 34999</t>
  </si>
  <si>
    <t>35000 to 39999</t>
  </si>
  <si>
    <t>1000 to 4999</t>
  </si>
  <si>
    <t>Greater than 50000</t>
  </si>
  <si>
    <t>Mean number of backers Successful</t>
  </si>
  <si>
    <t>Median number of backers Successful</t>
  </si>
  <si>
    <t>Maximum number of backers Successful</t>
  </si>
  <si>
    <t>Minimum number of backers successful</t>
  </si>
  <si>
    <t>Variance of the number of backers</t>
  </si>
  <si>
    <t xml:space="preserve">Standard deviation </t>
  </si>
  <si>
    <t>Mean number of backers failed</t>
  </si>
  <si>
    <t>Median number of backers failed</t>
  </si>
  <si>
    <t>Maximum number of backers failed</t>
  </si>
  <si>
    <t>Minimum number of backers failed</t>
  </si>
  <si>
    <t>Variance of the number of backers failed</t>
  </si>
  <si>
    <t>field</t>
  </si>
  <si>
    <t>Successful</t>
  </si>
  <si>
    <t>Failed</t>
  </si>
  <si>
    <t>Field</t>
  </si>
  <si>
    <t>Skew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</si>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</sst>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9" fontId="0" fillId="0" borderId="0" xfId="42" applyFont="1"/>
    <xf numFmtId="9" fontId="0" fillId="0" borderId="0" xfId="0" applyNumberFormat="1"/>
    <xf numFmtId="10" fontId="0" fillId="0" borderId="0" xfId="42" applyNumberFormat="1" applyFont="1"/>
    <xf numFmtId="10" fontId="16" fillId="0" borderId="0" xfId="42" applyNumberFormat="1" applyFont="1"/>
    <xf numFmtId="1" fontId="16" fillId="0" borderId="0" xfId="0" applyNumberFormat="1" applyFont="1"/>
    <xf numFmtId="2" fontId="16" fillId="0" borderId="0" xfId="0" applyNumberFormat="1" applyFont="1"/>
    <xf numFmtId="165" fontId="16" fillId="0" borderId="0" xfId="0" applyNumberFormat="1" applyFont="1"/>
    <xf numFmtId="0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[CrowdfundingBookinprogress.xlsx]pivot_tabledonation!PivotTable1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pivot_tabledonation!$B$4:$B$5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pivot_tabledonation!$A$6:$A$30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pivot_tabledonation!$B$6:$B$30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7-4DC7-98C2-6EF9CEC0B846}"/>
            </c:ext>
          </c:extLst>
        </c:ser>
        <c:ser>
          <c:idx val="1"/>
          <c:order val="1"/>
          <c:tx>
            <c:strRef>
              <c:f>pivot_tabledonation!$C$4:$C$5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pivot_tabledonation!$A$6:$A$30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pivot_tabledonation!$C$6:$C$30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B4-437F-82BB-77A7301FDBAC}"/>
            </c:ext>
          </c:extLst>
        </c:ser>
        <c:ser>
          <c:idx val="2"/>
          <c:order val="2"/>
          <c:tx>
            <c:strRef>
              <c:f>pivot_tabledonation!$D$4:$D$5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pivot_tabledonation!$A$6:$A$30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pivot_tabledonation!$D$6:$D$30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B4-437F-82BB-77A7301FDBAC}"/>
            </c:ext>
          </c:extLst>
        </c:ser>
        <c:ser>
          <c:idx val="3"/>
          <c:order val="3"/>
          <c:tx>
            <c:strRef>
              <c:f>pivot_tabledonation!$E$4:$E$5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pivot_tabledonation!$A$6:$A$30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pivot_tabledonation!$E$6:$E$30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B4-437F-82BB-77A7301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507871"/>
        <c:axId val="643508831"/>
      </c:barChart>
      <c:catAx>
        <c:axId val="6435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08831"/>
        <c:crosses val="autoZero"/>
        <c:auto val="1"/>
        <c:lblAlgn val="ctr"/>
        <c:lblOffset val="100"/>
        <c:noMultiLvlLbl val="0"/>
      </c:catAx>
      <c:valAx>
        <c:axId val="6435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[CrowdfundingBookinprogress.xlsx]pivottable_months!PivotTable3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pivottable_months!$B$4:$B$5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6-4289-A096-13E540232880}"/>
            </c:ext>
          </c:extLst>
        </c:ser>
        <c:ser>
          <c:idx val="1"/>
          <c:order val="1"/>
          <c:tx>
            <c:strRef>
              <c:f>pivottable_months!$C$4:$C$5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6-4289-A096-13E540232880}"/>
            </c:ext>
          </c:extLst>
        </c:ser>
        <c:ser>
          <c:idx val="2"/>
          <c:order val="2"/>
          <c:tx>
            <c:strRef>
              <c:f>pivottable_months!$D$4:$D$5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6-4289-A096-13E54023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122207"/>
        <c:axId val="1543122687"/>
      </c:lineChart>
      <c:catAx>
        <c:axId val="154312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22687"/>
        <c:crosses val="autoZero"/>
        <c:auto val="1"/>
        <c:lblAlgn val="ctr"/>
        <c:lblOffset val="100"/>
        <c:noMultiLvlLbl val="0"/>
      </c:catAx>
      <c:valAx>
        <c:axId val="1543122687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2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Percentage 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'Crowdfunding Goal Analysis'!$F$1:$F$13</c:f>
              <c:numCache>
                <c:formatCode>0%</c:formatCode>
                <c:ptCount val="13"/>
                <c:pt idx="0" formatCode="0.00%">
                  <c:v>0</c:v>
                </c:pt>
                <c:pt idx="1">
                  <c:v>0.58823529411764708</c:v>
                </c:pt>
                <c:pt idx="2">
                  <c:v>0.82683982683982682</c:v>
                </c:pt>
                <c:pt idx="3">
                  <c:v>0.52063492063492067</c:v>
                </c:pt>
                <c:pt idx="4">
                  <c:v>0.44444444444444442</c:v>
                </c:pt>
                <c:pt idx="5">
                  <c:v>1</c:v>
                </c:pt>
                <c:pt idx="6">
                  <c:v>1</c:v>
                </c:pt>
                <c:pt idx="7">
                  <c:v>0.7857142857142857</c:v>
                </c:pt>
                <c:pt idx="8">
                  <c:v>1</c:v>
                </c:pt>
                <c:pt idx="9">
                  <c:v>0.66666666666666663</c:v>
                </c:pt>
                <c:pt idx="10">
                  <c:v>0.7857142857142857</c:v>
                </c:pt>
                <c:pt idx="11">
                  <c:v>0.72727272727272729</c:v>
                </c:pt>
                <c:pt idx="12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9-4D2C-9B02-5F8E69677CE6}"/>
            </c:ext>
          </c:extLst>
        </c:ser>
        <c:ser>
          <c:idx val="5"/>
          <c:order val="5"/>
          <c:tx>
            <c:v>Percentage Failed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'Crowdfunding Goal Analysis'!$G$1:$G$13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0.39215686274509803</c:v>
                </c:pt>
                <c:pt idx="2">
                  <c:v>0.16450216450216451</c:v>
                </c:pt>
                <c:pt idx="3">
                  <c:v>0.4</c:v>
                </c:pt>
                <c:pt idx="4">
                  <c:v>0.55555555555555558</c:v>
                </c:pt>
                <c:pt idx="5">
                  <c:v>0</c:v>
                </c:pt>
                <c:pt idx="6">
                  <c:v>0</c:v>
                </c:pt>
                <c:pt idx="7">
                  <c:v>0.21428571428571427</c:v>
                </c:pt>
                <c:pt idx="8">
                  <c:v>0</c:v>
                </c:pt>
                <c:pt idx="9">
                  <c:v>0.25</c:v>
                </c:pt>
                <c:pt idx="10">
                  <c:v>0.21428571428571427</c:v>
                </c:pt>
                <c:pt idx="11">
                  <c:v>0.27272727272727271</c:v>
                </c:pt>
                <c:pt idx="12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D9-4D2C-9B02-5F8E69677CE6}"/>
            </c:ext>
          </c:extLst>
        </c:ser>
        <c:ser>
          <c:idx val="6"/>
          <c:order val="6"/>
          <c:tx>
            <c:v>Percentage Canceled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'Crowdfunding Goal Analysis'!$H$1:$H$13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1.9607843137254902E-2</c:v>
                </c:pt>
                <c:pt idx="2">
                  <c:v>8.658008658008658E-3</c:v>
                </c:pt>
                <c:pt idx="3">
                  <c:v>7.9365079365079361E-2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  <c:pt idx="12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D9-4D2C-9B02-5F8E6967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020671"/>
        <c:axId val="1999022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Analysis'!$A$1:$A$13</c15:sqref>
                        </c15:formulaRef>
                      </c:ext>
                    </c:extLst>
                    <c:strCache>
                      <c:ptCount val="13"/>
                      <c:pt idx="0">
                        <c:v>Goal</c:v>
                      </c:pt>
                      <c:pt idx="1">
                        <c:v>Less than 1000</c:v>
                      </c:pt>
                      <c:pt idx="2">
                        <c:v>1000 to 4999</c:v>
                      </c:pt>
                      <c:pt idx="3">
                        <c:v>5000 to 9999</c:v>
                      </c:pt>
                      <c:pt idx="4">
                        <c:v>10000 to 14999</c:v>
                      </c:pt>
                      <c:pt idx="5">
                        <c:v>15000 to 19999</c:v>
                      </c:pt>
                      <c:pt idx="6">
                        <c:v>20000 to 24999</c:v>
                      </c:pt>
                      <c:pt idx="7">
                        <c:v>25000 to 29999</c:v>
                      </c:pt>
                      <c:pt idx="8">
                        <c:v>30000 to 34999</c:v>
                      </c:pt>
                      <c:pt idx="9">
                        <c:v>35000 to 39999</c:v>
                      </c:pt>
                      <c:pt idx="10">
                        <c:v>40000 to 44999</c:v>
                      </c:pt>
                      <c:pt idx="11">
                        <c:v>45000 to 49999</c:v>
                      </c:pt>
                      <c:pt idx="12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Analysis'!$B$1:$B$13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30</c:v>
                      </c:pt>
                      <c:pt idx="2">
                        <c:v>191</c:v>
                      </c:pt>
                      <c:pt idx="3">
                        <c:v>164</c:v>
                      </c:pt>
                      <c:pt idx="4">
                        <c:v>4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11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D9-4D2C-9B02-5F8E69677CE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Analysis'!$A$1:$A$13</c15:sqref>
                        </c15:formulaRef>
                      </c:ext>
                    </c:extLst>
                    <c:strCache>
                      <c:ptCount val="13"/>
                      <c:pt idx="0">
                        <c:v>Goal</c:v>
                      </c:pt>
                      <c:pt idx="1">
                        <c:v>Less than 1000</c:v>
                      </c:pt>
                      <c:pt idx="2">
                        <c:v>1000 to 4999</c:v>
                      </c:pt>
                      <c:pt idx="3">
                        <c:v>5000 to 9999</c:v>
                      </c:pt>
                      <c:pt idx="4">
                        <c:v>10000 to 14999</c:v>
                      </c:pt>
                      <c:pt idx="5">
                        <c:v>15000 to 19999</c:v>
                      </c:pt>
                      <c:pt idx="6">
                        <c:v>20000 to 24999</c:v>
                      </c:pt>
                      <c:pt idx="7">
                        <c:v>25000 to 29999</c:v>
                      </c:pt>
                      <c:pt idx="8">
                        <c:v>30000 to 34999</c:v>
                      </c:pt>
                      <c:pt idx="9">
                        <c:v>35000 to 39999</c:v>
                      </c:pt>
                      <c:pt idx="10">
                        <c:v>40000 to 44999</c:v>
                      </c:pt>
                      <c:pt idx="11">
                        <c:v>45000 to 49999</c:v>
                      </c:pt>
                      <c:pt idx="12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Analysis'!$C$1:$C$13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20</c:v>
                      </c:pt>
                      <c:pt idx="2">
                        <c:v>38</c:v>
                      </c:pt>
                      <c:pt idx="3">
                        <c:v>126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D9-4D2C-9B02-5F8E69677CE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Analysis'!$A$1:$A$13</c15:sqref>
                        </c15:formulaRef>
                      </c:ext>
                    </c:extLst>
                    <c:strCache>
                      <c:ptCount val="13"/>
                      <c:pt idx="0">
                        <c:v>Goal</c:v>
                      </c:pt>
                      <c:pt idx="1">
                        <c:v>Less than 1000</c:v>
                      </c:pt>
                      <c:pt idx="2">
                        <c:v>1000 to 4999</c:v>
                      </c:pt>
                      <c:pt idx="3">
                        <c:v>5000 to 9999</c:v>
                      </c:pt>
                      <c:pt idx="4">
                        <c:v>10000 to 14999</c:v>
                      </c:pt>
                      <c:pt idx="5">
                        <c:v>15000 to 19999</c:v>
                      </c:pt>
                      <c:pt idx="6">
                        <c:v>20000 to 24999</c:v>
                      </c:pt>
                      <c:pt idx="7">
                        <c:v>25000 to 29999</c:v>
                      </c:pt>
                      <c:pt idx="8">
                        <c:v>30000 to 34999</c:v>
                      </c:pt>
                      <c:pt idx="9">
                        <c:v>35000 to 39999</c:v>
                      </c:pt>
                      <c:pt idx="10">
                        <c:v>40000 to 44999</c:v>
                      </c:pt>
                      <c:pt idx="11">
                        <c:v>45000 to 49999</c:v>
                      </c:pt>
                      <c:pt idx="12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Analysis'!$D$1:$D$13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D9-4D2C-9B02-5F8E69677CE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Analysis'!$A$1:$A$13</c15:sqref>
                        </c15:formulaRef>
                      </c:ext>
                    </c:extLst>
                    <c:strCache>
                      <c:ptCount val="13"/>
                      <c:pt idx="0">
                        <c:v>Goal</c:v>
                      </c:pt>
                      <c:pt idx="1">
                        <c:v>Less than 1000</c:v>
                      </c:pt>
                      <c:pt idx="2">
                        <c:v>1000 to 4999</c:v>
                      </c:pt>
                      <c:pt idx="3">
                        <c:v>5000 to 9999</c:v>
                      </c:pt>
                      <c:pt idx="4">
                        <c:v>10000 to 14999</c:v>
                      </c:pt>
                      <c:pt idx="5">
                        <c:v>15000 to 19999</c:v>
                      </c:pt>
                      <c:pt idx="6">
                        <c:v>20000 to 24999</c:v>
                      </c:pt>
                      <c:pt idx="7">
                        <c:v>25000 to 29999</c:v>
                      </c:pt>
                      <c:pt idx="8">
                        <c:v>30000 to 34999</c:v>
                      </c:pt>
                      <c:pt idx="9">
                        <c:v>35000 to 39999</c:v>
                      </c:pt>
                      <c:pt idx="10">
                        <c:v>40000 to 44999</c:v>
                      </c:pt>
                      <c:pt idx="11">
                        <c:v>45000 to 49999</c:v>
                      </c:pt>
                      <c:pt idx="12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Analysis'!$E$1:$E$13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51</c:v>
                      </c:pt>
                      <c:pt idx="2">
                        <c:v>231</c:v>
                      </c:pt>
                      <c:pt idx="3">
                        <c:v>315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14</c:v>
                      </c:pt>
                      <c:pt idx="8">
                        <c:v>7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11</c:v>
                      </c:pt>
                      <c:pt idx="12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D9-4D2C-9B02-5F8E69677CE6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Analysis'!$A$1:$A$13</c15:sqref>
                        </c15:formulaRef>
                      </c:ext>
                    </c:extLst>
                    <c:strCache>
                      <c:ptCount val="13"/>
                      <c:pt idx="0">
                        <c:v>Goal</c:v>
                      </c:pt>
                      <c:pt idx="1">
                        <c:v>Less than 1000</c:v>
                      </c:pt>
                      <c:pt idx="2">
                        <c:v>1000 to 4999</c:v>
                      </c:pt>
                      <c:pt idx="3">
                        <c:v>5000 to 9999</c:v>
                      </c:pt>
                      <c:pt idx="4">
                        <c:v>10000 to 14999</c:v>
                      </c:pt>
                      <c:pt idx="5">
                        <c:v>15000 to 19999</c:v>
                      </c:pt>
                      <c:pt idx="6">
                        <c:v>20000 to 24999</c:v>
                      </c:pt>
                      <c:pt idx="7">
                        <c:v>25000 to 29999</c:v>
                      </c:pt>
                      <c:pt idx="8">
                        <c:v>30000 to 34999</c:v>
                      </c:pt>
                      <c:pt idx="9">
                        <c:v>35000 to 39999</c:v>
                      </c:pt>
                      <c:pt idx="10">
                        <c:v>40000 to 44999</c:v>
                      </c:pt>
                      <c:pt idx="11">
                        <c:v>45000 to 49999</c:v>
                      </c:pt>
                      <c:pt idx="12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Analysis'!$I$1:$I$13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D9-4D2C-9B02-5F8E69677CE6}"/>
                  </c:ext>
                </c:extLst>
              </c15:ser>
            </c15:filteredLineSeries>
          </c:ext>
        </c:extLst>
      </c:lineChart>
      <c:catAx>
        <c:axId val="19990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22111"/>
        <c:crosses val="autoZero"/>
        <c:auto val="1"/>
        <c:lblAlgn val="ctr"/>
        <c:lblOffset val="100"/>
        <c:noMultiLvlLbl val="0"/>
      </c:catAx>
      <c:valAx>
        <c:axId val="19990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3</xdr:row>
      <xdr:rowOff>93662</xdr:rowOff>
    </xdr:from>
    <xdr:to>
      <xdr:col>14</xdr:col>
      <xdr:colOff>292100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0D9E-7FA6-C843-E175-277BDBC2B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315911</xdr:colOff>
      <xdr:row>3</xdr:row>
      <xdr:rowOff>158749</xdr:rowOff>
    </xdr:from>
    <xdr:to>
      <xdr:col>18</xdr:col>
      <xdr:colOff>41274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0FE68-12CD-9982-376F-57F1F856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1077911</xdr:colOff>
      <xdr:row>14</xdr:row>
      <xdr:rowOff>7936</xdr:rowOff>
    </xdr:from>
    <xdr:to>
      <xdr:col>9</xdr:col>
      <xdr:colOff>590550</xdr:colOff>
      <xdr:row>32</xdr:row>
      <xdr:rowOff>174624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8F578-436D-89D0-FA90-E11D44FC0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wan kaur" refreshedDate="45034.605654629631" createdVersion="8" refreshedVersion="8" minRefreshableVersion="3" recordCount="1002" xr:uid="{3DAA57F9-F9DC-40B6-8293-13C8DE40FDF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 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x v="0"/>
    <s v="CAD"/>
    <n v="1448690400"/>
    <n v="1450159200"/>
    <x v="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x v="1"/>
    <d v="2014-08-21T05:00: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d v="2013-11-19T06:00: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d v="2019-09-20T05:00: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x v="4"/>
    <d v="2019-01-24T06:00: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x v="5"/>
    <d v="2012-09-08T05:00: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d v="2017-09-14T05:00: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x v="7"/>
    <d v="2015-08-15T05:00: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d v="2010-08-11T05:00: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d v="2013-11-07T06:00: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x v="10"/>
    <d v="2010-10-01T05:00: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d v="2010-09-27T05:00: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x v="12"/>
    <d v="2019-10-30T05:00: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d v="2016-06-23T05:00: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d v="2012-04-02T05:00: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d v="2019-12-14T06:00: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x v="16"/>
    <d v="2014-02-13T06:00: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d v="2011-01-13T06:00: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x v="18"/>
    <d v="2018-09-16T05:00: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x v="19"/>
    <d v="2019-03-25T05:00: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d v="2014-07-28T05:00: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d v="2011-09-18T05:00: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x v="22"/>
    <d v="2018-04-18T05:00: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x v="23"/>
    <d v="2019-04-08T05:00: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d v="2014-06-23T05:00: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d v="2011-06-07T05:00: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d v="2018-08-27T05:00: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d v="2015-10-11T05:00: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d v="2010-03-04T06:00: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d v="2018-08-29T05:00: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x v="30"/>
    <d v="2019-05-29T05:00: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x v="31"/>
    <d v="2016-02-02T06:00: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x v="32"/>
    <d v="2018-02-06T06:00: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d v="2014-11-11T06:00: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d v="2017-03-28T05:00: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d v="2019-03-02T06:00: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x v="36"/>
    <d v="2011-03-23T05:00: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d v="2019-11-08T06:00: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d v="2010-10-23T05:00: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x v="39"/>
    <d v="2013-03-11T05:00: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d v="2010-06-24T05:00: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x v="41"/>
    <d v="2012-09-30T05:00: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x v="42"/>
    <d v="2011-07-13T05:00: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x v="43"/>
    <d v="2014-08-09T05:00: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x v="44"/>
    <d v="2019-03-18T05:00: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d v="2016-11-17T06:00: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d v="2010-07-31T05:00: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d v="2014-04-28T05:00: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x v="48"/>
    <d v="2015-07-07T05:00: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x v="49"/>
    <d v="2019-12-04T06:00: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d v="2013-08-29T05:00: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d v="2012-04-12T05:00: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d v="2010-09-19T05:00: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x v="53"/>
    <d v="2014-06-28T05:00: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x v="54"/>
    <d v="2018-03-17T05:00: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d v="2018-08-04T05:00: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d v="2015-01-17T06:00: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d v="2017-09-13T05:00: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x v="58"/>
    <d v="2015-10-04T05:00: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d v="2017-06-27T05:00: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x v="60"/>
    <d v="2012-07-20T05:00: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d v="2011-04-02T05:00: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x v="62"/>
    <d v="2015-06-06T05:00: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d v="2017-05-04T05:00: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x v="64"/>
    <d v="2018-07-17T05:00: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x v="65"/>
    <d v="2011-02-03T06:00: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x v="66"/>
    <d v="2015-04-13T05:00: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d v="2010-01-30T06:00: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x v="68"/>
    <d v="2017-09-12T05:00: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x v="69"/>
    <d v="2011-01-22T06:00: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x v="70"/>
    <d v="2010-12-21T06:00: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d v="2019-12-04T06:00: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x v="72"/>
    <d v="2015-08-06T05:00: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d v="2016-11-30T06:00: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x v="74"/>
    <d v="2016-03-28T05:00: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d v="2018-07-23T05:00: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d v="2015-03-13T05:00: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x v="77"/>
    <d v="2010-10-11T05:00: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d v="2018-04-17T05:00: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x v="79"/>
    <d v="2018-06-21T05:00: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d v="2017-09-28T05:00: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d v="2017-12-18T06:00: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x v="82"/>
    <d v="2019-01-24T06:00: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x v="83"/>
    <d v="2016-08-19T05:00: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d v="2012-08-07T05:00: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d v="2011-09-19T05:00: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x v="86"/>
    <d v="2015-05-17T05:00: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d v="2011-03-19T05:00: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x v="88"/>
    <d v="2015-05-08T05:00: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d v="2010-04-17T05:00: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x v="90"/>
    <d v="2016-02-25T06:00: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d v="2016-09-03T05:00: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d v="2010-06-24T05:00: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x v="93"/>
    <d v="2012-10-24T05:00: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x v="94"/>
    <d v="2019-04-18T05:00: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d v="2019-10-21T05:00: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x v="96"/>
    <d v="2011-03-23T05:00: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x v="48"/>
    <d v="2015-08-18T05:00: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d v="2015-07-31T05:00: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d v="2014-12-24T06:00: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d v="2011-11-06T05:00: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x v="100"/>
    <d v="2015-02-28T06:00: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x v="101"/>
    <d v="2018-05-21T05:00: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d v="2010-11-02T05:00: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d v="2017-05-24T05:00: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d v="2013-04-20T05:00: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d v="2019-09-13T05:00: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d v="2018-05-10T05:00: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x v="107"/>
    <d v="2012-05-13T05:00: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d v="2014-01-14T06:00: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d v="2018-09-30T05:00: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x v="110"/>
    <d v="2012-09-28T05:00: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x v="111"/>
    <d v="2014-09-08T05:00: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d v="2017-09-19T05:00: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x v="113"/>
    <d v="2019-04-10T05:00: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d v="2017-12-22T06:00: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d v="2015-09-19T05:00: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x v="116"/>
    <d v="2011-09-28T05:00: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d v="2014-02-01T06:00: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d v="2014-07-03T05:00: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x v="119"/>
    <d v="2015-04-21T05:00: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x v="33"/>
    <d v="2014-10-18T05:00: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x v="120"/>
    <d v="2014-12-24T06:00: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x v="121"/>
    <d v="2015-11-27T06:00: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d v="2019-07-05T05:00: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x v="123"/>
    <d v="2018-09-23T05:00: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x v="124"/>
    <d v="2016-09-11T05:00: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d v="2010-05-15T05:00: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x v="126"/>
    <d v="2010-09-09T05:00: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d v="2015-02-28T06:00: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d v="2011-11-11T06:00: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d v="2013-12-12T06:00: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x v="130"/>
    <d v="2018-01-28T06:00: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x v="131"/>
    <d v="2011-09-03T05:00: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x v="132"/>
    <d v="2011-08-07T05:00: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d v="2013-03-12T05:00: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d v="2014-06-19T05:00: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x v="135"/>
    <d v="2010-10-12T05:00: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d v="2012-10-04T05:00: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d v="2015-05-07T05:00: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d v="2018-03-02T06:00: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x v="139"/>
    <d v="2015-06-18T05:00: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d v="2012-05-17T05:00: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x v="140"/>
    <d v="2010-07-18T05:00: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d v="2019-06-25T05:00: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x v="142"/>
    <d v="2014-09-12T05:00: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d v="2011-11-28T06:00: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d v="2016-06-19T05:00: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d v="2017-08-03T05:00: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d v="2013-02-22T06:00: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x v="147"/>
    <d v="2018-12-17T06:00: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d v="2014-07-30T05:00: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d v="2017-02-24T06:00: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d v="2012-10-25T05:00: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d v="2016-06-04T05:00: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d v="2010-04-09T05:00: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d v="2019-10-29T05:00: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x v="154"/>
    <d v="2014-01-11T06:00: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x v="155"/>
    <d v="2015-12-09T06:00: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d v="2019-04-14T05:00: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x v="157"/>
    <d v="2019-05-13T05:00: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d v="2015-09-29T05:00: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d v="2019-01-07T06:00: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x v="160"/>
    <d v="2017-12-08T06:00: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d v="2017-10-09T05:00: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x v="162"/>
    <d v="2017-09-02T05:00: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d v="2010-12-26T06:00: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x v="164"/>
    <d v="2013-06-20T05:00: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x v="165"/>
    <d v="2019-03-17T05:00: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d v="2012-07-15T05:00: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d v="2017-08-10T05:00: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d v="2014-04-11T05:00: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x v="169"/>
    <d v="2014-08-03T05:00: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d v="2013-05-24T05:00: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d v="2015-10-06T05:00: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d v="2016-09-19T05:00: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d v="2016-09-12T05:00: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d v="2010-12-10T06:00: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d v="2017-09-30T05:00: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d v="2013-03-18T05:00: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d v="2010-03-27T05:00: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d v="2017-10-22T05:00: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d v="2019-07-01T05:00: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d v="2010-09-22T05:00: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d v="2019-05-04T05:00: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x v="182"/>
    <d v="2018-05-24T05:00: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x v="183"/>
    <d v="2014-06-07T05:00: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x v="184"/>
    <d v="2013-03-23T05:00: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d v="2014-12-03T06:00: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d v="2016-03-04T06:00: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x v="187"/>
    <d v="2013-06-05T05:00: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x v="188"/>
    <d v="2019-03-15T05:00: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d v="2014-07-01T05:00: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x v="190"/>
    <d v="2018-04-12T05:00: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x v="191"/>
    <d v="2015-09-30T05:00: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x v="192"/>
    <d v="2018-08-05T05:00: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x v="173"/>
    <d v="2016-09-22T05:00: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d v="2017-07-07T05:00: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x v="194"/>
    <d v="2010-09-04T05:00: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d v="2015-07-11T05:00: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x v="152"/>
    <d v="2010-04-05T05:00: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d v="2014-08-12T05:00: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x v="197"/>
    <d v="2011-10-06T05:00: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d v="2017-01-19T06:00: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x v="199"/>
    <d v="2011-04-13T05:00: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x v="200"/>
    <d v="2018-10-29T05:00: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d v="2010-03-08T06:00: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d v="2018-09-17T05:00: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d v="2017-12-03T06:00: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d v="2016-05-13T05:00: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x v="205"/>
    <d v="2017-03-30T05:00: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d v="2013-09-20T05:00: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d v="2020-01-30T06:00: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d v="2010-11-14T06:00: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d v="2010-08-25T05:00: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d v="2019-02-15T06:00: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d v="2011-11-24T06:00: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d v="2019-05-07T05:00: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x v="213"/>
    <d v="2011-12-15T06:00: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d v="2012-08-28T05:00: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x v="215"/>
    <d v="2011-07-19T05:00: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d v="2012-06-23T05:00: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x v="217"/>
    <d v="2014-10-03T05:00: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d v="2016-03-30T05:00: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x v="219"/>
    <d v="2014-11-08T06:00: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x v="220"/>
    <d v="2014-05-03T05:00: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x v="221"/>
    <d v="2010-05-15T05:00: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d v="2015-05-21T05:00: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x v="172"/>
    <d v="2016-09-25T05:00: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d v="2017-07-19T05:00: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d v="2019-12-06T06:00: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d v="2013-07-18T05:00: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x v="226"/>
    <d v="2016-07-26T05:00: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d v="2011-06-28T05:00: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d v="2017-08-29T05:00: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d v="2017-02-18T06:00: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x v="230"/>
    <d v="2019-07-02T05:00: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d v="2014-04-27T05:00: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d v="2018-01-08T06:00: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d v="2015-09-02T05:00: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d v="2010-08-07T05:00: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d v="2014-04-23T05:00: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x v="235"/>
    <d v="2017-05-20T05:00: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d v="2018-03-07T06:00: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d v="2014-09-04T05:00: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d v="2014-04-08T05:00: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d v="2013-08-09T05:00: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d v="2017-01-06T06:00: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d v="2015-01-05T06:00: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x v="242"/>
    <d v="2015-01-09T06:00: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x v="67"/>
    <d v="2010-03-01T06:00: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x v="243"/>
    <d v="2012-12-11T06:00: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x v="244"/>
    <d v="2013-10-30T05:00: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d v="2011-04-20T05:00: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d v="2017-02-23T06:00: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d v="2011-02-21T06:00: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x v="248"/>
    <d v="2016-03-01T06:00: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x v="249"/>
    <d v="2013-03-19T05:00: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d v="2016-12-28T06:00: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d v="2012-12-27T06:00: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x v="136"/>
    <d v="2012-10-10T05:00: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d v="2010-08-29T05:00: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d v="2011-05-01T05:00: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x v="254"/>
    <d v="2010-01-09T06:00: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x v="255"/>
    <d v="2013-02-28T06:00: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x v="256"/>
    <d v="2016-02-16T06:00: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x v="257"/>
    <d v="2014-12-10T06:00: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x v="258"/>
    <d v="2012-11-09T06:00: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x v="259"/>
    <d v="2012-11-19T06:00: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d v="2019-02-21T06:00: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d v="2010-12-04T06:00: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d v="2016-01-07T06:00: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d v="2019-08-04T05:00: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d v="2017-09-20T05:00: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d v="2017-11-11T06:00: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d v="2019-04-14T05:00: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x v="267"/>
    <d v="2012-04-24T05:00: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d v="2010-07-21T05:00: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d v="2012-12-21T06:00: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d v="2018-09-06T05:00: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d v="2017-11-27T06:00: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x v="272"/>
    <d v="2012-04-01T05:00: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d v="2016-12-03T06:00: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d v="2016-06-04T05:00: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x v="274"/>
    <d v="2012-05-06T05:00: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d v="2016-10-18T05:00: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x v="276"/>
    <d v="2016-11-30T06:00: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d v="2015-04-28T05:00: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x v="278"/>
    <d v="2012-03-15T05:00: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d v="2015-08-06T05:00: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d v="2013-06-11T05:00: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d v="2011-10-19T05:00: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x v="282"/>
    <d v="2012-04-03T05:00: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x v="283"/>
    <d v="2010-10-14T05:00: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x v="284"/>
    <d v="2018-11-07T06:00: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d v="2013-11-09T06:00: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d v="2019-02-19T06:00: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d v="2014-01-23T06:00: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d v="2016-03-15T05:00: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d v="2016-04-28T05:00: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x v="290"/>
    <d v="2017-08-31T05:00: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d v="2015-03-15T05:00: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d v="2018-09-16T05:00: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d v="2016-01-12T06:00: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x v="294"/>
    <d v="2016-09-17T05:00: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x v="295"/>
    <d v="2016-04-29T05:00: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d v="2017-07-17T05:00: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d v="2012-06-26T05:00: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x v="298"/>
    <d v="2011-04-19T05:00: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x v="299"/>
    <d v="2011-10-11T05:00: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d v="2010-04-25T05:00: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x v="247"/>
    <d v="2011-02-28T06:00: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x v="244"/>
    <d v="2013-11-01T05:00: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x v="301"/>
    <d v="2012-02-29T06:00: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d v="2019-03-17T05:00: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d v="2014-06-22T05:00: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d v="2019-11-20T06:00: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x v="304"/>
    <d v="2017-05-27T05:00: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d v="2014-02-16T06:00: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x v="306"/>
    <d v="2010-09-05T05:00: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x v="307"/>
    <d v="2011-05-19T05:00: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d v="2011-04-09T05:00: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d v="2010-12-08T06:00: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d v="2014-03-29T05:00: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d v="2015-07-03T05:00: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d v="2018-07-09T05:00: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d v="2016-01-01T06:00: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d v="2019-09-01T05:00: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d v="2018-12-11T06:00: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d v="2016-12-23T06:00: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d v="2017-12-09T06:00: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x v="317"/>
    <d v="2011-12-20T06:00: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d v="2013-03-29T05:00: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d v="2018-12-18T06:00: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x v="32"/>
    <d v="2018-01-17T06:00: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x v="320"/>
    <d v="2019-11-28T06:00: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x v="321"/>
    <d v="2010-12-16T06:00: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x v="322"/>
    <d v="2019-11-12T06:00: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d v="2011-11-04T05:00: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d v="2017-08-16T05:00: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d v="2011-12-13T06:00: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d v="2015-09-04T05:00: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d v="2013-08-01T05:00: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x v="328"/>
    <d v="2014-01-11T06:00: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d v="2018-03-03T06:00: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d v="2015-07-10T05:00: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x v="331"/>
    <d v="2017-10-18T05:00: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x v="332"/>
    <d v="2015-03-07T06:00: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x v="333"/>
    <d v="2017-03-01T06:00: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d v="2017-08-13T05:00: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x v="334"/>
    <d v="2015-06-07T05:00: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x v="335"/>
    <d v="2015-09-07T05:00: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x v="336"/>
    <d v="2015-11-15T06:00: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d v="2019-07-06T05:00: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d v="2013-09-10T05:00: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x v="339"/>
    <d v="2017-03-03T06:00: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d v="2012-01-23T06:00: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d v="2015-09-28T05:00: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x v="342"/>
    <d v="2018-08-13T05:00: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d v="2011-09-03T05:00: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d v="2011-01-15T06:00: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d v="2017-10-31T05:00: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d v="2011-03-06T06:00: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x v="346"/>
    <d v="2011-12-28T06:00: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x v="347"/>
    <d v="2018-04-04T05:00: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d v="2017-01-25T06:00: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d v="2011-01-04T06:00: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d v="2014-11-11T06:00: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d v="2010-11-05T05:00: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x v="352"/>
    <d v="2013-03-14T05:00: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d v="2019-04-21T05:00: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d v="2015-03-31T05:00: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d v="2015-01-28T06:00: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x v="356"/>
    <d v="2017-08-25T05:00: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d v="2019-01-16T06:00: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d v="2015-12-12T06:00: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x v="359"/>
    <d v="2014-07-12T05:00: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d v="2019-11-05T06:00: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x v="360"/>
    <d v="2018-06-28T05:00: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d v="2011-11-10T06:00: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d v="2013-06-28T05:00: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d v="2015-07-24T05:00: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x v="364"/>
    <d v="2017-11-04T05:00: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x v="210"/>
    <d v="2019-02-19T06:00: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d v="2017-03-09T06:00: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d v="2019-04-30T05:00: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d v="2010-07-08T05:00: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d v="2012-06-17T05:00: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x v="369"/>
    <d v="2012-01-06T06:00: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x v="370"/>
    <d v="2010-11-24T06:00: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x v="371"/>
    <d v="2013-09-28T05:00: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x v="287"/>
    <d v="2014-01-16T06:00: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d v="2011-01-08T06:00: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d v="2017-07-18T05:00: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x v="374"/>
    <d v="2013-08-08T05:00: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d v="2011-12-09T06:00: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x v="376"/>
    <d v="2018-10-13T05:00: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x v="377"/>
    <d v="2013-05-29T05:00: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d v="2018-05-10T05:00: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d v="2011-02-09T06:00: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x v="380"/>
    <d v="2013-09-07T05:00: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x v="381"/>
    <d v="2019-10-27T05:00: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d v="2012-02-22T06:00: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d v="2010-06-17T05:00: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d v="2017-11-17T06:00: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x v="384"/>
    <d v="2018-07-24T05:00: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d v="2013-02-11T06:00: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d v="2019-10-20T05:00: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d v="2016-07-10T05:00: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x v="388"/>
    <d v="2017-04-22T05:00: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d v="2015-04-28T05:00: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d v="2017-05-31T05:00: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d v="2014-01-13T06:00: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x v="391"/>
    <d v="2018-12-24T06:00: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d v="2010-04-28T05:00: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d v="2012-01-30T06:00: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d v="2011-01-26T06:00: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x v="395"/>
    <d v="2018-11-27T06:00: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d v="2012-05-07T05:00: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x v="397"/>
    <d v="2011-12-28T06:00: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d v="2017-07-09T05:00: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x v="399"/>
    <d v="2017-07-29T05:00: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d v="2010-05-07T05:00: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d v="2011-09-24T05:00: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x v="401"/>
    <d v="2018-04-24T05:00: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d v="2015-08-03T05:00: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x v="403"/>
    <d v="2013-03-06T06:00: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d v="2014-10-15T05:00: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d v="2011-02-18T06:00: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d v="2014-03-10T05:00: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x v="407"/>
    <d v="2019-11-02T05:00: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x v="408"/>
    <d v="2018-07-09T05:00: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x v="409"/>
    <d v="2014-05-22T05:00: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d v="2013-12-11T06:00: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x v="411"/>
    <d v="2016-12-15T06:00: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d v="2014-12-27T06:00: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x v="413"/>
    <d v="2019-04-21T05:00: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x v="414"/>
    <d v="2015-09-16T05:00: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d v="2013-04-03T05:00: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d v="2016-11-13T06:00: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x v="417"/>
    <d v="2017-07-10T05:00: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x v="418"/>
    <d v="2012-05-24T05:00: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d v="2017-09-18T05:00: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x v="420"/>
    <d v="2010-10-19T05:00: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x v="421"/>
    <d v="2011-07-26T05:00: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d v="2010-12-24T06:00: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d v="2012-12-20T06:00: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d v="2018-01-04T06:00: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d v="2013-04-16T05:00: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x v="426"/>
    <d v="2019-03-23T05:00: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x v="427"/>
    <d v="2018-11-13T06:00: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x v="428"/>
    <d v="2017-08-19T05:00: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d v="2010-07-07T05:00: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d v="2017-01-11T06:00: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x v="430"/>
    <d v="2013-11-26T06:00: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d v="2011-10-16T05:00: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d v="2018-02-10T06:00: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d v="2016-10-16T05:00: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d v="2010-05-11T05:00: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d v="2015-01-22T06:00: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d v="2010-08-12T05:00: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x v="436"/>
    <d v="2014-05-18T05:00: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x v="385"/>
    <d v="2013-03-09T06:00: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d v="2014-01-04T06:00: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d v="2018-02-25T06:00: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x v="439"/>
    <d v="2018-02-05T06:00: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x v="440"/>
    <d v="2013-06-07T05:00: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d v="2015-11-30T06:00: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x v="442"/>
    <d v="2019-04-30T05:00: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x v="443"/>
    <d v="2015-05-20T05:00: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d v="2016-12-19T06:00: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x v="444"/>
    <d v="2012-05-02T05:00: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d v="2019-05-04T05:00: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d v="2018-06-27T05:00: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x v="447"/>
    <d v="2014-12-17T06:00: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d v="2013-06-29T05:00: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d v="2018-08-16T05:00: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d v="2011-07-23T05:00: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x v="450"/>
    <d v="2015-03-21T05:00: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x v="451"/>
    <d v="2017-07-31T05:00: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x v="452"/>
    <d v="2010-03-20T05:00: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d v="2014-11-12T06:00: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d v="2012-03-06T06:00: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d v="2019-12-19T06:00: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x v="456"/>
    <d v="2014-09-22T05:00: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d v="2019-07-21T05:00: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d v="2018-03-24T05:00: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x v="459"/>
    <d v="2017-05-23T05:00: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d v="2016-02-20T06:00: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x v="461"/>
    <d v="2010-08-21T05:00: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d v="2019-11-24T06:00: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d v="2013-07-27T05:00: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x v="464"/>
    <d v="2010-07-12T05:00: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d v="2019-07-12T05:00: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d v="2012-03-23T05:00: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d v="2014-06-14T05:00: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x v="468"/>
    <d v="2017-06-07T05:00: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x v="469"/>
    <d v="2016-12-20T06:00: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d v="2015-01-03T06:00: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d v="2016-03-20T05:00: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x v="472"/>
    <d v="2013-05-29T05:00: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x v="473"/>
    <d v="2013-03-14T05:00: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x v="474"/>
    <d v="2012-08-25T05:00: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d v="2015-07-21T05:00: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x v="443"/>
    <d v="2015-05-19T05:00: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x v="475"/>
    <d v="2013-04-19T05:00: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d v="2017-12-10T06:00: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d v="2013-05-28T05:00: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d v="2018-08-19T05:00: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x v="477"/>
    <d v="2012-05-15T05:00: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d v="2018-06-24T05:00: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d v="2019-08-04T05:00: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x v="480"/>
    <d v="2014-07-06T05:00: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d v="2010-09-11T05:00: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d v="2013-12-11T06:00: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x v="482"/>
    <d v="2011-12-25T06:00: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d v="2010-09-13T05:00: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x v="483"/>
    <d v="2017-05-10T05:00: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d v="2018-02-25T06:00: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x v="355"/>
    <d v="2015-01-22T06:00: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d v="2019-04-22T05:00: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x v="486"/>
    <d v="2016-08-29T05:00: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d v="2012-07-15T05:00: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d v="2010-03-09T06:00: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d v="2010-05-09T05:00: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d v="2010-11-27T06:00: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d v="2016-02-01T06:00: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d v="2016-03-12T06:00: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x v="492"/>
    <d v="2014-01-07T06:00: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x v="493"/>
    <d v="2014-06-07T05:00: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d v="2010-09-14T05:00: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d v="2014-01-06T06:00: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d v="2018-01-26T06:00: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d v="2013-08-29T05:00: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d v="2018-08-18T05:00: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x v="499"/>
    <d v="2018-06-10T05:00: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x v="500"/>
    <d v="2010-09-19T05:00: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d v="2018-09-22T05:00: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d v="2013-10-08T05:00: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d v="2019-07-07T05:00: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d v="2018-05-27T05:00: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d v="2015-07-06T05:00: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d v="2016-02-21T06:00: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d v="2013-09-26T05:00: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x v="508"/>
    <d v="2016-01-21T06:00: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d v="2020-01-14T06:00: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d v="2018-09-20T05:00: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x v="511"/>
    <d v="2015-02-06T06:00: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x v="512"/>
    <d v="2016-04-14T05:00: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d v="2013-06-06T05:00: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d v="2012-03-21T05:00: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d v="2015-01-29T06:00: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d v="2016-11-28T06:00: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d v="2011-01-03T06:00: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d v="2016-12-25T06:00: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x v="519"/>
    <d v="2014-05-03T05:00: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x v="520"/>
    <d v="2011-09-13T05:00: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x v="521"/>
    <d v="2015-10-05T05:00: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x v="522"/>
    <d v="2016-04-07T05:00: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d v="2016-08-09T05:00: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x v="524"/>
    <d v="2011-12-28T06:00: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x v="525"/>
    <d v="2011-10-19T05:00: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d v="2019-03-14T05:00: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d v="2018-12-03T06:00: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d v="2015-03-23T05:00: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d v="2011-12-05T06:00: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x v="522"/>
    <d v="2016-03-18T05:00: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d v="2014-07-12T05:00: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d v="2010-08-29T05:00: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d v="2011-01-23T06:00: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d v="2014-12-26T06:00: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x v="532"/>
    <d v="2015-08-05T05:00: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x v="533"/>
    <d v="2015-10-14T05:00: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x v="409"/>
    <d v="2014-05-04T05:00: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d v="2019-12-17T06:00: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x v="53"/>
    <d v="2014-05-23T05:00: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d v="2017-11-18T06:00: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x v="536"/>
    <d v="2011-04-06T05:00: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x v="537"/>
    <d v="2011-12-04T06:00: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x v="538"/>
    <d v="2011-08-19T05:00: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x v="539"/>
    <d v="2014-03-06T06:00: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d v="2011-05-14T05:00: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x v="505"/>
    <d v="2015-06-15T05:00: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d v="2012-03-08T06:00: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d v="2012-05-09T05:00: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x v="543"/>
    <d v="2010-03-28T05:00: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x v="544"/>
    <d v="2010-12-06T06:00: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x v="35"/>
    <d v="2019-03-12T05:00: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x v="152"/>
    <d v="2010-04-25T05:00: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d v="2015-07-12T05:00: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d v="2015-01-01T06:00: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x v="547"/>
    <d v="2010-07-24T05:00: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d v="2014-06-08T05:00: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d v="2014-04-08T05:00: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d v="2016-06-30T05:00: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d v="2010-04-06T05:00: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x v="552"/>
    <d v="2016-03-12T06:00: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d v="2019-12-05T06:00: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d v="2010-07-14T05:00: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d v="2015-02-20T06:00: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x v="555"/>
    <d v="2013-08-11T05:00: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x v="548"/>
    <d v="2014-06-16T05:00: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d v="2015-06-16T05:00: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d v="2019-05-15T05:00: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d v="2011-02-12T06:00: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d v="2015-11-13T06:00: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x v="558"/>
    <d v="2016-03-18T05:00: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d v="2014-03-25T05:00: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x v="426"/>
    <d v="2019-03-10T06:00: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x v="560"/>
    <d v="2019-02-02T06:00: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d v="2012-12-30T06:00: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d v="2013-08-06T05:00: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x v="563"/>
    <d v="2010-11-15T06:00: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d v="2017-09-04T05:00: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d v="2017-01-29T06:00: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d v="2016-05-09T05:00: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d v="2013-09-21T05:00: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x v="568"/>
    <d v="2014-06-14T05:00: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x v="569"/>
    <d v="2013-05-23T05:00: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x v="570"/>
    <d v="2011-05-07T05:00: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d v="2016-07-12T05:00: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d v="2016-09-18T05:00: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x v="573"/>
    <d v="2018-05-11T05:00: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d v="2015-07-21T05:00: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d v="2015-01-31T06:00: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d v="2020-02-10T06:00: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d v="2010-10-07T05:00: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d v="2010-07-10T05:00: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d v="2010-10-07T05:00: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d v="2016-07-08T05:00: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d v="2019-05-12T05:00: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d v="2019-03-30T05:00: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x v="582"/>
    <d v="2014-11-20T06:00: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d v="2015-11-11T06:00: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d v="2017-04-08T05:00: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x v="584"/>
    <d v="2013-03-13T05:00: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x v="585"/>
    <d v="2012-03-03T06:00: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x v="586"/>
    <d v="2016-11-22T06:00: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x v="587"/>
    <d v="2010-08-08T05:00: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x v="588"/>
    <d v="2018-07-28T05:00: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d v="2016-01-21T06:00: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d v="2017-03-20T05:00: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d v="2018-12-26T06:00: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x v="592"/>
    <d v="2017-03-19T05:00: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d v="2019-01-03T06:00: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d v="2018-10-17T05:00: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d v="2013-03-24T05:00: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x v="596"/>
    <d v="2018-05-03T05:00: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x v="597"/>
    <d v="2017-07-24T05:00: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x v="598"/>
    <d v="2010-10-31T05:00: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x v="599"/>
    <d v="2014-08-04T05:00: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d v="2014-03-09T06:00: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x v="601"/>
    <d v="2016-09-17T05:00: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d v="2016-04-10T05:00: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d v="2015-08-29T05:00: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d v="2017-03-15T05:00: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d v="2018-01-02T06:00: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x v="605"/>
    <d v="2018-01-12T06:00: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d v="2015-09-22T05:00: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x v="65"/>
    <d v="2011-01-28T06:00: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x v="607"/>
    <d v="2015-08-30T05:00: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x v="608"/>
    <d v="2012-04-27T05:00: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x v="609"/>
    <d v="2018-12-13T06:00: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x v="610"/>
    <d v="2010-10-30T05:00: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x v="541"/>
    <d v="2012-03-01T06:00: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d v="2011-07-23T05:00: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x v="612"/>
    <d v="2013-09-05T05:00: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d v="2014-09-19T05:00: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d v="2012-08-13T05:00: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d v="2017-07-05T05:00: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d v="2016-03-08T06:00: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d v="2010-08-04T05:00: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d v="2018-03-31T05:00: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d v="2016-05-06T05:00: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x v="619"/>
    <d v="2011-10-05T05:00: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x v="620"/>
    <d v="2019-09-18T05:00: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d v="2012-10-05T05:00: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x v="622"/>
    <d v="2016-08-29T05:00: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d v="2019-01-21T06:00: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x v="623"/>
    <d v="2019-10-23T05:00: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d v="2019-12-16T06:00: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d v="2011-12-27T06:00: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x v="626"/>
    <d v="2013-12-20T06:00: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x v="627"/>
    <d v="2018-09-18T05:00: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x v="628"/>
    <d v="2010-07-19T05:00: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x v="629"/>
    <d v="2015-09-16T05:00: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d v="2018-04-07T05:00: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d v="2017-03-15T05:00: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d v="2019-01-26T06:00: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x v="633"/>
    <d v="2013-11-10T06:00: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x v="634"/>
    <d v="2011-12-03T06:00: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x v="635"/>
    <d v="2012-10-20T05:00: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x v="636"/>
    <d v="2019-07-27T05:00: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d v="2017-11-03T05:00: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x v="638"/>
    <d v="2018-01-03T06:00: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d v="2015-11-30T06:00: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d v="2015-04-21T05:00: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d v="2018-04-02T05:00: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d v="2011-12-08T06:00: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x v="230"/>
    <d v="2019-06-26T05:00: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d v="2010-02-09T06:00: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d v="2011-04-03T05:00: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d v="2013-07-27T05:00: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x v="645"/>
    <d v="2012-05-08T05:00: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d v="2016-07-19T05:00: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x v="626"/>
    <d v="2013-12-15T06:00: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d v="2019-01-14T06:00: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d v="2019-01-13T06:00: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x v="648"/>
    <d v="2017-06-01T05:00: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d v="2012-04-26T05:00: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d v="2018-07-21T05:00: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d v="2016-01-26T06:00: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d v="2016-08-18T05:00: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x v="650"/>
    <d v="2016-09-03T05:00: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d v="2014-08-20T05:00: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d v="2010-08-12T05:00: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d v="2013-08-07T05:00: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d v="2011-09-12T05:00: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x v="654"/>
    <d v="2013-07-13T05:00: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d v="2012-06-09T05:00: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d v="2018-03-07T06:00: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d v="2018-04-10T05:00: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x v="265"/>
    <d v="2017-12-03T06:00: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x v="658"/>
    <d v="2016-03-23T05:00: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d v="2014-10-24T05:00: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x v="660"/>
    <d v="2014-11-17T06:00: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d v="2010-10-31T05:00: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d v="2019-03-19T05:00: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d v="2016-06-05T05:00: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d v="2013-02-06T06:00: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x v="664"/>
    <d v="2015-05-29T05:00: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d v="2017-07-24T05:00: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d v="2017-04-14T05:00: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x v="43"/>
    <d v="2014-08-06T05:00: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x v="667"/>
    <d v="2017-02-09T06:00: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d v="2016-04-06T05:00: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x v="669"/>
    <d v="2015-02-24T06:00: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d v="2016-11-23T06:00: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d v="2014-12-08T06:00: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x v="672"/>
    <d v="2012-06-30T05:00: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d v="2017-02-06T06:00: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x v="674"/>
    <d v="2010-05-24T05:00: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d v="2010-03-02T06:00: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d v="2015-10-27T05:00: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x v="342"/>
    <d v="2018-08-12T05:00: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d v="2010-06-26T05:00: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d v="2011-10-14T05:00: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x v="679"/>
    <d v="2010-09-13T05:00: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x v="680"/>
    <d v="2010-03-26T05:00: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x v="681"/>
    <d v="2014-10-20T05:00: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x v="682"/>
    <d v="2010-07-26T05:00: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x v="683"/>
    <d v="2016-04-01T05:00: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x v="684"/>
    <d v="2010-08-23T05:00: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x v="674"/>
    <d v="2010-06-07T05:00: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d v="2012-12-20T06:00: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d v="2018-01-08T06:00: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d v="2015-01-26T06:00: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d v="2011-05-16T05:00: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x v="688"/>
    <d v="2014-11-02T05:00: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d v="2018-03-07T06:00: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x v="690"/>
    <d v="2019-08-30T05:00: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x v="691"/>
    <d v="2017-07-27T05:00: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x v="692"/>
    <d v="2012-12-09T06:00: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x v="693"/>
    <d v="2012-06-12T05:00: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d v="2011-05-21T05:00: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x v="695"/>
    <d v="2017-05-10T05:00: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d v="2018-09-20T05:00: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d v="2015-11-20T06:00: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d v="2013-12-26T06:00: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x v="697"/>
    <d v="2013-09-10T05:00: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d v="2014-04-21T05:00: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d v="2019-02-22T06:00: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d v="2019-02-13T06:00: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d v="2017-04-23T05:00: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x v="702"/>
    <d v="2016-07-03T05:00: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x v="703"/>
    <d v="2014-11-16T06:00: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x v="704"/>
    <d v="2019-07-22T05:00: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d v="2011-10-22T05:00: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x v="705"/>
    <d v="2011-08-18T05:00: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x v="706"/>
    <d v="2015-08-23T05:00: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d v="2016-08-10T05:00: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x v="708"/>
    <d v="2010-12-21T06:00: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d v="2011-03-29T05:00: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d v="2013-12-24T06:00: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x v="711"/>
    <d v="2016-03-17T05:00: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d v="2019-05-31T05:00: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x v="630"/>
    <d v="2018-04-03T05:00: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x v="712"/>
    <d v="2011-05-30T05:00: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x v="93"/>
    <d v="2012-11-10T06:00: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x v="713"/>
    <d v="2014-07-03T05:00: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d v="2010-02-20T06:00: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d v="2016-12-27T06:00: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d v="2013-07-24T05:00: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d v="2013-06-29T05:00: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x v="717"/>
    <d v="2018-01-03T06:00: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d v="2016-11-04T05:00: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x v="719"/>
    <d v="2014-08-15T05:00: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d v="2019-01-22T06:00: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x v="721"/>
    <d v="2012-06-28T05:00: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x v="722"/>
    <d v="2016-02-03T06:00: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x v="139"/>
    <d v="2015-06-16T05:00: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x v="723"/>
    <d v="2020-01-22T06:00: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d v="2019-07-06T05:00: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d v="2019-03-02T06:00: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d v="2018-01-22T06:00: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d v="2015-01-05T06:00: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x v="726"/>
    <d v="2012-03-29T05:00: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x v="727"/>
    <d v="2019-11-28T06:00: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d v="2016-06-03T05:00: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d v="2012-08-15T05:00: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d v="2017-12-08T06:00: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d v="2016-01-11T06:00: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x v="78"/>
    <d v="2018-04-21T05:00: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x v="732"/>
    <d v="2012-09-06T05:00: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x v="733"/>
    <d v="2016-05-29T05:00: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d v="2017-12-25T06:00: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d v="2014-02-12T06:00: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d v="2019-06-01T05:00: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x v="736"/>
    <d v="2019-02-03T06:00: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x v="737"/>
    <d v="2012-12-09T06:00: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d v="2018-08-11T05:00: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x v="738"/>
    <d v="2017-03-13T05:00: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d v="2014-03-17T05:00: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x v="613"/>
    <d v="2014-10-05T05:00: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d v="2010-07-21T05:00: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d v="2017-08-06T05:00: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d v="2011-01-10T06:00: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d v="2011-05-15T05:00: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d v="2018-09-22T05:00: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x v="743"/>
    <d v="2015-06-24T05:00: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d v="2018-03-03T06:00: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d v="2012-04-29T05:00: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d v="2015-11-25T06:00: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d v="2011-02-25T06:00: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d v="2013-06-29T05:00: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d v="2015-03-06T06:00: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x v="749"/>
    <d v="2010-02-16T06:00: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d v="2011-05-20T05:00: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d v="2018-10-06T05:00: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x v="751"/>
    <d v="2014-05-01T05:00: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x v="752"/>
    <d v="2014-07-18T05:00: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d v="2016-03-06T06:00: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d v="2018-06-18T05:00: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d v="2018-09-01T05:00: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x v="756"/>
    <d v="2012-01-25T06:00: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x v="757"/>
    <d v="2018-06-21T05:00: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d v="2018-08-26T05:00: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d v="2018-01-10T06:00: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d v="2010-06-21T05:00: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d v="2012-02-12T06:00: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d v="2011-12-04T06:00: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d v="2012-06-04T05:00: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x v="763"/>
    <d v="2011-07-26T05:00: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d v="2011-06-25T05:00: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d v="2019-12-15T06:00: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d v="2011-07-19T05:00: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x v="767"/>
    <d v="2012-05-11T05:00: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d v="2012-02-28T06:00: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d v="2018-04-28T05:00: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d v="2013-03-19T05:00: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x v="771"/>
    <d v="2019-03-01T06:00: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d v="2010-03-29T05:00: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d v="2011-08-05T05:00: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x v="774"/>
    <d v="2015-07-10T05:00: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x v="775"/>
    <d v="2016-08-24T05:00: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d v="2014-09-24T05:00: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d v="2011-05-09T05:00: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d v="2018-10-15T05:00: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d v="2013-10-23T05:00: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d v="2010-07-05T05:00: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x v="335"/>
    <d v="2015-09-18T05:00: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d v="2017-11-19T06:00: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x v="270"/>
    <d v="2018-09-08T05:00: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d v="2014-01-13T06:00: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x v="782"/>
    <d v="2010-05-31T05:00: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x v="783"/>
    <d v="2011-01-14T06:00: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d v="2019-07-02T05:00: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d v="2016-07-27T05:00: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x v="786"/>
    <d v="2020-02-08T06:00: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x v="787"/>
    <d v="2017-03-03T06:00: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d v="2019-07-23T05:00: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d v="2015-08-07T05:00: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x v="789"/>
    <d v="2015-01-25T06:00: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d v="2010-06-30T05:00: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d v="2014-05-06T05:00: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x v="792"/>
    <d v="2010-07-14T05:00: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d v="2010-09-13T05:00: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x v="794"/>
    <d v="2015-09-02T05:00: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d v="2017-04-30T05:00: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x v="796"/>
    <d v="2014-03-19T05:00: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d v="2019-06-25T05:00: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d v="2012-01-16T06:00: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d v="2010-07-01T05:00: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d v="2015-06-19T05:00: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x v="801"/>
    <d v="2013-08-10T05:00: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d v="2018-02-12T06:00: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d v="2011-07-17T05:00: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x v="212"/>
    <d v="2019-04-30T05:00: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x v="804"/>
    <d v="2019-12-22T06:00: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x v="805"/>
    <d v="2013-10-25T05:00: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x v="806"/>
    <d v="2014-09-20T05:00: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x v="807"/>
    <d v="2018-08-19T05:00: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d v="2016-03-12T06:00: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d v="2012-05-20T05:00: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d v="2012-10-08T05:00: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x v="9"/>
    <d v="2013-09-22T05:00: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d v="2017-06-18T05:00: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d v="2011-05-04T05:00: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x v="444"/>
    <d v="2012-05-13T05:00: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d v="2018-07-01T05:00: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x v="810"/>
    <d v="2015-01-23T06:00: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d v="2019-09-11T05:00: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d v="2012-09-18T05:00: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d v="2019-05-25T05:00: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d v="2013-08-16T05:00: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d v="2017-09-07T05:00: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d v="2014-12-27T06:00: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x v="816"/>
    <d v="2011-07-22T05:00: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x v="474"/>
    <d v="2012-08-07T05:00: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x v="817"/>
    <d v="2017-11-15T06:00: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d v="2019-02-27T06:00: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d v="2012-02-26T06:00: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d v="2018-12-18T06:00: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x v="547"/>
    <d v="2010-07-15T05:00: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d v="2019-11-11T06:00: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d v="2017-10-04T05:00: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x v="151"/>
    <d v="2016-05-16T05:00: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x v="822"/>
    <d v="2012-08-10T05:00: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d v="2014-01-07T06:00: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x v="824"/>
    <d v="2017-05-17T05:00: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d v="2015-03-04T06:00: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d v="2014-06-30T05:00: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d v="2014-03-14T05:00: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x v="828"/>
    <d v="2013-04-21T05:00: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d v="2016-02-28T06:00: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d v="2015-07-31T05:00: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x v="831"/>
    <d v="2019-07-25T05:00: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d v="2015-12-05T06:00: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x v="833"/>
    <d v="2018-07-18T05:00: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d v="2011-05-24T05:00: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x v="835"/>
    <d v="2012-12-23T06:00: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x v="836"/>
    <d v="2011-02-13T06:00: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x v="837"/>
    <d v="2011-01-28T06:00: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d v="2014-10-29T05:00: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x v="365"/>
    <d v="2017-03-01T06:00: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d v="2012-04-20T05:00: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d v="2011-06-18T05:00: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x v="840"/>
    <d v="2014-10-03T05:00: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x v="841"/>
    <d v="2014-12-22T06:00: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x v="842"/>
    <d v="2015-05-07T05:00: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d v="2019-04-21T05:00: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x v="844"/>
    <d v="2016-12-27T06:00: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x v="845"/>
    <d v="2016-08-23T05:00: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d v="2016-01-25T06:00: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d v="2012-10-16T05:00: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d v="2012-11-27T06:00: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x v="848"/>
    <d v="2015-12-26T06:00: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d v="2012-02-19T06:00: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d v="2010-07-13T05:00: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x v="140"/>
    <d v="2010-07-26T05:00: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x v="850"/>
    <d v="2016-03-16T05:00: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d v="2011-02-21T06:00: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d v="2013-12-05T06:00: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x v="853"/>
    <d v="2011-03-11T06:00: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d v="2015-05-16T05:00: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x v="67"/>
    <d v="2010-03-06T06:00: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d v="2017-06-17T05:00: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d v="2012-05-13T05:00: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d v="2011-01-16T06:00: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x v="856"/>
    <d v="2019-12-29T06:00: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d v="2011-05-10T05:00: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x v="858"/>
    <d v="2013-10-14T05:00: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d v="2014-06-11T05:00: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d v="2010-12-12T06:00: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d v="2013-05-19T05:00: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x v="861"/>
    <d v="2016-01-07T06:00: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d v="2011-02-03T06:00: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x v="863"/>
    <d v="2018-03-11T06:00: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d v="2016-12-04T06:00: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d v="2015-03-21T05:00: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d v="2015-11-04T06:00: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x v="866"/>
    <d v="2018-01-27T06:00: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x v="867"/>
    <d v="2011-07-21T05:00: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x v="868"/>
    <d v="2019-08-19T05:00: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d v="2019-10-04T05:00: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x v="481"/>
    <d v="2014-01-01T06:00: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d v="2011-04-19T05:00: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x v="869"/>
    <d v="2017-05-11T05:00: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d v="2016-12-03T06:00: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x v="843"/>
    <d v="2019-04-21T05:00: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d v="2016-03-25T05:00: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x v="870"/>
    <d v="2014-09-29T05:00: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x v="871"/>
    <d v="2018-05-21T05:00: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d v="2016-01-10T06:00: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d v="2014-10-23T05:00: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d v="2018-12-03T06:00: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d v="2013-02-01T06:00: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x v="876"/>
    <d v="2014-01-25T06:00: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d v="2010-02-25T06:00: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d v="2016-07-06T05:00:00"/>
    <b v="0"/>
    <b v="0"/>
    <s v="food/food trucks"/>
    <n v="56.542754275427541"/>
    <n v="55.98841354723708"/>
    <x v="0"/>
    <x v="0"/>
  </r>
  <r>
    <m/>
    <m/>
    <m/>
    <m/>
    <m/>
    <x v="4"/>
    <m/>
    <x v="7"/>
    <m/>
    <m/>
    <m/>
    <x v="879"/>
    <m/>
    <m/>
    <m/>
    <m/>
    <m/>
    <m/>
    <x v="9"/>
    <x v="24"/>
  </r>
  <r>
    <m/>
    <m/>
    <m/>
    <m/>
    <m/>
    <x v="4"/>
    <m/>
    <x v="7"/>
    <m/>
    <m/>
    <m/>
    <x v="879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08AB3-7F81-4CB7-81F2-7E511644EA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11">
        <item x="0"/>
        <item x="1"/>
        <item x="4"/>
        <item x="6"/>
        <item x="8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Average Donation " fld="17" subtotal="count" baseField="16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FC783-2F44-4691-9FDB-73A9BA13A4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4"/>
        <item x="6"/>
        <item x="8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11" baseItem="5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2"/>
  <sheetViews>
    <sheetView topLeftCell="D1" zoomScale="89" zoomScaleNormal="89" workbookViewId="0">
      <selection activeCell="F1" sqref="F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14.58203125" customWidth="1"/>
    <col min="7" max="7" width="13" bestFit="1" customWidth="1"/>
    <col min="10" max="11" width="11.1640625" bestFit="1" customWidth="1"/>
    <col min="12" max="12" width="22.33203125" style="11" bestFit="1" customWidth="1"/>
    <col min="13" max="13" width="21" bestFit="1" customWidth="1"/>
    <col min="14" max="14" width="10.9140625" customWidth="1"/>
    <col min="16" max="16" width="29.1640625" customWidth="1"/>
    <col min="17" max="17" width="16.58203125" customWidth="1"/>
    <col min="18" max="18" width="18.9140625" style="5" customWidth="1"/>
    <col min="19" max="19" width="24.33203125" customWidth="1"/>
    <col min="20" max="20" width="17.75" customWidth="1"/>
  </cols>
  <sheetData>
    <row r="1" spans="1:20" s="1" customFormat="1" x14ac:dyDescent="0.35">
      <c r="A1" s="1" t="s">
        <v>2072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0" t="s">
        <v>2070</v>
      </c>
      <c r="M1" s="1" t="s">
        <v>2071</v>
      </c>
      <c r="N1" s="1" t="s">
        <v>10</v>
      </c>
      <c r="O1" s="1" t="s">
        <v>11</v>
      </c>
      <c r="P1" s="1" t="s">
        <v>2027</v>
      </c>
      <c r="Q1" s="1" t="s">
        <v>2028</v>
      </c>
      <c r="R1" s="6" t="s">
        <v>2029</v>
      </c>
      <c r="S1" s="1" t="s">
        <v>2064</v>
      </c>
      <c r="T1" s="1" t="s">
        <v>2030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1">
        <f>(((J2/60)/60)/24)+DATE(1970,1,1)</f>
        <v>42336.25</v>
      </c>
      <c r="M2" s="11">
        <f>(((K2/60)/60)/24)+DATE(1970,1,1)</f>
        <v>42353.25</v>
      </c>
      <c r="N2" t="b">
        <v>0</v>
      </c>
      <c r="O2" t="b">
        <v>0</v>
      </c>
      <c r="P2" t="s">
        <v>17</v>
      </c>
      <c r="Q2" s="5">
        <f t="shared" ref="Q2:Q65" si="0">E2/D2*100</f>
        <v>0</v>
      </c>
      <c r="R2" s="5">
        <f>IFERROR(E2/G2, 0)</f>
        <v>0</v>
      </c>
      <c r="S2" s="7" t="s">
        <v>2031</v>
      </c>
      <c r="T2" t="s">
        <v>2032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11">
        <f t="shared" ref="L3:L66" si="1">(((J3/60)/60)/24)+DATE(1970,1,1)</f>
        <v>41870.208333333336</v>
      </c>
      <c r="M3" s="11">
        <f t="shared" ref="M3:M66" si="2">(((K3/60)/60)/24)+DATE(1970,1,1)</f>
        <v>41872.208333333336</v>
      </c>
      <c r="N3" t="b">
        <v>0</v>
      </c>
      <c r="O3" t="b">
        <v>1</v>
      </c>
      <c r="P3" t="s">
        <v>23</v>
      </c>
      <c r="Q3" s="5">
        <f t="shared" si="0"/>
        <v>1040</v>
      </c>
      <c r="R3" s="4">
        <f t="shared" ref="R3:R66" si="3">(E3/G3)</f>
        <v>92.151898734177209</v>
      </c>
      <c r="S3" s="7" t="s">
        <v>2033</v>
      </c>
      <c r="T3" t="s">
        <v>2034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11">
        <f t="shared" si="1"/>
        <v>41595.25</v>
      </c>
      <c r="M4" s="11">
        <f t="shared" si="2"/>
        <v>41597.25</v>
      </c>
      <c r="N4" t="b">
        <v>0</v>
      </c>
      <c r="O4" t="b">
        <v>0</v>
      </c>
      <c r="P4" t="s">
        <v>28</v>
      </c>
      <c r="Q4" s="5">
        <f t="shared" si="0"/>
        <v>131.4787822878229</v>
      </c>
      <c r="R4" s="4">
        <f t="shared" si="3"/>
        <v>100.01614035087719</v>
      </c>
      <c r="S4" s="7" t="s">
        <v>2035</v>
      </c>
      <c r="T4" t="s">
        <v>2036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11">
        <f t="shared" si="1"/>
        <v>43688.208333333328</v>
      </c>
      <c r="M5" s="11">
        <f t="shared" si="2"/>
        <v>43728.208333333328</v>
      </c>
      <c r="N5" t="b">
        <v>0</v>
      </c>
      <c r="O5" t="b">
        <v>0</v>
      </c>
      <c r="P5" t="s">
        <v>23</v>
      </c>
      <c r="Q5" s="5">
        <f t="shared" si="0"/>
        <v>58.976190476190467</v>
      </c>
      <c r="R5" s="4">
        <f t="shared" si="3"/>
        <v>103.20833333333333</v>
      </c>
      <c r="S5" s="7" t="s">
        <v>2033</v>
      </c>
      <c r="T5" t="s">
        <v>2034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11">
        <f t="shared" si="1"/>
        <v>43485.25</v>
      </c>
      <c r="M6" s="11">
        <f t="shared" si="2"/>
        <v>43489.25</v>
      </c>
      <c r="N6" t="b">
        <v>0</v>
      </c>
      <c r="O6" t="b">
        <v>0</v>
      </c>
      <c r="P6" t="s">
        <v>33</v>
      </c>
      <c r="Q6" s="5">
        <f t="shared" si="0"/>
        <v>69.276315789473685</v>
      </c>
      <c r="R6" s="4">
        <f t="shared" si="3"/>
        <v>99.339622641509436</v>
      </c>
      <c r="S6" s="7" t="s">
        <v>2037</v>
      </c>
      <c r="T6" t="s">
        <v>2038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11">
        <f t="shared" si="1"/>
        <v>41149.208333333336</v>
      </c>
      <c r="M7" s="11">
        <f t="shared" si="2"/>
        <v>41160.208333333336</v>
      </c>
      <c r="N7" t="b">
        <v>0</v>
      </c>
      <c r="O7" t="b">
        <v>0</v>
      </c>
      <c r="P7" t="s">
        <v>33</v>
      </c>
      <c r="Q7" s="5">
        <f t="shared" si="0"/>
        <v>173.61842105263159</v>
      </c>
      <c r="R7" s="4">
        <f t="shared" si="3"/>
        <v>75.833333333333329</v>
      </c>
      <c r="S7" s="7" t="s">
        <v>2037</v>
      </c>
      <c r="T7" t="s">
        <v>2038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11">
        <f t="shared" si="1"/>
        <v>42991.208333333328</v>
      </c>
      <c r="M8" s="11">
        <f t="shared" si="2"/>
        <v>42992.208333333328</v>
      </c>
      <c r="N8" t="b">
        <v>0</v>
      </c>
      <c r="O8" t="b">
        <v>0</v>
      </c>
      <c r="P8" t="s">
        <v>42</v>
      </c>
      <c r="Q8" s="5">
        <f t="shared" si="0"/>
        <v>20.961538461538463</v>
      </c>
      <c r="R8" s="4">
        <f t="shared" si="3"/>
        <v>60.555555555555557</v>
      </c>
      <c r="S8" s="7" t="s">
        <v>2039</v>
      </c>
      <c r="T8" t="s">
        <v>2040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11">
        <f t="shared" si="1"/>
        <v>42229.208333333328</v>
      </c>
      <c r="M9" s="11">
        <f t="shared" si="2"/>
        <v>42231.208333333328</v>
      </c>
      <c r="N9" t="b">
        <v>0</v>
      </c>
      <c r="O9" t="b">
        <v>0</v>
      </c>
      <c r="P9" t="s">
        <v>33</v>
      </c>
      <c r="Q9" s="5">
        <f t="shared" si="0"/>
        <v>327.57777777777778</v>
      </c>
      <c r="R9" s="4">
        <f t="shared" si="3"/>
        <v>64.93832599118943</v>
      </c>
      <c r="S9" s="7" t="s">
        <v>2037</v>
      </c>
      <c r="T9" t="s">
        <v>2038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11">
        <f t="shared" si="1"/>
        <v>40399.208333333336</v>
      </c>
      <c r="M10" s="11">
        <f t="shared" si="2"/>
        <v>40401.208333333336</v>
      </c>
      <c r="N10" t="b">
        <v>0</v>
      </c>
      <c r="O10" t="b">
        <v>0</v>
      </c>
      <c r="P10" t="s">
        <v>33</v>
      </c>
      <c r="Q10" s="5">
        <f t="shared" si="0"/>
        <v>19.932788374205266</v>
      </c>
      <c r="R10" s="4">
        <f t="shared" si="3"/>
        <v>30.997175141242938</v>
      </c>
      <c r="S10" s="7" t="s">
        <v>2037</v>
      </c>
      <c r="T10" t="s">
        <v>2038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11">
        <f t="shared" si="1"/>
        <v>41536.208333333336</v>
      </c>
      <c r="M11" s="11">
        <f t="shared" si="2"/>
        <v>41585.25</v>
      </c>
      <c r="N11" t="b">
        <v>0</v>
      </c>
      <c r="O11" t="b">
        <v>0</v>
      </c>
      <c r="P11" t="s">
        <v>50</v>
      </c>
      <c r="Q11" s="5">
        <f t="shared" si="0"/>
        <v>51.741935483870968</v>
      </c>
      <c r="R11" s="4">
        <f t="shared" si="3"/>
        <v>72.909090909090907</v>
      </c>
      <c r="S11" s="7" t="s">
        <v>2033</v>
      </c>
      <c r="T11" t="s">
        <v>2041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11">
        <f t="shared" si="1"/>
        <v>40404.208333333336</v>
      </c>
      <c r="M12" s="11">
        <f t="shared" si="2"/>
        <v>40452.208333333336</v>
      </c>
      <c r="N12" t="b">
        <v>0</v>
      </c>
      <c r="O12" t="b">
        <v>0</v>
      </c>
      <c r="P12" t="s">
        <v>53</v>
      </c>
      <c r="Q12" s="5">
        <f t="shared" si="0"/>
        <v>266.11538461538464</v>
      </c>
      <c r="R12" s="4">
        <f t="shared" si="3"/>
        <v>62.9</v>
      </c>
      <c r="S12" s="7" t="s">
        <v>2039</v>
      </c>
      <c r="T12" t="s">
        <v>2042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11">
        <f t="shared" si="1"/>
        <v>40442.208333333336</v>
      </c>
      <c r="M13" s="11">
        <f t="shared" si="2"/>
        <v>40448.208333333336</v>
      </c>
      <c r="N13" t="b">
        <v>0</v>
      </c>
      <c r="O13" t="b">
        <v>1</v>
      </c>
      <c r="P13" t="s">
        <v>33</v>
      </c>
      <c r="Q13" s="5">
        <f t="shared" si="0"/>
        <v>48.095238095238095</v>
      </c>
      <c r="R13" s="4">
        <f t="shared" si="3"/>
        <v>112.22222222222223</v>
      </c>
      <c r="S13" s="7" t="s">
        <v>2037</v>
      </c>
      <c r="T13" t="s">
        <v>2038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11">
        <f t="shared" si="1"/>
        <v>43760.208333333328</v>
      </c>
      <c r="M14" s="11">
        <f t="shared" si="2"/>
        <v>43768.208333333328</v>
      </c>
      <c r="N14" t="b">
        <v>0</v>
      </c>
      <c r="O14" t="b">
        <v>0</v>
      </c>
      <c r="P14" t="s">
        <v>53</v>
      </c>
      <c r="Q14" s="5">
        <f t="shared" si="0"/>
        <v>89.349206349206341</v>
      </c>
      <c r="R14" s="4">
        <f t="shared" si="3"/>
        <v>102.34545454545454</v>
      </c>
      <c r="S14" s="7" t="s">
        <v>2039</v>
      </c>
      <c r="T14" t="s">
        <v>2042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11">
        <f t="shared" si="1"/>
        <v>42532.208333333328</v>
      </c>
      <c r="M15" s="11">
        <f t="shared" si="2"/>
        <v>42544.208333333328</v>
      </c>
      <c r="N15" t="b">
        <v>0</v>
      </c>
      <c r="O15" t="b">
        <v>0</v>
      </c>
      <c r="P15" t="s">
        <v>60</v>
      </c>
      <c r="Q15" s="5">
        <f t="shared" si="0"/>
        <v>245.11904761904765</v>
      </c>
      <c r="R15" s="4">
        <f t="shared" si="3"/>
        <v>105.05102040816327</v>
      </c>
      <c r="S15" s="7" t="s">
        <v>2033</v>
      </c>
      <c r="T15" t="s">
        <v>2043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11">
        <f t="shared" si="1"/>
        <v>40974.25</v>
      </c>
      <c r="M16" s="11">
        <f t="shared" si="2"/>
        <v>41001.208333333336</v>
      </c>
      <c r="N16" t="b">
        <v>0</v>
      </c>
      <c r="O16" t="b">
        <v>0</v>
      </c>
      <c r="P16" t="s">
        <v>60</v>
      </c>
      <c r="Q16" s="5">
        <f t="shared" si="0"/>
        <v>66.769503546099301</v>
      </c>
      <c r="R16" s="4">
        <f t="shared" si="3"/>
        <v>94.144999999999996</v>
      </c>
      <c r="S16" s="7" t="s">
        <v>2033</v>
      </c>
      <c r="T16" t="s">
        <v>2043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11">
        <f t="shared" si="1"/>
        <v>43809.25</v>
      </c>
      <c r="M17" s="11">
        <f t="shared" si="2"/>
        <v>43813.25</v>
      </c>
      <c r="N17" t="b">
        <v>0</v>
      </c>
      <c r="O17" t="b">
        <v>0</v>
      </c>
      <c r="P17" t="s">
        <v>65</v>
      </c>
      <c r="Q17" s="5">
        <f t="shared" si="0"/>
        <v>47.307881773399011</v>
      </c>
      <c r="R17" s="4">
        <f t="shared" si="3"/>
        <v>84.986725663716811</v>
      </c>
      <c r="S17" s="7" t="s">
        <v>2035</v>
      </c>
      <c r="T17" t="s">
        <v>2044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11">
        <f t="shared" si="1"/>
        <v>41661.25</v>
      </c>
      <c r="M18" s="11">
        <f t="shared" si="2"/>
        <v>41683.25</v>
      </c>
      <c r="N18" t="b">
        <v>0</v>
      </c>
      <c r="O18" t="b">
        <v>0</v>
      </c>
      <c r="P18" t="s">
        <v>68</v>
      </c>
      <c r="Q18" s="5">
        <f t="shared" si="0"/>
        <v>649.47058823529414</v>
      </c>
      <c r="R18" s="4">
        <f t="shared" si="3"/>
        <v>110.41</v>
      </c>
      <c r="S18" s="7" t="s">
        <v>2045</v>
      </c>
      <c r="T18" t="s">
        <v>2046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11">
        <f t="shared" si="1"/>
        <v>40555.25</v>
      </c>
      <c r="M19" s="11">
        <f t="shared" si="2"/>
        <v>40556.25</v>
      </c>
      <c r="N19" t="b">
        <v>0</v>
      </c>
      <c r="O19" t="b">
        <v>0</v>
      </c>
      <c r="P19" t="s">
        <v>71</v>
      </c>
      <c r="Q19" s="5">
        <f t="shared" si="0"/>
        <v>159.39125295508273</v>
      </c>
      <c r="R19" s="4">
        <f t="shared" si="3"/>
        <v>107.96236989591674</v>
      </c>
      <c r="S19" s="7" t="s">
        <v>2039</v>
      </c>
      <c r="T19" t="s">
        <v>2047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11">
        <f t="shared" si="1"/>
        <v>43351.208333333328</v>
      </c>
      <c r="M20" s="11">
        <f t="shared" si="2"/>
        <v>43359.208333333328</v>
      </c>
      <c r="N20" t="b">
        <v>0</v>
      </c>
      <c r="O20" t="b">
        <v>0</v>
      </c>
      <c r="P20" t="s">
        <v>33</v>
      </c>
      <c r="Q20" s="5">
        <f t="shared" si="0"/>
        <v>66.912087912087912</v>
      </c>
      <c r="R20" s="4">
        <f t="shared" si="3"/>
        <v>45.103703703703701</v>
      </c>
      <c r="S20" s="7" t="s">
        <v>2037</v>
      </c>
      <c r="T20" t="s">
        <v>2038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11">
        <f t="shared" si="1"/>
        <v>43528.25</v>
      </c>
      <c r="M21" s="11">
        <f t="shared" si="2"/>
        <v>43549.208333333328</v>
      </c>
      <c r="N21" t="b">
        <v>0</v>
      </c>
      <c r="O21" t="b">
        <v>1</v>
      </c>
      <c r="P21" t="s">
        <v>33</v>
      </c>
      <c r="Q21" s="5">
        <f t="shared" si="0"/>
        <v>48.529600000000002</v>
      </c>
      <c r="R21" s="4">
        <f t="shared" si="3"/>
        <v>45.001483679525222</v>
      </c>
      <c r="S21" s="7" t="s">
        <v>2037</v>
      </c>
      <c r="T21" t="s">
        <v>2038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11">
        <f t="shared" si="1"/>
        <v>41848.208333333336</v>
      </c>
      <c r="M22" s="11">
        <f t="shared" si="2"/>
        <v>41848.208333333336</v>
      </c>
      <c r="N22" t="b">
        <v>0</v>
      </c>
      <c r="O22" t="b">
        <v>0</v>
      </c>
      <c r="P22" t="s">
        <v>53</v>
      </c>
      <c r="Q22" s="5">
        <f t="shared" si="0"/>
        <v>112.24279210925646</v>
      </c>
      <c r="R22" s="4">
        <f t="shared" si="3"/>
        <v>105.97134670487107</v>
      </c>
      <c r="S22" s="7" t="s">
        <v>2039</v>
      </c>
      <c r="T22" t="s">
        <v>2042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11">
        <f t="shared" si="1"/>
        <v>40770.208333333336</v>
      </c>
      <c r="M23" s="11">
        <f t="shared" si="2"/>
        <v>40804.208333333336</v>
      </c>
      <c r="N23" t="b">
        <v>0</v>
      </c>
      <c r="O23" t="b">
        <v>0</v>
      </c>
      <c r="P23" t="s">
        <v>33</v>
      </c>
      <c r="Q23" s="5">
        <f t="shared" si="0"/>
        <v>40.992553191489364</v>
      </c>
      <c r="R23" s="4">
        <f t="shared" si="3"/>
        <v>69.055555555555557</v>
      </c>
      <c r="S23" s="7" t="s">
        <v>2037</v>
      </c>
      <c r="T23" t="s">
        <v>2038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11">
        <f t="shared" si="1"/>
        <v>43193.208333333328</v>
      </c>
      <c r="M24" s="11">
        <f t="shared" si="2"/>
        <v>43208.208333333328</v>
      </c>
      <c r="N24" t="b">
        <v>0</v>
      </c>
      <c r="O24" t="b">
        <v>0</v>
      </c>
      <c r="P24" t="s">
        <v>33</v>
      </c>
      <c r="Q24" s="5">
        <f t="shared" si="0"/>
        <v>128.07106598984771</v>
      </c>
      <c r="R24" s="4">
        <f t="shared" si="3"/>
        <v>85.044943820224717</v>
      </c>
      <c r="S24" s="7" t="s">
        <v>2037</v>
      </c>
      <c r="T24" t="s">
        <v>2038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11">
        <f t="shared" si="1"/>
        <v>43510.25</v>
      </c>
      <c r="M25" s="11">
        <f t="shared" si="2"/>
        <v>43563.208333333328</v>
      </c>
      <c r="N25" t="b">
        <v>0</v>
      </c>
      <c r="O25" t="b">
        <v>0</v>
      </c>
      <c r="P25" t="s">
        <v>42</v>
      </c>
      <c r="Q25" s="5">
        <f t="shared" si="0"/>
        <v>332.04444444444448</v>
      </c>
      <c r="R25" s="4">
        <f t="shared" si="3"/>
        <v>105.22535211267606</v>
      </c>
      <c r="S25" s="7" t="s">
        <v>2039</v>
      </c>
      <c r="T25" t="s">
        <v>2040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11">
        <f t="shared" si="1"/>
        <v>41811.208333333336</v>
      </c>
      <c r="M26" s="11">
        <f t="shared" si="2"/>
        <v>41813.208333333336</v>
      </c>
      <c r="N26" t="b">
        <v>0</v>
      </c>
      <c r="O26" t="b">
        <v>0</v>
      </c>
      <c r="P26" t="s">
        <v>65</v>
      </c>
      <c r="Q26" s="5">
        <f t="shared" si="0"/>
        <v>112.83225108225108</v>
      </c>
      <c r="R26" s="4">
        <f t="shared" si="3"/>
        <v>39.003741114852225</v>
      </c>
      <c r="S26" s="7" t="s">
        <v>2035</v>
      </c>
      <c r="T26" t="s">
        <v>2044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11">
        <f t="shared" si="1"/>
        <v>40681.208333333336</v>
      </c>
      <c r="M27" s="11">
        <f t="shared" si="2"/>
        <v>40701.208333333336</v>
      </c>
      <c r="N27" t="b">
        <v>0</v>
      </c>
      <c r="O27" t="b">
        <v>1</v>
      </c>
      <c r="P27" t="s">
        <v>89</v>
      </c>
      <c r="Q27" s="5">
        <f t="shared" si="0"/>
        <v>216.43636363636364</v>
      </c>
      <c r="R27" s="4">
        <f t="shared" si="3"/>
        <v>73.030674846625772</v>
      </c>
      <c r="S27" s="7" t="s">
        <v>2048</v>
      </c>
      <c r="T27" t="s">
        <v>2049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11">
        <f t="shared" si="1"/>
        <v>43312.208333333328</v>
      </c>
      <c r="M28" s="11">
        <f t="shared" si="2"/>
        <v>43339.208333333328</v>
      </c>
      <c r="N28" t="b">
        <v>0</v>
      </c>
      <c r="O28" t="b">
        <v>0</v>
      </c>
      <c r="P28" t="s">
        <v>33</v>
      </c>
      <c r="Q28" s="5">
        <f t="shared" si="0"/>
        <v>48.199069767441863</v>
      </c>
      <c r="R28" s="4">
        <f t="shared" si="3"/>
        <v>35.009459459459457</v>
      </c>
      <c r="S28" s="7" t="s">
        <v>2037</v>
      </c>
      <c r="T28" t="s">
        <v>2038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11">
        <f t="shared" si="1"/>
        <v>42280.208333333328</v>
      </c>
      <c r="M29" s="11">
        <f t="shared" si="2"/>
        <v>42288.208333333328</v>
      </c>
      <c r="N29" t="b">
        <v>0</v>
      </c>
      <c r="O29" t="b">
        <v>0</v>
      </c>
      <c r="P29" t="s">
        <v>23</v>
      </c>
      <c r="Q29" s="5">
        <f t="shared" si="0"/>
        <v>79.95</v>
      </c>
      <c r="R29" s="4">
        <f t="shared" si="3"/>
        <v>106.6</v>
      </c>
      <c r="S29" s="7" t="s">
        <v>2033</v>
      </c>
      <c r="T29" t="s">
        <v>2034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11">
        <f t="shared" si="1"/>
        <v>40218.25</v>
      </c>
      <c r="M30" s="11">
        <f t="shared" si="2"/>
        <v>40241.25</v>
      </c>
      <c r="N30" t="b">
        <v>0</v>
      </c>
      <c r="O30" t="b">
        <v>1</v>
      </c>
      <c r="P30" t="s">
        <v>33</v>
      </c>
      <c r="Q30" s="5">
        <f t="shared" si="0"/>
        <v>105.22553516819573</v>
      </c>
      <c r="R30" s="4">
        <f t="shared" si="3"/>
        <v>61.997747747747745</v>
      </c>
      <c r="S30" s="7" t="s">
        <v>2037</v>
      </c>
      <c r="T30" t="s">
        <v>2038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11">
        <f t="shared" si="1"/>
        <v>43301.208333333328</v>
      </c>
      <c r="M31" s="11">
        <f t="shared" si="2"/>
        <v>43341.208333333328</v>
      </c>
      <c r="N31" t="b">
        <v>0</v>
      </c>
      <c r="O31" t="b">
        <v>0</v>
      </c>
      <c r="P31" t="s">
        <v>100</v>
      </c>
      <c r="Q31" s="5">
        <f t="shared" si="0"/>
        <v>328.89978213507629</v>
      </c>
      <c r="R31" s="4">
        <f t="shared" si="3"/>
        <v>94.000622665006233</v>
      </c>
      <c r="S31" s="7" t="s">
        <v>2039</v>
      </c>
      <c r="T31" t="s">
        <v>2050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11">
        <f t="shared" si="1"/>
        <v>43609.208333333328</v>
      </c>
      <c r="M32" s="11">
        <f t="shared" si="2"/>
        <v>43614.208333333328</v>
      </c>
      <c r="N32" t="b">
        <v>0</v>
      </c>
      <c r="O32" t="b">
        <v>0</v>
      </c>
      <c r="P32" t="s">
        <v>71</v>
      </c>
      <c r="Q32" s="5">
        <f t="shared" si="0"/>
        <v>160.61111111111111</v>
      </c>
      <c r="R32" s="4">
        <f t="shared" si="3"/>
        <v>112.05426356589147</v>
      </c>
      <c r="S32" s="7" t="s">
        <v>2039</v>
      </c>
      <c r="T32" t="s">
        <v>2047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11">
        <f t="shared" si="1"/>
        <v>42374.25</v>
      </c>
      <c r="M33" s="11">
        <f t="shared" si="2"/>
        <v>42402.25</v>
      </c>
      <c r="N33" t="b">
        <v>0</v>
      </c>
      <c r="O33" t="b">
        <v>0</v>
      </c>
      <c r="P33" t="s">
        <v>89</v>
      </c>
      <c r="Q33" s="5">
        <f t="shared" si="0"/>
        <v>310</v>
      </c>
      <c r="R33" s="4">
        <f t="shared" si="3"/>
        <v>48.008849557522126</v>
      </c>
      <c r="S33" s="7" t="s">
        <v>2048</v>
      </c>
      <c r="T33" t="s">
        <v>2049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11">
        <f t="shared" si="1"/>
        <v>43110.25</v>
      </c>
      <c r="M34" s="11">
        <f t="shared" si="2"/>
        <v>43137.25</v>
      </c>
      <c r="N34" t="b">
        <v>0</v>
      </c>
      <c r="O34" t="b">
        <v>0</v>
      </c>
      <c r="P34" t="s">
        <v>42</v>
      </c>
      <c r="Q34" s="5">
        <f t="shared" si="0"/>
        <v>86.807920792079202</v>
      </c>
      <c r="R34" s="4">
        <f t="shared" si="3"/>
        <v>38.004334633723452</v>
      </c>
      <c r="S34" s="7" t="s">
        <v>2039</v>
      </c>
      <c r="T34" t="s">
        <v>2040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11">
        <f t="shared" si="1"/>
        <v>41917.208333333336</v>
      </c>
      <c r="M35" s="11">
        <f t="shared" si="2"/>
        <v>41954.25</v>
      </c>
      <c r="N35" t="b">
        <v>0</v>
      </c>
      <c r="O35" t="b">
        <v>0</v>
      </c>
      <c r="P35" t="s">
        <v>33</v>
      </c>
      <c r="Q35" s="5">
        <f t="shared" si="0"/>
        <v>377.82071713147411</v>
      </c>
      <c r="R35" s="4">
        <f t="shared" si="3"/>
        <v>35.000184535892231</v>
      </c>
      <c r="S35" s="7" t="s">
        <v>2037</v>
      </c>
      <c r="T35" t="s">
        <v>2038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11">
        <f t="shared" si="1"/>
        <v>42817.208333333328</v>
      </c>
      <c r="M36" s="11">
        <f t="shared" si="2"/>
        <v>42822.208333333328</v>
      </c>
      <c r="N36" t="b">
        <v>0</v>
      </c>
      <c r="O36" t="b">
        <v>0</v>
      </c>
      <c r="P36" t="s">
        <v>42</v>
      </c>
      <c r="Q36" s="5">
        <f t="shared" si="0"/>
        <v>150.80645161290323</v>
      </c>
      <c r="R36" s="4">
        <f t="shared" si="3"/>
        <v>85</v>
      </c>
      <c r="S36" s="7" t="s">
        <v>2039</v>
      </c>
      <c r="T36" t="s">
        <v>2040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11">
        <f t="shared" si="1"/>
        <v>43484.25</v>
      </c>
      <c r="M37" s="11">
        <f t="shared" si="2"/>
        <v>43526.25</v>
      </c>
      <c r="N37" t="b">
        <v>0</v>
      </c>
      <c r="O37" t="b">
        <v>1</v>
      </c>
      <c r="P37" t="s">
        <v>53</v>
      </c>
      <c r="Q37" s="5">
        <f t="shared" si="0"/>
        <v>150.30119521912351</v>
      </c>
      <c r="R37" s="4">
        <f t="shared" si="3"/>
        <v>95.993893129770996</v>
      </c>
      <c r="S37" s="7" t="s">
        <v>2039</v>
      </c>
      <c r="T37" t="s">
        <v>2042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11">
        <f t="shared" si="1"/>
        <v>40600.25</v>
      </c>
      <c r="M38" s="11">
        <f t="shared" si="2"/>
        <v>40625.208333333336</v>
      </c>
      <c r="N38" t="b">
        <v>0</v>
      </c>
      <c r="O38" t="b">
        <v>0</v>
      </c>
      <c r="P38" t="s">
        <v>33</v>
      </c>
      <c r="Q38" s="5">
        <f t="shared" si="0"/>
        <v>157.28571428571431</v>
      </c>
      <c r="R38" s="4">
        <f t="shared" si="3"/>
        <v>68.8125</v>
      </c>
      <c r="S38" s="7" t="s">
        <v>2037</v>
      </c>
      <c r="T38" t="s">
        <v>2038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11">
        <f t="shared" si="1"/>
        <v>43744.208333333328</v>
      </c>
      <c r="M39" s="11">
        <f t="shared" si="2"/>
        <v>43777.25</v>
      </c>
      <c r="N39" t="b">
        <v>0</v>
      </c>
      <c r="O39" t="b">
        <v>1</v>
      </c>
      <c r="P39" t="s">
        <v>119</v>
      </c>
      <c r="Q39" s="5">
        <f t="shared" si="0"/>
        <v>139.98765432098764</v>
      </c>
      <c r="R39" s="4">
        <f t="shared" si="3"/>
        <v>105.97196261682242</v>
      </c>
      <c r="S39" s="7" t="s">
        <v>2045</v>
      </c>
      <c r="T39" t="s">
        <v>2051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11">
        <f t="shared" si="1"/>
        <v>40469.208333333336</v>
      </c>
      <c r="M40" s="11">
        <f t="shared" si="2"/>
        <v>40474.208333333336</v>
      </c>
      <c r="N40" t="b">
        <v>0</v>
      </c>
      <c r="O40" t="b">
        <v>0</v>
      </c>
      <c r="P40" t="s">
        <v>122</v>
      </c>
      <c r="Q40" s="5">
        <f t="shared" si="0"/>
        <v>325.32258064516128</v>
      </c>
      <c r="R40" s="4">
        <f t="shared" si="3"/>
        <v>75.261194029850742</v>
      </c>
      <c r="S40" s="7" t="s">
        <v>2052</v>
      </c>
      <c r="T40" t="s">
        <v>2053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11">
        <f t="shared" si="1"/>
        <v>41330.25</v>
      </c>
      <c r="M41" s="11">
        <f t="shared" si="2"/>
        <v>41344.208333333336</v>
      </c>
      <c r="N41" t="b">
        <v>0</v>
      </c>
      <c r="O41" t="b">
        <v>0</v>
      </c>
      <c r="P41" t="s">
        <v>33</v>
      </c>
      <c r="Q41" s="5">
        <f t="shared" si="0"/>
        <v>50.777777777777779</v>
      </c>
      <c r="R41" s="4">
        <f t="shared" si="3"/>
        <v>57.125</v>
      </c>
      <c r="S41" s="7" t="s">
        <v>2037</v>
      </c>
      <c r="T41" t="s">
        <v>2038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11">
        <f t="shared" si="1"/>
        <v>40334.208333333336</v>
      </c>
      <c r="M42" s="11">
        <f t="shared" si="2"/>
        <v>40353.208333333336</v>
      </c>
      <c r="N42" t="b">
        <v>0</v>
      </c>
      <c r="O42" t="b">
        <v>1</v>
      </c>
      <c r="P42" t="s">
        <v>65</v>
      </c>
      <c r="Q42" s="5">
        <f t="shared" si="0"/>
        <v>169.06818181818181</v>
      </c>
      <c r="R42" s="4">
        <f t="shared" si="3"/>
        <v>75.141414141414145</v>
      </c>
      <c r="S42" s="7" t="s">
        <v>2035</v>
      </c>
      <c r="T42" t="s">
        <v>2044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11">
        <f t="shared" si="1"/>
        <v>41156.208333333336</v>
      </c>
      <c r="M43" s="11">
        <f t="shared" si="2"/>
        <v>41182.208333333336</v>
      </c>
      <c r="N43" t="b">
        <v>0</v>
      </c>
      <c r="O43" t="b">
        <v>1</v>
      </c>
      <c r="P43" t="s">
        <v>23</v>
      </c>
      <c r="Q43" s="5">
        <f t="shared" si="0"/>
        <v>212.92857142857144</v>
      </c>
      <c r="R43" s="4">
        <f t="shared" si="3"/>
        <v>107.42342342342343</v>
      </c>
      <c r="S43" s="7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11">
        <f t="shared" si="1"/>
        <v>40728.208333333336</v>
      </c>
      <c r="M44" s="11">
        <f t="shared" si="2"/>
        <v>40737.208333333336</v>
      </c>
      <c r="N44" t="b">
        <v>0</v>
      </c>
      <c r="O44" t="b">
        <v>0</v>
      </c>
      <c r="P44" t="s">
        <v>17</v>
      </c>
      <c r="Q44" s="5">
        <f t="shared" si="0"/>
        <v>443.94444444444446</v>
      </c>
      <c r="R44" s="4">
        <f t="shared" si="3"/>
        <v>35.995495495495497</v>
      </c>
      <c r="S44" s="7" t="s">
        <v>2031</v>
      </c>
      <c r="T44" t="s">
        <v>2032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11">
        <f t="shared" si="1"/>
        <v>41844.208333333336</v>
      </c>
      <c r="M45" s="11">
        <f t="shared" si="2"/>
        <v>41860.208333333336</v>
      </c>
      <c r="N45" t="b">
        <v>0</v>
      </c>
      <c r="O45" t="b">
        <v>0</v>
      </c>
      <c r="P45" t="s">
        <v>133</v>
      </c>
      <c r="Q45" s="5">
        <f t="shared" si="0"/>
        <v>185.9390243902439</v>
      </c>
      <c r="R45" s="4">
        <f t="shared" si="3"/>
        <v>26.998873148744366</v>
      </c>
      <c r="S45" s="7" t="s">
        <v>2045</v>
      </c>
      <c r="T45" t="s">
        <v>2054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11">
        <f t="shared" si="1"/>
        <v>43541.208333333328</v>
      </c>
      <c r="M46" s="11">
        <f t="shared" si="2"/>
        <v>43542.208333333328</v>
      </c>
      <c r="N46" t="b">
        <v>0</v>
      </c>
      <c r="O46" t="b">
        <v>0</v>
      </c>
      <c r="P46" t="s">
        <v>119</v>
      </c>
      <c r="Q46" s="5">
        <f t="shared" si="0"/>
        <v>658.8125</v>
      </c>
      <c r="R46" s="4">
        <f t="shared" si="3"/>
        <v>107.56122448979592</v>
      </c>
      <c r="S46" s="7" t="s">
        <v>2045</v>
      </c>
      <c r="T46" t="s">
        <v>2051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11">
        <f t="shared" si="1"/>
        <v>42676.208333333328</v>
      </c>
      <c r="M47" s="11">
        <f t="shared" si="2"/>
        <v>42691.25</v>
      </c>
      <c r="N47" t="b">
        <v>0</v>
      </c>
      <c r="O47" t="b">
        <v>1</v>
      </c>
      <c r="P47" t="s">
        <v>33</v>
      </c>
      <c r="Q47" s="5">
        <f t="shared" si="0"/>
        <v>47.684210526315788</v>
      </c>
      <c r="R47" s="4">
        <f t="shared" si="3"/>
        <v>94.375</v>
      </c>
      <c r="S47" s="7" t="s">
        <v>2037</v>
      </c>
      <c r="T47" t="s">
        <v>2038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11">
        <f t="shared" si="1"/>
        <v>40367.208333333336</v>
      </c>
      <c r="M48" s="11">
        <f t="shared" si="2"/>
        <v>40390.208333333336</v>
      </c>
      <c r="N48" t="b">
        <v>0</v>
      </c>
      <c r="O48" t="b">
        <v>0</v>
      </c>
      <c r="P48" t="s">
        <v>23</v>
      </c>
      <c r="Q48" s="5">
        <f t="shared" si="0"/>
        <v>114.78378378378378</v>
      </c>
      <c r="R48" s="4">
        <f t="shared" si="3"/>
        <v>46.163043478260867</v>
      </c>
      <c r="S48" s="7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11">
        <f t="shared" si="1"/>
        <v>41727.208333333336</v>
      </c>
      <c r="M49" s="11">
        <f t="shared" si="2"/>
        <v>41757.208333333336</v>
      </c>
      <c r="N49" t="b">
        <v>0</v>
      </c>
      <c r="O49" t="b">
        <v>0</v>
      </c>
      <c r="P49" t="s">
        <v>33</v>
      </c>
      <c r="Q49" s="5">
        <f t="shared" si="0"/>
        <v>475.26666666666665</v>
      </c>
      <c r="R49" s="4">
        <f t="shared" si="3"/>
        <v>47.845637583892618</v>
      </c>
      <c r="S49" s="7" t="s">
        <v>2037</v>
      </c>
      <c r="T49" t="s">
        <v>2038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11">
        <f t="shared" si="1"/>
        <v>42180.208333333328</v>
      </c>
      <c r="M50" s="11">
        <f t="shared" si="2"/>
        <v>42192.208333333328</v>
      </c>
      <c r="N50" t="b">
        <v>0</v>
      </c>
      <c r="O50" t="b">
        <v>0</v>
      </c>
      <c r="P50" t="s">
        <v>33</v>
      </c>
      <c r="Q50" s="5">
        <f t="shared" si="0"/>
        <v>386.97297297297297</v>
      </c>
      <c r="R50" s="4">
        <f t="shared" si="3"/>
        <v>53.007815713698065</v>
      </c>
      <c r="S50" s="7" t="s">
        <v>2037</v>
      </c>
      <c r="T50" t="s">
        <v>2038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11">
        <f t="shared" si="1"/>
        <v>43758.208333333328</v>
      </c>
      <c r="M51" s="11">
        <f t="shared" si="2"/>
        <v>43803.25</v>
      </c>
      <c r="N51" t="b">
        <v>0</v>
      </c>
      <c r="O51" t="b">
        <v>0</v>
      </c>
      <c r="P51" t="s">
        <v>23</v>
      </c>
      <c r="Q51" s="5">
        <f t="shared" si="0"/>
        <v>189.625</v>
      </c>
      <c r="R51" s="4">
        <f t="shared" si="3"/>
        <v>45.059405940594061</v>
      </c>
      <c r="S51" s="7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11">
        <f t="shared" si="1"/>
        <v>41487.208333333336</v>
      </c>
      <c r="M52" s="11">
        <f t="shared" si="2"/>
        <v>41515.208333333336</v>
      </c>
      <c r="N52" t="b">
        <v>0</v>
      </c>
      <c r="O52" t="b">
        <v>0</v>
      </c>
      <c r="P52" t="s">
        <v>148</v>
      </c>
      <c r="Q52" s="5">
        <f t="shared" si="0"/>
        <v>2</v>
      </c>
      <c r="R52" s="4">
        <f t="shared" si="3"/>
        <v>2</v>
      </c>
      <c r="S52" s="7" t="s">
        <v>2033</v>
      </c>
      <c r="T52" t="s">
        <v>2055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11">
        <f t="shared" si="1"/>
        <v>40995.208333333336</v>
      </c>
      <c r="M53" s="11">
        <f t="shared" si="2"/>
        <v>41011.208333333336</v>
      </c>
      <c r="N53" t="b">
        <v>0</v>
      </c>
      <c r="O53" t="b">
        <v>1</v>
      </c>
      <c r="P53" t="s">
        <v>65</v>
      </c>
      <c r="Q53" s="5">
        <f t="shared" si="0"/>
        <v>91.867805186590772</v>
      </c>
      <c r="R53" s="4">
        <f t="shared" si="3"/>
        <v>99.006816632583508</v>
      </c>
      <c r="S53" s="7" t="s">
        <v>2035</v>
      </c>
      <c r="T53" t="s">
        <v>2044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11">
        <f t="shared" si="1"/>
        <v>40436.208333333336</v>
      </c>
      <c r="M54" s="11">
        <f t="shared" si="2"/>
        <v>40440.208333333336</v>
      </c>
      <c r="N54" t="b">
        <v>0</v>
      </c>
      <c r="O54" t="b">
        <v>0</v>
      </c>
      <c r="P54" t="s">
        <v>33</v>
      </c>
      <c r="Q54" s="5">
        <f t="shared" si="0"/>
        <v>34.152777777777779</v>
      </c>
      <c r="R54" s="4">
        <f t="shared" si="3"/>
        <v>32.786666666666669</v>
      </c>
      <c r="S54" s="7" t="s">
        <v>2037</v>
      </c>
      <c r="T54" t="s">
        <v>2038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11">
        <f t="shared" si="1"/>
        <v>41779.208333333336</v>
      </c>
      <c r="M55" s="11">
        <f t="shared" si="2"/>
        <v>41818.208333333336</v>
      </c>
      <c r="N55" t="b">
        <v>0</v>
      </c>
      <c r="O55" t="b">
        <v>0</v>
      </c>
      <c r="P55" t="s">
        <v>53</v>
      </c>
      <c r="Q55" s="5">
        <f t="shared" si="0"/>
        <v>140.40909090909091</v>
      </c>
      <c r="R55" s="4">
        <f t="shared" si="3"/>
        <v>59.119617224880386</v>
      </c>
      <c r="S55" s="7" t="s">
        <v>2039</v>
      </c>
      <c r="T55" t="s">
        <v>2042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11">
        <f t="shared" si="1"/>
        <v>43170.25</v>
      </c>
      <c r="M56" s="11">
        <f t="shared" si="2"/>
        <v>43176.208333333328</v>
      </c>
      <c r="N56" t="b">
        <v>0</v>
      </c>
      <c r="O56" t="b">
        <v>0</v>
      </c>
      <c r="P56" t="s">
        <v>65</v>
      </c>
      <c r="Q56" s="5">
        <f t="shared" si="0"/>
        <v>89.86666666666666</v>
      </c>
      <c r="R56" s="4">
        <f t="shared" si="3"/>
        <v>44.93333333333333</v>
      </c>
      <c r="S56" s="7" t="s">
        <v>2035</v>
      </c>
      <c r="T56" t="s">
        <v>2044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11">
        <f t="shared" si="1"/>
        <v>43311.208333333328</v>
      </c>
      <c r="M57" s="11">
        <f t="shared" si="2"/>
        <v>43316.208333333328</v>
      </c>
      <c r="N57" t="b">
        <v>0</v>
      </c>
      <c r="O57" t="b">
        <v>0</v>
      </c>
      <c r="P57" t="s">
        <v>159</v>
      </c>
      <c r="Q57" s="5">
        <f t="shared" si="0"/>
        <v>177.96969696969697</v>
      </c>
      <c r="R57" s="4">
        <f t="shared" si="3"/>
        <v>89.664122137404576</v>
      </c>
      <c r="S57" s="7" t="s">
        <v>2033</v>
      </c>
      <c r="T57" t="s">
        <v>2056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11">
        <f t="shared" si="1"/>
        <v>42014.25</v>
      </c>
      <c r="M58" s="11">
        <f t="shared" si="2"/>
        <v>42021.25</v>
      </c>
      <c r="N58" t="b">
        <v>0</v>
      </c>
      <c r="O58" t="b">
        <v>0</v>
      </c>
      <c r="P58" t="s">
        <v>65</v>
      </c>
      <c r="Q58" s="5">
        <f t="shared" si="0"/>
        <v>143.66249999999999</v>
      </c>
      <c r="R58" s="4">
        <f t="shared" si="3"/>
        <v>70.079268292682926</v>
      </c>
      <c r="S58" s="7" t="s">
        <v>2035</v>
      </c>
      <c r="T58" t="s">
        <v>2044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11">
        <f t="shared" si="1"/>
        <v>42979.208333333328</v>
      </c>
      <c r="M59" s="11">
        <f t="shared" si="2"/>
        <v>42991.208333333328</v>
      </c>
      <c r="N59" t="b">
        <v>0</v>
      </c>
      <c r="O59" t="b">
        <v>0</v>
      </c>
      <c r="P59" t="s">
        <v>89</v>
      </c>
      <c r="Q59" s="5">
        <f t="shared" si="0"/>
        <v>215.27586206896552</v>
      </c>
      <c r="R59" s="4">
        <f t="shared" si="3"/>
        <v>31.059701492537314</v>
      </c>
      <c r="S59" s="7" t="s">
        <v>2048</v>
      </c>
      <c r="T59" t="s">
        <v>2049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11">
        <f t="shared" si="1"/>
        <v>42268.208333333328</v>
      </c>
      <c r="M60" s="11">
        <f t="shared" si="2"/>
        <v>42281.208333333328</v>
      </c>
      <c r="N60" t="b">
        <v>0</v>
      </c>
      <c r="O60" t="b">
        <v>0</v>
      </c>
      <c r="P60" t="s">
        <v>33</v>
      </c>
      <c r="Q60" s="5">
        <f t="shared" si="0"/>
        <v>227.11111111111114</v>
      </c>
      <c r="R60" s="4">
        <f t="shared" si="3"/>
        <v>29.061611374407583</v>
      </c>
      <c r="S60" s="7" t="s">
        <v>2037</v>
      </c>
      <c r="T60" t="s">
        <v>2038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11">
        <f t="shared" si="1"/>
        <v>42898.208333333328</v>
      </c>
      <c r="M61" s="11">
        <f t="shared" si="2"/>
        <v>42913.208333333328</v>
      </c>
      <c r="N61" t="b">
        <v>0</v>
      </c>
      <c r="O61" t="b">
        <v>1</v>
      </c>
      <c r="P61" t="s">
        <v>33</v>
      </c>
      <c r="Q61" s="5">
        <f t="shared" si="0"/>
        <v>275.07142857142861</v>
      </c>
      <c r="R61" s="4">
        <f t="shared" si="3"/>
        <v>30.0859375</v>
      </c>
      <c r="S61" s="7" t="s">
        <v>2037</v>
      </c>
      <c r="T61" t="s">
        <v>2038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1">
        <f t="shared" si="1"/>
        <v>41107.208333333336</v>
      </c>
      <c r="M62" s="11">
        <f t="shared" si="2"/>
        <v>41110.208333333336</v>
      </c>
      <c r="N62" t="b">
        <v>0</v>
      </c>
      <c r="O62" t="b">
        <v>0</v>
      </c>
      <c r="P62" t="s">
        <v>33</v>
      </c>
      <c r="Q62" s="5">
        <f t="shared" si="0"/>
        <v>144.37048832271762</v>
      </c>
      <c r="R62" s="4">
        <f t="shared" si="3"/>
        <v>84.998125000000002</v>
      </c>
      <c r="S62" s="7" t="s">
        <v>2037</v>
      </c>
      <c r="T62" t="s">
        <v>2038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1">
        <f t="shared" si="1"/>
        <v>40595.25</v>
      </c>
      <c r="M63" s="11">
        <f t="shared" si="2"/>
        <v>40635.208333333336</v>
      </c>
      <c r="N63" t="b">
        <v>0</v>
      </c>
      <c r="O63" t="b">
        <v>0</v>
      </c>
      <c r="P63" t="s">
        <v>33</v>
      </c>
      <c r="Q63" s="5">
        <f t="shared" si="0"/>
        <v>92.74598393574297</v>
      </c>
      <c r="R63" s="4">
        <f t="shared" si="3"/>
        <v>82.001775410563695</v>
      </c>
      <c r="S63" s="7" t="s">
        <v>2037</v>
      </c>
      <c r="T63" t="s">
        <v>2038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11">
        <f t="shared" si="1"/>
        <v>42160.208333333328</v>
      </c>
      <c r="M64" s="11">
        <f t="shared" si="2"/>
        <v>42161.208333333328</v>
      </c>
      <c r="N64" t="b">
        <v>0</v>
      </c>
      <c r="O64" t="b">
        <v>0</v>
      </c>
      <c r="P64" t="s">
        <v>28</v>
      </c>
      <c r="Q64" s="5">
        <f t="shared" si="0"/>
        <v>722.6</v>
      </c>
      <c r="R64" s="4">
        <f t="shared" si="3"/>
        <v>58.040160642570278</v>
      </c>
      <c r="S64" s="7" t="s">
        <v>2035</v>
      </c>
      <c r="T64" t="s">
        <v>2036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11">
        <f t="shared" si="1"/>
        <v>42853.208333333328</v>
      </c>
      <c r="M65" s="11">
        <f t="shared" si="2"/>
        <v>42859.208333333328</v>
      </c>
      <c r="N65" t="b">
        <v>0</v>
      </c>
      <c r="O65" t="b">
        <v>0</v>
      </c>
      <c r="P65" t="s">
        <v>33</v>
      </c>
      <c r="Q65" s="5">
        <f t="shared" si="0"/>
        <v>11.851063829787234</v>
      </c>
      <c r="R65" s="4">
        <f t="shared" si="3"/>
        <v>111.4</v>
      </c>
      <c r="S65" s="7" t="s">
        <v>2037</v>
      </c>
      <c r="T65" t="s">
        <v>2038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11">
        <f t="shared" si="1"/>
        <v>43283.208333333328</v>
      </c>
      <c r="M66" s="11">
        <f t="shared" si="2"/>
        <v>43298.208333333328</v>
      </c>
      <c r="N66" t="b">
        <v>0</v>
      </c>
      <c r="O66" t="b">
        <v>1</v>
      </c>
      <c r="P66" t="s">
        <v>28</v>
      </c>
      <c r="Q66" s="5">
        <f t="shared" ref="Q66:Q129" si="4">E66/D66*100</f>
        <v>97.642857142857139</v>
      </c>
      <c r="R66" s="4">
        <f t="shared" si="3"/>
        <v>71.94736842105263</v>
      </c>
      <c r="S66" s="7" t="s">
        <v>2035</v>
      </c>
      <c r="T66" t="s">
        <v>2036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11">
        <f t="shared" ref="L67:L130" si="5">(((J67/60)/60)/24)+DATE(1970,1,1)</f>
        <v>40570.25</v>
      </c>
      <c r="M67" s="11">
        <f t="shared" ref="M67:M130" si="6">(((K67/60)/60)/24)+DATE(1970,1,1)</f>
        <v>40577.25</v>
      </c>
      <c r="N67" t="b">
        <v>0</v>
      </c>
      <c r="O67" t="b">
        <v>0</v>
      </c>
      <c r="P67" t="s">
        <v>33</v>
      </c>
      <c r="Q67" s="5">
        <f t="shared" si="4"/>
        <v>236.14754098360655</v>
      </c>
      <c r="R67" s="4">
        <f t="shared" ref="R67:R130" si="7">(E67/G67)</f>
        <v>61.038135593220339</v>
      </c>
      <c r="S67" s="7" t="s">
        <v>2037</v>
      </c>
      <c r="T67" t="s">
        <v>2038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11">
        <f t="shared" si="5"/>
        <v>42102.208333333328</v>
      </c>
      <c r="M68" s="11">
        <f t="shared" si="6"/>
        <v>42107.208333333328</v>
      </c>
      <c r="N68" t="b">
        <v>0</v>
      </c>
      <c r="O68" t="b">
        <v>1</v>
      </c>
      <c r="P68" t="s">
        <v>33</v>
      </c>
      <c r="Q68" s="5">
        <f t="shared" si="4"/>
        <v>45.068965517241381</v>
      </c>
      <c r="R68" s="4">
        <f t="shared" si="7"/>
        <v>108.91666666666667</v>
      </c>
      <c r="S68" s="7" t="s">
        <v>2037</v>
      </c>
      <c r="T68" t="s">
        <v>2038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11">
        <f t="shared" si="5"/>
        <v>40203.25</v>
      </c>
      <c r="M69" s="11">
        <f t="shared" si="6"/>
        <v>40208.25</v>
      </c>
      <c r="N69" t="b">
        <v>0</v>
      </c>
      <c r="O69" t="b">
        <v>1</v>
      </c>
      <c r="P69" t="s">
        <v>65</v>
      </c>
      <c r="Q69" s="5">
        <f t="shared" si="4"/>
        <v>162.38567493112947</v>
      </c>
      <c r="R69" s="4">
        <f t="shared" si="7"/>
        <v>29.001722017220171</v>
      </c>
      <c r="S69" s="7" t="s">
        <v>2035</v>
      </c>
      <c r="T69" t="s">
        <v>2044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11">
        <f t="shared" si="5"/>
        <v>42943.208333333328</v>
      </c>
      <c r="M70" s="11">
        <f t="shared" si="6"/>
        <v>42990.208333333328</v>
      </c>
      <c r="N70" t="b">
        <v>0</v>
      </c>
      <c r="O70" t="b">
        <v>1</v>
      </c>
      <c r="P70" t="s">
        <v>33</v>
      </c>
      <c r="Q70" s="5">
        <f t="shared" si="4"/>
        <v>254.52631578947367</v>
      </c>
      <c r="R70" s="4">
        <f t="shared" si="7"/>
        <v>58.975609756097562</v>
      </c>
      <c r="S70" s="7" t="s">
        <v>2037</v>
      </c>
      <c r="T70" t="s">
        <v>2038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11">
        <f t="shared" si="5"/>
        <v>40531.25</v>
      </c>
      <c r="M71" s="11">
        <f t="shared" si="6"/>
        <v>40565.25</v>
      </c>
      <c r="N71" t="b">
        <v>0</v>
      </c>
      <c r="O71" t="b">
        <v>0</v>
      </c>
      <c r="P71" t="s">
        <v>33</v>
      </c>
      <c r="Q71" s="5">
        <f t="shared" si="4"/>
        <v>24.063291139240505</v>
      </c>
      <c r="R71" s="4">
        <f t="shared" si="7"/>
        <v>111.82352941176471</v>
      </c>
      <c r="S71" s="7" t="s">
        <v>2037</v>
      </c>
      <c r="T71" t="s">
        <v>2038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11">
        <f t="shared" si="5"/>
        <v>40484.208333333336</v>
      </c>
      <c r="M72" s="11">
        <f t="shared" si="6"/>
        <v>40533.25</v>
      </c>
      <c r="N72" t="b">
        <v>0</v>
      </c>
      <c r="O72" t="b">
        <v>1</v>
      </c>
      <c r="P72" t="s">
        <v>33</v>
      </c>
      <c r="Q72" s="5">
        <f t="shared" si="4"/>
        <v>123.74140625000001</v>
      </c>
      <c r="R72" s="4">
        <f t="shared" si="7"/>
        <v>63.995555555555555</v>
      </c>
      <c r="S72" s="7" t="s">
        <v>2037</v>
      </c>
      <c r="T72" t="s">
        <v>2038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11">
        <f t="shared" si="5"/>
        <v>43799.25</v>
      </c>
      <c r="M73" s="11">
        <f t="shared" si="6"/>
        <v>43803.25</v>
      </c>
      <c r="N73" t="b">
        <v>0</v>
      </c>
      <c r="O73" t="b">
        <v>0</v>
      </c>
      <c r="P73" t="s">
        <v>33</v>
      </c>
      <c r="Q73" s="5">
        <f t="shared" si="4"/>
        <v>108.06666666666666</v>
      </c>
      <c r="R73" s="4">
        <f t="shared" si="7"/>
        <v>85.315789473684205</v>
      </c>
      <c r="S73" s="7" t="s">
        <v>2037</v>
      </c>
      <c r="T73" t="s">
        <v>2038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11">
        <f t="shared" si="5"/>
        <v>42186.208333333328</v>
      </c>
      <c r="M74" s="11">
        <f t="shared" si="6"/>
        <v>42222.208333333328</v>
      </c>
      <c r="N74" t="b">
        <v>0</v>
      </c>
      <c r="O74" t="b">
        <v>0</v>
      </c>
      <c r="P74" t="s">
        <v>71</v>
      </c>
      <c r="Q74" s="5">
        <f t="shared" si="4"/>
        <v>670.33333333333326</v>
      </c>
      <c r="R74" s="4">
        <f t="shared" si="7"/>
        <v>74.481481481481481</v>
      </c>
      <c r="S74" s="7" t="s">
        <v>2039</v>
      </c>
      <c r="T74" t="s">
        <v>2047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11">
        <f t="shared" si="5"/>
        <v>42701.25</v>
      </c>
      <c r="M75" s="11">
        <f t="shared" si="6"/>
        <v>42704.25</v>
      </c>
      <c r="N75" t="b">
        <v>0</v>
      </c>
      <c r="O75" t="b">
        <v>0</v>
      </c>
      <c r="P75" t="s">
        <v>159</v>
      </c>
      <c r="Q75" s="5">
        <f t="shared" si="4"/>
        <v>660.92857142857144</v>
      </c>
      <c r="R75" s="4">
        <f t="shared" si="7"/>
        <v>105.14772727272727</v>
      </c>
      <c r="S75" s="7" t="s">
        <v>2033</v>
      </c>
      <c r="T75" t="s">
        <v>2056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11">
        <f t="shared" si="5"/>
        <v>42456.208333333328</v>
      </c>
      <c r="M76" s="11">
        <f t="shared" si="6"/>
        <v>42457.208333333328</v>
      </c>
      <c r="N76" t="b">
        <v>0</v>
      </c>
      <c r="O76" t="b">
        <v>0</v>
      </c>
      <c r="P76" t="s">
        <v>148</v>
      </c>
      <c r="Q76" s="5">
        <f t="shared" si="4"/>
        <v>122.46153846153847</v>
      </c>
      <c r="R76" s="4">
        <f t="shared" si="7"/>
        <v>56.188235294117646</v>
      </c>
      <c r="S76" s="7" t="s">
        <v>2033</v>
      </c>
      <c r="T76" t="s">
        <v>2055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11">
        <f t="shared" si="5"/>
        <v>43296.208333333328</v>
      </c>
      <c r="M77" s="11">
        <f t="shared" si="6"/>
        <v>43304.208333333328</v>
      </c>
      <c r="N77" t="b">
        <v>0</v>
      </c>
      <c r="O77" t="b">
        <v>0</v>
      </c>
      <c r="P77" t="s">
        <v>122</v>
      </c>
      <c r="Q77" s="5">
        <f t="shared" si="4"/>
        <v>150.57731958762886</v>
      </c>
      <c r="R77" s="4">
        <f t="shared" si="7"/>
        <v>85.917647058823533</v>
      </c>
      <c r="S77" s="7" t="s">
        <v>2052</v>
      </c>
      <c r="T77" t="s">
        <v>2053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11">
        <f t="shared" si="5"/>
        <v>42027.25</v>
      </c>
      <c r="M78" s="11">
        <f t="shared" si="6"/>
        <v>42076.208333333328</v>
      </c>
      <c r="N78" t="b">
        <v>1</v>
      </c>
      <c r="O78" t="b">
        <v>1</v>
      </c>
      <c r="P78" t="s">
        <v>33</v>
      </c>
      <c r="Q78" s="5">
        <f t="shared" si="4"/>
        <v>78.106590724165997</v>
      </c>
      <c r="R78" s="4">
        <f t="shared" si="7"/>
        <v>57.00296912114014</v>
      </c>
      <c r="S78" s="7" t="s">
        <v>2037</v>
      </c>
      <c r="T78" t="s">
        <v>2038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11">
        <f t="shared" si="5"/>
        <v>40448.208333333336</v>
      </c>
      <c r="M79" s="11">
        <f t="shared" si="6"/>
        <v>40462.208333333336</v>
      </c>
      <c r="N79" t="b">
        <v>0</v>
      </c>
      <c r="O79" t="b">
        <v>1</v>
      </c>
      <c r="P79" t="s">
        <v>71</v>
      </c>
      <c r="Q79" s="5">
        <f t="shared" si="4"/>
        <v>46.94736842105263</v>
      </c>
      <c r="R79" s="4">
        <f t="shared" si="7"/>
        <v>79.642857142857139</v>
      </c>
      <c r="S79" s="7" t="s">
        <v>2039</v>
      </c>
      <c r="T79" t="s">
        <v>2047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11">
        <f t="shared" si="5"/>
        <v>43206.208333333328</v>
      </c>
      <c r="M80" s="11">
        <f t="shared" si="6"/>
        <v>43207.208333333328</v>
      </c>
      <c r="N80" t="b">
        <v>0</v>
      </c>
      <c r="O80" t="b">
        <v>0</v>
      </c>
      <c r="P80" t="s">
        <v>206</v>
      </c>
      <c r="Q80" s="5">
        <f t="shared" si="4"/>
        <v>300.8</v>
      </c>
      <c r="R80" s="4">
        <f t="shared" si="7"/>
        <v>41.018181818181816</v>
      </c>
      <c r="S80" s="7" t="s">
        <v>2045</v>
      </c>
      <c r="T80" t="s">
        <v>2057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11">
        <f t="shared" si="5"/>
        <v>43267.208333333328</v>
      </c>
      <c r="M81" s="11">
        <f t="shared" si="6"/>
        <v>43272.208333333328</v>
      </c>
      <c r="N81" t="b">
        <v>0</v>
      </c>
      <c r="O81" t="b">
        <v>0</v>
      </c>
      <c r="P81" t="s">
        <v>33</v>
      </c>
      <c r="Q81" s="5">
        <f t="shared" si="4"/>
        <v>69.598615916955026</v>
      </c>
      <c r="R81" s="4">
        <f t="shared" si="7"/>
        <v>48.004773269689736</v>
      </c>
      <c r="S81" s="7" t="s">
        <v>2037</v>
      </c>
      <c r="T81" t="s">
        <v>2038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11">
        <f t="shared" si="5"/>
        <v>42976.208333333328</v>
      </c>
      <c r="M82" s="11">
        <f t="shared" si="6"/>
        <v>43006.208333333328</v>
      </c>
      <c r="N82" t="b">
        <v>0</v>
      </c>
      <c r="O82" t="b">
        <v>0</v>
      </c>
      <c r="P82" t="s">
        <v>89</v>
      </c>
      <c r="Q82" s="5">
        <f t="shared" si="4"/>
        <v>637.4545454545455</v>
      </c>
      <c r="R82" s="4">
        <f t="shared" si="7"/>
        <v>55.212598425196852</v>
      </c>
      <c r="S82" s="7" t="s">
        <v>2048</v>
      </c>
      <c r="T82" t="s">
        <v>2049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11">
        <f t="shared" si="5"/>
        <v>43062.25</v>
      </c>
      <c r="M83" s="11">
        <f t="shared" si="6"/>
        <v>43087.25</v>
      </c>
      <c r="N83" t="b">
        <v>0</v>
      </c>
      <c r="O83" t="b">
        <v>0</v>
      </c>
      <c r="P83" t="s">
        <v>23</v>
      </c>
      <c r="Q83" s="5">
        <f t="shared" si="4"/>
        <v>225.33928571428569</v>
      </c>
      <c r="R83" s="4">
        <f t="shared" si="7"/>
        <v>92.109489051094897</v>
      </c>
      <c r="S83" s="7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11">
        <f t="shared" si="5"/>
        <v>43482.25</v>
      </c>
      <c r="M84" s="11">
        <f t="shared" si="6"/>
        <v>43489.25</v>
      </c>
      <c r="N84" t="b">
        <v>0</v>
      </c>
      <c r="O84" t="b">
        <v>1</v>
      </c>
      <c r="P84" t="s">
        <v>89</v>
      </c>
      <c r="Q84" s="5">
        <f t="shared" si="4"/>
        <v>1497.3000000000002</v>
      </c>
      <c r="R84" s="4">
        <f t="shared" si="7"/>
        <v>83.183333333333337</v>
      </c>
      <c r="S84" s="7" t="s">
        <v>2048</v>
      </c>
      <c r="T84" t="s">
        <v>2049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11">
        <f t="shared" si="5"/>
        <v>42579.208333333328</v>
      </c>
      <c r="M85" s="11">
        <f t="shared" si="6"/>
        <v>42601.208333333328</v>
      </c>
      <c r="N85" t="b">
        <v>0</v>
      </c>
      <c r="O85" t="b">
        <v>0</v>
      </c>
      <c r="P85" t="s">
        <v>50</v>
      </c>
      <c r="Q85" s="5">
        <f t="shared" si="4"/>
        <v>37.590225563909776</v>
      </c>
      <c r="R85" s="4">
        <f t="shared" si="7"/>
        <v>39.996000000000002</v>
      </c>
      <c r="S85" s="7" t="s">
        <v>2033</v>
      </c>
      <c r="T85" t="s">
        <v>2041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11">
        <f t="shared" si="5"/>
        <v>41118.208333333336</v>
      </c>
      <c r="M86" s="11">
        <f t="shared" si="6"/>
        <v>41128.208333333336</v>
      </c>
      <c r="N86" t="b">
        <v>0</v>
      </c>
      <c r="O86" t="b">
        <v>0</v>
      </c>
      <c r="P86" t="s">
        <v>65</v>
      </c>
      <c r="Q86" s="5">
        <f t="shared" si="4"/>
        <v>132.36942675159236</v>
      </c>
      <c r="R86" s="4">
        <f t="shared" si="7"/>
        <v>111.1336898395722</v>
      </c>
      <c r="S86" s="7" t="s">
        <v>2035</v>
      </c>
      <c r="T86" t="s">
        <v>2044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11">
        <f t="shared" si="5"/>
        <v>40797.208333333336</v>
      </c>
      <c r="M87" s="11">
        <f t="shared" si="6"/>
        <v>40805.208333333336</v>
      </c>
      <c r="N87" t="b">
        <v>0</v>
      </c>
      <c r="O87" t="b">
        <v>0</v>
      </c>
      <c r="P87" t="s">
        <v>60</v>
      </c>
      <c r="Q87" s="5">
        <f t="shared" si="4"/>
        <v>131.22448979591837</v>
      </c>
      <c r="R87" s="4">
        <f t="shared" si="7"/>
        <v>90.563380281690144</v>
      </c>
      <c r="S87" s="7" t="s">
        <v>2033</v>
      </c>
      <c r="T87" t="s">
        <v>2043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11">
        <f t="shared" si="5"/>
        <v>42128.208333333328</v>
      </c>
      <c r="M88" s="11">
        <f t="shared" si="6"/>
        <v>42141.208333333328</v>
      </c>
      <c r="N88" t="b">
        <v>1</v>
      </c>
      <c r="O88" t="b">
        <v>0</v>
      </c>
      <c r="P88" t="s">
        <v>33</v>
      </c>
      <c r="Q88" s="5">
        <f t="shared" si="4"/>
        <v>167.63513513513513</v>
      </c>
      <c r="R88" s="4">
        <f t="shared" si="7"/>
        <v>61.108374384236456</v>
      </c>
      <c r="S88" s="7" t="s">
        <v>2037</v>
      </c>
      <c r="T88" t="s">
        <v>2038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11">
        <f t="shared" si="5"/>
        <v>40610.25</v>
      </c>
      <c r="M89" s="11">
        <f t="shared" si="6"/>
        <v>40621.208333333336</v>
      </c>
      <c r="N89" t="b">
        <v>0</v>
      </c>
      <c r="O89" t="b">
        <v>1</v>
      </c>
      <c r="P89" t="s">
        <v>23</v>
      </c>
      <c r="Q89" s="5">
        <f t="shared" si="4"/>
        <v>61.984886649874063</v>
      </c>
      <c r="R89" s="4">
        <f t="shared" si="7"/>
        <v>83.022941970310384</v>
      </c>
      <c r="S89" s="7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11">
        <f t="shared" si="5"/>
        <v>42110.208333333328</v>
      </c>
      <c r="M90" s="11">
        <f t="shared" si="6"/>
        <v>42132.208333333328</v>
      </c>
      <c r="N90" t="b">
        <v>0</v>
      </c>
      <c r="O90" t="b">
        <v>0</v>
      </c>
      <c r="P90" t="s">
        <v>206</v>
      </c>
      <c r="Q90" s="5">
        <f t="shared" si="4"/>
        <v>260.75</v>
      </c>
      <c r="R90" s="4">
        <f t="shared" si="7"/>
        <v>110.76106194690266</v>
      </c>
      <c r="S90" s="7" t="s">
        <v>2045</v>
      </c>
      <c r="T90" t="s">
        <v>2057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11">
        <f t="shared" si="5"/>
        <v>40283.208333333336</v>
      </c>
      <c r="M91" s="11">
        <f t="shared" si="6"/>
        <v>40285.208333333336</v>
      </c>
      <c r="N91" t="b">
        <v>0</v>
      </c>
      <c r="O91" t="b">
        <v>0</v>
      </c>
      <c r="P91" t="s">
        <v>33</v>
      </c>
      <c r="Q91" s="5">
        <f t="shared" si="4"/>
        <v>252.58823529411765</v>
      </c>
      <c r="R91" s="4">
        <f t="shared" si="7"/>
        <v>89.458333333333329</v>
      </c>
      <c r="S91" s="7" t="s">
        <v>2037</v>
      </c>
      <c r="T91" t="s">
        <v>2038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11">
        <f t="shared" si="5"/>
        <v>42425.25</v>
      </c>
      <c r="M92" s="11">
        <f t="shared" si="6"/>
        <v>42425.25</v>
      </c>
      <c r="N92" t="b">
        <v>0</v>
      </c>
      <c r="O92" t="b">
        <v>1</v>
      </c>
      <c r="P92" t="s">
        <v>33</v>
      </c>
      <c r="Q92" s="5">
        <f t="shared" si="4"/>
        <v>78.615384615384613</v>
      </c>
      <c r="R92" s="4">
        <f t="shared" si="7"/>
        <v>57.849056603773583</v>
      </c>
      <c r="S92" s="7" t="s">
        <v>2037</v>
      </c>
      <c r="T92" t="s">
        <v>2038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11">
        <f t="shared" si="5"/>
        <v>42588.208333333328</v>
      </c>
      <c r="M93" s="11">
        <f t="shared" si="6"/>
        <v>42616.208333333328</v>
      </c>
      <c r="N93" t="b">
        <v>0</v>
      </c>
      <c r="O93" t="b">
        <v>0</v>
      </c>
      <c r="P93" t="s">
        <v>206</v>
      </c>
      <c r="Q93" s="5">
        <f t="shared" si="4"/>
        <v>48.404406999351913</v>
      </c>
      <c r="R93" s="4">
        <f t="shared" si="7"/>
        <v>109.99705449189985</v>
      </c>
      <c r="S93" s="7" t="s">
        <v>2045</v>
      </c>
      <c r="T93" t="s">
        <v>2057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11">
        <f t="shared" si="5"/>
        <v>40352.208333333336</v>
      </c>
      <c r="M94" s="11">
        <f t="shared" si="6"/>
        <v>40353.208333333336</v>
      </c>
      <c r="N94" t="b">
        <v>0</v>
      </c>
      <c r="O94" t="b">
        <v>1</v>
      </c>
      <c r="P94" t="s">
        <v>89</v>
      </c>
      <c r="Q94" s="5">
        <f t="shared" si="4"/>
        <v>258.875</v>
      </c>
      <c r="R94" s="4">
        <f t="shared" si="7"/>
        <v>103.96586345381526</v>
      </c>
      <c r="S94" s="7" t="s">
        <v>2048</v>
      </c>
      <c r="T94" t="s">
        <v>2049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11">
        <f t="shared" si="5"/>
        <v>41202.208333333336</v>
      </c>
      <c r="M95" s="11">
        <f t="shared" si="6"/>
        <v>41206.208333333336</v>
      </c>
      <c r="N95" t="b">
        <v>0</v>
      </c>
      <c r="O95" t="b">
        <v>1</v>
      </c>
      <c r="P95" t="s">
        <v>33</v>
      </c>
      <c r="Q95" s="5">
        <f t="shared" si="4"/>
        <v>60.548713235294116</v>
      </c>
      <c r="R95" s="4">
        <f t="shared" si="7"/>
        <v>107.99508196721311</v>
      </c>
      <c r="S95" s="7" t="s">
        <v>2037</v>
      </c>
      <c r="T95" t="s">
        <v>2038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11">
        <f t="shared" si="5"/>
        <v>43562.208333333328</v>
      </c>
      <c r="M96" s="11">
        <f t="shared" si="6"/>
        <v>43573.208333333328</v>
      </c>
      <c r="N96" t="b">
        <v>0</v>
      </c>
      <c r="O96" t="b">
        <v>0</v>
      </c>
      <c r="P96" t="s">
        <v>28</v>
      </c>
      <c r="Q96" s="5">
        <f t="shared" si="4"/>
        <v>303.68965517241378</v>
      </c>
      <c r="R96" s="4">
        <f t="shared" si="7"/>
        <v>48.927777777777777</v>
      </c>
      <c r="S96" s="7" t="s">
        <v>2035</v>
      </c>
      <c r="T96" t="s">
        <v>2036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11">
        <f t="shared" si="5"/>
        <v>43752.208333333328</v>
      </c>
      <c r="M97" s="11">
        <f t="shared" si="6"/>
        <v>43759.208333333328</v>
      </c>
      <c r="N97" t="b">
        <v>0</v>
      </c>
      <c r="O97" t="b">
        <v>0</v>
      </c>
      <c r="P97" t="s">
        <v>42</v>
      </c>
      <c r="Q97" s="5">
        <f t="shared" si="4"/>
        <v>112.99999999999999</v>
      </c>
      <c r="R97" s="4">
        <f t="shared" si="7"/>
        <v>37.666666666666664</v>
      </c>
      <c r="S97" s="7" t="s">
        <v>2039</v>
      </c>
      <c r="T97" t="s">
        <v>2040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11">
        <f t="shared" si="5"/>
        <v>40612.25</v>
      </c>
      <c r="M98" s="11">
        <f t="shared" si="6"/>
        <v>40625.208333333336</v>
      </c>
      <c r="N98" t="b">
        <v>0</v>
      </c>
      <c r="O98" t="b">
        <v>0</v>
      </c>
      <c r="P98" t="s">
        <v>33</v>
      </c>
      <c r="Q98" s="5">
        <f t="shared" si="4"/>
        <v>217.37876614060258</v>
      </c>
      <c r="R98" s="4">
        <f t="shared" si="7"/>
        <v>64.999141999141997</v>
      </c>
      <c r="S98" s="7" t="s">
        <v>2037</v>
      </c>
      <c r="T98" t="s">
        <v>2038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11">
        <f t="shared" si="5"/>
        <v>42180.208333333328</v>
      </c>
      <c r="M99" s="11">
        <f t="shared" si="6"/>
        <v>42234.208333333328</v>
      </c>
      <c r="N99" t="b">
        <v>0</v>
      </c>
      <c r="O99" t="b">
        <v>0</v>
      </c>
      <c r="P99" t="s">
        <v>17</v>
      </c>
      <c r="Q99" s="5">
        <f t="shared" si="4"/>
        <v>926.69230769230762</v>
      </c>
      <c r="R99" s="4">
        <f t="shared" si="7"/>
        <v>106.61061946902655</v>
      </c>
      <c r="S99" s="7" t="s">
        <v>2031</v>
      </c>
      <c r="T99" t="s">
        <v>2032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11">
        <f t="shared" si="5"/>
        <v>42212.208333333328</v>
      </c>
      <c r="M100" s="11">
        <f t="shared" si="6"/>
        <v>42216.208333333328</v>
      </c>
      <c r="N100" t="b">
        <v>0</v>
      </c>
      <c r="O100" t="b">
        <v>0</v>
      </c>
      <c r="P100" t="s">
        <v>89</v>
      </c>
      <c r="Q100" s="5">
        <f t="shared" si="4"/>
        <v>33.692229038854805</v>
      </c>
      <c r="R100" s="4">
        <f t="shared" si="7"/>
        <v>27.009016393442622</v>
      </c>
      <c r="S100" s="7" t="s">
        <v>2048</v>
      </c>
      <c r="T100" t="s">
        <v>2049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11">
        <f t="shared" si="5"/>
        <v>41968.25</v>
      </c>
      <c r="M101" s="11">
        <f t="shared" si="6"/>
        <v>41997.25</v>
      </c>
      <c r="N101" t="b">
        <v>0</v>
      </c>
      <c r="O101" t="b">
        <v>0</v>
      </c>
      <c r="P101" t="s">
        <v>33</v>
      </c>
      <c r="Q101" s="5">
        <f t="shared" si="4"/>
        <v>196.7236842105263</v>
      </c>
      <c r="R101" s="4">
        <f t="shared" si="7"/>
        <v>91.16463414634147</v>
      </c>
      <c r="S101" s="7" t="s">
        <v>2037</v>
      </c>
      <c r="T101" t="s">
        <v>2038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11">
        <f t="shared" si="5"/>
        <v>40835.208333333336</v>
      </c>
      <c r="M102" s="11">
        <f t="shared" si="6"/>
        <v>40853.208333333336</v>
      </c>
      <c r="N102" t="b">
        <v>0</v>
      </c>
      <c r="O102" t="b">
        <v>0</v>
      </c>
      <c r="P102" t="s">
        <v>33</v>
      </c>
      <c r="Q102" s="5">
        <f t="shared" si="4"/>
        <v>1</v>
      </c>
      <c r="R102" s="4">
        <f t="shared" si="7"/>
        <v>1</v>
      </c>
      <c r="S102" s="7" t="s">
        <v>2037</v>
      </c>
      <c r="T102" t="s">
        <v>2038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11">
        <f t="shared" si="5"/>
        <v>42056.25</v>
      </c>
      <c r="M103" s="11">
        <f t="shared" si="6"/>
        <v>42063.25</v>
      </c>
      <c r="N103" t="b">
        <v>0</v>
      </c>
      <c r="O103" t="b">
        <v>1</v>
      </c>
      <c r="P103" t="s">
        <v>50</v>
      </c>
      <c r="Q103" s="5">
        <f t="shared" si="4"/>
        <v>1021.4444444444445</v>
      </c>
      <c r="R103" s="4">
        <f t="shared" si="7"/>
        <v>56.054878048780488</v>
      </c>
      <c r="S103" s="7" t="s">
        <v>2033</v>
      </c>
      <c r="T103" t="s">
        <v>2041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11">
        <f t="shared" si="5"/>
        <v>43234.208333333328</v>
      </c>
      <c r="M104" s="11">
        <f t="shared" si="6"/>
        <v>43241.208333333328</v>
      </c>
      <c r="N104" t="b">
        <v>0</v>
      </c>
      <c r="O104" t="b">
        <v>1</v>
      </c>
      <c r="P104" t="s">
        <v>65</v>
      </c>
      <c r="Q104" s="5">
        <f t="shared" si="4"/>
        <v>281.67567567567568</v>
      </c>
      <c r="R104" s="4">
        <f t="shared" si="7"/>
        <v>31.017857142857142</v>
      </c>
      <c r="S104" s="7" t="s">
        <v>2035</v>
      </c>
      <c r="T104" t="s">
        <v>2044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11">
        <f t="shared" si="5"/>
        <v>40475.208333333336</v>
      </c>
      <c r="M105" s="11">
        <f t="shared" si="6"/>
        <v>40484.208333333336</v>
      </c>
      <c r="N105" t="b">
        <v>0</v>
      </c>
      <c r="O105" t="b">
        <v>0</v>
      </c>
      <c r="P105" t="s">
        <v>50</v>
      </c>
      <c r="Q105" s="5">
        <f t="shared" si="4"/>
        <v>24.610000000000003</v>
      </c>
      <c r="R105" s="4">
        <f t="shared" si="7"/>
        <v>66.513513513513516</v>
      </c>
      <c r="S105" s="7" t="s">
        <v>2033</v>
      </c>
      <c r="T105" t="s">
        <v>2041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11">
        <f t="shared" si="5"/>
        <v>42878.208333333328</v>
      </c>
      <c r="M106" s="11">
        <f t="shared" si="6"/>
        <v>42879.208333333328</v>
      </c>
      <c r="N106" t="b">
        <v>0</v>
      </c>
      <c r="O106" t="b">
        <v>0</v>
      </c>
      <c r="P106" t="s">
        <v>60</v>
      </c>
      <c r="Q106" s="5">
        <f t="shared" si="4"/>
        <v>143.14010067114094</v>
      </c>
      <c r="R106" s="4">
        <f t="shared" si="7"/>
        <v>89.005216484089729</v>
      </c>
      <c r="S106" s="7" t="s">
        <v>2033</v>
      </c>
      <c r="T106" t="s">
        <v>2043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11">
        <f t="shared" si="5"/>
        <v>41366.208333333336</v>
      </c>
      <c r="M107" s="11">
        <f t="shared" si="6"/>
        <v>41384.208333333336</v>
      </c>
      <c r="N107" t="b">
        <v>0</v>
      </c>
      <c r="O107" t="b">
        <v>0</v>
      </c>
      <c r="P107" t="s">
        <v>28</v>
      </c>
      <c r="Q107" s="5">
        <f t="shared" si="4"/>
        <v>144.54411764705884</v>
      </c>
      <c r="R107" s="4">
        <f t="shared" si="7"/>
        <v>103.46315789473684</v>
      </c>
      <c r="S107" s="7" t="s">
        <v>2035</v>
      </c>
      <c r="T107" t="s">
        <v>2036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11">
        <f t="shared" si="5"/>
        <v>43716.208333333328</v>
      </c>
      <c r="M108" s="11">
        <f t="shared" si="6"/>
        <v>43721.208333333328</v>
      </c>
      <c r="N108" t="b">
        <v>0</v>
      </c>
      <c r="O108" t="b">
        <v>0</v>
      </c>
      <c r="P108" t="s">
        <v>33</v>
      </c>
      <c r="Q108" s="5">
        <f t="shared" si="4"/>
        <v>359.12820512820514</v>
      </c>
      <c r="R108" s="4">
        <f t="shared" si="7"/>
        <v>95.278911564625844</v>
      </c>
      <c r="S108" s="7" t="s">
        <v>2037</v>
      </c>
      <c r="T108" t="s">
        <v>2038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11">
        <f t="shared" si="5"/>
        <v>43213.208333333328</v>
      </c>
      <c r="M109" s="11">
        <f t="shared" si="6"/>
        <v>43230.208333333328</v>
      </c>
      <c r="N109" t="b">
        <v>0</v>
      </c>
      <c r="O109" t="b">
        <v>1</v>
      </c>
      <c r="P109" t="s">
        <v>33</v>
      </c>
      <c r="Q109" s="5">
        <f t="shared" si="4"/>
        <v>186.48571428571427</v>
      </c>
      <c r="R109" s="4">
        <f t="shared" si="7"/>
        <v>75.895348837209298</v>
      </c>
      <c r="S109" s="7" t="s">
        <v>2037</v>
      </c>
      <c r="T109" t="s">
        <v>2038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11">
        <f t="shared" si="5"/>
        <v>41005.208333333336</v>
      </c>
      <c r="M110" s="11">
        <f t="shared" si="6"/>
        <v>41042.208333333336</v>
      </c>
      <c r="N110" t="b">
        <v>0</v>
      </c>
      <c r="O110" t="b">
        <v>0</v>
      </c>
      <c r="P110" t="s">
        <v>42</v>
      </c>
      <c r="Q110" s="5">
        <f t="shared" si="4"/>
        <v>595.26666666666665</v>
      </c>
      <c r="R110" s="4">
        <f t="shared" si="7"/>
        <v>107.57831325301204</v>
      </c>
      <c r="S110" s="7" t="s">
        <v>2039</v>
      </c>
      <c r="T110" t="s">
        <v>2040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11">
        <f t="shared" si="5"/>
        <v>41651.25</v>
      </c>
      <c r="M111" s="11">
        <f t="shared" si="6"/>
        <v>41653.25</v>
      </c>
      <c r="N111" t="b">
        <v>0</v>
      </c>
      <c r="O111" t="b">
        <v>0</v>
      </c>
      <c r="P111" t="s">
        <v>269</v>
      </c>
      <c r="Q111" s="5">
        <f t="shared" si="4"/>
        <v>59.21153846153846</v>
      </c>
      <c r="R111" s="4">
        <f t="shared" si="7"/>
        <v>51.31666666666667</v>
      </c>
      <c r="S111" s="7" t="s">
        <v>2039</v>
      </c>
      <c r="T111" t="s">
        <v>2058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11">
        <f t="shared" si="5"/>
        <v>43354.208333333328</v>
      </c>
      <c r="M112" s="11">
        <f t="shared" si="6"/>
        <v>43373.208333333328</v>
      </c>
      <c r="N112" t="b">
        <v>0</v>
      </c>
      <c r="O112" t="b">
        <v>0</v>
      </c>
      <c r="P112" t="s">
        <v>17</v>
      </c>
      <c r="Q112" s="5">
        <f t="shared" si="4"/>
        <v>14.962780898876405</v>
      </c>
      <c r="R112" s="4">
        <f t="shared" si="7"/>
        <v>71.983108108108112</v>
      </c>
      <c r="S112" s="7" t="s">
        <v>2031</v>
      </c>
      <c r="T112" t="s">
        <v>2032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11">
        <f t="shared" si="5"/>
        <v>41174.208333333336</v>
      </c>
      <c r="M113" s="11">
        <f t="shared" si="6"/>
        <v>41180.208333333336</v>
      </c>
      <c r="N113" t="b">
        <v>0</v>
      </c>
      <c r="O113" t="b">
        <v>0</v>
      </c>
      <c r="P113" t="s">
        <v>133</v>
      </c>
      <c r="Q113" s="5">
        <f t="shared" si="4"/>
        <v>119.95602605863192</v>
      </c>
      <c r="R113" s="4">
        <f t="shared" si="7"/>
        <v>108.95414201183432</v>
      </c>
      <c r="S113" s="7" t="s">
        <v>2045</v>
      </c>
      <c r="T113" t="s">
        <v>2054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11">
        <f t="shared" si="5"/>
        <v>41875.208333333336</v>
      </c>
      <c r="M114" s="11">
        <f t="shared" si="6"/>
        <v>41890.208333333336</v>
      </c>
      <c r="N114" t="b">
        <v>0</v>
      </c>
      <c r="O114" t="b">
        <v>0</v>
      </c>
      <c r="P114" t="s">
        <v>28</v>
      </c>
      <c r="Q114" s="5">
        <f t="shared" si="4"/>
        <v>268.82978723404256</v>
      </c>
      <c r="R114" s="4">
        <f t="shared" si="7"/>
        <v>35</v>
      </c>
      <c r="S114" s="7" t="s">
        <v>2035</v>
      </c>
      <c r="T114" t="s">
        <v>2036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11">
        <f t="shared" si="5"/>
        <v>42990.208333333328</v>
      </c>
      <c r="M115" s="11">
        <f t="shared" si="6"/>
        <v>42997.208333333328</v>
      </c>
      <c r="N115" t="b">
        <v>0</v>
      </c>
      <c r="O115" t="b">
        <v>0</v>
      </c>
      <c r="P115" t="s">
        <v>17</v>
      </c>
      <c r="Q115" s="5">
        <f t="shared" si="4"/>
        <v>376.87878787878788</v>
      </c>
      <c r="R115" s="4">
        <f t="shared" si="7"/>
        <v>94.938931297709928</v>
      </c>
      <c r="S115" s="7" t="s">
        <v>2031</v>
      </c>
      <c r="T115" t="s">
        <v>2032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11">
        <f t="shared" si="5"/>
        <v>43564.208333333328</v>
      </c>
      <c r="M116" s="11">
        <f t="shared" si="6"/>
        <v>43565.208333333328</v>
      </c>
      <c r="N116" t="b">
        <v>0</v>
      </c>
      <c r="O116" t="b">
        <v>1</v>
      </c>
      <c r="P116" t="s">
        <v>65</v>
      </c>
      <c r="Q116" s="5">
        <f t="shared" si="4"/>
        <v>727.15789473684208</v>
      </c>
      <c r="R116" s="4">
        <f t="shared" si="7"/>
        <v>109.65079365079364</v>
      </c>
      <c r="S116" s="7" t="s">
        <v>2035</v>
      </c>
      <c r="T116" t="s">
        <v>2044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11">
        <f t="shared" si="5"/>
        <v>43056.25</v>
      </c>
      <c r="M117" s="11">
        <f t="shared" si="6"/>
        <v>43091.25</v>
      </c>
      <c r="N117" t="b">
        <v>0</v>
      </c>
      <c r="O117" t="b">
        <v>0</v>
      </c>
      <c r="P117" t="s">
        <v>119</v>
      </c>
      <c r="Q117" s="5">
        <f t="shared" si="4"/>
        <v>87.211757648470297</v>
      </c>
      <c r="R117" s="4">
        <f t="shared" si="7"/>
        <v>44.001815980629537</v>
      </c>
      <c r="S117" s="7" t="s">
        <v>2045</v>
      </c>
      <c r="T117" t="s">
        <v>2051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11">
        <f t="shared" si="5"/>
        <v>42265.208333333328</v>
      </c>
      <c r="M118" s="11">
        <f t="shared" si="6"/>
        <v>42266.208333333328</v>
      </c>
      <c r="N118" t="b">
        <v>0</v>
      </c>
      <c r="O118" t="b">
        <v>0</v>
      </c>
      <c r="P118" t="s">
        <v>33</v>
      </c>
      <c r="Q118" s="5">
        <f t="shared" si="4"/>
        <v>88</v>
      </c>
      <c r="R118" s="4">
        <f t="shared" si="7"/>
        <v>86.794520547945211</v>
      </c>
      <c r="S118" s="7" t="s">
        <v>2037</v>
      </c>
      <c r="T118" t="s">
        <v>2038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11">
        <f t="shared" si="5"/>
        <v>40808.208333333336</v>
      </c>
      <c r="M119" s="11">
        <f t="shared" si="6"/>
        <v>40814.208333333336</v>
      </c>
      <c r="N119" t="b">
        <v>0</v>
      </c>
      <c r="O119" t="b">
        <v>0</v>
      </c>
      <c r="P119" t="s">
        <v>269</v>
      </c>
      <c r="Q119" s="5">
        <f t="shared" si="4"/>
        <v>173.9387755102041</v>
      </c>
      <c r="R119" s="4">
        <f t="shared" si="7"/>
        <v>30.992727272727272</v>
      </c>
      <c r="S119" s="7" t="s">
        <v>2039</v>
      </c>
      <c r="T119" t="s">
        <v>2058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11">
        <f t="shared" si="5"/>
        <v>41665.25</v>
      </c>
      <c r="M120" s="11">
        <f t="shared" si="6"/>
        <v>41671.25</v>
      </c>
      <c r="N120" t="b">
        <v>0</v>
      </c>
      <c r="O120" t="b">
        <v>0</v>
      </c>
      <c r="P120" t="s">
        <v>122</v>
      </c>
      <c r="Q120" s="5">
        <f t="shared" si="4"/>
        <v>117.61111111111111</v>
      </c>
      <c r="R120" s="4">
        <f t="shared" si="7"/>
        <v>94.791044776119406</v>
      </c>
      <c r="S120" s="7" t="s">
        <v>2052</v>
      </c>
      <c r="T120" t="s">
        <v>2053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11">
        <f t="shared" si="5"/>
        <v>41806.208333333336</v>
      </c>
      <c r="M121" s="11">
        <f t="shared" si="6"/>
        <v>41823.208333333336</v>
      </c>
      <c r="N121" t="b">
        <v>0</v>
      </c>
      <c r="O121" t="b">
        <v>1</v>
      </c>
      <c r="P121" t="s">
        <v>42</v>
      </c>
      <c r="Q121" s="5">
        <f t="shared" si="4"/>
        <v>214.96</v>
      </c>
      <c r="R121" s="4">
        <f t="shared" si="7"/>
        <v>69.79220779220779</v>
      </c>
      <c r="S121" s="7" t="s">
        <v>2039</v>
      </c>
      <c r="T121" t="s">
        <v>2040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11">
        <f t="shared" si="5"/>
        <v>42111.208333333328</v>
      </c>
      <c r="M122" s="11">
        <f t="shared" si="6"/>
        <v>42115.208333333328</v>
      </c>
      <c r="N122" t="b">
        <v>0</v>
      </c>
      <c r="O122" t="b">
        <v>1</v>
      </c>
      <c r="P122" t="s">
        <v>292</v>
      </c>
      <c r="Q122" s="5">
        <f t="shared" si="4"/>
        <v>149.49667110519306</v>
      </c>
      <c r="R122" s="4">
        <f t="shared" si="7"/>
        <v>63.003367003367003</v>
      </c>
      <c r="S122" s="7" t="s">
        <v>2048</v>
      </c>
      <c r="T122" t="s">
        <v>2059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11">
        <f t="shared" si="5"/>
        <v>41917.208333333336</v>
      </c>
      <c r="M123" s="11">
        <f t="shared" si="6"/>
        <v>41930.208333333336</v>
      </c>
      <c r="N123" t="b">
        <v>0</v>
      </c>
      <c r="O123" t="b">
        <v>0</v>
      </c>
      <c r="P123" t="s">
        <v>89</v>
      </c>
      <c r="Q123" s="5">
        <f t="shared" si="4"/>
        <v>219.33995584988963</v>
      </c>
      <c r="R123" s="4">
        <f t="shared" si="7"/>
        <v>110.0343300110742</v>
      </c>
      <c r="S123" s="7" t="s">
        <v>2048</v>
      </c>
      <c r="T123" t="s">
        <v>2049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11">
        <f t="shared" si="5"/>
        <v>41970.25</v>
      </c>
      <c r="M124" s="11">
        <f t="shared" si="6"/>
        <v>41997.25</v>
      </c>
      <c r="N124" t="b">
        <v>0</v>
      </c>
      <c r="O124" t="b">
        <v>0</v>
      </c>
      <c r="P124" t="s">
        <v>119</v>
      </c>
      <c r="Q124" s="5">
        <f t="shared" si="4"/>
        <v>64.367690058479525</v>
      </c>
      <c r="R124" s="4">
        <f t="shared" si="7"/>
        <v>25.997933274284026</v>
      </c>
      <c r="S124" s="7" t="s">
        <v>2045</v>
      </c>
      <c r="T124" t="s">
        <v>2051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1">
        <f t="shared" si="5"/>
        <v>42332.25</v>
      </c>
      <c r="M125" s="11">
        <f t="shared" si="6"/>
        <v>42335.25</v>
      </c>
      <c r="N125" t="b">
        <v>1</v>
      </c>
      <c r="O125" t="b">
        <v>0</v>
      </c>
      <c r="P125" t="s">
        <v>33</v>
      </c>
      <c r="Q125" s="5">
        <f t="shared" si="4"/>
        <v>18.622397298818232</v>
      </c>
      <c r="R125" s="4">
        <f t="shared" si="7"/>
        <v>49.987915407854985</v>
      </c>
      <c r="S125" s="7" t="s">
        <v>2037</v>
      </c>
      <c r="T125" t="s">
        <v>2038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11">
        <f t="shared" si="5"/>
        <v>43598.208333333328</v>
      </c>
      <c r="M126" s="11">
        <f t="shared" si="6"/>
        <v>43651.208333333328</v>
      </c>
      <c r="N126" t="b">
        <v>0</v>
      </c>
      <c r="O126" t="b">
        <v>0</v>
      </c>
      <c r="P126" t="s">
        <v>122</v>
      </c>
      <c r="Q126" s="5">
        <f t="shared" si="4"/>
        <v>367.76923076923077</v>
      </c>
      <c r="R126" s="4">
        <f t="shared" si="7"/>
        <v>101.72340425531915</v>
      </c>
      <c r="S126" s="7" t="s">
        <v>2052</v>
      </c>
      <c r="T126" t="s">
        <v>2053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11">
        <f t="shared" si="5"/>
        <v>43362.208333333328</v>
      </c>
      <c r="M127" s="11">
        <f t="shared" si="6"/>
        <v>43366.208333333328</v>
      </c>
      <c r="N127" t="b">
        <v>0</v>
      </c>
      <c r="O127" t="b">
        <v>0</v>
      </c>
      <c r="P127" t="s">
        <v>33</v>
      </c>
      <c r="Q127" s="5">
        <f t="shared" si="4"/>
        <v>159.90566037735849</v>
      </c>
      <c r="R127" s="4">
        <f t="shared" si="7"/>
        <v>47.083333333333336</v>
      </c>
      <c r="S127" s="7" t="s">
        <v>2037</v>
      </c>
      <c r="T127" t="s">
        <v>2038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11">
        <f t="shared" si="5"/>
        <v>42596.208333333328</v>
      </c>
      <c r="M128" s="11">
        <f t="shared" si="6"/>
        <v>42624.208333333328</v>
      </c>
      <c r="N128" t="b">
        <v>0</v>
      </c>
      <c r="O128" t="b">
        <v>1</v>
      </c>
      <c r="P128" t="s">
        <v>33</v>
      </c>
      <c r="Q128" s="5">
        <f t="shared" si="4"/>
        <v>38.633185349611544</v>
      </c>
      <c r="R128" s="4">
        <f t="shared" si="7"/>
        <v>89.944444444444443</v>
      </c>
      <c r="S128" s="7" t="s">
        <v>2037</v>
      </c>
      <c r="T128" t="s">
        <v>2038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1">
        <f t="shared" si="5"/>
        <v>40310.208333333336</v>
      </c>
      <c r="M129" s="11">
        <f t="shared" si="6"/>
        <v>40313.208333333336</v>
      </c>
      <c r="N129" t="b">
        <v>0</v>
      </c>
      <c r="O129" t="b">
        <v>0</v>
      </c>
      <c r="P129" t="s">
        <v>33</v>
      </c>
      <c r="Q129" s="5">
        <f t="shared" si="4"/>
        <v>51.42151162790698</v>
      </c>
      <c r="R129" s="4">
        <f t="shared" si="7"/>
        <v>78.96875</v>
      </c>
      <c r="S129" s="7" t="s">
        <v>2037</v>
      </c>
      <c r="T129" t="s">
        <v>2038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11">
        <f t="shared" si="5"/>
        <v>40417.208333333336</v>
      </c>
      <c r="M130" s="11">
        <f t="shared" si="6"/>
        <v>40430.208333333336</v>
      </c>
      <c r="N130" t="b">
        <v>0</v>
      </c>
      <c r="O130" t="b">
        <v>0</v>
      </c>
      <c r="P130" t="s">
        <v>23</v>
      </c>
      <c r="Q130" s="5">
        <f t="shared" ref="Q130:Q193" si="8">E130/D130*100</f>
        <v>60.334277620396605</v>
      </c>
      <c r="R130" s="4">
        <f t="shared" si="7"/>
        <v>80.067669172932327</v>
      </c>
      <c r="S130" s="7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11">
        <f t="shared" ref="L131:L194" si="9">(((J131/60)/60)/24)+DATE(1970,1,1)</f>
        <v>42038.25</v>
      </c>
      <c r="M131" s="11">
        <f t="shared" ref="M131:M194" si="10">(((K131/60)/60)/24)+DATE(1970,1,1)</f>
        <v>42063.25</v>
      </c>
      <c r="N131" t="b">
        <v>0</v>
      </c>
      <c r="O131" t="b">
        <v>0</v>
      </c>
      <c r="P131" t="s">
        <v>17</v>
      </c>
      <c r="Q131" s="5">
        <f t="shared" si="8"/>
        <v>3.202693602693603</v>
      </c>
      <c r="R131" s="4">
        <f t="shared" ref="R131:R194" si="11">(E131/G131)</f>
        <v>86.472727272727269</v>
      </c>
      <c r="S131" s="7" t="s">
        <v>2031</v>
      </c>
      <c r="T131" t="s">
        <v>2032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11">
        <f t="shared" si="9"/>
        <v>40842.208333333336</v>
      </c>
      <c r="M132" s="11">
        <f t="shared" si="10"/>
        <v>40858.25</v>
      </c>
      <c r="N132" t="b">
        <v>0</v>
      </c>
      <c r="O132" t="b">
        <v>0</v>
      </c>
      <c r="P132" t="s">
        <v>53</v>
      </c>
      <c r="Q132" s="5">
        <f t="shared" si="8"/>
        <v>155.46875</v>
      </c>
      <c r="R132" s="4">
        <f t="shared" si="11"/>
        <v>28.001876172607879</v>
      </c>
      <c r="S132" s="7" t="s">
        <v>2039</v>
      </c>
      <c r="T132" t="s">
        <v>2042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11">
        <f t="shared" si="9"/>
        <v>41607.25</v>
      </c>
      <c r="M133" s="11">
        <f t="shared" si="10"/>
        <v>41620.25</v>
      </c>
      <c r="N133" t="b">
        <v>0</v>
      </c>
      <c r="O133" t="b">
        <v>0</v>
      </c>
      <c r="P133" t="s">
        <v>28</v>
      </c>
      <c r="Q133" s="5">
        <f t="shared" si="8"/>
        <v>100.85974499089254</v>
      </c>
      <c r="R133" s="4">
        <f t="shared" si="11"/>
        <v>67.996725337699544</v>
      </c>
      <c r="S133" s="7" t="s">
        <v>2035</v>
      </c>
      <c r="T133" t="s">
        <v>2036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11">
        <f t="shared" si="9"/>
        <v>43112.25</v>
      </c>
      <c r="M134" s="11">
        <f t="shared" si="10"/>
        <v>43128.25</v>
      </c>
      <c r="N134" t="b">
        <v>0</v>
      </c>
      <c r="O134" t="b">
        <v>1</v>
      </c>
      <c r="P134" t="s">
        <v>33</v>
      </c>
      <c r="Q134" s="5">
        <f t="shared" si="8"/>
        <v>116.18181818181819</v>
      </c>
      <c r="R134" s="4">
        <f t="shared" si="11"/>
        <v>43.078651685393261</v>
      </c>
      <c r="S134" s="7" t="s">
        <v>2037</v>
      </c>
      <c r="T134" t="s">
        <v>2038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11">
        <f t="shared" si="9"/>
        <v>40767.208333333336</v>
      </c>
      <c r="M135" s="11">
        <f t="shared" si="10"/>
        <v>40789.208333333336</v>
      </c>
      <c r="N135" t="b">
        <v>0</v>
      </c>
      <c r="O135" t="b">
        <v>0</v>
      </c>
      <c r="P135" t="s">
        <v>319</v>
      </c>
      <c r="Q135" s="5">
        <f t="shared" si="8"/>
        <v>310.77777777777777</v>
      </c>
      <c r="R135" s="4">
        <f t="shared" si="11"/>
        <v>87.95597484276729</v>
      </c>
      <c r="S135" s="7" t="s">
        <v>2033</v>
      </c>
      <c r="T135" t="s">
        <v>2060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11">
        <f t="shared" si="9"/>
        <v>40713.208333333336</v>
      </c>
      <c r="M136" s="11">
        <f t="shared" si="10"/>
        <v>40762.208333333336</v>
      </c>
      <c r="N136" t="b">
        <v>0</v>
      </c>
      <c r="O136" t="b">
        <v>1</v>
      </c>
      <c r="P136" t="s">
        <v>42</v>
      </c>
      <c r="Q136" s="5">
        <f t="shared" si="8"/>
        <v>89.73668341708543</v>
      </c>
      <c r="R136" s="4">
        <f t="shared" si="11"/>
        <v>94.987234042553197</v>
      </c>
      <c r="S136" s="7" t="s">
        <v>2039</v>
      </c>
      <c r="T136" t="s">
        <v>2040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11">
        <f t="shared" si="9"/>
        <v>41340.25</v>
      </c>
      <c r="M137" s="11">
        <f t="shared" si="10"/>
        <v>41345.208333333336</v>
      </c>
      <c r="N137" t="b">
        <v>0</v>
      </c>
      <c r="O137" t="b">
        <v>1</v>
      </c>
      <c r="P137" t="s">
        <v>33</v>
      </c>
      <c r="Q137" s="5">
        <f t="shared" si="8"/>
        <v>71.27272727272728</v>
      </c>
      <c r="R137" s="4">
        <f t="shared" si="11"/>
        <v>46.905982905982903</v>
      </c>
      <c r="S137" s="7" t="s">
        <v>2037</v>
      </c>
      <c r="T137" t="s">
        <v>2038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11">
        <f t="shared" si="9"/>
        <v>41797.208333333336</v>
      </c>
      <c r="M138" s="11">
        <f t="shared" si="10"/>
        <v>41809.208333333336</v>
      </c>
      <c r="N138" t="b">
        <v>0</v>
      </c>
      <c r="O138" t="b">
        <v>1</v>
      </c>
      <c r="P138" t="s">
        <v>53</v>
      </c>
      <c r="Q138" s="5">
        <f t="shared" si="8"/>
        <v>3.2862318840579712</v>
      </c>
      <c r="R138" s="4">
        <f t="shared" si="11"/>
        <v>46.913793103448278</v>
      </c>
      <c r="S138" s="7" t="s">
        <v>2039</v>
      </c>
      <c r="T138" t="s">
        <v>2042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11">
        <f t="shared" si="9"/>
        <v>40457.208333333336</v>
      </c>
      <c r="M139" s="11">
        <f t="shared" si="10"/>
        <v>40463.208333333336</v>
      </c>
      <c r="N139" t="b">
        <v>0</v>
      </c>
      <c r="O139" t="b">
        <v>0</v>
      </c>
      <c r="P139" t="s">
        <v>68</v>
      </c>
      <c r="Q139" s="5">
        <f t="shared" si="8"/>
        <v>261.77777777777777</v>
      </c>
      <c r="R139" s="4">
        <f t="shared" si="11"/>
        <v>94.24</v>
      </c>
      <c r="S139" s="7" t="s">
        <v>2045</v>
      </c>
      <c r="T139" t="s">
        <v>2046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11">
        <f t="shared" si="9"/>
        <v>41180.208333333336</v>
      </c>
      <c r="M140" s="11">
        <f t="shared" si="10"/>
        <v>41186.208333333336</v>
      </c>
      <c r="N140" t="b">
        <v>0</v>
      </c>
      <c r="O140" t="b">
        <v>0</v>
      </c>
      <c r="P140" t="s">
        <v>292</v>
      </c>
      <c r="Q140" s="5">
        <f t="shared" si="8"/>
        <v>96</v>
      </c>
      <c r="R140" s="4">
        <f t="shared" si="11"/>
        <v>80.139130434782615</v>
      </c>
      <c r="S140" s="7" t="s">
        <v>2048</v>
      </c>
      <c r="T140" t="s">
        <v>2059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11">
        <f t="shared" si="9"/>
        <v>42115.208333333328</v>
      </c>
      <c r="M141" s="11">
        <f t="shared" si="10"/>
        <v>42131.208333333328</v>
      </c>
      <c r="N141" t="b">
        <v>0</v>
      </c>
      <c r="O141" t="b">
        <v>1</v>
      </c>
      <c r="P141" t="s">
        <v>65</v>
      </c>
      <c r="Q141" s="5">
        <f t="shared" si="8"/>
        <v>20.896851248642779</v>
      </c>
      <c r="R141" s="4">
        <f t="shared" si="11"/>
        <v>59.036809815950917</v>
      </c>
      <c r="S141" s="7" t="s">
        <v>2035</v>
      </c>
      <c r="T141" t="s">
        <v>2044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11">
        <f t="shared" si="9"/>
        <v>43156.25</v>
      </c>
      <c r="M142" s="11">
        <f t="shared" si="10"/>
        <v>43161.25</v>
      </c>
      <c r="N142" t="b">
        <v>0</v>
      </c>
      <c r="O142" t="b">
        <v>0</v>
      </c>
      <c r="P142" t="s">
        <v>42</v>
      </c>
      <c r="Q142" s="5">
        <f t="shared" si="8"/>
        <v>223.16363636363636</v>
      </c>
      <c r="R142" s="4">
        <f t="shared" si="11"/>
        <v>65.989247311827953</v>
      </c>
      <c r="S142" s="7" t="s">
        <v>2039</v>
      </c>
      <c r="T142" t="s">
        <v>2040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11">
        <f t="shared" si="9"/>
        <v>42167.208333333328</v>
      </c>
      <c r="M143" s="11">
        <f t="shared" si="10"/>
        <v>42173.208333333328</v>
      </c>
      <c r="N143" t="b">
        <v>0</v>
      </c>
      <c r="O143" t="b">
        <v>0</v>
      </c>
      <c r="P143" t="s">
        <v>28</v>
      </c>
      <c r="Q143" s="5">
        <f t="shared" si="8"/>
        <v>101.59097978227061</v>
      </c>
      <c r="R143" s="4">
        <f t="shared" si="11"/>
        <v>60.992530345471522</v>
      </c>
      <c r="S143" s="7" t="s">
        <v>2035</v>
      </c>
      <c r="T143" t="s">
        <v>2036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11">
        <f t="shared" si="9"/>
        <v>41005.208333333336</v>
      </c>
      <c r="M144" s="11">
        <f t="shared" si="10"/>
        <v>41046.208333333336</v>
      </c>
      <c r="N144" t="b">
        <v>0</v>
      </c>
      <c r="O144" t="b">
        <v>0</v>
      </c>
      <c r="P144" t="s">
        <v>28</v>
      </c>
      <c r="Q144" s="5">
        <f t="shared" si="8"/>
        <v>230.03999999999996</v>
      </c>
      <c r="R144" s="4">
        <f t="shared" si="11"/>
        <v>98.307692307692307</v>
      </c>
      <c r="S144" s="7" t="s">
        <v>2035</v>
      </c>
      <c r="T144" t="s">
        <v>2036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11">
        <f t="shared" si="9"/>
        <v>40357.208333333336</v>
      </c>
      <c r="M145" s="11">
        <f t="shared" si="10"/>
        <v>40377.208333333336</v>
      </c>
      <c r="N145" t="b">
        <v>0</v>
      </c>
      <c r="O145" t="b">
        <v>0</v>
      </c>
      <c r="P145" t="s">
        <v>60</v>
      </c>
      <c r="Q145" s="5">
        <f t="shared" si="8"/>
        <v>135.59259259259261</v>
      </c>
      <c r="R145" s="4">
        <f t="shared" si="11"/>
        <v>104.6</v>
      </c>
      <c r="S145" s="7" t="s">
        <v>2033</v>
      </c>
      <c r="T145" t="s">
        <v>2043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11">
        <f t="shared" si="9"/>
        <v>43633.208333333328</v>
      </c>
      <c r="M146" s="11">
        <f t="shared" si="10"/>
        <v>43641.208333333328</v>
      </c>
      <c r="N146" t="b">
        <v>0</v>
      </c>
      <c r="O146" t="b">
        <v>0</v>
      </c>
      <c r="P146" t="s">
        <v>33</v>
      </c>
      <c r="Q146" s="5">
        <f t="shared" si="8"/>
        <v>129.1</v>
      </c>
      <c r="R146" s="4">
        <f t="shared" si="11"/>
        <v>86.066666666666663</v>
      </c>
      <c r="S146" s="7" t="s">
        <v>2037</v>
      </c>
      <c r="T146" t="s">
        <v>2038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11">
        <f t="shared" si="9"/>
        <v>41889.208333333336</v>
      </c>
      <c r="M147" s="11">
        <f t="shared" si="10"/>
        <v>41894.208333333336</v>
      </c>
      <c r="N147" t="b">
        <v>0</v>
      </c>
      <c r="O147" t="b">
        <v>0</v>
      </c>
      <c r="P147" t="s">
        <v>65</v>
      </c>
      <c r="Q147" s="5">
        <f t="shared" si="8"/>
        <v>236.512</v>
      </c>
      <c r="R147" s="4">
        <f t="shared" si="11"/>
        <v>76.989583333333329</v>
      </c>
      <c r="S147" s="7" t="s">
        <v>2035</v>
      </c>
      <c r="T147" t="s">
        <v>2044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11">
        <f t="shared" si="9"/>
        <v>40855.25</v>
      </c>
      <c r="M148" s="11">
        <f t="shared" si="10"/>
        <v>40875.25</v>
      </c>
      <c r="N148" t="b">
        <v>0</v>
      </c>
      <c r="O148" t="b">
        <v>0</v>
      </c>
      <c r="P148" t="s">
        <v>33</v>
      </c>
      <c r="Q148" s="5">
        <f t="shared" si="8"/>
        <v>17.25</v>
      </c>
      <c r="R148" s="4">
        <f t="shared" si="11"/>
        <v>29.764705882352942</v>
      </c>
      <c r="S148" s="7" t="s">
        <v>2037</v>
      </c>
      <c r="T148" t="s">
        <v>2038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11">
        <f t="shared" si="9"/>
        <v>42534.208333333328</v>
      </c>
      <c r="M149" s="11">
        <f t="shared" si="10"/>
        <v>42540.208333333328</v>
      </c>
      <c r="N149" t="b">
        <v>0</v>
      </c>
      <c r="O149" t="b">
        <v>1</v>
      </c>
      <c r="P149" t="s">
        <v>33</v>
      </c>
      <c r="Q149" s="5">
        <f t="shared" si="8"/>
        <v>112.49397590361446</v>
      </c>
      <c r="R149" s="4">
        <f t="shared" si="11"/>
        <v>46.91959798994975</v>
      </c>
      <c r="S149" s="7" t="s">
        <v>2037</v>
      </c>
      <c r="T149" t="s">
        <v>2038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11">
        <f t="shared" si="9"/>
        <v>42941.208333333328</v>
      </c>
      <c r="M150" s="11">
        <f t="shared" si="10"/>
        <v>42950.208333333328</v>
      </c>
      <c r="N150" t="b">
        <v>0</v>
      </c>
      <c r="O150" t="b">
        <v>0</v>
      </c>
      <c r="P150" t="s">
        <v>65</v>
      </c>
      <c r="Q150" s="5">
        <f t="shared" si="8"/>
        <v>121.02150537634408</v>
      </c>
      <c r="R150" s="4">
        <f t="shared" si="11"/>
        <v>105.18691588785046</v>
      </c>
      <c r="S150" s="7" t="s">
        <v>2035</v>
      </c>
      <c r="T150" t="s">
        <v>2044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11">
        <f t="shared" si="9"/>
        <v>41275.25</v>
      </c>
      <c r="M151" s="11">
        <f t="shared" si="10"/>
        <v>41327.25</v>
      </c>
      <c r="N151" t="b">
        <v>0</v>
      </c>
      <c r="O151" t="b">
        <v>0</v>
      </c>
      <c r="P151" t="s">
        <v>60</v>
      </c>
      <c r="Q151" s="5">
        <f t="shared" si="8"/>
        <v>219.87096774193549</v>
      </c>
      <c r="R151" s="4">
        <f t="shared" si="11"/>
        <v>69.907692307692301</v>
      </c>
      <c r="S151" s="7" t="s">
        <v>2033</v>
      </c>
      <c r="T151" t="s">
        <v>2043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11">
        <f t="shared" si="9"/>
        <v>43450.25</v>
      </c>
      <c r="M152" s="11">
        <f t="shared" si="10"/>
        <v>43451.25</v>
      </c>
      <c r="N152" t="b">
        <v>0</v>
      </c>
      <c r="O152" t="b">
        <v>0</v>
      </c>
      <c r="P152" t="s">
        <v>23</v>
      </c>
      <c r="Q152" s="5">
        <f t="shared" si="8"/>
        <v>1</v>
      </c>
      <c r="R152" s="4">
        <f t="shared" si="11"/>
        <v>1</v>
      </c>
      <c r="S152" s="7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11">
        <f t="shared" si="9"/>
        <v>41799.208333333336</v>
      </c>
      <c r="M153" s="11">
        <f t="shared" si="10"/>
        <v>41850.208333333336</v>
      </c>
      <c r="N153" t="b">
        <v>0</v>
      </c>
      <c r="O153" t="b">
        <v>0</v>
      </c>
      <c r="P153" t="s">
        <v>50</v>
      </c>
      <c r="Q153" s="5">
        <f t="shared" si="8"/>
        <v>64.166909620991248</v>
      </c>
      <c r="R153" s="4">
        <f t="shared" si="11"/>
        <v>60.011588275391958</v>
      </c>
      <c r="S153" s="7" t="s">
        <v>2033</v>
      </c>
      <c r="T153" t="s">
        <v>2041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11">
        <f t="shared" si="9"/>
        <v>42783.25</v>
      </c>
      <c r="M154" s="11">
        <f t="shared" si="10"/>
        <v>42790.25</v>
      </c>
      <c r="N154" t="b">
        <v>0</v>
      </c>
      <c r="O154" t="b">
        <v>0</v>
      </c>
      <c r="P154" t="s">
        <v>60</v>
      </c>
      <c r="Q154" s="5">
        <f t="shared" si="8"/>
        <v>423.06746987951806</v>
      </c>
      <c r="R154" s="4">
        <f t="shared" si="11"/>
        <v>52.006220379146917</v>
      </c>
      <c r="S154" s="7" t="s">
        <v>2033</v>
      </c>
      <c r="T154" t="s">
        <v>2043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11">
        <f t="shared" si="9"/>
        <v>41201.208333333336</v>
      </c>
      <c r="M155" s="11">
        <f t="shared" si="10"/>
        <v>41207.208333333336</v>
      </c>
      <c r="N155" t="b">
        <v>0</v>
      </c>
      <c r="O155" t="b">
        <v>0</v>
      </c>
      <c r="P155" t="s">
        <v>33</v>
      </c>
      <c r="Q155" s="5">
        <f t="shared" si="8"/>
        <v>92.984160506863773</v>
      </c>
      <c r="R155" s="4">
        <f t="shared" si="11"/>
        <v>31.000176025347649</v>
      </c>
      <c r="S155" s="7" t="s">
        <v>2037</v>
      </c>
      <c r="T155" t="s">
        <v>2038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11">
        <f t="shared" si="9"/>
        <v>42502.208333333328</v>
      </c>
      <c r="M156" s="11">
        <f t="shared" si="10"/>
        <v>42525.208333333328</v>
      </c>
      <c r="N156" t="b">
        <v>0</v>
      </c>
      <c r="O156" t="b">
        <v>1</v>
      </c>
      <c r="P156" t="s">
        <v>60</v>
      </c>
      <c r="Q156" s="5">
        <f t="shared" si="8"/>
        <v>58.756567425569173</v>
      </c>
      <c r="R156" s="4">
        <f t="shared" si="11"/>
        <v>95.042492917847028</v>
      </c>
      <c r="S156" s="7" t="s">
        <v>2033</v>
      </c>
      <c r="T156" t="s">
        <v>2043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11">
        <f t="shared" si="9"/>
        <v>40262.208333333336</v>
      </c>
      <c r="M157" s="11">
        <f t="shared" si="10"/>
        <v>40277.208333333336</v>
      </c>
      <c r="N157" t="b">
        <v>0</v>
      </c>
      <c r="O157" t="b">
        <v>0</v>
      </c>
      <c r="P157" t="s">
        <v>33</v>
      </c>
      <c r="Q157" s="5">
        <f t="shared" si="8"/>
        <v>65.022222222222226</v>
      </c>
      <c r="R157" s="4">
        <f t="shared" si="11"/>
        <v>75.968174204355108</v>
      </c>
      <c r="S157" s="7" t="s">
        <v>2037</v>
      </c>
      <c r="T157" t="s">
        <v>2038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11">
        <f t="shared" si="9"/>
        <v>43743.208333333328</v>
      </c>
      <c r="M158" s="11">
        <f t="shared" si="10"/>
        <v>43767.208333333328</v>
      </c>
      <c r="N158" t="b">
        <v>0</v>
      </c>
      <c r="O158" t="b">
        <v>0</v>
      </c>
      <c r="P158" t="s">
        <v>23</v>
      </c>
      <c r="Q158" s="5">
        <f t="shared" si="8"/>
        <v>73.939560439560438</v>
      </c>
      <c r="R158" s="4">
        <f t="shared" si="11"/>
        <v>71.013192612137203</v>
      </c>
      <c r="S158" s="7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11">
        <f t="shared" si="9"/>
        <v>41638.25</v>
      </c>
      <c r="M159" s="11">
        <f t="shared" si="10"/>
        <v>41650.25</v>
      </c>
      <c r="N159" t="b">
        <v>0</v>
      </c>
      <c r="O159" t="b">
        <v>0</v>
      </c>
      <c r="P159" t="s">
        <v>122</v>
      </c>
      <c r="Q159" s="5">
        <f t="shared" si="8"/>
        <v>52.666666666666664</v>
      </c>
      <c r="R159" s="4">
        <f t="shared" si="11"/>
        <v>73.733333333333334</v>
      </c>
      <c r="S159" s="7" t="s">
        <v>2052</v>
      </c>
      <c r="T159" t="s">
        <v>2053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11">
        <f t="shared" si="9"/>
        <v>42346.25</v>
      </c>
      <c r="M160" s="11">
        <f t="shared" si="10"/>
        <v>42347.25</v>
      </c>
      <c r="N160" t="b">
        <v>0</v>
      </c>
      <c r="O160" t="b">
        <v>0</v>
      </c>
      <c r="P160" t="s">
        <v>23</v>
      </c>
      <c r="Q160" s="5">
        <f t="shared" si="8"/>
        <v>220.95238095238096</v>
      </c>
      <c r="R160" s="4">
        <f t="shared" si="11"/>
        <v>113.17073170731707</v>
      </c>
      <c r="S160" s="7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11">
        <f t="shared" si="9"/>
        <v>43551.208333333328</v>
      </c>
      <c r="M161" s="11">
        <f t="shared" si="10"/>
        <v>43569.208333333328</v>
      </c>
      <c r="N161" t="b">
        <v>0</v>
      </c>
      <c r="O161" t="b">
        <v>1</v>
      </c>
      <c r="P161" t="s">
        <v>33</v>
      </c>
      <c r="Q161" s="5">
        <f t="shared" si="8"/>
        <v>100.01150627615063</v>
      </c>
      <c r="R161" s="4">
        <f t="shared" si="11"/>
        <v>105.00933552992861</v>
      </c>
      <c r="S161" s="7" t="s">
        <v>2037</v>
      </c>
      <c r="T161" t="s">
        <v>2038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11">
        <f t="shared" si="9"/>
        <v>43582.208333333328</v>
      </c>
      <c r="M162" s="11">
        <f t="shared" si="10"/>
        <v>43598.208333333328</v>
      </c>
      <c r="N162" t="b">
        <v>0</v>
      </c>
      <c r="O162" t="b">
        <v>0</v>
      </c>
      <c r="P162" t="s">
        <v>65</v>
      </c>
      <c r="Q162" s="5">
        <f t="shared" si="8"/>
        <v>162.3125</v>
      </c>
      <c r="R162" s="4">
        <f t="shared" si="11"/>
        <v>79.176829268292678</v>
      </c>
      <c r="S162" s="7" t="s">
        <v>2035</v>
      </c>
      <c r="T162" t="s">
        <v>2044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11">
        <f t="shared" si="9"/>
        <v>42270.208333333328</v>
      </c>
      <c r="M163" s="11">
        <f t="shared" si="10"/>
        <v>42276.208333333328</v>
      </c>
      <c r="N163" t="b">
        <v>0</v>
      </c>
      <c r="O163" t="b">
        <v>1</v>
      </c>
      <c r="P163" t="s">
        <v>28</v>
      </c>
      <c r="Q163" s="5">
        <f t="shared" si="8"/>
        <v>78.181818181818187</v>
      </c>
      <c r="R163" s="4">
        <f t="shared" si="11"/>
        <v>57.333333333333336</v>
      </c>
      <c r="S163" s="7" t="s">
        <v>2035</v>
      </c>
      <c r="T163" t="s">
        <v>2036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11">
        <f t="shared" si="9"/>
        <v>43442.25</v>
      </c>
      <c r="M164" s="11">
        <f t="shared" si="10"/>
        <v>43472.25</v>
      </c>
      <c r="N164" t="b">
        <v>0</v>
      </c>
      <c r="O164" t="b">
        <v>0</v>
      </c>
      <c r="P164" t="s">
        <v>23</v>
      </c>
      <c r="Q164" s="5">
        <f t="shared" si="8"/>
        <v>149.73770491803279</v>
      </c>
      <c r="R164" s="4">
        <f t="shared" si="11"/>
        <v>58.178343949044589</v>
      </c>
      <c r="S164" s="7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11">
        <f t="shared" si="9"/>
        <v>43028.208333333328</v>
      </c>
      <c r="M165" s="11">
        <f t="shared" si="10"/>
        <v>43077.25</v>
      </c>
      <c r="N165" t="b">
        <v>0</v>
      </c>
      <c r="O165" t="b">
        <v>1</v>
      </c>
      <c r="P165" t="s">
        <v>122</v>
      </c>
      <c r="Q165" s="5">
        <f t="shared" si="8"/>
        <v>253.25714285714284</v>
      </c>
      <c r="R165" s="4">
        <f t="shared" si="11"/>
        <v>36.032520325203251</v>
      </c>
      <c r="S165" s="7" t="s">
        <v>2052</v>
      </c>
      <c r="T165" t="s">
        <v>2053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11">
        <f t="shared" si="9"/>
        <v>43016.208333333328</v>
      </c>
      <c r="M166" s="11">
        <f t="shared" si="10"/>
        <v>43017.208333333328</v>
      </c>
      <c r="N166" t="b">
        <v>0</v>
      </c>
      <c r="O166" t="b">
        <v>0</v>
      </c>
      <c r="P166" t="s">
        <v>33</v>
      </c>
      <c r="Q166" s="5">
        <f t="shared" si="8"/>
        <v>100.16943521594683</v>
      </c>
      <c r="R166" s="4">
        <f t="shared" si="11"/>
        <v>107.99068767908309</v>
      </c>
      <c r="S166" s="7" t="s">
        <v>2037</v>
      </c>
      <c r="T166" t="s">
        <v>2038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11">
        <f t="shared" si="9"/>
        <v>42948.208333333328</v>
      </c>
      <c r="M167" s="11">
        <f t="shared" si="10"/>
        <v>42980.208333333328</v>
      </c>
      <c r="N167" t="b">
        <v>0</v>
      </c>
      <c r="O167" t="b">
        <v>0</v>
      </c>
      <c r="P167" t="s">
        <v>28</v>
      </c>
      <c r="Q167" s="5">
        <f t="shared" si="8"/>
        <v>121.99004424778761</v>
      </c>
      <c r="R167" s="4">
        <f t="shared" si="11"/>
        <v>44.005985634477256</v>
      </c>
      <c r="S167" s="7" t="s">
        <v>2035</v>
      </c>
      <c r="T167" t="s">
        <v>2036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11">
        <f t="shared" si="9"/>
        <v>40534.25</v>
      </c>
      <c r="M168" s="11">
        <f t="shared" si="10"/>
        <v>40538.25</v>
      </c>
      <c r="N168" t="b">
        <v>0</v>
      </c>
      <c r="O168" t="b">
        <v>0</v>
      </c>
      <c r="P168" t="s">
        <v>122</v>
      </c>
      <c r="Q168" s="5">
        <f t="shared" si="8"/>
        <v>137.13265306122449</v>
      </c>
      <c r="R168" s="4">
        <f t="shared" si="11"/>
        <v>55.077868852459019</v>
      </c>
      <c r="S168" s="7" t="s">
        <v>2052</v>
      </c>
      <c r="T168" t="s">
        <v>2053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11">
        <f t="shared" si="9"/>
        <v>41435.208333333336</v>
      </c>
      <c r="M169" s="11">
        <f t="shared" si="10"/>
        <v>41445.208333333336</v>
      </c>
      <c r="N169" t="b">
        <v>0</v>
      </c>
      <c r="O169" t="b">
        <v>0</v>
      </c>
      <c r="P169" t="s">
        <v>33</v>
      </c>
      <c r="Q169" s="5">
        <f t="shared" si="8"/>
        <v>415.53846153846149</v>
      </c>
      <c r="R169" s="4">
        <f t="shared" si="11"/>
        <v>74</v>
      </c>
      <c r="S169" s="7" t="s">
        <v>2037</v>
      </c>
      <c r="T169" t="s">
        <v>2038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11">
        <f t="shared" si="9"/>
        <v>43518.25</v>
      </c>
      <c r="M170" s="11">
        <f t="shared" si="10"/>
        <v>43541.208333333328</v>
      </c>
      <c r="N170" t="b">
        <v>0</v>
      </c>
      <c r="O170" t="b">
        <v>1</v>
      </c>
      <c r="P170" t="s">
        <v>60</v>
      </c>
      <c r="Q170" s="5">
        <f t="shared" si="8"/>
        <v>31.30913348946136</v>
      </c>
      <c r="R170" s="4">
        <f t="shared" si="11"/>
        <v>41.996858638743454</v>
      </c>
      <c r="S170" s="7" t="s">
        <v>2033</v>
      </c>
      <c r="T170" t="s">
        <v>2043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11">
        <f t="shared" si="9"/>
        <v>41077.208333333336</v>
      </c>
      <c r="M171" s="11">
        <f t="shared" si="10"/>
        <v>41105.208333333336</v>
      </c>
      <c r="N171" t="b">
        <v>0</v>
      </c>
      <c r="O171" t="b">
        <v>1</v>
      </c>
      <c r="P171" t="s">
        <v>100</v>
      </c>
      <c r="Q171" s="5">
        <f t="shared" si="8"/>
        <v>424.08154506437768</v>
      </c>
      <c r="R171" s="4">
        <f t="shared" si="11"/>
        <v>77.988161010260455</v>
      </c>
      <c r="S171" s="7" t="s">
        <v>2039</v>
      </c>
      <c r="T171" t="s">
        <v>2050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11">
        <f t="shared" si="9"/>
        <v>42950.208333333328</v>
      </c>
      <c r="M172" s="11">
        <f t="shared" si="10"/>
        <v>42957.208333333328</v>
      </c>
      <c r="N172" t="b">
        <v>0</v>
      </c>
      <c r="O172" t="b">
        <v>0</v>
      </c>
      <c r="P172" t="s">
        <v>60</v>
      </c>
      <c r="Q172" s="5">
        <f t="shared" si="8"/>
        <v>2.93886230728336</v>
      </c>
      <c r="R172" s="4">
        <f t="shared" si="11"/>
        <v>82.507462686567166</v>
      </c>
      <c r="S172" s="7" t="s">
        <v>2033</v>
      </c>
      <c r="T172" t="s">
        <v>2043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11">
        <f t="shared" si="9"/>
        <v>41718.208333333336</v>
      </c>
      <c r="M173" s="11">
        <f t="shared" si="10"/>
        <v>41740.208333333336</v>
      </c>
      <c r="N173" t="b">
        <v>0</v>
      </c>
      <c r="O173" t="b">
        <v>0</v>
      </c>
      <c r="P173" t="s">
        <v>206</v>
      </c>
      <c r="Q173" s="5">
        <f t="shared" si="8"/>
        <v>10.63265306122449</v>
      </c>
      <c r="R173" s="4">
        <f t="shared" si="11"/>
        <v>104.2</v>
      </c>
      <c r="S173" s="7" t="s">
        <v>2045</v>
      </c>
      <c r="T173" t="s">
        <v>2057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11">
        <f t="shared" si="9"/>
        <v>41839.208333333336</v>
      </c>
      <c r="M174" s="11">
        <f t="shared" si="10"/>
        <v>41854.208333333336</v>
      </c>
      <c r="N174" t="b">
        <v>0</v>
      </c>
      <c r="O174" t="b">
        <v>1</v>
      </c>
      <c r="P174" t="s">
        <v>42</v>
      </c>
      <c r="Q174" s="5">
        <f t="shared" si="8"/>
        <v>82.875</v>
      </c>
      <c r="R174" s="4">
        <f t="shared" si="11"/>
        <v>25.5</v>
      </c>
      <c r="S174" s="7" t="s">
        <v>2039</v>
      </c>
      <c r="T174" t="s">
        <v>2040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11">
        <f t="shared" si="9"/>
        <v>41412.208333333336</v>
      </c>
      <c r="M175" s="11">
        <f t="shared" si="10"/>
        <v>41418.208333333336</v>
      </c>
      <c r="N175" t="b">
        <v>0</v>
      </c>
      <c r="O175" t="b">
        <v>0</v>
      </c>
      <c r="P175" t="s">
        <v>33</v>
      </c>
      <c r="Q175" s="5">
        <f t="shared" si="8"/>
        <v>163.01447776628748</v>
      </c>
      <c r="R175" s="4">
        <f t="shared" si="11"/>
        <v>100.98334401024984</v>
      </c>
      <c r="S175" s="7" t="s">
        <v>2037</v>
      </c>
      <c r="T175" t="s">
        <v>2038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11">
        <f t="shared" si="9"/>
        <v>42282.208333333328</v>
      </c>
      <c r="M176" s="11">
        <f t="shared" si="10"/>
        <v>42283.208333333328</v>
      </c>
      <c r="N176" t="b">
        <v>0</v>
      </c>
      <c r="O176" t="b">
        <v>1</v>
      </c>
      <c r="P176" t="s">
        <v>65</v>
      </c>
      <c r="Q176" s="5">
        <f t="shared" si="8"/>
        <v>894.66666666666674</v>
      </c>
      <c r="R176" s="4">
        <f t="shared" si="11"/>
        <v>111.83333333333333</v>
      </c>
      <c r="S176" s="7" t="s">
        <v>2035</v>
      </c>
      <c r="T176" t="s">
        <v>2044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11">
        <f t="shared" si="9"/>
        <v>42613.208333333328</v>
      </c>
      <c r="M177" s="11">
        <f t="shared" si="10"/>
        <v>42632.208333333328</v>
      </c>
      <c r="N177" t="b">
        <v>0</v>
      </c>
      <c r="O177" t="b">
        <v>0</v>
      </c>
      <c r="P177" t="s">
        <v>33</v>
      </c>
      <c r="Q177" s="5">
        <f t="shared" si="8"/>
        <v>26.191501103752756</v>
      </c>
      <c r="R177" s="4">
        <f t="shared" si="11"/>
        <v>41.999115044247787</v>
      </c>
      <c r="S177" s="7" t="s">
        <v>2037</v>
      </c>
      <c r="T177" t="s">
        <v>2038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11">
        <f t="shared" si="9"/>
        <v>42616.208333333328</v>
      </c>
      <c r="M178" s="11">
        <f t="shared" si="10"/>
        <v>42625.208333333328</v>
      </c>
      <c r="N178" t="b">
        <v>0</v>
      </c>
      <c r="O178" t="b">
        <v>0</v>
      </c>
      <c r="P178" t="s">
        <v>33</v>
      </c>
      <c r="Q178" s="5">
        <f t="shared" si="8"/>
        <v>74.834782608695647</v>
      </c>
      <c r="R178" s="4">
        <f t="shared" si="11"/>
        <v>110.05115089514067</v>
      </c>
      <c r="S178" s="7" t="s">
        <v>2037</v>
      </c>
      <c r="T178" t="s">
        <v>2038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11">
        <f t="shared" si="9"/>
        <v>40497.25</v>
      </c>
      <c r="M179" s="11">
        <f t="shared" si="10"/>
        <v>40522.25</v>
      </c>
      <c r="N179" t="b">
        <v>0</v>
      </c>
      <c r="O179" t="b">
        <v>0</v>
      </c>
      <c r="P179" t="s">
        <v>33</v>
      </c>
      <c r="Q179" s="5">
        <f t="shared" si="8"/>
        <v>416.47680412371136</v>
      </c>
      <c r="R179" s="4">
        <f t="shared" si="11"/>
        <v>58.997079225994888</v>
      </c>
      <c r="S179" s="7" t="s">
        <v>2037</v>
      </c>
      <c r="T179" t="s">
        <v>2038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11">
        <f t="shared" si="9"/>
        <v>42999.208333333328</v>
      </c>
      <c r="M180" s="11">
        <f t="shared" si="10"/>
        <v>43008.208333333328</v>
      </c>
      <c r="N180" t="b">
        <v>0</v>
      </c>
      <c r="O180" t="b">
        <v>0</v>
      </c>
      <c r="P180" t="s">
        <v>17</v>
      </c>
      <c r="Q180" s="5">
        <f t="shared" si="8"/>
        <v>96.208333333333329</v>
      </c>
      <c r="R180" s="4">
        <f t="shared" si="11"/>
        <v>32.985714285714288</v>
      </c>
      <c r="S180" s="7" t="s">
        <v>2031</v>
      </c>
      <c r="T180" t="s">
        <v>2032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1">
        <f t="shared" si="9"/>
        <v>41350.208333333336</v>
      </c>
      <c r="M181" s="11">
        <f t="shared" si="10"/>
        <v>41351.208333333336</v>
      </c>
      <c r="N181" t="b">
        <v>0</v>
      </c>
      <c r="O181" t="b">
        <v>1</v>
      </c>
      <c r="P181" t="s">
        <v>33</v>
      </c>
      <c r="Q181" s="5">
        <f t="shared" si="8"/>
        <v>357.71910112359546</v>
      </c>
      <c r="R181" s="4">
        <f t="shared" si="11"/>
        <v>45.005654509471306</v>
      </c>
      <c r="S181" s="7" t="s">
        <v>2037</v>
      </c>
      <c r="T181" t="s">
        <v>2038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11">
        <f t="shared" si="9"/>
        <v>40259.208333333336</v>
      </c>
      <c r="M182" s="11">
        <f t="shared" si="10"/>
        <v>40264.208333333336</v>
      </c>
      <c r="N182" t="b">
        <v>0</v>
      </c>
      <c r="O182" t="b">
        <v>0</v>
      </c>
      <c r="P182" t="s">
        <v>65</v>
      </c>
      <c r="Q182" s="5">
        <f t="shared" si="8"/>
        <v>308.45714285714286</v>
      </c>
      <c r="R182" s="4">
        <f t="shared" si="11"/>
        <v>81.98196487897485</v>
      </c>
      <c r="S182" s="7" t="s">
        <v>2035</v>
      </c>
      <c r="T182" t="s">
        <v>2044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11">
        <f t="shared" si="9"/>
        <v>43012.208333333328</v>
      </c>
      <c r="M183" s="11">
        <f t="shared" si="10"/>
        <v>43030.208333333328</v>
      </c>
      <c r="N183" t="b">
        <v>0</v>
      </c>
      <c r="O183" t="b">
        <v>0</v>
      </c>
      <c r="P183" t="s">
        <v>28</v>
      </c>
      <c r="Q183" s="5">
        <f t="shared" si="8"/>
        <v>61.802325581395344</v>
      </c>
      <c r="R183" s="4">
        <f t="shared" si="11"/>
        <v>39.080882352941174</v>
      </c>
      <c r="S183" s="7" t="s">
        <v>2035</v>
      </c>
      <c r="T183" t="s">
        <v>2036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11">
        <f t="shared" si="9"/>
        <v>43631.208333333328</v>
      </c>
      <c r="M184" s="11">
        <f t="shared" si="10"/>
        <v>43647.208333333328</v>
      </c>
      <c r="N184" t="b">
        <v>0</v>
      </c>
      <c r="O184" t="b">
        <v>0</v>
      </c>
      <c r="P184" t="s">
        <v>33</v>
      </c>
      <c r="Q184" s="5">
        <f t="shared" si="8"/>
        <v>722.32472324723244</v>
      </c>
      <c r="R184" s="4">
        <f t="shared" si="11"/>
        <v>58.996383363471971</v>
      </c>
      <c r="S184" s="7" t="s">
        <v>2037</v>
      </c>
      <c r="T184" t="s">
        <v>2038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1">
        <f t="shared" si="9"/>
        <v>40430.208333333336</v>
      </c>
      <c r="M185" s="11">
        <f t="shared" si="10"/>
        <v>40443.208333333336</v>
      </c>
      <c r="N185" t="b">
        <v>0</v>
      </c>
      <c r="O185" t="b">
        <v>0</v>
      </c>
      <c r="P185" t="s">
        <v>23</v>
      </c>
      <c r="Q185" s="5">
        <f t="shared" si="8"/>
        <v>69.117647058823522</v>
      </c>
      <c r="R185" s="4">
        <f t="shared" si="11"/>
        <v>40.988372093023258</v>
      </c>
      <c r="S185" s="7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11">
        <f t="shared" si="9"/>
        <v>43588.208333333328</v>
      </c>
      <c r="M186" s="11">
        <f t="shared" si="10"/>
        <v>43589.208333333328</v>
      </c>
      <c r="N186" t="b">
        <v>0</v>
      </c>
      <c r="O186" t="b">
        <v>0</v>
      </c>
      <c r="P186" t="s">
        <v>33</v>
      </c>
      <c r="Q186" s="5">
        <f t="shared" si="8"/>
        <v>293.05555555555554</v>
      </c>
      <c r="R186" s="4">
        <f t="shared" si="11"/>
        <v>31.029411764705884</v>
      </c>
      <c r="S186" s="7" t="s">
        <v>2037</v>
      </c>
      <c r="T186" t="s">
        <v>2038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11">
        <f t="shared" si="9"/>
        <v>43233.208333333328</v>
      </c>
      <c r="M187" s="11">
        <f t="shared" si="10"/>
        <v>43244.208333333328</v>
      </c>
      <c r="N187" t="b">
        <v>0</v>
      </c>
      <c r="O187" t="b">
        <v>0</v>
      </c>
      <c r="P187" t="s">
        <v>269</v>
      </c>
      <c r="Q187" s="5">
        <f t="shared" si="8"/>
        <v>71.8</v>
      </c>
      <c r="R187" s="4">
        <f t="shared" si="11"/>
        <v>37.789473684210527</v>
      </c>
      <c r="S187" s="7" t="s">
        <v>2039</v>
      </c>
      <c r="T187" t="s">
        <v>2058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11">
        <f t="shared" si="9"/>
        <v>41782.208333333336</v>
      </c>
      <c r="M188" s="11">
        <f t="shared" si="10"/>
        <v>41797.208333333336</v>
      </c>
      <c r="N188" t="b">
        <v>0</v>
      </c>
      <c r="O188" t="b">
        <v>0</v>
      </c>
      <c r="P188" t="s">
        <v>33</v>
      </c>
      <c r="Q188" s="5">
        <f t="shared" si="8"/>
        <v>31.934684684684683</v>
      </c>
      <c r="R188" s="4">
        <f t="shared" si="11"/>
        <v>32.006772009029348</v>
      </c>
      <c r="S188" s="7" t="s">
        <v>2037</v>
      </c>
      <c r="T188" t="s">
        <v>2038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1">
        <f t="shared" si="9"/>
        <v>41328.25</v>
      </c>
      <c r="M189" s="11">
        <f t="shared" si="10"/>
        <v>41356.208333333336</v>
      </c>
      <c r="N189" t="b">
        <v>0</v>
      </c>
      <c r="O189" t="b">
        <v>1</v>
      </c>
      <c r="P189" t="s">
        <v>100</v>
      </c>
      <c r="Q189" s="5">
        <f t="shared" si="8"/>
        <v>229.87375415282392</v>
      </c>
      <c r="R189" s="4">
        <f t="shared" si="11"/>
        <v>95.966712898751737</v>
      </c>
      <c r="S189" s="7" t="s">
        <v>2039</v>
      </c>
      <c r="T189" t="s">
        <v>2050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11">
        <f t="shared" si="9"/>
        <v>41975.25</v>
      </c>
      <c r="M190" s="11">
        <f t="shared" si="10"/>
        <v>41976.25</v>
      </c>
      <c r="N190" t="b">
        <v>0</v>
      </c>
      <c r="O190" t="b">
        <v>0</v>
      </c>
      <c r="P190" t="s">
        <v>33</v>
      </c>
      <c r="Q190" s="5">
        <f t="shared" si="8"/>
        <v>32.012195121951223</v>
      </c>
      <c r="R190" s="4">
        <f t="shared" si="11"/>
        <v>75</v>
      </c>
      <c r="S190" s="7" t="s">
        <v>2037</v>
      </c>
      <c r="T190" t="s">
        <v>2038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11">
        <f t="shared" si="9"/>
        <v>42433.25</v>
      </c>
      <c r="M191" s="11">
        <f t="shared" si="10"/>
        <v>42433.25</v>
      </c>
      <c r="N191" t="b">
        <v>0</v>
      </c>
      <c r="O191" t="b">
        <v>0</v>
      </c>
      <c r="P191" t="s">
        <v>33</v>
      </c>
      <c r="Q191" s="5">
        <f t="shared" si="8"/>
        <v>23.525352848928385</v>
      </c>
      <c r="R191" s="4">
        <f t="shared" si="11"/>
        <v>102.0498866213152</v>
      </c>
      <c r="S191" s="7" t="s">
        <v>2037</v>
      </c>
      <c r="T191" t="s">
        <v>2038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11">
        <f t="shared" si="9"/>
        <v>41429.208333333336</v>
      </c>
      <c r="M192" s="11">
        <f t="shared" si="10"/>
        <v>41430.208333333336</v>
      </c>
      <c r="N192" t="b">
        <v>0</v>
      </c>
      <c r="O192" t="b">
        <v>1</v>
      </c>
      <c r="P192" t="s">
        <v>33</v>
      </c>
      <c r="Q192" s="5">
        <f t="shared" si="8"/>
        <v>68.594594594594597</v>
      </c>
      <c r="R192" s="4">
        <f t="shared" si="11"/>
        <v>105.75</v>
      </c>
      <c r="S192" s="7" t="s">
        <v>2037</v>
      </c>
      <c r="T192" t="s">
        <v>2038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11">
        <f t="shared" si="9"/>
        <v>43536.208333333328</v>
      </c>
      <c r="M193" s="11">
        <f t="shared" si="10"/>
        <v>43539.208333333328</v>
      </c>
      <c r="N193" t="b">
        <v>0</v>
      </c>
      <c r="O193" t="b">
        <v>0</v>
      </c>
      <c r="P193" t="s">
        <v>33</v>
      </c>
      <c r="Q193" s="5">
        <f t="shared" si="8"/>
        <v>37.952380952380956</v>
      </c>
      <c r="R193" s="4">
        <f t="shared" si="11"/>
        <v>37.069767441860463</v>
      </c>
      <c r="S193" s="7" t="s">
        <v>2037</v>
      </c>
      <c r="T193" t="s">
        <v>2038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11">
        <f t="shared" si="9"/>
        <v>41817.208333333336</v>
      </c>
      <c r="M194" s="11">
        <f t="shared" si="10"/>
        <v>41821.208333333336</v>
      </c>
      <c r="N194" t="b">
        <v>0</v>
      </c>
      <c r="O194" t="b">
        <v>0</v>
      </c>
      <c r="P194" t="s">
        <v>23</v>
      </c>
      <c r="Q194" s="5">
        <f t="shared" ref="Q194:Q257" si="12">E194/D194*100</f>
        <v>19.992957746478872</v>
      </c>
      <c r="R194" s="4">
        <f t="shared" si="11"/>
        <v>35.049382716049379</v>
      </c>
      <c r="S194" s="7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11">
        <f t="shared" ref="L195:L258" si="13">(((J195/60)/60)/24)+DATE(1970,1,1)</f>
        <v>43198.208333333328</v>
      </c>
      <c r="M195" s="11">
        <f t="shared" ref="M195:M258" si="14">(((K195/60)/60)/24)+DATE(1970,1,1)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si="12"/>
        <v>45.636363636363633</v>
      </c>
      <c r="R195" s="4">
        <f t="shared" ref="R195:R258" si="15">(E195/G195)</f>
        <v>46.338461538461537</v>
      </c>
      <c r="S195" s="7" t="s">
        <v>2033</v>
      </c>
      <c r="T195" t="s">
        <v>2043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11">
        <f t="shared" si="13"/>
        <v>42261.208333333328</v>
      </c>
      <c r="M196" s="11">
        <f t="shared" si="14"/>
        <v>42277.208333333328</v>
      </c>
      <c r="N196" t="b">
        <v>0</v>
      </c>
      <c r="O196" t="b">
        <v>0</v>
      </c>
      <c r="P196" t="s">
        <v>148</v>
      </c>
      <c r="Q196" s="5">
        <f t="shared" si="12"/>
        <v>122.7605633802817</v>
      </c>
      <c r="R196" s="4">
        <f t="shared" si="15"/>
        <v>69.174603174603178</v>
      </c>
      <c r="S196" s="7" t="s">
        <v>2033</v>
      </c>
      <c r="T196" t="s">
        <v>2055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11">
        <f t="shared" si="13"/>
        <v>43310.208333333328</v>
      </c>
      <c r="M197" s="11">
        <f t="shared" si="14"/>
        <v>43317.208333333328</v>
      </c>
      <c r="N197" t="b">
        <v>0</v>
      </c>
      <c r="O197" t="b">
        <v>0</v>
      </c>
      <c r="P197" t="s">
        <v>50</v>
      </c>
      <c r="Q197" s="5">
        <f t="shared" si="12"/>
        <v>361.75316455696202</v>
      </c>
      <c r="R197" s="4">
        <f t="shared" si="15"/>
        <v>109.07824427480917</v>
      </c>
      <c r="S197" s="7" t="s">
        <v>2033</v>
      </c>
      <c r="T197" t="s">
        <v>2041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11">
        <f t="shared" si="13"/>
        <v>42616.208333333328</v>
      </c>
      <c r="M198" s="11">
        <f t="shared" si="14"/>
        <v>42635.208333333328</v>
      </c>
      <c r="N198" t="b">
        <v>0</v>
      </c>
      <c r="O198" t="b">
        <v>0</v>
      </c>
      <c r="P198" t="s">
        <v>65</v>
      </c>
      <c r="Q198" s="5">
        <f t="shared" si="12"/>
        <v>63.146341463414636</v>
      </c>
      <c r="R198" s="4">
        <f t="shared" si="15"/>
        <v>51.78</v>
      </c>
      <c r="S198" s="7" t="s">
        <v>2035</v>
      </c>
      <c r="T198" t="s">
        <v>2044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11">
        <f t="shared" si="13"/>
        <v>42909.208333333328</v>
      </c>
      <c r="M199" s="11">
        <f t="shared" si="14"/>
        <v>42923.208333333328</v>
      </c>
      <c r="N199" t="b">
        <v>0</v>
      </c>
      <c r="O199" t="b">
        <v>0</v>
      </c>
      <c r="P199" t="s">
        <v>53</v>
      </c>
      <c r="Q199" s="5">
        <f t="shared" si="12"/>
        <v>298.20475319926874</v>
      </c>
      <c r="R199" s="4">
        <f t="shared" si="15"/>
        <v>82.010055304172951</v>
      </c>
      <c r="S199" s="7" t="s">
        <v>2039</v>
      </c>
      <c r="T199" t="s">
        <v>2042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11">
        <f t="shared" si="13"/>
        <v>40396.208333333336</v>
      </c>
      <c r="M200" s="11">
        <f t="shared" si="14"/>
        <v>40425.208333333336</v>
      </c>
      <c r="N200" t="b">
        <v>0</v>
      </c>
      <c r="O200" t="b">
        <v>0</v>
      </c>
      <c r="P200" t="s">
        <v>50</v>
      </c>
      <c r="Q200" s="5">
        <f t="shared" si="12"/>
        <v>9.5585443037974684</v>
      </c>
      <c r="R200" s="4">
        <f t="shared" si="15"/>
        <v>35.958333333333336</v>
      </c>
      <c r="S200" s="7" t="s">
        <v>2033</v>
      </c>
      <c r="T200" t="s">
        <v>2041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11">
        <f t="shared" si="13"/>
        <v>42192.208333333328</v>
      </c>
      <c r="M201" s="11">
        <f t="shared" si="14"/>
        <v>42196.208333333328</v>
      </c>
      <c r="N201" t="b">
        <v>0</v>
      </c>
      <c r="O201" t="b">
        <v>0</v>
      </c>
      <c r="P201" t="s">
        <v>23</v>
      </c>
      <c r="Q201" s="5">
        <f t="shared" si="12"/>
        <v>53.777777777777779</v>
      </c>
      <c r="R201" s="4">
        <f t="shared" si="15"/>
        <v>74.461538461538467</v>
      </c>
      <c r="S201" s="7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1">
        <f t="shared" si="13"/>
        <v>40262.208333333336</v>
      </c>
      <c r="M202" s="11">
        <f t="shared" si="14"/>
        <v>40273.208333333336</v>
      </c>
      <c r="N202" t="b">
        <v>0</v>
      </c>
      <c r="O202" t="b">
        <v>0</v>
      </c>
      <c r="P202" t="s">
        <v>33</v>
      </c>
      <c r="Q202" s="5">
        <f t="shared" si="12"/>
        <v>2</v>
      </c>
      <c r="R202" s="4">
        <f t="shared" si="15"/>
        <v>2</v>
      </c>
      <c r="S202" s="7" t="s">
        <v>2037</v>
      </c>
      <c r="T202" t="s">
        <v>2038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11">
        <f t="shared" si="13"/>
        <v>41845.208333333336</v>
      </c>
      <c r="M203" s="11">
        <f t="shared" si="14"/>
        <v>41863.208333333336</v>
      </c>
      <c r="N203" t="b">
        <v>0</v>
      </c>
      <c r="O203" t="b">
        <v>0</v>
      </c>
      <c r="P203" t="s">
        <v>28</v>
      </c>
      <c r="Q203" s="5">
        <f t="shared" si="12"/>
        <v>681.19047619047615</v>
      </c>
      <c r="R203" s="4">
        <f t="shared" si="15"/>
        <v>91.114649681528661</v>
      </c>
      <c r="S203" s="7" t="s">
        <v>2035</v>
      </c>
      <c r="T203" t="s">
        <v>2036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11">
        <f t="shared" si="13"/>
        <v>40818.208333333336</v>
      </c>
      <c r="M204" s="11">
        <f t="shared" si="14"/>
        <v>40822.208333333336</v>
      </c>
      <c r="N204" t="b">
        <v>0</v>
      </c>
      <c r="O204" t="b">
        <v>0</v>
      </c>
      <c r="P204" t="s">
        <v>17</v>
      </c>
      <c r="Q204" s="5">
        <f t="shared" si="12"/>
        <v>78.831325301204828</v>
      </c>
      <c r="R204" s="4">
        <f t="shared" si="15"/>
        <v>79.792682926829272</v>
      </c>
      <c r="S204" s="7" t="s">
        <v>2031</v>
      </c>
      <c r="T204" t="s">
        <v>2032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11">
        <f t="shared" si="13"/>
        <v>42752.25</v>
      </c>
      <c r="M205" s="11">
        <f t="shared" si="14"/>
        <v>42754.25</v>
      </c>
      <c r="N205" t="b">
        <v>0</v>
      </c>
      <c r="O205" t="b">
        <v>0</v>
      </c>
      <c r="P205" t="s">
        <v>33</v>
      </c>
      <c r="Q205" s="5">
        <f t="shared" si="12"/>
        <v>134.40792216817235</v>
      </c>
      <c r="R205" s="4">
        <f t="shared" si="15"/>
        <v>42.999777678968428</v>
      </c>
      <c r="S205" s="7" t="s">
        <v>2037</v>
      </c>
      <c r="T205" t="s">
        <v>2038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11">
        <f t="shared" si="13"/>
        <v>40636.208333333336</v>
      </c>
      <c r="M206" s="11">
        <f t="shared" si="14"/>
        <v>40646.208333333336</v>
      </c>
      <c r="N206" t="b">
        <v>0</v>
      </c>
      <c r="O206" t="b">
        <v>0</v>
      </c>
      <c r="P206" t="s">
        <v>159</v>
      </c>
      <c r="Q206" s="5">
        <f t="shared" si="12"/>
        <v>3.3719999999999999</v>
      </c>
      <c r="R206" s="4">
        <f t="shared" si="15"/>
        <v>63.225000000000001</v>
      </c>
      <c r="S206" s="7" t="s">
        <v>2033</v>
      </c>
      <c r="T206" t="s">
        <v>2056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11">
        <f t="shared" si="13"/>
        <v>43390.208333333328</v>
      </c>
      <c r="M207" s="11">
        <f t="shared" si="14"/>
        <v>43402.208333333328</v>
      </c>
      <c r="N207" t="b">
        <v>1</v>
      </c>
      <c r="O207" t="b">
        <v>0</v>
      </c>
      <c r="P207" t="s">
        <v>33</v>
      </c>
      <c r="Q207" s="5">
        <f t="shared" si="12"/>
        <v>431.84615384615387</v>
      </c>
      <c r="R207" s="4">
        <f t="shared" si="15"/>
        <v>70.174999999999997</v>
      </c>
      <c r="S207" s="7" t="s">
        <v>2037</v>
      </c>
      <c r="T207" t="s">
        <v>2038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11">
        <f t="shared" si="13"/>
        <v>40236.25</v>
      </c>
      <c r="M208" s="11">
        <f t="shared" si="14"/>
        <v>40245.25</v>
      </c>
      <c r="N208" t="b">
        <v>0</v>
      </c>
      <c r="O208" t="b">
        <v>0</v>
      </c>
      <c r="P208" t="s">
        <v>119</v>
      </c>
      <c r="Q208" s="5">
        <f t="shared" si="12"/>
        <v>38.844444444444441</v>
      </c>
      <c r="R208" s="4">
        <f t="shared" si="15"/>
        <v>61.333333333333336</v>
      </c>
      <c r="S208" s="7" t="s">
        <v>2045</v>
      </c>
      <c r="T208" t="s">
        <v>2051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11">
        <f t="shared" si="13"/>
        <v>43340.208333333328</v>
      </c>
      <c r="M209" s="11">
        <f t="shared" si="14"/>
        <v>43360.208333333328</v>
      </c>
      <c r="N209" t="b">
        <v>0</v>
      </c>
      <c r="O209" t="b">
        <v>1</v>
      </c>
      <c r="P209" t="s">
        <v>23</v>
      </c>
      <c r="Q209" s="5">
        <f t="shared" si="12"/>
        <v>425.7</v>
      </c>
      <c r="R209" s="4">
        <f t="shared" si="15"/>
        <v>99</v>
      </c>
      <c r="S209" s="7" t="s">
        <v>2033</v>
      </c>
      <c r="T209" t="s">
        <v>2034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11">
        <f t="shared" si="13"/>
        <v>43048.25</v>
      </c>
      <c r="M210" s="11">
        <f t="shared" si="14"/>
        <v>43072.25</v>
      </c>
      <c r="N210" t="b">
        <v>0</v>
      </c>
      <c r="O210" t="b">
        <v>0</v>
      </c>
      <c r="P210" t="s">
        <v>42</v>
      </c>
      <c r="Q210" s="5">
        <f t="shared" si="12"/>
        <v>101.12239715591672</v>
      </c>
      <c r="R210" s="4">
        <f t="shared" si="15"/>
        <v>96.984900146127615</v>
      </c>
      <c r="S210" s="7" t="s">
        <v>2039</v>
      </c>
      <c r="T210" t="s">
        <v>2040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11">
        <f t="shared" si="13"/>
        <v>42496.208333333328</v>
      </c>
      <c r="M211" s="11">
        <f t="shared" si="14"/>
        <v>42503.208333333328</v>
      </c>
      <c r="N211" t="b">
        <v>0</v>
      </c>
      <c r="O211" t="b">
        <v>0</v>
      </c>
      <c r="P211" t="s">
        <v>42</v>
      </c>
      <c r="Q211" s="5">
        <f t="shared" si="12"/>
        <v>21.188688946015425</v>
      </c>
      <c r="R211" s="4">
        <f t="shared" si="15"/>
        <v>51.004950495049506</v>
      </c>
      <c r="S211" s="7" t="s">
        <v>2039</v>
      </c>
      <c r="T211" t="s">
        <v>2040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11">
        <f t="shared" si="13"/>
        <v>42797.25</v>
      </c>
      <c r="M212" s="11">
        <f t="shared" si="14"/>
        <v>42824.208333333328</v>
      </c>
      <c r="N212" t="b">
        <v>0</v>
      </c>
      <c r="O212" t="b">
        <v>0</v>
      </c>
      <c r="P212" t="s">
        <v>474</v>
      </c>
      <c r="Q212" s="5">
        <f t="shared" si="12"/>
        <v>67.425531914893625</v>
      </c>
      <c r="R212" s="4">
        <f t="shared" si="15"/>
        <v>28.044247787610619</v>
      </c>
      <c r="S212" s="7" t="s">
        <v>2039</v>
      </c>
      <c r="T212" t="s">
        <v>2061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11">
        <f t="shared" si="13"/>
        <v>41513.208333333336</v>
      </c>
      <c r="M213" s="11">
        <f t="shared" si="14"/>
        <v>41537.208333333336</v>
      </c>
      <c r="N213" t="b">
        <v>0</v>
      </c>
      <c r="O213" t="b">
        <v>0</v>
      </c>
      <c r="P213" t="s">
        <v>33</v>
      </c>
      <c r="Q213" s="5">
        <f t="shared" si="12"/>
        <v>94.923371647509583</v>
      </c>
      <c r="R213" s="4">
        <f t="shared" si="15"/>
        <v>60.984615384615381</v>
      </c>
      <c r="S213" s="7" t="s">
        <v>2037</v>
      </c>
      <c r="T213" t="s">
        <v>2038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11">
        <f t="shared" si="13"/>
        <v>43814.25</v>
      </c>
      <c r="M214" s="11">
        <f t="shared" si="14"/>
        <v>43860.25</v>
      </c>
      <c r="N214" t="b">
        <v>0</v>
      </c>
      <c r="O214" t="b">
        <v>0</v>
      </c>
      <c r="P214" t="s">
        <v>33</v>
      </c>
      <c r="Q214" s="5">
        <f t="shared" si="12"/>
        <v>151.85185185185185</v>
      </c>
      <c r="R214" s="4">
        <f t="shared" si="15"/>
        <v>73.214285714285708</v>
      </c>
      <c r="S214" s="7" t="s">
        <v>2037</v>
      </c>
      <c r="T214" t="s">
        <v>2038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11">
        <f t="shared" si="13"/>
        <v>40488.208333333336</v>
      </c>
      <c r="M215" s="11">
        <f t="shared" si="14"/>
        <v>40496.25</v>
      </c>
      <c r="N215" t="b">
        <v>0</v>
      </c>
      <c r="O215" t="b">
        <v>1</v>
      </c>
      <c r="P215" t="s">
        <v>60</v>
      </c>
      <c r="Q215" s="5">
        <f t="shared" si="12"/>
        <v>195.16382252559728</v>
      </c>
      <c r="R215" s="4">
        <f t="shared" si="15"/>
        <v>39.997435299603637</v>
      </c>
      <c r="S215" s="7" t="s">
        <v>2033</v>
      </c>
      <c r="T215" t="s">
        <v>2043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11">
        <f t="shared" si="13"/>
        <v>40409.208333333336</v>
      </c>
      <c r="M216" s="11">
        <f t="shared" si="14"/>
        <v>40415.208333333336</v>
      </c>
      <c r="N216" t="b">
        <v>0</v>
      </c>
      <c r="O216" t="b">
        <v>0</v>
      </c>
      <c r="P216" t="s">
        <v>23</v>
      </c>
      <c r="Q216" s="5">
        <f t="shared" si="12"/>
        <v>1023.1428571428571</v>
      </c>
      <c r="R216" s="4">
        <f t="shared" si="15"/>
        <v>86.812121212121212</v>
      </c>
      <c r="S216" s="7" t="s">
        <v>2033</v>
      </c>
      <c r="T216" t="s">
        <v>2034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11">
        <f t="shared" si="13"/>
        <v>43509.25</v>
      </c>
      <c r="M217" s="11">
        <f t="shared" si="14"/>
        <v>43511.25</v>
      </c>
      <c r="N217" t="b">
        <v>0</v>
      </c>
      <c r="O217" t="b">
        <v>0</v>
      </c>
      <c r="P217" t="s">
        <v>33</v>
      </c>
      <c r="Q217" s="5">
        <f t="shared" si="12"/>
        <v>3.841836734693878</v>
      </c>
      <c r="R217" s="4">
        <f t="shared" si="15"/>
        <v>42.125874125874127</v>
      </c>
      <c r="S217" s="7" t="s">
        <v>2037</v>
      </c>
      <c r="T217" t="s">
        <v>2038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11">
        <f t="shared" si="13"/>
        <v>40869.25</v>
      </c>
      <c r="M218" s="11">
        <f t="shared" si="14"/>
        <v>40871.25</v>
      </c>
      <c r="N218" t="b">
        <v>0</v>
      </c>
      <c r="O218" t="b">
        <v>0</v>
      </c>
      <c r="P218" t="s">
        <v>33</v>
      </c>
      <c r="Q218" s="5">
        <f t="shared" si="12"/>
        <v>155.07066557107643</v>
      </c>
      <c r="R218" s="4">
        <f t="shared" si="15"/>
        <v>103.97851239669421</v>
      </c>
      <c r="S218" s="7" t="s">
        <v>2037</v>
      </c>
      <c r="T218" t="s">
        <v>2038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11">
        <f t="shared" si="13"/>
        <v>43583.208333333328</v>
      </c>
      <c r="M219" s="11">
        <f t="shared" si="14"/>
        <v>43592.208333333328</v>
      </c>
      <c r="N219" t="b">
        <v>0</v>
      </c>
      <c r="O219" t="b">
        <v>0</v>
      </c>
      <c r="P219" t="s">
        <v>474</v>
      </c>
      <c r="Q219" s="5">
        <f t="shared" si="12"/>
        <v>44.753477588871718</v>
      </c>
      <c r="R219" s="4">
        <f t="shared" si="15"/>
        <v>62.003211991434689</v>
      </c>
      <c r="S219" s="7" t="s">
        <v>2039</v>
      </c>
      <c r="T219" t="s">
        <v>2061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11">
        <f t="shared" si="13"/>
        <v>40858.25</v>
      </c>
      <c r="M220" s="11">
        <f t="shared" si="14"/>
        <v>40892.25</v>
      </c>
      <c r="N220" t="b">
        <v>0</v>
      </c>
      <c r="O220" t="b">
        <v>1</v>
      </c>
      <c r="P220" t="s">
        <v>100</v>
      </c>
      <c r="Q220" s="5">
        <f t="shared" si="12"/>
        <v>215.94736842105263</v>
      </c>
      <c r="R220" s="4">
        <f t="shared" si="15"/>
        <v>31.005037783375315</v>
      </c>
      <c r="S220" s="7" t="s">
        <v>2039</v>
      </c>
      <c r="T220" t="s">
        <v>2050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11">
        <f t="shared" si="13"/>
        <v>41137.208333333336</v>
      </c>
      <c r="M221" s="11">
        <f t="shared" si="14"/>
        <v>41149.208333333336</v>
      </c>
      <c r="N221" t="b">
        <v>0</v>
      </c>
      <c r="O221" t="b">
        <v>0</v>
      </c>
      <c r="P221" t="s">
        <v>71</v>
      </c>
      <c r="Q221" s="5">
        <f t="shared" si="12"/>
        <v>332.12709832134288</v>
      </c>
      <c r="R221" s="4">
        <f t="shared" si="15"/>
        <v>89.991552956465242</v>
      </c>
      <c r="S221" s="7" t="s">
        <v>2039</v>
      </c>
      <c r="T221" t="s">
        <v>2047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11">
        <f t="shared" si="13"/>
        <v>40725.208333333336</v>
      </c>
      <c r="M222" s="11">
        <f t="shared" si="14"/>
        <v>40743.208333333336</v>
      </c>
      <c r="N222" t="b">
        <v>1</v>
      </c>
      <c r="O222" t="b">
        <v>0</v>
      </c>
      <c r="P222" t="s">
        <v>33</v>
      </c>
      <c r="Q222" s="5">
        <f t="shared" si="12"/>
        <v>8.4430379746835449</v>
      </c>
      <c r="R222" s="4">
        <f t="shared" si="15"/>
        <v>39.235294117647058</v>
      </c>
      <c r="S222" s="7" t="s">
        <v>2037</v>
      </c>
      <c r="T222" t="s">
        <v>2038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11">
        <f t="shared" si="13"/>
        <v>41081.208333333336</v>
      </c>
      <c r="M223" s="11">
        <f t="shared" si="14"/>
        <v>41083.208333333336</v>
      </c>
      <c r="N223" t="b">
        <v>1</v>
      </c>
      <c r="O223" t="b">
        <v>0</v>
      </c>
      <c r="P223" t="s">
        <v>17</v>
      </c>
      <c r="Q223" s="5">
        <f t="shared" si="12"/>
        <v>98.625514403292186</v>
      </c>
      <c r="R223" s="4">
        <f t="shared" si="15"/>
        <v>54.993116108306566</v>
      </c>
      <c r="S223" s="7" t="s">
        <v>2031</v>
      </c>
      <c r="T223" t="s">
        <v>2032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11">
        <f t="shared" si="13"/>
        <v>41914.208333333336</v>
      </c>
      <c r="M224" s="11">
        <f t="shared" si="14"/>
        <v>41915.208333333336</v>
      </c>
      <c r="N224" t="b">
        <v>0</v>
      </c>
      <c r="O224" t="b">
        <v>0</v>
      </c>
      <c r="P224" t="s">
        <v>122</v>
      </c>
      <c r="Q224" s="5">
        <f t="shared" si="12"/>
        <v>137.97916666666669</v>
      </c>
      <c r="R224" s="4">
        <f t="shared" si="15"/>
        <v>47.992753623188406</v>
      </c>
      <c r="S224" s="7" t="s">
        <v>2052</v>
      </c>
      <c r="T224" t="s">
        <v>2053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11">
        <f t="shared" si="13"/>
        <v>42445.208333333328</v>
      </c>
      <c r="M225" s="11">
        <f t="shared" si="14"/>
        <v>42459.208333333328</v>
      </c>
      <c r="N225" t="b">
        <v>0</v>
      </c>
      <c r="O225" t="b">
        <v>0</v>
      </c>
      <c r="P225" t="s">
        <v>33</v>
      </c>
      <c r="Q225" s="5">
        <f t="shared" si="12"/>
        <v>93.81099656357388</v>
      </c>
      <c r="R225" s="4">
        <f t="shared" si="15"/>
        <v>87.966702470461868</v>
      </c>
      <c r="S225" s="7" t="s">
        <v>2037</v>
      </c>
      <c r="T225" t="s">
        <v>2038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11">
        <f t="shared" si="13"/>
        <v>41906.208333333336</v>
      </c>
      <c r="M226" s="11">
        <f t="shared" si="14"/>
        <v>41951.25</v>
      </c>
      <c r="N226" t="b">
        <v>0</v>
      </c>
      <c r="O226" t="b">
        <v>0</v>
      </c>
      <c r="P226" t="s">
        <v>474</v>
      </c>
      <c r="Q226" s="5">
        <f t="shared" si="12"/>
        <v>403.63930885529157</v>
      </c>
      <c r="R226" s="4">
        <f t="shared" si="15"/>
        <v>51.999165275459099</v>
      </c>
      <c r="S226" s="7" t="s">
        <v>2039</v>
      </c>
      <c r="T226" t="s">
        <v>2061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11">
        <f t="shared" si="13"/>
        <v>41762.208333333336</v>
      </c>
      <c r="M227" s="11">
        <f t="shared" si="14"/>
        <v>41762.208333333336</v>
      </c>
      <c r="N227" t="b">
        <v>1</v>
      </c>
      <c r="O227" t="b">
        <v>0</v>
      </c>
      <c r="P227" t="s">
        <v>23</v>
      </c>
      <c r="Q227" s="5">
        <f t="shared" si="12"/>
        <v>260.1740412979351</v>
      </c>
      <c r="R227" s="4">
        <f t="shared" si="15"/>
        <v>29.999659863945578</v>
      </c>
      <c r="S227" s="7" t="s">
        <v>2033</v>
      </c>
      <c r="T227" t="s">
        <v>2034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11">
        <f t="shared" si="13"/>
        <v>40276.208333333336</v>
      </c>
      <c r="M228" s="11">
        <f t="shared" si="14"/>
        <v>40313.208333333336</v>
      </c>
      <c r="N228" t="b">
        <v>0</v>
      </c>
      <c r="O228" t="b">
        <v>0</v>
      </c>
      <c r="P228" t="s">
        <v>122</v>
      </c>
      <c r="Q228" s="5">
        <f t="shared" si="12"/>
        <v>366.63333333333333</v>
      </c>
      <c r="R228" s="4">
        <f t="shared" si="15"/>
        <v>98.205357142857139</v>
      </c>
      <c r="S228" s="7" t="s">
        <v>2052</v>
      </c>
      <c r="T228" t="s">
        <v>2053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11">
        <f t="shared" si="13"/>
        <v>42139.208333333328</v>
      </c>
      <c r="M229" s="11">
        <f t="shared" si="14"/>
        <v>42145.208333333328</v>
      </c>
      <c r="N229" t="b">
        <v>0</v>
      </c>
      <c r="O229" t="b">
        <v>0</v>
      </c>
      <c r="P229" t="s">
        <v>292</v>
      </c>
      <c r="Q229" s="5">
        <f t="shared" si="12"/>
        <v>168.72085385878489</v>
      </c>
      <c r="R229" s="4">
        <f t="shared" si="15"/>
        <v>108.96182396606575</v>
      </c>
      <c r="S229" s="7" t="s">
        <v>2048</v>
      </c>
      <c r="T229" t="s">
        <v>2059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11">
        <f t="shared" si="13"/>
        <v>42613.208333333328</v>
      </c>
      <c r="M230" s="11">
        <f t="shared" si="14"/>
        <v>42638.208333333328</v>
      </c>
      <c r="N230" t="b">
        <v>0</v>
      </c>
      <c r="O230" t="b">
        <v>0</v>
      </c>
      <c r="P230" t="s">
        <v>71</v>
      </c>
      <c r="Q230" s="5">
        <f t="shared" si="12"/>
        <v>119.90717911530093</v>
      </c>
      <c r="R230" s="4">
        <f t="shared" si="15"/>
        <v>66.998379254457049</v>
      </c>
      <c r="S230" s="7" t="s">
        <v>2039</v>
      </c>
      <c r="T230" t="s">
        <v>2047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11">
        <f t="shared" si="13"/>
        <v>42887.208333333328</v>
      </c>
      <c r="M231" s="11">
        <f t="shared" si="14"/>
        <v>42935.208333333328</v>
      </c>
      <c r="N231" t="b">
        <v>0</v>
      </c>
      <c r="O231" t="b">
        <v>1</v>
      </c>
      <c r="P231" t="s">
        <v>292</v>
      </c>
      <c r="Q231" s="5">
        <f t="shared" si="12"/>
        <v>193.68925233644859</v>
      </c>
      <c r="R231" s="4">
        <f t="shared" si="15"/>
        <v>64.99333594668758</v>
      </c>
      <c r="S231" s="7" t="s">
        <v>2048</v>
      </c>
      <c r="T231" t="s">
        <v>2059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11">
        <f t="shared" si="13"/>
        <v>43805.25</v>
      </c>
      <c r="M232" s="11">
        <f t="shared" si="14"/>
        <v>43805.25</v>
      </c>
      <c r="N232" t="b">
        <v>0</v>
      </c>
      <c r="O232" t="b">
        <v>0</v>
      </c>
      <c r="P232" t="s">
        <v>89</v>
      </c>
      <c r="Q232" s="5">
        <f t="shared" si="12"/>
        <v>420.16666666666669</v>
      </c>
      <c r="R232" s="4">
        <f t="shared" si="15"/>
        <v>99.841584158415841</v>
      </c>
      <c r="S232" s="7" t="s">
        <v>2048</v>
      </c>
      <c r="T232" t="s">
        <v>2049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11">
        <f t="shared" si="13"/>
        <v>41415.208333333336</v>
      </c>
      <c r="M233" s="11">
        <f t="shared" si="14"/>
        <v>41473.208333333336</v>
      </c>
      <c r="N233" t="b">
        <v>0</v>
      </c>
      <c r="O233" t="b">
        <v>0</v>
      </c>
      <c r="P233" t="s">
        <v>33</v>
      </c>
      <c r="Q233" s="5">
        <f t="shared" si="12"/>
        <v>76.708333333333329</v>
      </c>
      <c r="R233" s="4">
        <f t="shared" si="15"/>
        <v>82.432835820895519</v>
      </c>
      <c r="S233" s="7" t="s">
        <v>2037</v>
      </c>
      <c r="T233" t="s">
        <v>2038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11">
        <f t="shared" si="13"/>
        <v>42576.208333333328</v>
      </c>
      <c r="M234" s="11">
        <f t="shared" si="14"/>
        <v>42577.208333333328</v>
      </c>
      <c r="N234" t="b">
        <v>0</v>
      </c>
      <c r="O234" t="b">
        <v>0</v>
      </c>
      <c r="P234" t="s">
        <v>33</v>
      </c>
      <c r="Q234" s="5">
        <f t="shared" si="12"/>
        <v>171.26470588235293</v>
      </c>
      <c r="R234" s="4">
        <f t="shared" si="15"/>
        <v>63.293478260869563</v>
      </c>
      <c r="S234" s="7" t="s">
        <v>2037</v>
      </c>
      <c r="T234" t="s">
        <v>2038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11">
        <f t="shared" si="13"/>
        <v>40706.208333333336</v>
      </c>
      <c r="M235" s="11">
        <f t="shared" si="14"/>
        <v>40722.208333333336</v>
      </c>
      <c r="N235" t="b">
        <v>0</v>
      </c>
      <c r="O235" t="b">
        <v>0</v>
      </c>
      <c r="P235" t="s">
        <v>71</v>
      </c>
      <c r="Q235" s="5">
        <f t="shared" si="12"/>
        <v>157.89473684210526</v>
      </c>
      <c r="R235" s="4">
        <f t="shared" si="15"/>
        <v>96.774193548387103</v>
      </c>
      <c r="S235" s="7" t="s">
        <v>2039</v>
      </c>
      <c r="T235" t="s">
        <v>2047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11">
        <f t="shared" si="13"/>
        <v>42969.208333333328</v>
      </c>
      <c r="M236" s="11">
        <f t="shared" si="14"/>
        <v>42976.208333333328</v>
      </c>
      <c r="N236" t="b">
        <v>0</v>
      </c>
      <c r="O236" t="b">
        <v>1</v>
      </c>
      <c r="P236" t="s">
        <v>89</v>
      </c>
      <c r="Q236" s="5">
        <f t="shared" si="12"/>
        <v>109.08</v>
      </c>
      <c r="R236" s="4">
        <f t="shared" si="15"/>
        <v>54.906040268456373</v>
      </c>
      <c r="S236" s="7" t="s">
        <v>2048</v>
      </c>
      <c r="T236" t="s">
        <v>2049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11">
        <f t="shared" si="13"/>
        <v>42779.25</v>
      </c>
      <c r="M237" s="11">
        <f t="shared" si="14"/>
        <v>42784.25</v>
      </c>
      <c r="N237" t="b">
        <v>0</v>
      </c>
      <c r="O237" t="b">
        <v>0</v>
      </c>
      <c r="P237" t="s">
        <v>71</v>
      </c>
      <c r="Q237" s="5">
        <f t="shared" si="12"/>
        <v>41.732558139534881</v>
      </c>
      <c r="R237" s="4">
        <f t="shared" si="15"/>
        <v>39.010869565217391</v>
      </c>
      <c r="S237" s="7" t="s">
        <v>2039</v>
      </c>
      <c r="T237" t="s">
        <v>2047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11">
        <f t="shared" si="13"/>
        <v>43641.208333333328</v>
      </c>
      <c r="M238" s="11">
        <f t="shared" si="14"/>
        <v>43648.208333333328</v>
      </c>
      <c r="N238" t="b">
        <v>0</v>
      </c>
      <c r="O238" t="b">
        <v>1</v>
      </c>
      <c r="P238" t="s">
        <v>23</v>
      </c>
      <c r="Q238" s="5">
        <f t="shared" si="12"/>
        <v>10.944303797468354</v>
      </c>
      <c r="R238" s="4">
        <f t="shared" si="15"/>
        <v>75.84210526315789</v>
      </c>
      <c r="S238" s="7" t="s">
        <v>2033</v>
      </c>
      <c r="T238" t="s">
        <v>2034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11">
        <f t="shared" si="13"/>
        <v>41754.208333333336</v>
      </c>
      <c r="M239" s="11">
        <f t="shared" si="14"/>
        <v>41756.208333333336</v>
      </c>
      <c r="N239" t="b">
        <v>0</v>
      </c>
      <c r="O239" t="b">
        <v>0</v>
      </c>
      <c r="P239" t="s">
        <v>71</v>
      </c>
      <c r="Q239" s="5">
        <f t="shared" si="12"/>
        <v>159.3763440860215</v>
      </c>
      <c r="R239" s="4">
        <f t="shared" si="15"/>
        <v>45.051671732522799</v>
      </c>
      <c r="S239" s="7" t="s">
        <v>2039</v>
      </c>
      <c r="T239" t="s">
        <v>2047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11">
        <f t="shared" si="13"/>
        <v>43083.25</v>
      </c>
      <c r="M240" s="11">
        <f t="shared" si="14"/>
        <v>43108.25</v>
      </c>
      <c r="N240" t="b">
        <v>0</v>
      </c>
      <c r="O240" t="b">
        <v>1</v>
      </c>
      <c r="P240" t="s">
        <v>33</v>
      </c>
      <c r="Q240" s="5">
        <f t="shared" si="12"/>
        <v>422.41666666666669</v>
      </c>
      <c r="R240" s="4">
        <f t="shared" si="15"/>
        <v>104.51546391752578</v>
      </c>
      <c r="S240" s="7" t="s">
        <v>2037</v>
      </c>
      <c r="T240" t="s">
        <v>2038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11">
        <f t="shared" si="13"/>
        <v>42245.208333333328</v>
      </c>
      <c r="M241" s="11">
        <f t="shared" si="14"/>
        <v>42249.208333333328</v>
      </c>
      <c r="N241" t="b">
        <v>0</v>
      </c>
      <c r="O241" t="b">
        <v>0</v>
      </c>
      <c r="P241" t="s">
        <v>65</v>
      </c>
      <c r="Q241" s="5">
        <f t="shared" si="12"/>
        <v>97.71875</v>
      </c>
      <c r="R241" s="4">
        <f t="shared" si="15"/>
        <v>76.268292682926827</v>
      </c>
      <c r="S241" s="7" t="s">
        <v>2035</v>
      </c>
      <c r="T241" t="s">
        <v>2044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11">
        <f t="shared" si="13"/>
        <v>40396.208333333336</v>
      </c>
      <c r="M242" s="11">
        <f t="shared" si="14"/>
        <v>40397.208333333336</v>
      </c>
      <c r="N242" t="b">
        <v>0</v>
      </c>
      <c r="O242" t="b">
        <v>0</v>
      </c>
      <c r="P242" t="s">
        <v>33</v>
      </c>
      <c r="Q242" s="5">
        <f t="shared" si="12"/>
        <v>418.78911564625849</v>
      </c>
      <c r="R242" s="4">
        <f t="shared" si="15"/>
        <v>69.015695067264573</v>
      </c>
      <c r="S242" s="7" t="s">
        <v>2037</v>
      </c>
      <c r="T242" t="s">
        <v>2038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11">
        <f t="shared" si="13"/>
        <v>41742.208333333336</v>
      </c>
      <c r="M243" s="11">
        <f t="shared" si="14"/>
        <v>41752.208333333336</v>
      </c>
      <c r="N243" t="b">
        <v>0</v>
      </c>
      <c r="O243" t="b">
        <v>1</v>
      </c>
      <c r="P243" t="s">
        <v>68</v>
      </c>
      <c r="Q243" s="5">
        <f t="shared" si="12"/>
        <v>101.91632047477745</v>
      </c>
      <c r="R243" s="4">
        <f t="shared" si="15"/>
        <v>101.97684085510689</v>
      </c>
      <c r="S243" s="7" t="s">
        <v>2045</v>
      </c>
      <c r="T243" t="s">
        <v>2046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11">
        <f t="shared" si="13"/>
        <v>42865.208333333328</v>
      </c>
      <c r="M244" s="11">
        <f t="shared" si="14"/>
        <v>42875.208333333328</v>
      </c>
      <c r="N244" t="b">
        <v>0</v>
      </c>
      <c r="O244" t="b">
        <v>1</v>
      </c>
      <c r="P244" t="s">
        <v>23</v>
      </c>
      <c r="Q244" s="5">
        <f t="shared" si="12"/>
        <v>127.72619047619047</v>
      </c>
      <c r="R244" s="4">
        <f t="shared" si="15"/>
        <v>42.915999999999997</v>
      </c>
      <c r="S244" s="7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11">
        <f t="shared" si="13"/>
        <v>43163.25</v>
      </c>
      <c r="M245" s="11">
        <f t="shared" si="14"/>
        <v>43166.25</v>
      </c>
      <c r="N245" t="b">
        <v>0</v>
      </c>
      <c r="O245" t="b">
        <v>0</v>
      </c>
      <c r="P245" t="s">
        <v>33</v>
      </c>
      <c r="Q245" s="5">
        <f t="shared" si="12"/>
        <v>445.21739130434781</v>
      </c>
      <c r="R245" s="4">
        <f t="shared" si="15"/>
        <v>43.025210084033617</v>
      </c>
      <c r="S245" s="7" t="s">
        <v>2037</v>
      </c>
      <c r="T245" t="s">
        <v>2038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11">
        <f t="shared" si="13"/>
        <v>41834.208333333336</v>
      </c>
      <c r="M246" s="11">
        <f t="shared" si="14"/>
        <v>41886.208333333336</v>
      </c>
      <c r="N246" t="b">
        <v>0</v>
      </c>
      <c r="O246" t="b">
        <v>0</v>
      </c>
      <c r="P246" t="s">
        <v>33</v>
      </c>
      <c r="Q246" s="5">
        <f t="shared" si="12"/>
        <v>569.71428571428578</v>
      </c>
      <c r="R246" s="4">
        <f t="shared" si="15"/>
        <v>75.245283018867923</v>
      </c>
      <c r="S246" s="7" t="s">
        <v>2037</v>
      </c>
      <c r="T246" t="s">
        <v>2038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11">
        <f t="shared" si="13"/>
        <v>41736.208333333336</v>
      </c>
      <c r="M247" s="11">
        <f t="shared" si="14"/>
        <v>41737.208333333336</v>
      </c>
      <c r="N247" t="b">
        <v>0</v>
      </c>
      <c r="O247" t="b">
        <v>0</v>
      </c>
      <c r="P247" t="s">
        <v>33</v>
      </c>
      <c r="Q247" s="5">
        <f t="shared" si="12"/>
        <v>509.34482758620686</v>
      </c>
      <c r="R247" s="4">
        <f t="shared" si="15"/>
        <v>69.023364485981304</v>
      </c>
      <c r="S247" s="7" t="s">
        <v>2037</v>
      </c>
      <c r="T247" t="s">
        <v>2038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11">
        <f t="shared" si="13"/>
        <v>41491.208333333336</v>
      </c>
      <c r="M248" s="11">
        <f t="shared" si="14"/>
        <v>41495.208333333336</v>
      </c>
      <c r="N248" t="b">
        <v>0</v>
      </c>
      <c r="O248" t="b">
        <v>0</v>
      </c>
      <c r="P248" t="s">
        <v>28</v>
      </c>
      <c r="Q248" s="5">
        <f t="shared" si="12"/>
        <v>325.5333333333333</v>
      </c>
      <c r="R248" s="4">
        <f t="shared" si="15"/>
        <v>65.986486486486484</v>
      </c>
      <c r="S248" s="7" t="s">
        <v>2035</v>
      </c>
      <c r="T248" t="s">
        <v>2036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11">
        <f t="shared" si="13"/>
        <v>42726.25</v>
      </c>
      <c r="M249" s="11">
        <f t="shared" si="14"/>
        <v>42741.25</v>
      </c>
      <c r="N249" t="b">
        <v>0</v>
      </c>
      <c r="O249" t="b">
        <v>1</v>
      </c>
      <c r="P249" t="s">
        <v>119</v>
      </c>
      <c r="Q249" s="5">
        <f t="shared" si="12"/>
        <v>932.61616161616166</v>
      </c>
      <c r="R249" s="4">
        <f t="shared" si="15"/>
        <v>98.013800424628457</v>
      </c>
      <c r="S249" s="7" t="s">
        <v>2045</v>
      </c>
      <c r="T249" t="s">
        <v>2051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11">
        <f t="shared" si="13"/>
        <v>42004.25</v>
      </c>
      <c r="M250" s="11">
        <f t="shared" si="14"/>
        <v>42009.25</v>
      </c>
      <c r="N250" t="b">
        <v>0</v>
      </c>
      <c r="O250" t="b">
        <v>0</v>
      </c>
      <c r="P250" t="s">
        <v>292</v>
      </c>
      <c r="Q250" s="5">
        <f t="shared" si="12"/>
        <v>211.33870967741933</v>
      </c>
      <c r="R250" s="4">
        <f t="shared" si="15"/>
        <v>60.105504587155963</v>
      </c>
      <c r="S250" s="7" t="s">
        <v>2048</v>
      </c>
      <c r="T250" t="s">
        <v>2059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11">
        <f t="shared" si="13"/>
        <v>42006.25</v>
      </c>
      <c r="M251" s="11">
        <f t="shared" si="14"/>
        <v>42013.25</v>
      </c>
      <c r="N251" t="b">
        <v>0</v>
      </c>
      <c r="O251" t="b">
        <v>0</v>
      </c>
      <c r="P251" t="s">
        <v>206</v>
      </c>
      <c r="Q251" s="5">
        <f t="shared" si="12"/>
        <v>273.32520325203251</v>
      </c>
      <c r="R251" s="4">
        <f t="shared" si="15"/>
        <v>26.000773395204948</v>
      </c>
      <c r="S251" s="7" t="s">
        <v>2045</v>
      </c>
      <c r="T251" t="s">
        <v>2057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11">
        <f t="shared" si="13"/>
        <v>40203.25</v>
      </c>
      <c r="M252" s="11">
        <f t="shared" si="14"/>
        <v>40238.25</v>
      </c>
      <c r="N252" t="b">
        <v>0</v>
      </c>
      <c r="O252" t="b">
        <v>0</v>
      </c>
      <c r="P252" t="s">
        <v>23</v>
      </c>
      <c r="Q252" s="5">
        <f t="shared" si="12"/>
        <v>3</v>
      </c>
      <c r="R252" s="4">
        <f t="shared" si="15"/>
        <v>3</v>
      </c>
      <c r="S252" s="7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11">
        <f t="shared" si="13"/>
        <v>41252.25</v>
      </c>
      <c r="M253" s="11">
        <f t="shared" si="14"/>
        <v>41254.25</v>
      </c>
      <c r="N253" t="b">
        <v>0</v>
      </c>
      <c r="O253" t="b">
        <v>0</v>
      </c>
      <c r="P253" t="s">
        <v>33</v>
      </c>
      <c r="Q253" s="5">
        <f t="shared" si="12"/>
        <v>54.084507042253513</v>
      </c>
      <c r="R253" s="4">
        <f t="shared" si="15"/>
        <v>38.019801980198018</v>
      </c>
      <c r="S253" s="7" t="s">
        <v>2037</v>
      </c>
      <c r="T253" t="s">
        <v>2038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11">
        <f t="shared" si="13"/>
        <v>41572.208333333336</v>
      </c>
      <c r="M254" s="11">
        <f t="shared" si="14"/>
        <v>41577.208333333336</v>
      </c>
      <c r="N254" t="b">
        <v>0</v>
      </c>
      <c r="O254" t="b">
        <v>0</v>
      </c>
      <c r="P254" t="s">
        <v>33</v>
      </c>
      <c r="Q254" s="5">
        <f t="shared" si="12"/>
        <v>626.29999999999995</v>
      </c>
      <c r="R254" s="4">
        <f t="shared" si="15"/>
        <v>106.15254237288136</v>
      </c>
      <c r="S254" s="7" t="s">
        <v>2037</v>
      </c>
      <c r="T254" t="s">
        <v>2038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1">
        <f t="shared" si="13"/>
        <v>40641.208333333336</v>
      </c>
      <c r="M255" s="11">
        <f t="shared" si="14"/>
        <v>40653.208333333336</v>
      </c>
      <c r="N255" t="b">
        <v>0</v>
      </c>
      <c r="O255" t="b">
        <v>0</v>
      </c>
      <c r="P255" t="s">
        <v>53</v>
      </c>
      <c r="Q255" s="5">
        <f t="shared" si="12"/>
        <v>89.021399176954731</v>
      </c>
      <c r="R255" s="4">
        <f t="shared" si="15"/>
        <v>81.019475655430711</v>
      </c>
      <c r="S255" s="7" t="s">
        <v>2039</v>
      </c>
      <c r="T255" t="s">
        <v>2042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11">
        <f t="shared" si="13"/>
        <v>42787.25</v>
      </c>
      <c r="M256" s="11">
        <f t="shared" si="14"/>
        <v>42789.25</v>
      </c>
      <c r="N256" t="b">
        <v>0</v>
      </c>
      <c r="O256" t="b">
        <v>0</v>
      </c>
      <c r="P256" t="s">
        <v>68</v>
      </c>
      <c r="Q256" s="5">
        <f t="shared" si="12"/>
        <v>184.89130434782609</v>
      </c>
      <c r="R256" s="4">
        <f t="shared" si="15"/>
        <v>96.647727272727266</v>
      </c>
      <c r="S256" s="7" t="s">
        <v>2045</v>
      </c>
      <c r="T256" t="s">
        <v>2046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11">
        <f t="shared" si="13"/>
        <v>40590.25</v>
      </c>
      <c r="M257" s="11">
        <f t="shared" si="14"/>
        <v>40595.25</v>
      </c>
      <c r="N257" t="b">
        <v>0</v>
      </c>
      <c r="O257" t="b">
        <v>1</v>
      </c>
      <c r="P257" t="s">
        <v>23</v>
      </c>
      <c r="Q257" s="5">
        <f t="shared" si="12"/>
        <v>120.16770186335404</v>
      </c>
      <c r="R257" s="4">
        <f t="shared" si="15"/>
        <v>57.003535651149086</v>
      </c>
      <c r="S257" s="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11">
        <f t="shared" si="13"/>
        <v>42393.25</v>
      </c>
      <c r="M258" s="11">
        <f t="shared" si="14"/>
        <v>42430.25</v>
      </c>
      <c r="N258" t="b">
        <v>0</v>
      </c>
      <c r="O258" t="b">
        <v>0</v>
      </c>
      <c r="P258" t="s">
        <v>23</v>
      </c>
      <c r="Q258" s="5">
        <f t="shared" ref="Q258:Q321" si="16">E258/D258*100</f>
        <v>23.390243902439025</v>
      </c>
      <c r="R258" s="4">
        <f t="shared" si="15"/>
        <v>63.93333333333333</v>
      </c>
      <c r="S258" s="7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11">
        <f t="shared" ref="L259:L322" si="17">(((J259/60)/60)/24)+DATE(1970,1,1)</f>
        <v>41338.25</v>
      </c>
      <c r="M259" s="11">
        <f t="shared" ref="M259:M322" si="18">(((K259/60)/60)/24)+DATE(1970,1,1)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si="16"/>
        <v>146</v>
      </c>
      <c r="R259" s="4">
        <f t="shared" ref="R259:R322" si="19">(E259/G259)</f>
        <v>90.456521739130437</v>
      </c>
      <c r="S259" s="7" t="s">
        <v>2037</v>
      </c>
      <c r="T259" t="s">
        <v>2038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11">
        <f t="shared" si="17"/>
        <v>42712.25</v>
      </c>
      <c r="M260" s="11">
        <f t="shared" si="18"/>
        <v>42732.25</v>
      </c>
      <c r="N260" t="b">
        <v>0</v>
      </c>
      <c r="O260" t="b">
        <v>1</v>
      </c>
      <c r="P260" t="s">
        <v>33</v>
      </c>
      <c r="Q260" s="5">
        <f t="shared" si="16"/>
        <v>268.48</v>
      </c>
      <c r="R260" s="4">
        <f t="shared" si="19"/>
        <v>72.172043010752688</v>
      </c>
      <c r="S260" s="7" t="s">
        <v>2037</v>
      </c>
      <c r="T260" t="s">
        <v>2038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11">
        <f t="shared" si="17"/>
        <v>41251.25</v>
      </c>
      <c r="M261" s="11">
        <f t="shared" si="18"/>
        <v>41270.25</v>
      </c>
      <c r="N261" t="b">
        <v>1</v>
      </c>
      <c r="O261" t="b">
        <v>0</v>
      </c>
      <c r="P261" t="s">
        <v>122</v>
      </c>
      <c r="Q261" s="5">
        <f t="shared" si="16"/>
        <v>597.5</v>
      </c>
      <c r="R261" s="4">
        <f t="shared" si="19"/>
        <v>77.934782608695656</v>
      </c>
      <c r="S261" s="7" t="s">
        <v>2052</v>
      </c>
      <c r="T261" t="s">
        <v>2053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11">
        <f t="shared" si="17"/>
        <v>41180.208333333336</v>
      </c>
      <c r="M262" s="11">
        <f t="shared" si="18"/>
        <v>41192.208333333336</v>
      </c>
      <c r="N262" t="b">
        <v>0</v>
      </c>
      <c r="O262" t="b">
        <v>0</v>
      </c>
      <c r="P262" t="s">
        <v>23</v>
      </c>
      <c r="Q262" s="5">
        <f t="shared" si="16"/>
        <v>157.69841269841268</v>
      </c>
      <c r="R262" s="4">
        <f t="shared" si="19"/>
        <v>38.065134099616856</v>
      </c>
      <c r="S262" s="7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11">
        <f t="shared" si="17"/>
        <v>40415.208333333336</v>
      </c>
      <c r="M263" s="11">
        <f t="shared" si="18"/>
        <v>40419.208333333336</v>
      </c>
      <c r="N263" t="b">
        <v>0</v>
      </c>
      <c r="O263" t="b">
        <v>1</v>
      </c>
      <c r="P263" t="s">
        <v>23</v>
      </c>
      <c r="Q263" s="5">
        <f t="shared" si="16"/>
        <v>31.201660735468568</v>
      </c>
      <c r="R263" s="4">
        <f t="shared" si="19"/>
        <v>57.936123348017624</v>
      </c>
      <c r="S263" s="7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11">
        <f t="shared" si="17"/>
        <v>40638.208333333336</v>
      </c>
      <c r="M264" s="11">
        <f t="shared" si="18"/>
        <v>40664.208333333336</v>
      </c>
      <c r="N264" t="b">
        <v>0</v>
      </c>
      <c r="O264" t="b">
        <v>1</v>
      </c>
      <c r="P264" t="s">
        <v>60</v>
      </c>
      <c r="Q264" s="5">
        <f t="shared" si="16"/>
        <v>313.41176470588238</v>
      </c>
      <c r="R264" s="4">
        <f t="shared" si="19"/>
        <v>49.794392523364486</v>
      </c>
      <c r="S264" s="7" t="s">
        <v>2033</v>
      </c>
      <c r="T264" t="s">
        <v>2043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11">
        <f t="shared" si="17"/>
        <v>40187.25</v>
      </c>
      <c r="M265" s="11">
        <f t="shared" si="18"/>
        <v>40187.25</v>
      </c>
      <c r="N265" t="b">
        <v>0</v>
      </c>
      <c r="O265" t="b">
        <v>0</v>
      </c>
      <c r="P265" t="s">
        <v>122</v>
      </c>
      <c r="Q265" s="5">
        <f t="shared" si="16"/>
        <v>370.89655172413791</v>
      </c>
      <c r="R265" s="4">
        <f t="shared" si="19"/>
        <v>54.050251256281406</v>
      </c>
      <c r="S265" s="7" t="s">
        <v>2052</v>
      </c>
      <c r="T265" t="s">
        <v>2053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11">
        <f t="shared" si="17"/>
        <v>41317.25</v>
      </c>
      <c r="M266" s="11">
        <f t="shared" si="18"/>
        <v>41333.25</v>
      </c>
      <c r="N266" t="b">
        <v>0</v>
      </c>
      <c r="O266" t="b">
        <v>0</v>
      </c>
      <c r="P266" t="s">
        <v>33</v>
      </c>
      <c r="Q266" s="5">
        <f t="shared" si="16"/>
        <v>362.66447368421052</v>
      </c>
      <c r="R266" s="4">
        <f t="shared" si="19"/>
        <v>30.002721335268504</v>
      </c>
      <c r="S266" s="7" t="s">
        <v>2037</v>
      </c>
      <c r="T266" t="s">
        <v>2038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11">
        <f t="shared" si="17"/>
        <v>42372.25</v>
      </c>
      <c r="M267" s="11">
        <f t="shared" si="18"/>
        <v>42416.25</v>
      </c>
      <c r="N267" t="b">
        <v>0</v>
      </c>
      <c r="O267" t="b">
        <v>0</v>
      </c>
      <c r="P267" t="s">
        <v>33</v>
      </c>
      <c r="Q267" s="5">
        <f t="shared" si="16"/>
        <v>123.08163265306122</v>
      </c>
      <c r="R267" s="4">
        <f t="shared" si="19"/>
        <v>70.127906976744185</v>
      </c>
      <c r="S267" s="7" t="s">
        <v>2037</v>
      </c>
      <c r="T267" t="s">
        <v>2038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11">
        <f t="shared" si="17"/>
        <v>41950.25</v>
      </c>
      <c r="M268" s="11">
        <f t="shared" si="18"/>
        <v>41983.25</v>
      </c>
      <c r="N268" t="b">
        <v>0</v>
      </c>
      <c r="O268" t="b">
        <v>1</v>
      </c>
      <c r="P268" t="s">
        <v>159</v>
      </c>
      <c r="Q268" s="5">
        <f t="shared" si="16"/>
        <v>76.766756032171585</v>
      </c>
      <c r="R268" s="4">
        <f t="shared" si="19"/>
        <v>26.996228786926462</v>
      </c>
      <c r="S268" s="7" t="s">
        <v>2033</v>
      </c>
      <c r="T268" t="s">
        <v>2056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11">
        <f t="shared" si="17"/>
        <v>41206.208333333336</v>
      </c>
      <c r="M269" s="11">
        <f t="shared" si="18"/>
        <v>41222.25</v>
      </c>
      <c r="N269" t="b">
        <v>0</v>
      </c>
      <c r="O269" t="b">
        <v>0</v>
      </c>
      <c r="P269" t="s">
        <v>33</v>
      </c>
      <c r="Q269" s="5">
        <f t="shared" si="16"/>
        <v>233.62012987012989</v>
      </c>
      <c r="R269" s="4">
        <f t="shared" si="19"/>
        <v>51.990606936416185</v>
      </c>
      <c r="S269" s="7" t="s">
        <v>2037</v>
      </c>
      <c r="T269" t="s">
        <v>2038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11">
        <f t="shared" si="17"/>
        <v>41186.208333333336</v>
      </c>
      <c r="M270" s="11">
        <f t="shared" si="18"/>
        <v>41232.25</v>
      </c>
      <c r="N270" t="b">
        <v>0</v>
      </c>
      <c r="O270" t="b">
        <v>0</v>
      </c>
      <c r="P270" t="s">
        <v>42</v>
      </c>
      <c r="Q270" s="5">
        <f t="shared" si="16"/>
        <v>180.53333333333333</v>
      </c>
      <c r="R270" s="4">
        <f t="shared" si="19"/>
        <v>56.416666666666664</v>
      </c>
      <c r="S270" s="7" t="s">
        <v>2039</v>
      </c>
      <c r="T270" t="s">
        <v>2040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11">
        <f t="shared" si="17"/>
        <v>43496.25</v>
      </c>
      <c r="M271" s="11">
        <f t="shared" si="18"/>
        <v>43517.25</v>
      </c>
      <c r="N271" t="b">
        <v>0</v>
      </c>
      <c r="O271" t="b">
        <v>0</v>
      </c>
      <c r="P271" t="s">
        <v>269</v>
      </c>
      <c r="Q271" s="5">
        <f t="shared" si="16"/>
        <v>252.62857142857143</v>
      </c>
      <c r="R271" s="4">
        <f t="shared" si="19"/>
        <v>101.63218390804597</v>
      </c>
      <c r="S271" s="7" t="s">
        <v>2039</v>
      </c>
      <c r="T271" t="s">
        <v>2058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11">
        <f t="shared" si="17"/>
        <v>40514.25</v>
      </c>
      <c r="M272" s="11">
        <f t="shared" si="18"/>
        <v>40516.25</v>
      </c>
      <c r="N272" t="b">
        <v>0</v>
      </c>
      <c r="O272" t="b">
        <v>0</v>
      </c>
      <c r="P272" t="s">
        <v>89</v>
      </c>
      <c r="Q272" s="5">
        <f t="shared" si="16"/>
        <v>27.176538240368025</v>
      </c>
      <c r="R272" s="4">
        <f t="shared" si="19"/>
        <v>25.005291005291006</v>
      </c>
      <c r="S272" s="7" t="s">
        <v>2048</v>
      </c>
      <c r="T272" t="s">
        <v>2049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11">
        <f t="shared" si="17"/>
        <v>42345.25</v>
      </c>
      <c r="M273" s="11">
        <f t="shared" si="18"/>
        <v>42376.25</v>
      </c>
      <c r="N273" t="b">
        <v>0</v>
      </c>
      <c r="O273" t="b">
        <v>0</v>
      </c>
      <c r="P273" t="s">
        <v>122</v>
      </c>
      <c r="Q273" s="5">
        <f t="shared" si="16"/>
        <v>1.2706571242680547</v>
      </c>
      <c r="R273" s="4">
        <f t="shared" si="19"/>
        <v>32.016393442622949</v>
      </c>
      <c r="S273" s="7" t="s">
        <v>2052</v>
      </c>
      <c r="T273" t="s">
        <v>2053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11">
        <f t="shared" si="17"/>
        <v>43656.208333333328</v>
      </c>
      <c r="M274" s="11">
        <f t="shared" si="18"/>
        <v>43681.208333333328</v>
      </c>
      <c r="N274" t="b">
        <v>0</v>
      </c>
      <c r="O274" t="b">
        <v>1</v>
      </c>
      <c r="P274" t="s">
        <v>33</v>
      </c>
      <c r="Q274" s="5">
        <f t="shared" si="16"/>
        <v>304.0097847358121</v>
      </c>
      <c r="R274" s="4">
        <f t="shared" si="19"/>
        <v>82.021647307286173</v>
      </c>
      <c r="S274" s="7" t="s">
        <v>2037</v>
      </c>
      <c r="T274" t="s">
        <v>2038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1">
        <f t="shared" si="17"/>
        <v>42995.208333333328</v>
      </c>
      <c r="M275" s="11">
        <f t="shared" si="18"/>
        <v>42998.208333333328</v>
      </c>
      <c r="N275" t="b">
        <v>0</v>
      </c>
      <c r="O275" t="b">
        <v>0</v>
      </c>
      <c r="P275" t="s">
        <v>33</v>
      </c>
      <c r="Q275" s="5">
        <f t="shared" si="16"/>
        <v>137.23076923076923</v>
      </c>
      <c r="R275" s="4">
        <f t="shared" si="19"/>
        <v>37.957446808510639</v>
      </c>
      <c r="S275" s="7" t="s">
        <v>2037</v>
      </c>
      <c r="T275" t="s">
        <v>2038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11">
        <f t="shared" si="17"/>
        <v>43045.25</v>
      </c>
      <c r="M276" s="11">
        <f t="shared" si="18"/>
        <v>43050.25</v>
      </c>
      <c r="N276" t="b">
        <v>0</v>
      </c>
      <c r="O276" t="b">
        <v>0</v>
      </c>
      <c r="P276" t="s">
        <v>33</v>
      </c>
      <c r="Q276" s="5">
        <f t="shared" si="16"/>
        <v>32.208333333333336</v>
      </c>
      <c r="R276" s="4">
        <f t="shared" si="19"/>
        <v>51.533333333333331</v>
      </c>
      <c r="S276" s="7" t="s">
        <v>2037</v>
      </c>
      <c r="T276" t="s">
        <v>2038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11">
        <f t="shared" si="17"/>
        <v>43561.208333333328</v>
      </c>
      <c r="M277" s="11">
        <f t="shared" si="18"/>
        <v>43569.208333333328</v>
      </c>
      <c r="N277" t="b">
        <v>0</v>
      </c>
      <c r="O277" t="b">
        <v>0</v>
      </c>
      <c r="P277" t="s">
        <v>206</v>
      </c>
      <c r="Q277" s="5">
        <f t="shared" si="16"/>
        <v>241.51282051282053</v>
      </c>
      <c r="R277" s="4">
        <f t="shared" si="19"/>
        <v>81.198275862068968</v>
      </c>
      <c r="S277" s="7" t="s">
        <v>2045</v>
      </c>
      <c r="T277" t="s">
        <v>2057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11">
        <f t="shared" si="17"/>
        <v>41018.208333333336</v>
      </c>
      <c r="M278" s="11">
        <f t="shared" si="18"/>
        <v>41023.208333333336</v>
      </c>
      <c r="N278" t="b">
        <v>0</v>
      </c>
      <c r="O278" t="b">
        <v>1</v>
      </c>
      <c r="P278" t="s">
        <v>89</v>
      </c>
      <c r="Q278" s="5">
        <f t="shared" si="16"/>
        <v>96.8</v>
      </c>
      <c r="R278" s="4">
        <f t="shared" si="19"/>
        <v>40.030075187969928</v>
      </c>
      <c r="S278" s="7" t="s">
        <v>2048</v>
      </c>
      <c r="T278" t="s">
        <v>2049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11">
        <f t="shared" si="17"/>
        <v>40378.208333333336</v>
      </c>
      <c r="M279" s="11">
        <f t="shared" si="18"/>
        <v>40380.208333333336</v>
      </c>
      <c r="N279" t="b">
        <v>0</v>
      </c>
      <c r="O279" t="b">
        <v>0</v>
      </c>
      <c r="P279" t="s">
        <v>33</v>
      </c>
      <c r="Q279" s="5">
        <f t="shared" si="16"/>
        <v>1066.4285714285716</v>
      </c>
      <c r="R279" s="4">
        <f t="shared" si="19"/>
        <v>89.939759036144579</v>
      </c>
      <c r="S279" s="7" t="s">
        <v>2037</v>
      </c>
      <c r="T279" t="s">
        <v>2038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11">
        <f t="shared" si="17"/>
        <v>41239.25</v>
      </c>
      <c r="M280" s="11">
        <f t="shared" si="18"/>
        <v>41264.25</v>
      </c>
      <c r="N280" t="b">
        <v>0</v>
      </c>
      <c r="O280" t="b">
        <v>0</v>
      </c>
      <c r="P280" t="s">
        <v>28</v>
      </c>
      <c r="Q280" s="5">
        <f t="shared" si="16"/>
        <v>325.88888888888891</v>
      </c>
      <c r="R280" s="4">
        <f t="shared" si="19"/>
        <v>96.692307692307693</v>
      </c>
      <c r="S280" s="7" t="s">
        <v>2035</v>
      </c>
      <c r="T280" t="s">
        <v>2036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11">
        <f t="shared" si="17"/>
        <v>43346.208333333328</v>
      </c>
      <c r="M281" s="11">
        <f t="shared" si="18"/>
        <v>43349.208333333328</v>
      </c>
      <c r="N281" t="b">
        <v>0</v>
      </c>
      <c r="O281" t="b">
        <v>0</v>
      </c>
      <c r="P281" t="s">
        <v>33</v>
      </c>
      <c r="Q281" s="5">
        <f t="shared" si="16"/>
        <v>170.70000000000002</v>
      </c>
      <c r="R281" s="4">
        <f t="shared" si="19"/>
        <v>25.010989010989011</v>
      </c>
      <c r="S281" s="7" t="s">
        <v>2037</v>
      </c>
      <c r="T281" t="s">
        <v>2038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11">
        <f t="shared" si="17"/>
        <v>43060.25</v>
      </c>
      <c r="M282" s="11">
        <f t="shared" si="18"/>
        <v>43066.25</v>
      </c>
      <c r="N282" t="b">
        <v>0</v>
      </c>
      <c r="O282" t="b">
        <v>0</v>
      </c>
      <c r="P282" t="s">
        <v>71</v>
      </c>
      <c r="Q282" s="5">
        <f t="shared" si="16"/>
        <v>581.44000000000005</v>
      </c>
      <c r="R282" s="4">
        <f t="shared" si="19"/>
        <v>36.987277353689571</v>
      </c>
      <c r="S282" s="7" t="s">
        <v>2039</v>
      </c>
      <c r="T282" t="s">
        <v>2047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11">
        <f t="shared" si="17"/>
        <v>40979.25</v>
      </c>
      <c r="M283" s="11">
        <f t="shared" si="18"/>
        <v>41000.208333333336</v>
      </c>
      <c r="N283" t="b">
        <v>0</v>
      </c>
      <c r="O283" t="b">
        <v>1</v>
      </c>
      <c r="P283" t="s">
        <v>33</v>
      </c>
      <c r="Q283" s="5">
        <f t="shared" si="16"/>
        <v>91.520972644376897</v>
      </c>
      <c r="R283" s="4">
        <f t="shared" si="19"/>
        <v>73.012609117361791</v>
      </c>
      <c r="S283" s="7" t="s">
        <v>2037</v>
      </c>
      <c r="T283" t="s">
        <v>2038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11">
        <f t="shared" si="17"/>
        <v>42701.25</v>
      </c>
      <c r="M284" s="11">
        <f t="shared" si="18"/>
        <v>42707.25</v>
      </c>
      <c r="N284" t="b">
        <v>0</v>
      </c>
      <c r="O284" t="b">
        <v>1</v>
      </c>
      <c r="P284" t="s">
        <v>269</v>
      </c>
      <c r="Q284" s="5">
        <f t="shared" si="16"/>
        <v>108.04761904761904</v>
      </c>
      <c r="R284" s="4">
        <f t="shared" si="19"/>
        <v>68.240601503759393</v>
      </c>
      <c r="S284" s="7" t="s">
        <v>2039</v>
      </c>
      <c r="T284" t="s">
        <v>2058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11">
        <f t="shared" si="17"/>
        <v>42520.208333333328</v>
      </c>
      <c r="M285" s="11">
        <f t="shared" si="18"/>
        <v>42525.208333333328</v>
      </c>
      <c r="N285" t="b">
        <v>0</v>
      </c>
      <c r="O285" t="b">
        <v>0</v>
      </c>
      <c r="P285" t="s">
        <v>23</v>
      </c>
      <c r="Q285" s="5">
        <f t="shared" si="16"/>
        <v>18.728395061728396</v>
      </c>
      <c r="R285" s="4">
        <f t="shared" si="19"/>
        <v>52.310344827586206</v>
      </c>
      <c r="S285" s="7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11">
        <f t="shared" si="17"/>
        <v>41030.208333333336</v>
      </c>
      <c r="M286" s="11">
        <f t="shared" si="18"/>
        <v>41035.208333333336</v>
      </c>
      <c r="N286" t="b">
        <v>0</v>
      </c>
      <c r="O286" t="b">
        <v>0</v>
      </c>
      <c r="P286" t="s">
        <v>28</v>
      </c>
      <c r="Q286" s="5">
        <f t="shared" si="16"/>
        <v>83.193877551020407</v>
      </c>
      <c r="R286" s="4">
        <f t="shared" si="19"/>
        <v>61.765151515151516</v>
      </c>
      <c r="S286" s="7" t="s">
        <v>2035</v>
      </c>
      <c r="T286" t="s">
        <v>2036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11">
        <f t="shared" si="17"/>
        <v>42623.208333333328</v>
      </c>
      <c r="M287" s="11">
        <f t="shared" si="18"/>
        <v>42661.208333333328</v>
      </c>
      <c r="N287" t="b">
        <v>0</v>
      </c>
      <c r="O287" t="b">
        <v>0</v>
      </c>
      <c r="P287" t="s">
        <v>33</v>
      </c>
      <c r="Q287" s="5">
        <f t="shared" si="16"/>
        <v>706.33333333333337</v>
      </c>
      <c r="R287" s="4">
        <f t="shared" si="19"/>
        <v>25.027559055118111</v>
      </c>
      <c r="S287" s="7" t="s">
        <v>2037</v>
      </c>
      <c r="T287" t="s">
        <v>2038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11">
        <f t="shared" si="17"/>
        <v>42697.25</v>
      </c>
      <c r="M288" s="11">
        <f t="shared" si="18"/>
        <v>42704.25</v>
      </c>
      <c r="N288" t="b">
        <v>0</v>
      </c>
      <c r="O288" t="b">
        <v>0</v>
      </c>
      <c r="P288" t="s">
        <v>33</v>
      </c>
      <c r="Q288" s="5">
        <f t="shared" si="16"/>
        <v>17.446030330062445</v>
      </c>
      <c r="R288" s="4">
        <f t="shared" si="19"/>
        <v>106.28804347826087</v>
      </c>
      <c r="S288" s="7" t="s">
        <v>2037</v>
      </c>
      <c r="T288" t="s">
        <v>2038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11">
        <f t="shared" si="17"/>
        <v>42122.208333333328</v>
      </c>
      <c r="M289" s="11">
        <f t="shared" si="18"/>
        <v>42122.208333333328</v>
      </c>
      <c r="N289" t="b">
        <v>0</v>
      </c>
      <c r="O289" t="b">
        <v>0</v>
      </c>
      <c r="P289" t="s">
        <v>50</v>
      </c>
      <c r="Q289" s="5">
        <f t="shared" si="16"/>
        <v>209.73015873015873</v>
      </c>
      <c r="R289" s="4">
        <f t="shared" si="19"/>
        <v>75.07386363636364</v>
      </c>
      <c r="S289" s="7" t="s">
        <v>2033</v>
      </c>
      <c r="T289" t="s">
        <v>2041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11">
        <f t="shared" si="17"/>
        <v>40982.208333333336</v>
      </c>
      <c r="M290" s="11">
        <f t="shared" si="18"/>
        <v>40983.208333333336</v>
      </c>
      <c r="N290" t="b">
        <v>0</v>
      </c>
      <c r="O290" t="b">
        <v>1</v>
      </c>
      <c r="P290" t="s">
        <v>148</v>
      </c>
      <c r="Q290" s="5">
        <f t="shared" si="16"/>
        <v>97.785714285714292</v>
      </c>
      <c r="R290" s="4">
        <f t="shared" si="19"/>
        <v>39.970802919708028</v>
      </c>
      <c r="S290" s="7" t="s">
        <v>2033</v>
      </c>
      <c r="T290" t="s">
        <v>2055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1">
        <f t="shared" si="17"/>
        <v>42219.208333333328</v>
      </c>
      <c r="M291" s="11">
        <f t="shared" si="18"/>
        <v>42222.208333333328</v>
      </c>
      <c r="N291" t="b">
        <v>0</v>
      </c>
      <c r="O291" t="b">
        <v>0</v>
      </c>
      <c r="P291" t="s">
        <v>33</v>
      </c>
      <c r="Q291" s="5">
        <f t="shared" si="16"/>
        <v>1684.25</v>
      </c>
      <c r="R291" s="4">
        <f t="shared" si="19"/>
        <v>39.982195845697326</v>
      </c>
      <c r="S291" s="7" t="s">
        <v>2037</v>
      </c>
      <c r="T291" t="s">
        <v>2038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11">
        <f t="shared" si="17"/>
        <v>41404.208333333336</v>
      </c>
      <c r="M292" s="11">
        <f t="shared" si="18"/>
        <v>41436.208333333336</v>
      </c>
      <c r="N292" t="b">
        <v>0</v>
      </c>
      <c r="O292" t="b">
        <v>1</v>
      </c>
      <c r="P292" t="s">
        <v>42</v>
      </c>
      <c r="Q292" s="5">
        <f t="shared" si="16"/>
        <v>54.402135231316727</v>
      </c>
      <c r="R292" s="4">
        <f t="shared" si="19"/>
        <v>101.01541850220265</v>
      </c>
      <c r="S292" s="7" t="s">
        <v>2039</v>
      </c>
      <c r="T292" t="s">
        <v>2040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11">
        <f t="shared" si="17"/>
        <v>40831.208333333336</v>
      </c>
      <c r="M293" s="11">
        <f t="shared" si="18"/>
        <v>40835.208333333336</v>
      </c>
      <c r="N293" t="b">
        <v>1</v>
      </c>
      <c r="O293" t="b">
        <v>0</v>
      </c>
      <c r="P293" t="s">
        <v>28</v>
      </c>
      <c r="Q293" s="5">
        <f t="shared" si="16"/>
        <v>456.61111111111109</v>
      </c>
      <c r="R293" s="4">
        <f t="shared" si="19"/>
        <v>76.813084112149539</v>
      </c>
      <c r="S293" s="7" t="s">
        <v>2035</v>
      </c>
      <c r="T293" t="s">
        <v>2036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11">
        <f t="shared" si="17"/>
        <v>40984.208333333336</v>
      </c>
      <c r="M294" s="11">
        <f t="shared" si="18"/>
        <v>41002.208333333336</v>
      </c>
      <c r="N294" t="b">
        <v>0</v>
      </c>
      <c r="O294" t="b">
        <v>0</v>
      </c>
      <c r="P294" t="s">
        <v>17</v>
      </c>
      <c r="Q294" s="5">
        <f t="shared" si="16"/>
        <v>9.8219178082191778</v>
      </c>
      <c r="R294" s="4">
        <f t="shared" si="19"/>
        <v>71.7</v>
      </c>
      <c r="S294" s="7" t="s">
        <v>2031</v>
      </c>
      <c r="T294" t="s">
        <v>2032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11">
        <f t="shared" si="17"/>
        <v>40456.208333333336</v>
      </c>
      <c r="M295" s="11">
        <f t="shared" si="18"/>
        <v>40465.208333333336</v>
      </c>
      <c r="N295" t="b">
        <v>0</v>
      </c>
      <c r="O295" t="b">
        <v>0</v>
      </c>
      <c r="P295" t="s">
        <v>33</v>
      </c>
      <c r="Q295" s="5">
        <f t="shared" si="16"/>
        <v>16.384615384615383</v>
      </c>
      <c r="R295" s="4">
        <f t="shared" si="19"/>
        <v>33.28125</v>
      </c>
      <c r="S295" s="7" t="s">
        <v>2037</v>
      </c>
      <c r="T295" t="s">
        <v>2038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11">
        <f t="shared" si="17"/>
        <v>43399.208333333328</v>
      </c>
      <c r="M296" s="11">
        <f t="shared" si="18"/>
        <v>43411.25</v>
      </c>
      <c r="N296" t="b">
        <v>0</v>
      </c>
      <c r="O296" t="b">
        <v>0</v>
      </c>
      <c r="P296" t="s">
        <v>33</v>
      </c>
      <c r="Q296" s="5">
        <f t="shared" si="16"/>
        <v>1339.6666666666667</v>
      </c>
      <c r="R296" s="4">
        <f t="shared" si="19"/>
        <v>43.923497267759565</v>
      </c>
      <c r="S296" s="7" t="s">
        <v>2037</v>
      </c>
      <c r="T296" t="s">
        <v>2038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11">
        <f t="shared" si="17"/>
        <v>41562.208333333336</v>
      </c>
      <c r="M297" s="11">
        <f t="shared" si="18"/>
        <v>41587.25</v>
      </c>
      <c r="N297" t="b">
        <v>0</v>
      </c>
      <c r="O297" t="b">
        <v>0</v>
      </c>
      <c r="P297" t="s">
        <v>33</v>
      </c>
      <c r="Q297" s="5">
        <f t="shared" si="16"/>
        <v>35.650077760497666</v>
      </c>
      <c r="R297" s="4">
        <f t="shared" si="19"/>
        <v>36.004712041884815</v>
      </c>
      <c r="S297" s="7" t="s">
        <v>2037</v>
      </c>
      <c r="T297" t="s">
        <v>2038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11">
        <f t="shared" si="17"/>
        <v>43493.25</v>
      </c>
      <c r="M298" s="11">
        <f t="shared" si="18"/>
        <v>43515.25</v>
      </c>
      <c r="N298" t="b">
        <v>0</v>
      </c>
      <c r="O298" t="b">
        <v>0</v>
      </c>
      <c r="P298" t="s">
        <v>33</v>
      </c>
      <c r="Q298" s="5">
        <f t="shared" si="16"/>
        <v>54.950819672131146</v>
      </c>
      <c r="R298" s="4">
        <f t="shared" si="19"/>
        <v>88.21052631578948</v>
      </c>
      <c r="S298" s="7" t="s">
        <v>2037</v>
      </c>
      <c r="T298" t="s">
        <v>2038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11">
        <f t="shared" si="17"/>
        <v>41653.25</v>
      </c>
      <c r="M299" s="11">
        <f t="shared" si="18"/>
        <v>41662.25</v>
      </c>
      <c r="N299" t="b">
        <v>0</v>
      </c>
      <c r="O299" t="b">
        <v>1</v>
      </c>
      <c r="P299" t="s">
        <v>33</v>
      </c>
      <c r="Q299" s="5">
        <f t="shared" si="16"/>
        <v>94.236111111111114</v>
      </c>
      <c r="R299" s="4">
        <f t="shared" si="19"/>
        <v>65.240384615384613</v>
      </c>
      <c r="S299" s="7" t="s">
        <v>2037</v>
      </c>
      <c r="T299" t="s">
        <v>2038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11">
        <f t="shared" si="17"/>
        <v>42426.25</v>
      </c>
      <c r="M300" s="11">
        <f t="shared" si="18"/>
        <v>42444.208333333328</v>
      </c>
      <c r="N300" t="b">
        <v>0</v>
      </c>
      <c r="O300" t="b">
        <v>1</v>
      </c>
      <c r="P300" t="s">
        <v>23</v>
      </c>
      <c r="Q300" s="5">
        <f t="shared" si="16"/>
        <v>143.91428571428571</v>
      </c>
      <c r="R300" s="4">
        <f t="shared" si="19"/>
        <v>69.958333333333329</v>
      </c>
      <c r="S300" s="7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11">
        <f t="shared" si="17"/>
        <v>42432.25</v>
      </c>
      <c r="M301" s="11">
        <f t="shared" si="18"/>
        <v>42488.208333333328</v>
      </c>
      <c r="N301" t="b">
        <v>0</v>
      </c>
      <c r="O301" t="b">
        <v>0</v>
      </c>
      <c r="P301" t="s">
        <v>17</v>
      </c>
      <c r="Q301" s="5">
        <f t="shared" si="16"/>
        <v>51.421052631578945</v>
      </c>
      <c r="R301" s="4">
        <f t="shared" si="19"/>
        <v>39.877551020408163</v>
      </c>
      <c r="S301" s="7" t="s">
        <v>2031</v>
      </c>
      <c r="T301" t="s">
        <v>2032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11">
        <f t="shared" si="17"/>
        <v>42977.208333333328</v>
      </c>
      <c r="M302" s="11">
        <f t="shared" si="18"/>
        <v>42978.208333333328</v>
      </c>
      <c r="N302" t="b">
        <v>0</v>
      </c>
      <c r="O302" t="b">
        <v>1</v>
      </c>
      <c r="P302" t="s">
        <v>68</v>
      </c>
      <c r="Q302" s="5">
        <f t="shared" si="16"/>
        <v>5</v>
      </c>
      <c r="R302" s="4">
        <f t="shared" si="19"/>
        <v>5</v>
      </c>
      <c r="S302" s="7" t="s">
        <v>2045</v>
      </c>
      <c r="T302" t="s">
        <v>2046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11">
        <f t="shared" si="17"/>
        <v>42061.25</v>
      </c>
      <c r="M303" s="11">
        <f t="shared" si="18"/>
        <v>42078.208333333328</v>
      </c>
      <c r="N303" t="b">
        <v>0</v>
      </c>
      <c r="O303" t="b">
        <v>0</v>
      </c>
      <c r="P303" t="s">
        <v>42</v>
      </c>
      <c r="Q303" s="5">
        <f t="shared" si="16"/>
        <v>1344.6666666666667</v>
      </c>
      <c r="R303" s="4">
        <f t="shared" si="19"/>
        <v>41.023728813559323</v>
      </c>
      <c r="S303" s="7" t="s">
        <v>2039</v>
      </c>
      <c r="T303" t="s">
        <v>2040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11">
        <f t="shared" si="17"/>
        <v>43345.208333333328</v>
      </c>
      <c r="M304" s="11">
        <f t="shared" si="18"/>
        <v>43359.208333333328</v>
      </c>
      <c r="N304" t="b">
        <v>0</v>
      </c>
      <c r="O304" t="b">
        <v>0</v>
      </c>
      <c r="P304" t="s">
        <v>33</v>
      </c>
      <c r="Q304" s="5">
        <f t="shared" si="16"/>
        <v>31.844940867279899</v>
      </c>
      <c r="R304" s="4">
        <f t="shared" si="19"/>
        <v>98.914285714285711</v>
      </c>
      <c r="S304" s="7" t="s">
        <v>2037</v>
      </c>
      <c r="T304" t="s">
        <v>2038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11">
        <f t="shared" si="17"/>
        <v>42376.25</v>
      </c>
      <c r="M305" s="11">
        <f t="shared" si="18"/>
        <v>42381.25</v>
      </c>
      <c r="N305" t="b">
        <v>0</v>
      </c>
      <c r="O305" t="b">
        <v>0</v>
      </c>
      <c r="P305" t="s">
        <v>60</v>
      </c>
      <c r="Q305" s="5">
        <f t="shared" si="16"/>
        <v>82.617647058823536</v>
      </c>
      <c r="R305" s="4">
        <f t="shared" si="19"/>
        <v>87.78125</v>
      </c>
      <c r="S305" s="7" t="s">
        <v>2033</v>
      </c>
      <c r="T305" t="s">
        <v>2043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11">
        <f t="shared" si="17"/>
        <v>42589.208333333328</v>
      </c>
      <c r="M306" s="11">
        <f t="shared" si="18"/>
        <v>42630.208333333328</v>
      </c>
      <c r="N306" t="b">
        <v>0</v>
      </c>
      <c r="O306" t="b">
        <v>0</v>
      </c>
      <c r="P306" t="s">
        <v>42</v>
      </c>
      <c r="Q306" s="5">
        <f t="shared" si="16"/>
        <v>546.14285714285722</v>
      </c>
      <c r="R306" s="4">
        <f t="shared" si="19"/>
        <v>80.767605633802816</v>
      </c>
      <c r="S306" s="7" t="s">
        <v>2039</v>
      </c>
      <c r="T306" t="s">
        <v>2040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11">
        <f t="shared" si="17"/>
        <v>42448.208333333328</v>
      </c>
      <c r="M307" s="11">
        <f t="shared" si="18"/>
        <v>42489.208333333328</v>
      </c>
      <c r="N307" t="b">
        <v>0</v>
      </c>
      <c r="O307" t="b">
        <v>0</v>
      </c>
      <c r="P307" t="s">
        <v>33</v>
      </c>
      <c r="Q307" s="5">
        <f t="shared" si="16"/>
        <v>286.21428571428572</v>
      </c>
      <c r="R307" s="4">
        <f t="shared" si="19"/>
        <v>94.28235294117647</v>
      </c>
      <c r="S307" s="7" t="s">
        <v>2037</v>
      </c>
      <c r="T307" t="s">
        <v>2038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11">
        <f t="shared" si="17"/>
        <v>42930.208333333328</v>
      </c>
      <c r="M308" s="11">
        <f t="shared" si="18"/>
        <v>42933.208333333328</v>
      </c>
      <c r="N308" t="b">
        <v>0</v>
      </c>
      <c r="O308" t="b">
        <v>1</v>
      </c>
      <c r="P308" t="s">
        <v>33</v>
      </c>
      <c r="Q308" s="5">
        <f t="shared" si="16"/>
        <v>7.9076923076923071</v>
      </c>
      <c r="R308" s="4">
        <f t="shared" si="19"/>
        <v>73.428571428571431</v>
      </c>
      <c r="S308" s="7" t="s">
        <v>2037</v>
      </c>
      <c r="T308" t="s">
        <v>2038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11">
        <f t="shared" si="17"/>
        <v>41066.208333333336</v>
      </c>
      <c r="M309" s="11">
        <f t="shared" si="18"/>
        <v>41086.208333333336</v>
      </c>
      <c r="N309" t="b">
        <v>0</v>
      </c>
      <c r="O309" t="b">
        <v>1</v>
      </c>
      <c r="P309" t="s">
        <v>119</v>
      </c>
      <c r="Q309" s="5">
        <f t="shared" si="16"/>
        <v>132.13677811550153</v>
      </c>
      <c r="R309" s="4">
        <f t="shared" si="19"/>
        <v>65.968133535660087</v>
      </c>
      <c r="S309" s="7" t="s">
        <v>2045</v>
      </c>
      <c r="T309" t="s">
        <v>2051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11">
        <f t="shared" si="17"/>
        <v>40651.208333333336</v>
      </c>
      <c r="M310" s="11">
        <f t="shared" si="18"/>
        <v>40652.208333333336</v>
      </c>
      <c r="N310" t="b">
        <v>0</v>
      </c>
      <c r="O310" t="b">
        <v>0</v>
      </c>
      <c r="P310" t="s">
        <v>33</v>
      </c>
      <c r="Q310" s="5">
        <f t="shared" si="16"/>
        <v>74.077834179357026</v>
      </c>
      <c r="R310" s="4">
        <f t="shared" si="19"/>
        <v>109.04109589041096</v>
      </c>
      <c r="S310" s="7" t="s">
        <v>2037</v>
      </c>
      <c r="T310" t="s">
        <v>2038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11">
        <f t="shared" si="17"/>
        <v>40807.208333333336</v>
      </c>
      <c r="M311" s="11">
        <f t="shared" si="18"/>
        <v>40827.208333333336</v>
      </c>
      <c r="N311" t="b">
        <v>0</v>
      </c>
      <c r="O311" t="b">
        <v>1</v>
      </c>
      <c r="P311" t="s">
        <v>60</v>
      </c>
      <c r="Q311" s="5">
        <f t="shared" si="16"/>
        <v>75.292682926829272</v>
      </c>
      <c r="R311" s="4">
        <f t="shared" si="19"/>
        <v>41.16</v>
      </c>
      <c r="S311" s="7" t="s">
        <v>2033</v>
      </c>
      <c r="T311" t="s">
        <v>2043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11">
        <f t="shared" si="17"/>
        <v>40277.208333333336</v>
      </c>
      <c r="M312" s="11">
        <f t="shared" si="18"/>
        <v>40293.208333333336</v>
      </c>
      <c r="N312" t="b">
        <v>0</v>
      </c>
      <c r="O312" t="b">
        <v>0</v>
      </c>
      <c r="P312" t="s">
        <v>89</v>
      </c>
      <c r="Q312" s="5">
        <f t="shared" si="16"/>
        <v>20.333333333333332</v>
      </c>
      <c r="R312" s="4">
        <f t="shared" si="19"/>
        <v>99.125</v>
      </c>
      <c r="S312" s="7" t="s">
        <v>2048</v>
      </c>
      <c r="T312" t="s">
        <v>2049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11">
        <f t="shared" si="17"/>
        <v>40590.25</v>
      </c>
      <c r="M313" s="11">
        <f t="shared" si="18"/>
        <v>40602.25</v>
      </c>
      <c r="N313" t="b">
        <v>0</v>
      </c>
      <c r="O313" t="b">
        <v>0</v>
      </c>
      <c r="P313" t="s">
        <v>33</v>
      </c>
      <c r="Q313" s="5">
        <f t="shared" si="16"/>
        <v>203.36507936507937</v>
      </c>
      <c r="R313" s="4">
        <f t="shared" si="19"/>
        <v>105.88429752066116</v>
      </c>
      <c r="S313" s="7" t="s">
        <v>2037</v>
      </c>
      <c r="T313" t="s">
        <v>2038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11">
        <f t="shared" si="17"/>
        <v>41572.208333333336</v>
      </c>
      <c r="M314" s="11">
        <f t="shared" si="18"/>
        <v>41579.208333333336</v>
      </c>
      <c r="N314" t="b">
        <v>0</v>
      </c>
      <c r="O314" t="b">
        <v>0</v>
      </c>
      <c r="P314" t="s">
        <v>33</v>
      </c>
      <c r="Q314" s="5">
        <f t="shared" si="16"/>
        <v>310.2284263959391</v>
      </c>
      <c r="R314" s="4">
        <f t="shared" si="19"/>
        <v>48.996525921966864</v>
      </c>
      <c r="S314" s="7" t="s">
        <v>2037</v>
      </c>
      <c r="T314" t="s">
        <v>2038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11">
        <f t="shared" si="17"/>
        <v>40966.25</v>
      </c>
      <c r="M315" s="11">
        <f t="shared" si="18"/>
        <v>40968.25</v>
      </c>
      <c r="N315" t="b">
        <v>0</v>
      </c>
      <c r="O315" t="b">
        <v>0</v>
      </c>
      <c r="P315" t="s">
        <v>23</v>
      </c>
      <c r="Q315" s="5">
        <f t="shared" si="16"/>
        <v>395.31818181818181</v>
      </c>
      <c r="R315" s="4">
        <f t="shared" si="19"/>
        <v>39</v>
      </c>
      <c r="S315" s="7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11">
        <f t="shared" si="17"/>
        <v>43536.208333333328</v>
      </c>
      <c r="M316" s="11">
        <f t="shared" si="18"/>
        <v>43541.208333333328</v>
      </c>
      <c r="N316" t="b">
        <v>0</v>
      </c>
      <c r="O316" t="b">
        <v>1</v>
      </c>
      <c r="P316" t="s">
        <v>42</v>
      </c>
      <c r="Q316" s="5">
        <f t="shared" si="16"/>
        <v>294.71428571428572</v>
      </c>
      <c r="R316" s="4">
        <f t="shared" si="19"/>
        <v>31.022556390977442</v>
      </c>
      <c r="S316" s="7" t="s">
        <v>2039</v>
      </c>
      <c r="T316" t="s">
        <v>2040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11">
        <f t="shared" si="17"/>
        <v>41783.208333333336</v>
      </c>
      <c r="M317" s="11">
        <f t="shared" si="18"/>
        <v>41812.208333333336</v>
      </c>
      <c r="N317" t="b">
        <v>0</v>
      </c>
      <c r="O317" t="b">
        <v>0</v>
      </c>
      <c r="P317" t="s">
        <v>33</v>
      </c>
      <c r="Q317" s="5">
        <f t="shared" si="16"/>
        <v>33.89473684210526</v>
      </c>
      <c r="R317" s="4">
        <f t="shared" si="19"/>
        <v>103.87096774193549</v>
      </c>
      <c r="S317" s="7" t="s">
        <v>2037</v>
      </c>
      <c r="T317" t="s">
        <v>2038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11">
        <f t="shared" si="17"/>
        <v>43788.25</v>
      </c>
      <c r="M318" s="11">
        <f t="shared" si="18"/>
        <v>43789.25</v>
      </c>
      <c r="N318" t="b">
        <v>0</v>
      </c>
      <c r="O318" t="b">
        <v>1</v>
      </c>
      <c r="P318" t="s">
        <v>17</v>
      </c>
      <c r="Q318" s="5">
        <f t="shared" si="16"/>
        <v>66.677083333333329</v>
      </c>
      <c r="R318" s="4">
        <f t="shared" si="19"/>
        <v>59.268518518518519</v>
      </c>
      <c r="S318" s="7" t="s">
        <v>2031</v>
      </c>
      <c r="T318" t="s">
        <v>2032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11">
        <f t="shared" si="17"/>
        <v>42869.208333333328</v>
      </c>
      <c r="M319" s="11">
        <f t="shared" si="18"/>
        <v>42882.208333333328</v>
      </c>
      <c r="N319" t="b">
        <v>0</v>
      </c>
      <c r="O319" t="b">
        <v>0</v>
      </c>
      <c r="P319" t="s">
        <v>33</v>
      </c>
      <c r="Q319" s="5">
        <f t="shared" si="16"/>
        <v>19.227272727272727</v>
      </c>
      <c r="R319" s="4">
        <f t="shared" si="19"/>
        <v>42.3</v>
      </c>
      <c r="S319" s="7" t="s">
        <v>2037</v>
      </c>
      <c r="T319" t="s">
        <v>2038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11">
        <f t="shared" si="17"/>
        <v>41684.25</v>
      </c>
      <c r="M320" s="11">
        <f t="shared" si="18"/>
        <v>41686.25</v>
      </c>
      <c r="N320" t="b">
        <v>0</v>
      </c>
      <c r="O320" t="b">
        <v>0</v>
      </c>
      <c r="P320" t="s">
        <v>23</v>
      </c>
      <c r="Q320" s="5">
        <f t="shared" si="16"/>
        <v>15.842105263157894</v>
      </c>
      <c r="R320" s="4">
        <f t="shared" si="19"/>
        <v>53.117647058823529</v>
      </c>
      <c r="S320" s="7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11">
        <f t="shared" si="17"/>
        <v>40402.208333333336</v>
      </c>
      <c r="M321" s="11">
        <f t="shared" si="18"/>
        <v>40426.208333333336</v>
      </c>
      <c r="N321" t="b">
        <v>0</v>
      </c>
      <c r="O321" t="b">
        <v>0</v>
      </c>
      <c r="P321" t="s">
        <v>28</v>
      </c>
      <c r="Q321" s="5">
        <f t="shared" si="16"/>
        <v>38.702380952380956</v>
      </c>
      <c r="R321" s="4">
        <f t="shared" si="19"/>
        <v>50.796875</v>
      </c>
      <c r="S321" s="7" t="s">
        <v>2035</v>
      </c>
      <c r="T321" t="s">
        <v>2036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11">
        <f t="shared" si="17"/>
        <v>40673.208333333336</v>
      </c>
      <c r="M322" s="11">
        <f t="shared" si="18"/>
        <v>40682.208333333336</v>
      </c>
      <c r="N322" t="b">
        <v>0</v>
      </c>
      <c r="O322" t="b">
        <v>0</v>
      </c>
      <c r="P322" t="s">
        <v>119</v>
      </c>
      <c r="Q322" s="5">
        <f t="shared" ref="Q322:Q385" si="20">E322/D322*100</f>
        <v>9.5876777251184837</v>
      </c>
      <c r="R322" s="4">
        <f t="shared" si="19"/>
        <v>101.15</v>
      </c>
      <c r="S322" s="7" t="s">
        <v>2045</v>
      </c>
      <c r="T322" t="s">
        <v>2051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11">
        <f t="shared" ref="L323:L386" si="21">(((J323/60)/60)/24)+DATE(1970,1,1)</f>
        <v>40634.208333333336</v>
      </c>
      <c r="M323" s="11">
        <f t="shared" ref="M323:M386" si="22">(((K323/60)/60)/24)+DATE(1970,1,1)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si="20"/>
        <v>94.144366197183089</v>
      </c>
      <c r="R323" s="4">
        <f t="shared" ref="R323:R386" si="23">(E323/G323)</f>
        <v>65.000810372771468</v>
      </c>
      <c r="S323" s="7" t="s">
        <v>2039</v>
      </c>
      <c r="T323" t="s">
        <v>2050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11">
        <f t="shared" si="21"/>
        <v>40507.25</v>
      </c>
      <c r="M324" s="11">
        <f t="shared" si="22"/>
        <v>40520.25</v>
      </c>
      <c r="N324" t="b">
        <v>0</v>
      </c>
      <c r="O324" t="b">
        <v>0</v>
      </c>
      <c r="P324" t="s">
        <v>33</v>
      </c>
      <c r="Q324" s="5">
        <f t="shared" si="20"/>
        <v>166.56234096692114</v>
      </c>
      <c r="R324" s="4">
        <f t="shared" si="23"/>
        <v>37.998645510835914</v>
      </c>
      <c r="S324" s="7" t="s">
        <v>2037</v>
      </c>
      <c r="T324" t="s">
        <v>2038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11">
        <f t="shared" si="21"/>
        <v>41725.208333333336</v>
      </c>
      <c r="M325" s="11">
        <f t="shared" si="22"/>
        <v>41727.208333333336</v>
      </c>
      <c r="N325" t="b">
        <v>0</v>
      </c>
      <c r="O325" t="b">
        <v>0</v>
      </c>
      <c r="P325" t="s">
        <v>42</v>
      </c>
      <c r="Q325" s="5">
        <f t="shared" si="20"/>
        <v>24.134831460674157</v>
      </c>
      <c r="R325" s="4">
        <f t="shared" si="23"/>
        <v>82.615384615384613</v>
      </c>
      <c r="S325" s="7" t="s">
        <v>2039</v>
      </c>
      <c r="T325" t="s">
        <v>2040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11">
        <f t="shared" si="21"/>
        <v>42176.208333333328</v>
      </c>
      <c r="M326" s="11">
        <f t="shared" si="22"/>
        <v>42188.208333333328</v>
      </c>
      <c r="N326" t="b">
        <v>0</v>
      </c>
      <c r="O326" t="b">
        <v>1</v>
      </c>
      <c r="P326" t="s">
        <v>33</v>
      </c>
      <c r="Q326" s="5">
        <f t="shared" si="20"/>
        <v>164.05633802816902</v>
      </c>
      <c r="R326" s="4">
        <f t="shared" si="23"/>
        <v>37.941368078175898</v>
      </c>
      <c r="S326" s="7" t="s">
        <v>2037</v>
      </c>
      <c r="T326" t="s">
        <v>2038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11">
        <f t="shared" si="21"/>
        <v>43267.208333333328</v>
      </c>
      <c r="M327" s="11">
        <f t="shared" si="22"/>
        <v>43290.208333333328</v>
      </c>
      <c r="N327" t="b">
        <v>0</v>
      </c>
      <c r="O327" t="b">
        <v>1</v>
      </c>
      <c r="P327" t="s">
        <v>33</v>
      </c>
      <c r="Q327" s="5">
        <f t="shared" si="20"/>
        <v>90.723076923076931</v>
      </c>
      <c r="R327" s="4">
        <f t="shared" si="23"/>
        <v>80.780821917808225</v>
      </c>
      <c r="S327" s="7" t="s">
        <v>2037</v>
      </c>
      <c r="T327" t="s">
        <v>2038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11">
        <f t="shared" si="21"/>
        <v>42364.25</v>
      </c>
      <c r="M328" s="11">
        <f t="shared" si="22"/>
        <v>42370.25</v>
      </c>
      <c r="N328" t="b">
        <v>0</v>
      </c>
      <c r="O328" t="b">
        <v>0</v>
      </c>
      <c r="P328" t="s">
        <v>71</v>
      </c>
      <c r="Q328" s="5">
        <f t="shared" si="20"/>
        <v>46.194444444444443</v>
      </c>
      <c r="R328" s="4">
        <f t="shared" si="23"/>
        <v>25.984375</v>
      </c>
      <c r="S328" s="7" t="s">
        <v>2039</v>
      </c>
      <c r="T328" t="s">
        <v>2047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11">
        <f t="shared" si="21"/>
        <v>43705.208333333328</v>
      </c>
      <c r="M329" s="11">
        <f t="shared" si="22"/>
        <v>43709.208333333328</v>
      </c>
      <c r="N329" t="b">
        <v>0</v>
      </c>
      <c r="O329" t="b">
        <v>1</v>
      </c>
      <c r="P329" t="s">
        <v>33</v>
      </c>
      <c r="Q329" s="5">
        <f t="shared" si="20"/>
        <v>38.53846153846154</v>
      </c>
      <c r="R329" s="4">
        <f t="shared" si="23"/>
        <v>30.363636363636363</v>
      </c>
      <c r="S329" s="7" t="s">
        <v>2037</v>
      </c>
      <c r="T329" t="s">
        <v>2038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11">
        <f t="shared" si="21"/>
        <v>43434.25</v>
      </c>
      <c r="M330" s="11">
        <f t="shared" si="22"/>
        <v>43445.25</v>
      </c>
      <c r="N330" t="b">
        <v>0</v>
      </c>
      <c r="O330" t="b">
        <v>0</v>
      </c>
      <c r="P330" t="s">
        <v>23</v>
      </c>
      <c r="Q330" s="5">
        <f t="shared" si="20"/>
        <v>133.56231003039514</v>
      </c>
      <c r="R330" s="4">
        <f t="shared" si="23"/>
        <v>54.004916018025398</v>
      </c>
      <c r="S330" s="7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11">
        <f t="shared" si="21"/>
        <v>42716.25</v>
      </c>
      <c r="M331" s="11">
        <f t="shared" si="22"/>
        <v>42727.25</v>
      </c>
      <c r="N331" t="b">
        <v>0</v>
      </c>
      <c r="O331" t="b">
        <v>0</v>
      </c>
      <c r="P331" t="s">
        <v>89</v>
      </c>
      <c r="Q331" s="5">
        <f t="shared" si="20"/>
        <v>22.896588486140725</v>
      </c>
      <c r="R331" s="4">
        <f t="shared" si="23"/>
        <v>101.78672985781991</v>
      </c>
      <c r="S331" s="7" t="s">
        <v>2048</v>
      </c>
      <c r="T331" t="s">
        <v>2049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11">
        <f t="shared" si="21"/>
        <v>43077.25</v>
      </c>
      <c r="M332" s="11">
        <f t="shared" si="22"/>
        <v>43078.25</v>
      </c>
      <c r="N332" t="b">
        <v>0</v>
      </c>
      <c r="O332" t="b">
        <v>0</v>
      </c>
      <c r="P332" t="s">
        <v>42</v>
      </c>
      <c r="Q332" s="5">
        <f t="shared" si="20"/>
        <v>184.95548961424333</v>
      </c>
      <c r="R332" s="4">
        <f t="shared" si="23"/>
        <v>45.003610108303249</v>
      </c>
      <c r="S332" s="7" t="s">
        <v>2039</v>
      </c>
      <c r="T332" t="s">
        <v>2040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11">
        <f t="shared" si="21"/>
        <v>40896.25</v>
      </c>
      <c r="M333" s="11">
        <f t="shared" si="22"/>
        <v>40897.25</v>
      </c>
      <c r="N333" t="b">
        <v>0</v>
      </c>
      <c r="O333" t="b">
        <v>0</v>
      </c>
      <c r="P333" t="s">
        <v>17</v>
      </c>
      <c r="Q333" s="5">
        <f t="shared" si="20"/>
        <v>443.72727272727275</v>
      </c>
      <c r="R333" s="4">
        <f t="shared" si="23"/>
        <v>77.068421052631578</v>
      </c>
      <c r="S333" s="7" t="s">
        <v>2031</v>
      </c>
      <c r="T333" t="s">
        <v>2032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11">
        <f t="shared" si="21"/>
        <v>41361.208333333336</v>
      </c>
      <c r="M334" s="11">
        <f t="shared" si="22"/>
        <v>41362.208333333336</v>
      </c>
      <c r="N334" t="b">
        <v>0</v>
      </c>
      <c r="O334" t="b">
        <v>0</v>
      </c>
      <c r="P334" t="s">
        <v>65</v>
      </c>
      <c r="Q334" s="5">
        <f t="shared" si="20"/>
        <v>199.9806763285024</v>
      </c>
      <c r="R334" s="4">
        <f t="shared" si="23"/>
        <v>88.076595744680844</v>
      </c>
      <c r="S334" s="7" t="s">
        <v>2035</v>
      </c>
      <c r="T334" t="s">
        <v>2044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11">
        <f t="shared" si="21"/>
        <v>43424.25</v>
      </c>
      <c r="M335" s="11">
        <f t="shared" si="22"/>
        <v>43452.25</v>
      </c>
      <c r="N335" t="b">
        <v>0</v>
      </c>
      <c r="O335" t="b">
        <v>0</v>
      </c>
      <c r="P335" t="s">
        <v>33</v>
      </c>
      <c r="Q335" s="5">
        <f t="shared" si="20"/>
        <v>123.95833333333333</v>
      </c>
      <c r="R335" s="4">
        <f t="shared" si="23"/>
        <v>47.035573122529641</v>
      </c>
      <c r="S335" s="7" t="s">
        <v>2037</v>
      </c>
      <c r="T335" t="s">
        <v>2038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11">
        <f t="shared" si="21"/>
        <v>43110.25</v>
      </c>
      <c r="M336" s="11">
        <f t="shared" si="22"/>
        <v>43117.25</v>
      </c>
      <c r="N336" t="b">
        <v>0</v>
      </c>
      <c r="O336" t="b">
        <v>0</v>
      </c>
      <c r="P336" t="s">
        <v>23</v>
      </c>
      <c r="Q336" s="5">
        <f t="shared" si="20"/>
        <v>186.61329305135951</v>
      </c>
      <c r="R336" s="4">
        <f t="shared" si="23"/>
        <v>110.99550763701707</v>
      </c>
      <c r="S336" s="7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11">
        <f t="shared" si="21"/>
        <v>43784.25</v>
      </c>
      <c r="M337" s="11">
        <f t="shared" si="22"/>
        <v>43797.25</v>
      </c>
      <c r="N337" t="b">
        <v>0</v>
      </c>
      <c r="O337" t="b">
        <v>0</v>
      </c>
      <c r="P337" t="s">
        <v>23</v>
      </c>
      <c r="Q337" s="5">
        <f t="shared" si="20"/>
        <v>114.28538550057536</v>
      </c>
      <c r="R337" s="4">
        <f t="shared" si="23"/>
        <v>87.003066141042481</v>
      </c>
      <c r="S337" s="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11">
        <f t="shared" si="21"/>
        <v>40527.25</v>
      </c>
      <c r="M338" s="11">
        <f t="shared" si="22"/>
        <v>40528.25</v>
      </c>
      <c r="N338" t="b">
        <v>0</v>
      </c>
      <c r="O338" t="b">
        <v>1</v>
      </c>
      <c r="P338" t="s">
        <v>23</v>
      </c>
      <c r="Q338" s="5">
        <f t="shared" si="20"/>
        <v>97.032531824611041</v>
      </c>
      <c r="R338" s="4">
        <f t="shared" si="23"/>
        <v>63.994402985074629</v>
      </c>
      <c r="S338" s="7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11">
        <f t="shared" si="21"/>
        <v>43780.25</v>
      </c>
      <c r="M339" s="11">
        <f t="shared" si="22"/>
        <v>43781.25</v>
      </c>
      <c r="N339" t="b">
        <v>0</v>
      </c>
      <c r="O339" t="b">
        <v>0</v>
      </c>
      <c r="P339" t="s">
        <v>33</v>
      </c>
      <c r="Q339" s="5">
        <f t="shared" si="20"/>
        <v>122.81904761904762</v>
      </c>
      <c r="R339" s="4">
        <f t="shared" si="23"/>
        <v>105.9945205479452</v>
      </c>
      <c r="S339" s="7" t="s">
        <v>2037</v>
      </c>
      <c r="T339" t="s">
        <v>2038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11">
        <f t="shared" si="21"/>
        <v>40821.208333333336</v>
      </c>
      <c r="M340" s="11">
        <f t="shared" si="22"/>
        <v>40851.208333333336</v>
      </c>
      <c r="N340" t="b">
        <v>0</v>
      </c>
      <c r="O340" t="b">
        <v>0</v>
      </c>
      <c r="P340" t="s">
        <v>33</v>
      </c>
      <c r="Q340" s="5">
        <f t="shared" si="20"/>
        <v>179.14326647564468</v>
      </c>
      <c r="R340" s="4">
        <f t="shared" si="23"/>
        <v>73.989349112426041</v>
      </c>
      <c r="S340" s="7" t="s">
        <v>2037</v>
      </c>
      <c r="T340" t="s">
        <v>2038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1">
        <f t="shared" si="21"/>
        <v>42949.208333333328</v>
      </c>
      <c r="M341" s="11">
        <f t="shared" si="22"/>
        <v>42963.208333333328</v>
      </c>
      <c r="N341" t="b">
        <v>0</v>
      </c>
      <c r="O341" t="b">
        <v>0</v>
      </c>
      <c r="P341" t="s">
        <v>33</v>
      </c>
      <c r="Q341" s="5">
        <f t="shared" si="20"/>
        <v>79.951577402787962</v>
      </c>
      <c r="R341" s="4">
        <f t="shared" si="23"/>
        <v>84.02004626060139</v>
      </c>
      <c r="S341" s="7" t="s">
        <v>2037</v>
      </c>
      <c r="T341" t="s">
        <v>2038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11">
        <f t="shared" si="21"/>
        <v>40889.25</v>
      </c>
      <c r="M342" s="11">
        <f t="shared" si="22"/>
        <v>40890.25</v>
      </c>
      <c r="N342" t="b">
        <v>0</v>
      </c>
      <c r="O342" t="b">
        <v>0</v>
      </c>
      <c r="P342" t="s">
        <v>122</v>
      </c>
      <c r="Q342" s="5">
        <f t="shared" si="20"/>
        <v>94.242587601078171</v>
      </c>
      <c r="R342" s="4">
        <f t="shared" si="23"/>
        <v>88.966921119592882</v>
      </c>
      <c r="S342" s="7" t="s">
        <v>2052</v>
      </c>
      <c r="T342" t="s">
        <v>2053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11">
        <f t="shared" si="21"/>
        <v>42244.208333333328</v>
      </c>
      <c r="M343" s="11">
        <f t="shared" si="22"/>
        <v>42251.208333333328</v>
      </c>
      <c r="N343" t="b">
        <v>0</v>
      </c>
      <c r="O343" t="b">
        <v>0</v>
      </c>
      <c r="P343" t="s">
        <v>60</v>
      </c>
      <c r="Q343" s="5">
        <f t="shared" si="20"/>
        <v>84.669291338582681</v>
      </c>
      <c r="R343" s="4">
        <f t="shared" si="23"/>
        <v>76.990453460620529</v>
      </c>
      <c r="S343" s="7" t="s">
        <v>2033</v>
      </c>
      <c r="T343" t="s">
        <v>2043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11">
        <f t="shared" si="21"/>
        <v>41475.208333333336</v>
      </c>
      <c r="M344" s="11">
        <f t="shared" si="22"/>
        <v>41487.208333333336</v>
      </c>
      <c r="N344" t="b">
        <v>0</v>
      </c>
      <c r="O344" t="b">
        <v>0</v>
      </c>
      <c r="P344" t="s">
        <v>33</v>
      </c>
      <c r="Q344" s="5">
        <f t="shared" si="20"/>
        <v>66.521920668058456</v>
      </c>
      <c r="R344" s="4">
        <f t="shared" si="23"/>
        <v>97.146341463414629</v>
      </c>
      <c r="S344" s="7" t="s">
        <v>2037</v>
      </c>
      <c r="T344" t="s">
        <v>2038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11">
        <f t="shared" si="21"/>
        <v>41597.25</v>
      </c>
      <c r="M345" s="11">
        <f t="shared" si="22"/>
        <v>41650.25</v>
      </c>
      <c r="N345" t="b">
        <v>0</v>
      </c>
      <c r="O345" t="b">
        <v>0</v>
      </c>
      <c r="P345" t="s">
        <v>33</v>
      </c>
      <c r="Q345" s="5">
        <f t="shared" si="20"/>
        <v>53.922222222222224</v>
      </c>
      <c r="R345" s="4">
        <f t="shared" si="23"/>
        <v>33.013605442176868</v>
      </c>
      <c r="S345" s="7" t="s">
        <v>2037</v>
      </c>
      <c r="T345" t="s">
        <v>2038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11">
        <f t="shared" si="21"/>
        <v>43122.25</v>
      </c>
      <c r="M346" s="11">
        <f t="shared" si="22"/>
        <v>43162.25</v>
      </c>
      <c r="N346" t="b">
        <v>0</v>
      </c>
      <c r="O346" t="b">
        <v>0</v>
      </c>
      <c r="P346" t="s">
        <v>89</v>
      </c>
      <c r="Q346" s="5">
        <f t="shared" si="20"/>
        <v>41.983299595141702</v>
      </c>
      <c r="R346" s="4">
        <f t="shared" si="23"/>
        <v>99.950602409638549</v>
      </c>
      <c r="S346" s="7" t="s">
        <v>2048</v>
      </c>
      <c r="T346" t="s">
        <v>2049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11">
        <f t="shared" si="21"/>
        <v>42194.208333333328</v>
      </c>
      <c r="M347" s="11">
        <f t="shared" si="22"/>
        <v>42195.208333333328</v>
      </c>
      <c r="N347" t="b">
        <v>0</v>
      </c>
      <c r="O347" t="b">
        <v>0</v>
      </c>
      <c r="P347" t="s">
        <v>53</v>
      </c>
      <c r="Q347" s="5">
        <f t="shared" si="20"/>
        <v>14.69479695431472</v>
      </c>
      <c r="R347" s="4">
        <f t="shared" si="23"/>
        <v>69.966767371601208</v>
      </c>
      <c r="S347" s="7" t="s">
        <v>2039</v>
      </c>
      <c r="T347" t="s">
        <v>2042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11">
        <f t="shared" si="21"/>
        <v>42971.208333333328</v>
      </c>
      <c r="M348" s="11">
        <f t="shared" si="22"/>
        <v>43026.208333333328</v>
      </c>
      <c r="N348" t="b">
        <v>0</v>
      </c>
      <c r="O348" t="b">
        <v>1</v>
      </c>
      <c r="P348" t="s">
        <v>60</v>
      </c>
      <c r="Q348" s="5">
        <f t="shared" si="20"/>
        <v>34.475000000000001</v>
      </c>
      <c r="R348" s="4">
        <f t="shared" si="23"/>
        <v>110.32</v>
      </c>
      <c r="S348" s="7" t="s">
        <v>2033</v>
      </c>
      <c r="T348" t="s">
        <v>2043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11">
        <f t="shared" si="21"/>
        <v>42046.25</v>
      </c>
      <c r="M349" s="11">
        <f t="shared" si="22"/>
        <v>42070.25</v>
      </c>
      <c r="N349" t="b">
        <v>0</v>
      </c>
      <c r="O349" t="b">
        <v>0</v>
      </c>
      <c r="P349" t="s">
        <v>28</v>
      </c>
      <c r="Q349" s="5">
        <f t="shared" si="20"/>
        <v>1400.7777777777778</v>
      </c>
      <c r="R349" s="4">
        <f t="shared" si="23"/>
        <v>66.005235602094245</v>
      </c>
      <c r="S349" s="7" t="s">
        <v>2035</v>
      </c>
      <c r="T349" t="s">
        <v>2036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11">
        <f t="shared" si="21"/>
        <v>42782.25</v>
      </c>
      <c r="M350" s="11">
        <f t="shared" si="22"/>
        <v>42795.25</v>
      </c>
      <c r="N350" t="b">
        <v>0</v>
      </c>
      <c r="O350" t="b">
        <v>0</v>
      </c>
      <c r="P350" t="s">
        <v>17</v>
      </c>
      <c r="Q350" s="5">
        <f t="shared" si="20"/>
        <v>71.770351758793964</v>
      </c>
      <c r="R350" s="4">
        <f t="shared" si="23"/>
        <v>41.005742176284812</v>
      </c>
      <c r="S350" s="7" t="s">
        <v>2031</v>
      </c>
      <c r="T350" t="s">
        <v>2032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11">
        <f t="shared" si="21"/>
        <v>42930.208333333328</v>
      </c>
      <c r="M351" s="11">
        <f t="shared" si="22"/>
        <v>42960.208333333328</v>
      </c>
      <c r="N351" t="b">
        <v>0</v>
      </c>
      <c r="O351" t="b">
        <v>0</v>
      </c>
      <c r="P351" t="s">
        <v>33</v>
      </c>
      <c r="Q351" s="5">
        <f t="shared" si="20"/>
        <v>53.074115044247783</v>
      </c>
      <c r="R351" s="4">
        <f t="shared" si="23"/>
        <v>103.96316359696641</v>
      </c>
      <c r="S351" s="7" t="s">
        <v>2037</v>
      </c>
      <c r="T351" t="s">
        <v>2038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11">
        <f t="shared" si="21"/>
        <v>42144.208333333328</v>
      </c>
      <c r="M352" s="11">
        <f t="shared" si="22"/>
        <v>42162.208333333328</v>
      </c>
      <c r="N352" t="b">
        <v>0</v>
      </c>
      <c r="O352" t="b">
        <v>1</v>
      </c>
      <c r="P352" t="s">
        <v>159</v>
      </c>
      <c r="Q352" s="5">
        <f t="shared" si="20"/>
        <v>5</v>
      </c>
      <c r="R352" s="4">
        <f t="shared" si="23"/>
        <v>5</v>
      </c>
      <c r="S352" s="7" t="s">
        <v>2033</v>
      </c>
      <c r="T352" t="s">
        <v>2056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11">
        <f t="shared" si="21"/>
        <v>42240.208333333328</v>
      </c>
      <c r="M353" s="11">
        <f t="shared" si="22"/>
        <v>42254.208333333328</v>
      </c>
      <c r="N353" t="b">
        <v>0</v>
      </c>
      <c r="O353" t="b">
        <v>0</v>
      </c>
      <c r="P353" t="s">
        <v>23</v>
      </c>
      <c r="Q353" s="5">
        <f t="shared" si="20"/>
        <v>127.70715249662618</v>
      </c>
      <c r="R353" s="4">
        <f t="shared" si="23"/>
        <v>47.009935419771487</v>
      </c>
      <c r="S353" s="7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1">
        <f t="shared" si="21"/>
        <v>42315.25</v>
      </c>
      <c r="M354" s="11">
        <f t="shared" si="22"/>
        <v>42323.25</v>
      </c>
      <c r="N354" t="b">
        <v>0</v>
      </c>
      <c r="O354" t="b">
        <v>0</v>
      </c>
      <c r="P354" t="s">
        <v>33</v>
      </c>
      <c r="Q354" s="5">
        <f t="shared" si="20"/>
        <v>34.892857142857139</v>
      </c>
      <c r="R354" s="4">
        <f t="shared" si="23"/>
        <v>29.606060606060606</v>
      </c>
      <c r="S354" s="7" t="s">
        <v>2037</v>
      </c>
      <c r="T354" t="s">
        <v>2038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11">
        <f t="shared" si="21"/>
        <v>43651.208333333328</v>
      </c>
      <c r="M355" s="11">
        <f t="shared" si="22"/>
        <v>43652.208333333328</v>
      </c>
      <c r="N355" t="b">
        <v>0</v>
      </c>
      <c r="O355" t="b">
        <v>0</v>
      </c>
      <c r="P355" t="s">
        <v>33</v>
      </c>
      <c r="Q355" s="5">
        <f t="shared" si="20"/>
        <v>410.59821428571428</v>
      </c>
      <c r="R355" s="4">
        <f t="shared" si="23"/>
        <v>81.010569583088667</v>
      </c>
      <c r="S355" s="7" t="s">
        <v>2037</v>
      </c>
      <c r="T355" t="s">
        <v>2038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11">
        <f t="shared" si="21"/>
        <v>41520.208333333336</v>
      </c>
      <c r="M356" s="11">
        <f t="shared" si="22"/>
        <v>41527.208333333336</v>
      </c>
      <c r="N356" t="b">
        <v>0</v>
      </c>
      <c r="O356" t="b">
        <v>0</v>
      </c>
      <c r="P356" t="s">
        <v>42</v>
      </c>
      <c r="Q356" s="5">
        <f t="shared" si="20"/>
        <v>123.73770491803278</v>
      </c>
      <c r="R356" s="4">
        <f t="shared" si="23"/>
        <v>94.35</v>
      </c>
      <c r="S356" s="7" t="s">
        <v>2039</v>
      </c>
      <c r="T356" t="s">
        <v>2040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11">
        <f t="shared" si="21"/>
        <v>42757.25</v>
      </c>
      <c r="M357" s="11">
        <f t="shared" si="22"/>
        <v>42797.25</v>
      </c>
      <c r="N357" t="b">
        <v>0</v>
      </c>
      <c r="O357" t="b">
        <v>0</v>
      </c>
      <c r="P357" t="s">
        <v>65</v>
      </c>
      <c r="Q357" s="5">
        <f t="shared" si="20"/>
        <v>58.973684210526315</v>
      </c>
      <c r="R357" s="4">
        <f t="shared" si="23"/>
        <v>26.058139534883722</v>
      </c>
      <c r="S357" s="7" t="s">
        <v>2035</v>
      </c>
      <c r="T357" t="s">
        <v>2044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11">
        <f t="shared" si="21"/>
        <v>40922.25</v>
      </c>
      <c r="M358" s="11">
        <f t="shared" si="22"/>
        <v>40931.25</v>
      </c>
      <c r="N358" t="b">
        <v>0</v>
      </c>
      <c r="O358" t="b">
        <v>0</v>
      </c>
      <c r="P358" t="s">
        <v>33</v>
      </c>
      <c r="Q358" s="5">
        <f t="shared" si="20"/>
        <v>36.892473118279568</v>
      </c>
      <c r="R358" s="4">
        <f t="shared" si="23"/>
        <v>85.775000000000006</v>
      </c>
      <c r="S358" s="7" t="s">
        <v>2037</v>
      </c>
      <c r="T358" t="s">
        <v>2038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11">
        <f t="shared" si="21"/>
        <v>42250.208333333328</v>
      </c>
      <c r="M359" s="11">
        <f t="shared" si="22"/>
        <v>42275.208333333328</v>
      </c>
      <c r="N359" t="b">
        <v>0</v>
      </c>
      <c r="O359" t="b">
        <v>0</v>
      </c>
      <c r="P359" t="s">
        <v>89</v>
      </c>
      <c r="Q359" s="5">
        <f t="shared" si="20"/>
        <v>184.91304347826087</v>
      </c>
      <c r="R359" s="4">
        <f t="shared" si="23"/>
        <v>103.73170731707317</v>
      </c>
      <c r="S359" s="7" t="s">
        <v>2048</v>
      </c>
      <c r="T359" t="s">
        <v>2049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1">
        <f t="shared" si="21"/>
        <v>43322.208333333328</v>
      </c>
      <c r="M360" s="11">
        <f t="shared" si="22"/>
        <v>43325.208333333328</v>
      </c>
      <c r="N360" t="b">
        <v>1</v>
      </c>
      <c r="O360" t="b">
        <v>0</v>
      </c>
      <c r="P360" t="s">
        <v>122</v>
      </c>
      <c r="Q360" s="5">
        <f t="shared" si="20"/>
        <v>11.814432989690722</v>
      </c>
      <c r="R360" s="4">
        <f t="shared" si="23"/>
        <v>49.826086956521742</v>
      </c>
      <c r="S360" s="7" t="s">
        <v>2052</v>
      </c>
      <c r="T360" t="s">
        <v>2053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11">
        <f t="shared" si="21"/>
        <v>40782.208333333336</v>
      </c>
      <c r="M361" s="11">
        <f t="shared" si="22"/>
        <v>40789.208333333336</v>
      </c>
      <c r="N361" t="b">
        <v>0</v>
      </c>
      <c r="O361" t="b">
        <v>0</v>
      </c>
      <c r="P361" t="s">
        <v>71</v>
      </c>
      <c r="Q361" s="5">
        <f t="shared" si="20"/>
        <v>298.7</v>
      </c>
      <c r="R361" s="4">
        <f t="shared" si="23"/>
        <v>63.893048128342244</v>
      </c>
      <c r="S361" s="7" t="s">
        <v>2039</v>
      </c>
      <c r="T361" t="s">
        <v>2047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11">
        <f t="shared" si="21"/>
        <v>40544.25</v>
      </c>
      <c r="M362" s="11">
        <f t="shared" si="22"/>
        <v>40558.25</v>
      </c>
      <c r="N362" t="b">
        <v>0</v>
      </c>
      <c r="O362" t="b">
        <v>1</v>
      </c>
      <c r="P362" t="s">
        <v>33</v>
      </c>
      <c r="Q362" s="5">
        <f t="shared" si="20"/>
        <v>226.35175879396985</v>
      </c>
      <c r="R362" s="4">
        <f t="shared" si="23"/>
        <v>47.002434782608695</v>
      </c>
      <c r="S362" s="7" t="s">
        <v>2037</v>
      </c>
      <c r="T362" t="s">
        <v>2038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11">
        <f t="shared" si="21"/>
        <v>43015.208333333328</v>
      </c>
      <c r="M363" s="11">
        <f t="shared" si="22"/>
        <v>43039.208333333328</v>
      </c>
      <c r="N363" t="b">
        <v>0</v>
      </c>
      <c r="O363" t="b">
        <v>0</v>
      </c>
      <c r="P363" t="s">
        <v>33</v>
      </c>
      <c r="Q363" s="5">
        <f t="shared" si="20"/>
        <v>173.56363636363636</v>
      </c>
      <c r="R363" s="4">
        <f t="shared" si="23"/>
        <v>108.47727272727273</v>
      </c>
      <c r="S363" s="7" t="s">
        <v>2037</v>
      </c>
      <c r="T363" t="s">
        <v>2038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11">
        <f t="shared" si="21"/>
        <v>40570.25</v>
      </c>
      <c r="M364" s="11">
        <f t="shared" si="22"/>
        <v>40608.25</v>
      </c>
      <c r="N364" t="b">
        <v>0</v>
      </c>
      <c r="O364" t="b">
        <v>0</v>
      </c>
      <c r="P364" t="s">
        <v>23</v>
      </c>
      <c r="Q364" s="5">
        <f t="shared" si="20"/>
        <v>371.75675675675677</v>
      </c>
      <c r="R364" s="4">
        <f t="shared" si="23"/>
        <v>72.015706806282722</v>
      </c>
      <c r="S364" s="7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11">
        <f t="shared" si="21"/>
        <v>40904.25</v>
      </c>
      <c r="M365" s="11">
        <f t="shared" si="22"/>
        <v>40905.25</v>
      </c>
      <c r="N365" t="b">
        <v>0</v>
      </c>
      <c r="O365" t="b">
        <v>0</v>
      </c>
      <c r="P365" t="s">
        <v>23</v>
      </c>
      <c r="Q365" s="5">
        <f t="shared" si="20"/>
        <v>160.19230769230771</v>
      </c>
      <c r="R365" s="4">
        <f t="shared" si="23"/>
        <v>59.928057553956833</v>
      </c>
      <c r="S365" s="7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11">
        <f t="shared" si="21"/>
        <v>43164.25</v>
      </c>
      <c r="M366" s="11">
        <f t="shared" si="22"/>
        <v>43194.208333333328</v>
      </c>
      <c r="N366" t="b">
        <v>0</v>
      </c>
      <c r="O366" t="b">
        <v>0</v>
      </c>
      <c r="P366" t="s">
        <v>60</v>
      </c>
      <c r="Q366" s="5">
        <f t="shared" si="20"/>
        <v>1616.3333333333335</v>
      </c>
      <c r="R366" s="4">
        <f t="shared" si="23"/>
        <v>78.209677419354833</v>
      </c>
      <c r="S366" s="7" t="s">
        <v>2033</v>
      </c>
      <c r="T366" t="s">
        <v>2043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11">
        <f t="shared" si="21"/>
        <v>42733.25</v>
      </c>
      <c r="M367" s="11">
        <f t="shared" si="22"/>
        <v>42760.25</v>
      </c>
      <c r="N367" t="b">
        <v>0</v>
      </c>
      <c r="O367" t="b">
        <v>0</v>
      </c>
      <c r="P367" t="s">
        <v>33</v>
      </c>
      <c r="Q367" s="5">
        <f t="shared" si="20"/>
        <v>733.4375</v>
      </c>
      <c r="R367" s="4">
        <f t="shared" si="23"/>
        <v>104.77678571428571</v>
      </c>
      <c r="S367" s="7" t="s">
        <v>2037</v>
      </c>
      <c r="T367" t="s">
        <v>2038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11">
        <f t="shared" si="21"/>
        <v>40546.25</v>
      </c>
      <c r="M368" s="11">
        <f t="shared" si="22"/>
        <v>40547.25</v>
      </c>
      <c r="N368" t="b">
        <v>0</v>
      </c>
      <c r="O368" t="b">
        <v>1</v>
      </c>
      <c r="P368" t="s">
        <v>33</v>
      </c>
      <c r="Q368" s="5">
        <f t="shared" si="20"/>
        <v>592.11111111111109</v>
      </c>
      <c r="R368" s="4">
        <f t="shared" si="23"/>
        <v>105.52475247524752</v>
      </c>
      <c r="S368" s="7" t="s">
        <v>2037</v>
      </c>
      <c r="T368" t="s">
        <v>2038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11">
        <f t="shared" si="21"/>
        <v>41930.208333333336</v>
      </c>
      <c r="M369" s="11">
        <f t="shared" si="22"/>
        <v>41954.25</v>
      </c>
      <c r="N369" t="b">
        <v>0</v>
      </c>
      <c r="O369" t="b">
        <v>1</v>
      </c>
      <c r="P369" t="s">
        <v>33</v>
      </c>
      <c r="Q369" s="5">
        <f t="shared" si="20"/>
        <v>18.888888888888889</v>
      </c>
      <c r="R369" s="4">
        <f t="shared" si="23"/>
        <v>24.933333333333334</v>
      </c>
      <c r="S369" s="7" t="s">
        <v>2037</v>
      </c>
      <c r="T369" t="s">
        <v>2038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11">
        <f t="shared" si="21"/>
        <v>40464.208333333336</v>
      </c>
      <c r="M370" s="11">
        <f t="shared" si="22"/>
        <v>40487.208333333336</v>
      </c>
      <c r="N370" t="b">
        <v>0</v>
      </c>
      <c r="O370" t="b">
        <v>1</v>
      </c>
      <c r="P370" t="s">
        <v>42</v>
      </c>
      <c r="Q370" s="5">
        <f t="shared" si="20"/>
        <v>276.80769230769232</v>
      </c>
      <c r="R370" s="4">
        <f t="shared" si="23"/>
        <v>69.873786407766985</v>
      </c>
      <c r="S370" s="7" t="s">
        <v>2039</v>
      </c>
      <c r="T370" t="s">
        <v>2040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11">
        <f t="shared" si="21"/>
        <v>41308.25</v>
      </c>
      <c r="M371" s="11">
        <f t="shared" si="22"/>
        <v>41347.208333333336</v>
      </c>
      <c r="N371" t="b">
        <v>0</v>
      </c>
      <c r="O371" t="b">
        <v>1</v>
      </c>
      <c r="P371" t="s">
        <v>269</v>
      </c>
      <c r="Q371" s="5">
        <f t="shared" si="20"/>
        <v>273.01851851851848</v>
      </c>
      <c r="R371" s="4">
        <f t="shared" si="23"/>
        <v>95.733766233766232</v>
      </c>
      <c r="S371" s="7" t="s">
        <v>2039</v>
      </c>
      <c r="T371" t="s">
        <v>2058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11">
        <f t="shared" si="21"/>
        <v>43570.208333333328</v>
      </c>
      <c r="M372" s="11">
        <f t="shared" si="22"/>
        <v>43576.208333333328</v>
      </c>
      <c r="N372" t="b">
        <v>0</v>
      </c>
      <c r="O372" t="b">
        <v>0</v>
      </c>
      <c r="P372" t="s">
        <v>33</v>
      </c>
      <c r="Q372" s="5">
        <f t="shared" si="20"/>
        <v>159.36331255565449</v>
      </c>
      <c r="R372" s="4">
        <f t="shared" si="23"/>
        <v>29.997485752598056</v>
      </c>
      <c r="S372" s="7" t="s">
        <v>2037</v>
      </c>
      <c r="T372" t="s">
        <v>2038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11">
        <f t="shared" si="21"/>
        <v>42043.25</v>
      </c>
      <c r="M373" s="11">
        <f t="shared" si="22"/>
        <v>42094.208333333328</v>
      </c>
      <c r="N373" t="b">
        <v>0</v>
      </c>
      <c r="O373" t="b">
        <v>0</v>
      </c>
      <c r="P373" t="s">
        <v>33</v>
      </c>
      <c r="Q373" s="5">
        <f t="shared" si="20"/>
        <v>67.869978858350947</v>
      </c>
      <c r="R373" s="4">
        <f t="shared" si="23"/>
        <v>59.011948529411768</v>
      </c>
      <c r="S373" s="7" t="s">
        <v>2037</v>
      </c>
      <c r="T373" t="s">
        <v>2038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11">
        <f t="shared" si="21"/>
        <v>42012.25</v>
      </c>
      <c r="M374" s="11">
        <f t="shared" si="22"/>
        <v>42032.25</v>
      </c>
      <c r="N374" t="b">
        <v>0</v>
      </c>
      <c r="O374" t="b">
        <v>1</v>
      </c>
      <c r="P374" t="s">
        <v>42</v>
      </c>
      <c r="Q374" s="5">
        <f t="shared" si="20"/>
        <v>1591.5555555555554</v>
      </c>
      <c r="R374" s="4">
        <f t="shared" si="23"/>
        <v>84.757396449704146</v>
      </c>
      <c r="S374" s="7" t="s">
        <v>2039</v>
      </c>
      <c r="T374" t="s">
        <v>2040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11">
        <f t="shared" si="21"/>
        <v>42964.208333333328</v>
      </c>
      <c r="M375" s="11">
        <f t="shared" si="22"/>
        <v>42972.208333333328</v>
      </c>
      <c r="N375" t="b">
        <v>0</v>
      </c>
      <c r="O375" t="b">
        <v>0</v>
      </c>
      <c r="P375" t="s">
        <v>33</v>
      </c>
      <c r="Q375" s="5">
        <f t="shared" si="20"/>
        <v>730.18222222222221</v>
      </c>
      <c r="R375" s="4">
        <f t="shared" si="23"/>
        <v>78.010921177587846</v>
      </c>
      <c r="S375" s="7" t="s">
        <v>2037</v>
      </c>
      <c r="T375" t="s">
        <v>2038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11">
        <f t="shared" si="21"/>
        <v>43476.25</v>
      </c>
      <c r="M376" s="11">
        <f t="shared" si="22"/>
        <v>43481.25</v>
      </c>
      <c r="N376" t="b">
        <v>0</v>
      </c>
      <c r="O376" t="b">
        <v>1</v>
      </c>
      <c r="P376" t="s">
        <v>42</v>
      </c>
      <c r="Q376" s="5">
        <f t="shared" si="20"/>
        <v>13.185782556750297</v>
      </c>
      <c r="R376" s="4">
        <f t="shared" si="23"/>
        <v>50.05215419501134</v>
      </c>
      <c r="S376" s="7" t="s">
        <v>2039</v>
      </c>
      <c r="T376" t="s">
        <v>2040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11">
        <f t="shared" si="21"/>
        <v>42293.208333333328</v>
      </c>
      <c r="M377" s="11">
        <f t="shared" si="22"/>
        <v>42350.25</v>
      </c>
      <c r="N377" t="b">
        <v>0</v>
      </c>
      <c r="O377" t="b">
        <v>0</v>
      </c>
      <c r="P377" t="s">
        <v>60</v>
      </c>
      <c r="Q377" s="5">
        <f t="shared" si="20"/>
        <v>54.777777777777779</v>
      </c>
      <c r="R377" s="4">
        <f t="shared" si="23"/>
        <v>59.16</v>
      </c>
      <c r="S377" s="7" t="s">
        <v>2033</v>
      </c>
      <c r="T377" t="s">
        <v>2043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11">
        <f t="shared" si="21"/>
        <v>41826.208333333336</v>
      </c>
      <c r="M378" s="11">
        <f t="shared" si="22"/>
        <v>41832.208333333336</v>
      </c>
      <c r="N378" t="b">
        <v>0</v>
      </c>
      <c r="O378" t="b">
        <v>0</v>
      </c>
      <c r="P378" t="s">
        <v>23</v>
      </c>
      <c r="Q378" s="5">
        <f t="shared" si="20"/>
        <v>361.02941176470591</v>
      </c>
      <c r="R378" s="4">
        <f t="shared" si="23"/>
        <v>93.702290076335885</v>
      </c>
      <c r="S378" s="7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11">
        <f t="shared" si="21"/>
        <v>43760.208333333328</v>
      </c>
      <c r="M379" s="11">
        <f t="shared" si="22"/>
        <v>43774.25</v>
      </c>
      <c r="N379" t="b">
        <v>0</v>
      </c>
      <c r="O379" t="b">
        <v>0</v>
      </c>
      <c r="P379" t="s">
        <v>33</v>
      </c>
      <c r="Q379" s="5">
        <f t="shared" si="20"/>
        <v>10.257545271629779</v>
      </c>
      <c r="R379" s="4">
        <f t="shared" si="23"/>
        <v>40.14173228346457</v>
      </c>
      <c r="S379" s="7" t="s">
        <v>2037</v>
      </c>
      <c r="T379" t="s">
        <v>2038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11">
        <f t="shared" si="21"/>
        <v>43241.208333333328</v>
      </c>
      <c r="M380" s="11">
        <f t="shared" si="22"/>
        <v>43279.208333333328</v>
      </c>
      <c r="N380" t="b">
        <v>0</v>
      </c>
      <c r="O380" t="b">
        <v>0</v>
      </c>
      <c r="P380" t="s">
        <v>42</v>
      </c>
      <c r="Q380" s="5">
        <f t="shared" si="20"/>
        <v>13.962962962962964</v>
      </c>
      <c r="R380" s="4">
        <f t="shared" si="23"/>
        <v>70.090140845070422</v>
      </c>
      <c r="S380" s="7" t="s">
        <v>2039</v>
      </c>
      <c r="T380" t="s">
        <v>2040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11">
        <f t="shared" si="21"/>
        <v>40843.208333333336</v>
      </c>
      <c r="M381" s="11">
        <f t="shared" si="22"/>
        <v>40857.25</v>
      </c>
      <c r="N381" t="b">
        <v>0</v>
      </c>
      <c r="O381" t="b">
        <v>0</v>
      </c>
      <c r="P381" t="s">
        <v>33</v>
      </c>
      <c r="Q381" s="5">
        <f t="shared" si="20"/>
        <v>40.444444444444443</v>
      </c>
      <c r="R381" s="4">
        <f t="shared" si="23"/>
        <v>66.181818181818187</v>
      </c>
      <c r="S381" s="7" t="s">
        <v>2037</v>
      </c>
      <c r="T381" t="s">
        <v>2038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11">
        <f t="shared" si="21"/>
        <v>41448.208333333336</v>
      </c>
      <c r="M382" s="11">
        <f t="shared" si="22"/>
        <v>41453.208333333336</v>
      </c>
      <c r="N382" t="b">
        <v>0</v>
      </c>
      <c r="O382" t="b">
        <v>0</v>
      </c>
      <c r="P382" t="s">
        <v>33</v>
      </c>
      <c r="Q382" s="5">
        <f t="shared" si="20"/>
        <v>160.32</v>
      </c>
      <c r="R382" s="4">
        <f t="shared" si="23"/>
        <v>47.714285714285715</v>
      </c>
      <c r="S382" s="7" t="s">
        <v>2037</v>
      </c>
      <c r="T382" t="s">
        <v>2038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11">
        <f t="shared" si="21"/>
        <v>42163.208333333328</v>
      </c>
      <c r="M383" s="11">
        <f t="shared" si="22"/>
        <v>42209.208333333328</v>
      </c>
      <c r="N383" t="b">
        <v>0</v>
      </c>
      <c r="O383" t="b">
        <v>0</v>
      </c>
      <c r="P383" t="s">
        <v>33</v>
      </c>
      <c r="Q383" s="5">
        <f t="shared" si="20"/>
        <v>183.9433962264151</v>
      </c>
      <c r="R383" s="4">
        <f t="shared" si="23"/>
        <v>62.896774193548389</v>
      </c>
      <c r="S383" s="7" t="s">
        <v>2037</v>
      </c>
      <c r="T383" t="s">
        <v>2038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11">
        <f t="shared" si="21"/>
        <v>43024.208333333328</v>
      </c>
      <c r="M384" s="11">
        <f t="shared" si="22"/>
        <v>43043.208333333328</v>
      </c>
      <c r="N384" t="b">
        <v>0</v>
      </c>
      <c r="O384" t="b">
        <v>0</v>
      </c>
      <c r="P384" t="s">
        <v>122</v>
      </c>
      <c r="Q384" s="5">
        <f t="shared" si="20"/>
        <v>63.769230769230766</v>
      </c>
      <c r="R384" s="4">
        <f t="shared" si="23"/>
        <v>86.611940298507463</v>
      </c>
      <c r="S384" s="7" t="s">
        <v>2052</v>
      </c>
      <c r="T384" t="s">
        <v>2053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11">
        <f t="shared" si="21"/>
        <v>43509.25</v>
      </c>
      <c r="M385" s="11">
        <f t="shared" si="22"/>
        <v>43515.25</v>
      </c>
      <c r="N385" t="b">
        <v>0</v>
      </c>
      <c r="O385" t="b">
        <v>1</v>
      </c>
      <c r="P385" t="s">
        <v>17</v>
      </c>
      <c r="Q385" s="5">
        <f t="shared" si="20"/>
        <v>225.38095238095238</v>
      </c>
      <c r="R385" s="4">
        <f t="shared" si="23"/>
        <v>75.126984126984127</v>
      </c>
      <c r="S385" s="7" t="s">
        <v>2031</v>
      </c>
      <c r="T385" t="s">
        <v>2032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11">
        <f t="shared" si="21"/>
        <v>42776.25</v>
      </c>
      <c r="M386" s="11">
        <f t="shared" si="22"/>
        <v>42803.25</v>
      </c>
      <c r="N386" t="b">
        <v>1</v>
      </c>
      <c r="O386" t="b">
        <v>1</v>
      </c>
      <c r="P386" t="s">
        <v>42</v>
      </c>
      <c r="Q386" s="5">
        <f t="shared" ref="Q386:Q449" si="24">E386/D386*100</f>
        <v>172.00961538461539</v>
      </c>
      <c r="R386" s="4">
        <f t="shared" si="23"/>
        <v>41.004167534903104</v>
      </c>
      <c r="S386" s="7" t="s">
        <v>2039</v>
      </c>
      <c r="T386" t="s">
        <v>2040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11">
        <f t="shared" ref="L387:L450" si="25">(((J387/60)/60)/24)+DATE(1970,1,1)</f>
        <v>43553.208333333328</v>
      </c>
      <c r="M387" s="11">
        <f t="shared" ref="M387:M450" si="26">(((K387/60)/60)/24)+DATE(1970,1,1)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si="24"/>
        <v>146.16709511568124</v>
      </c>
      <c r="R387" s="4">
        <f t="shared" ref="R387:R450" si="27">(E387/G387)</f>
        <v>50.007915567282325</v>
      </c>
      <c r="S387" s="7" t="s">
        <v>2045</v>
      </c>
      <c r="T387" t="s">
        <v>2046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11">
        <f t="shared" si="25"/>
        <v>40355.208333333336</v>
      </c>
      <c r="M388" s="11">
        <f t="shared" si="26"/>
        <v>40367.208333333336</v>
      </c>
      <c r="N388" t="b">
        <v>0</v>
      </c>
      <c r="O388" t="b">
        <v>0</v>
      </c>
      <c r="P388" t="s">
        <v>33</v>
      </c>
      <c r="Q388" s="5">
        <f t="shared" si="24"/>
        <v>76.42361623616236</v>
      </c>
      <c r="R388" s="4">
        <f t="shared" si="27"/>
        <v>96.960674157303373</v>
      </c>
      <c r="S388" s="7" t="s">
        <v>2037</v>
      </c>
      <c r="T388" t="s">
        <v>2038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11">
        <f t="shared" si="25"/>
        <v>41072.208333333336</v>
      </c>
      <c r="M389" s="11">
        <f t="shared" si="26"/>
        <v>41077.208333333336</v>
      </c>
      <c r="N389" t="b">
        <v>0</v>
      </c>
      <c r="O389" t="b">
        <v>0</v>
      </c>
      <c r="P389" t="s">
        <v>65</v>
      </c>
      <c r="Q389" s="5">
        <f t="shared" si="24"/>
        <v>39.261467889908261</v>
      </c>
      <c r="R389" s="4">
        <f t="shared" si="27"/>
        <v>100.93160377358491</v>
      </c>
      <c r="S389" s="7" t="s">
        <v>2035</v>
      </c>
      <c r="T389" t="s">
        <v>2044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11">
        <f t="shared" si="25"/>
        <v>40912.25</v>
      </c>
      <c r="M390" s="11">
        <f t="shared" si="26"/>
        <v>40914.25</v>
      </c>
      <c r="N390" t="b">
        <v>0</v>
      </c>
      <c r="O390" t="b">
        <v>0</v>
      </c>
      <c r="P390" t="s">
        <v>60</v>
      </c>
      <c r="Q390" s="5">
        <f t="shared" si="24"/>
        <v>11.270034843205574</v>
      </c>
      <c r="R390" s="4">
        <f t="shared" si="27"/>
        <v>89.227586206896547</v>
      </c>
      <c r="S390" s="7" t="s">
        <v>2033</v>
      </c>
      <c r="T390" t="s">
        <v>2043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11">
        <f t="shared" si="25"/>
        <v>40479.208333333336</v>
      </c>
      <c r="M391" s="11">
        <f t="shared" si="26"/>
        <v>40506.25</v>
      </c>
      <c r="N391" t="b">
        <v>0</v>
      </c>
      <c r="O391" t="b">
        <v>0</v>
      </c>
      <c r="P391" t="s">
        <v>33</v>
      </c>
      <c r="Q391" s="5">
        <f t="shared" si="24"/>
        <v>122.11084337349398</v>
      </c>
      <c r="R391" s="4">
        <f t="shared" si="27"/>
        <v>87.979166666666671</v>
      </c>
      <c r="S391" s="7" t="s">
        <v>2037</v>
      </c>
      <c r="T391" t="s">
        <v>2038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11">
        <f t="shared" si="25"/>
        <v>41530.208333333336</v>
      </c>
      <c r="M392" s="11">
        <f t="shared" si="26"/>
        <v>41545.208333333336</v>
      </c>
      <c r="N392" t="b">
        <v>0</v>
      </c>
      <c r="O392" t="b">
        <v>0</v>
      </c>
      <c r="P392" t="s">
        <v>122</v>
      </c>
      <c r="Q392" s="5">
        <f t="shared" si="24"/>
        <v>186.54166666666669</v>
      </c>
      <c r="R392" s="4">
        <f t="shared" si="27"/>
        <v>89.54</v>
      </c>
      <c r="S392" s="7" t="s">
        <v>2052</v>
      </c>
      <c r="T392" t="s">
        <v>2053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11">
        <f t="shared" si="25"/>
        <v>41653.25</v>
      </c>
      <c r="M393" s="11">
        <f t="shared" si="26"/>
        <v>41655.25</v>
      </c>
      <c r="N393" t="b">
        <v>0</v>
      </c>
      <c r="O393" t="b">
        <v>0</v>
      </c>
      <c r="P393" t="s">
        <v>68</v>
      </c>
      <c r="Q393" s="5">
        <f t="shared" si="24"/>
        <v>7.2731788079470201</v>
      </c>
      <c r="R393" s="4">
        <f t="shared" si="27"/>
        <v>29.09271523178808</v>
      </c>
      <c r="S393" s="7" t="s">
        <v>2045</v>
      </c>
      <c r="T393" t="s">
        <v>2046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11">
        <f t="shared" si="25"/>
        <v>40549.25</v>
      </c>
      <c r="M394" s="11">
        <f t="shared" si="26"/>
        <v>40551.25</v>
      </c>
      <c r="N394" t="b">
        <v>0</v>
      </c>
      <c r="O394" t="b">
        <v>0</v>
      </c>
      <c r="P394" t="s">
        <v>65</v>
      </c>
      <c r="Q394" s="5">
        <f t="shared" si="24"/>
        <v>65.642371234207957</v>
      </c>
      <c r="R394" s="4">
        <f t="shared" si="27"/>
        <v>42.006218905472636</v>
      </c>
      <c r="S394" s="7" t="s">
        <v>2035</v>
      </c>
      <c r="T394" t="s">
        <v>2044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1">
        <f t="shared" si="25"/>
        <v>42933.208333333328</v>
      </c>
      <c r="M395" s="11">
        <f t="shared" si="26"/>
        <v>42934.208333333328</v>
      </c>
      <c r="N395" t="b">
        <v>0</v>
      </c>
      <c r="O395" t="b">
        <v>0</v>
      </c>
      <c r="P395" t="s">
        <v>159</v>
      </c>
      <c r="Q395" s="5">
        <f t="shared" si="24"/>
        <v>228.96178343949046</v>
      </c>
      <c r="R395" s="4">
        <f t="shared" si="27"/>
        <v>47.004903563255965</v>
      </c>
      <c r="S395" s="7" t="s">
        <v>2033</v>
      </c>
      <c r="T395" t="s">
        <v>2056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11">
        <f t="shared" si="25"/>
        <v>41484.208333333336</v>
      </c>
      <c r="M396" s="11">
        <f t="shared" si="26"/>
        <v>41494.208333333336</v>
      </c>
      <c r="N396" t="b">
        <v>0</v>
      </c>
      <c r="O396" t="b">
        <v>1</v>
      </c>
      <c r="P396" t="s">
        <v>42</v>
      </c>
      <c r="Q396" s="5">
        <f t="shared" si="24"/>
        <v>469.37499999999994</v>
      </c>
      <c r="R396" s="4">
        <f t="shared" si="27"/>
        <v>110.44117647058823</v>
      </c>
      <c r="S396" s="7" t="s">
        <v>2039</v>
      </c>
      <c r="T396" t="s">
        <v>2040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11">
        <f t="shared" si="25"/>
        <v>40885.25</v>
      </c>
      <c r="M397" s="11">
        <f t="shared" si="26"/>
        <v>40886.25</v>
      </c>
      <c r="N397" t="b">
        <v>1</v>
      </c>
      <c r="O397" t="b">
        <v>0</v>
      </c>
      <c r="P397" t="s">
        <v>33</v>
      </c>
      <c r="Q397" s="5">
        <f t="shared" si="24"/>
        <v>130.11267605633802</v>
      </c>
      <c r="R397" s="4">
        <f t="shared" si="27"/>
        <v>41.990909090909092</v>
      </c>
      <c r="S397" s="7" t="s">
        <v>2037</v>
      </c>
      <c r="T397" t="s">
        <v>2038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11">
        <f t="shared" si="25"/>
        <v>43378.208333333328</v>
      </c>
      <c r="M398" s="11">
        <f t="shared" si="26"/>
        <v>43386.208333333328</v>
      </c>
      <c r="N398" t="b">
        <v>0</v>
      </c>
      <c r="O398" t="b">
        <v>0</v>
      </c>
      <c r="P398" t="s">
        <v>53</v>
      </c>
      <c r="Q398" s="5">
        <f t="shared" si="24"/>
        <v>167.05422993492408</v>
      </c>
      <c r="R398" s="4">
        <f t="shared" si="27"/>
        <v>48.012468827930178</v>
      </c>
      <c r="S398" s="7" t="s">
        <v>2039</v>
      </c>
      <c r="T398" t="s">
        <v>2042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11">
        <f t="shared" si="25"/>
        <v>41417.208333333336</v>
      </c>
      <c r="M399" s="11">
        <f t="shared" si="26"/>
        <v>41423.208333333336</v>
      </c>
      <c r="N399" t="b">
        <v>0</v>
      </c>
      <c r="O399" t="b">
        <v>0</v>
      </c>
      <c r="P399" t="s">
        <v>23</v>
      </c>
      <c r="Q399" s="5">
        <f t="shared" si="24"/>
        <v>173.8641975308642</v>
      </c>
      <c r="R399" s="4">
        <f t="shared" si="27"/>
        <v>31.019823788546255</v>
      </c>
      <c r="S399" s="7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11">
        <f t="shared" si="25"/>
        <v>43228.208333333328</v>
      </c>
      <c r="M400" s="11">
        <f t="shared" si="26"/>
        <v>43230.208333333328</v>
      </c>
      <c r="N400" t="b">
        <v>0</v>
      </c>
      <c r="O400" t="b">
        <v>1</v>
      </c>
      <c r="P400" t="s">
        <v>71</v>
      </c>
      <c r="Q400" s="5">
        <f t="shared" si="24"/>
        <v>717.76470588235293</v>
      </c>
      <c r="R400" s="4">
        <f t="shared" si="27"/>
        <v>99.203252032520325</v>
      </c>
      <c r="S400" s="7" t="s">
        <v>2039</v>
      </c>
      <c r="T400" t="s">
        <v>2047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11">
        <f t="shared" si="25"/>
        <v>40576.25</v>
      </c>
      <c r="M401" s="11">
        <f t="shared" si="26"/>
        <v>40583.25</v>
      </c>
      <c r="N401" t="b">
        <v>0</v>
      </c>
      <c r="O401" t="b">
        <v>0</v>
      </c>
      <c r="P401" t="s">
        <v>60</v>
      </c>
      <c r="Q401" s="5">
        <f t="shared" si="24"/>
        <v>63.850976361767728</v>
      </c>
      <c r="R401" s="4">
        <f t="shared" si="27"/>
        <v>66.022316684378325</v>
      </c>
      <c r="S401" s="7" t="s">
        <v>2033</v>
      </c>
      <c r="T401" t="s">
        <v>2043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11">
        <f t="shared" si="25"/>
        <v>41502.208333333336</v>
      </c>
      <c r="M402" s="11">
        <f t="shared" si="26"/>
        <v>41524.208333333336</v>
      </c>
      <c r="N402" t="b">
        <v>0</v>
      </c>
      <c r="O402" t="b">
        <v>1</v>
      </c>
      <c r="P402" t="s">
        <v>122</v>
      </c>
      <c r="Q402" s="5">
        <f t="shared" si="24"/>
        <v>2</v>
      </c>
      <c r="R402" s="4">
        <f t="shared" si="27"/>
        <v>2</v>
      </c>
      <c r="S402" s="7" t="s">
        <v>2052</v>
      </c>
      <c r="T402" t="s">
        <v>2053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11">
        <f t="shared" si="25"/>
        <v>43765.208333333328</v>
      </c>
      <c r="M403" s="11">
        <f t="shared" si="26"/>
        <v>43765.208333333328</v>
      </c>
      <c r="N403" t="b">
        <v>0</v>
      </c>
      <c r="O403" t="b">
        <v>0</v>
      </c>
      <c r="P403" t="s">
        <v>33</v>
      </c>
      <c r="Q403" s="5">
        <f t="shared" si="24"/>
        <v>1530.2222222222222</v>
      </c>
      <c r="R403" s="4">
        <f t="shared" si="27"/>
        <v>46.060200668896321</v>
      </c>
      <c r="S403" s="7" t="s">
        <v>2037</v>
      </c>
      <c r="T403" t="s">
        <v>2038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11">
        <f t="shared" si="25"/>
        <v>40914.25</v>
      </c>
      <c r="M404" s="11">
        <f t="shared" si="26"/>
        <v>40961.25</v>
      </c>
      <c r="N404" t="b">
        <v>0</v>
      </c>
      <c r="O404" t="b">
        <v>1</v>
      </c>
      <c r="P404" t="s">
        <v>100</v>
      </c>
      <c r="Q404" s="5">
        <f t="shared" si="24"/>
        <v>40.356164383561641</v>
      </c>
      <c r="R404" s="4">
        <f t="shared" si="27"/>
        <v>73.650000000000006</v>
      </c>
      <c r="S404" s="7" t="s">
        <v>2039</v>
      </c>
      <c r="T404" t="s">
        <v>2050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1">
        <f t="shared" si="25"/>
        <v>40310.208333333336</v>
      </c>
      <c r="M405" s="11">
        <f t="shared" si="26"/>
        <v>40346.208333333336</v>
      </c>
      <c r="N405" t="b">
        <v>0</v>
      </c>
      <c r="O405" t="b">
        <v>1</v>
      </c>
      <c r="P405" t="s">
        <v>33</v>
      </c>
      <c r="Q405" s="5">
        <f t="shared" si="24"/>
        <v>86.220633299284984</v>
      </c>
      <c r="R405" s="4">
        <f t="shared" si="27"/>
        <v>55.99336650082919</v>
      </c>
      <c r="S405" s="7" t="s">
        <v>2037</v>
      </c>
      <c r="T405" t="s">
        <v>2038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11">
        <f t="shared" si="25"/>
        <v>43053.25</v>
      </c>
      <c r="M406" s="11">
        <f t="shared" si="26"/>
        <v>43056.25</v>
      </c>
      <c r="N406" t="b">
        <v>0</v>
      </c>
      <c r="O406" t="b">
        <v>0</v>
      </c>
      <c r="P406" t="s">
        <v>33</v>
      </c>
      <c r="Q406" s="5">
        <f t="shared" si="24"/>
        <v>315.58486707566465</v>
      </c>
      <c r="R406" s="4">
        <f t="shared" si="27"/>
        <v>68.985695127402778</v>
      </c>
      <c r="S406" s="7" t="s">
        <v>2037</v>
      </c>
      <c r="T406" t="s">
        <v>2038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11">
        <f t="shared" si="25"/>
        <v>43255.208333333328</v>
      </c>
      <c r="M407" s="11">
        <f t="shared" si="26"/>
        <v>43305.208333333328</v>
      </c>
      <c r="N407" t="b">
        <v>0</v>
      </c>
      <c r="O407" t="b">
        <v>0</v>
      </c>
      <c r="P407" t="s">
        <v>33</v>
      </c>
      <c r="Q407" s="5">
        <f t="shared" si="24"/>
        <v>89.618243243243242</v>
      </c>
      <c r="R407" s="4">
        <f t="shared" si="27"/>
        <v>60.981609195402299</v>
      </c>
      <c r="S407" s="7" t="s">
        <v>2037</v>
      </c>
      <c r="T407" t="s">
        <v>2038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11">
        <f t="shared" si="25"/>
        <v>41304.25</v>
      </c>
      <c r="M408" s="11">
        <f t="shared" si="26"/>
        <v>41316.25</v>
      </c>
      <c r="N408" t="b">
        <v>1</v>
      </c>
      <c r="O408" t="b">
        <v>0</v>
      </c>
      <c r="P408" t="s">
        <v>42</v>
      </c>
      <c r="Q408" s="5">
        <f t="shared" si="24"/>
        <v>182.14503816793894</v>
      </c>
      <c r="R408" s="4">
        <f t="shared" si="27"/>
        <v>110.98139534883721</v>
      </c>
      <c r="S408" s="7" t="s">
        <v>2039</v>
      </c>
      <c r="T408" t="s">
        <v>2040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11">
        <f t="shared" si="25"/>
        <v>43751.208333333328</v>
      </c>
      <c r="M409" s="11">
        <f t="shared" si="26"/>
        <v>43758.208333333328</v>
      </c>
      <c r="N409" t="b">
        <v>0</v>
      </c>
      <c r="O409" t="b">
        <v>0</v>
      </c>
      <c r="P409" t="s">
        <v>33</v>
      </c>
      <c r="Q409" s="5">
        <f t="shared" si="24"/>
        <v>355.88235294117646</v>
      </c>
      <c r="R409" s="4">
        <f t="shared" si="27"/>
        <v>25</v>
      </c>
      <c r="S409" s="7" t="s">
        <v>2037</v>
      </c>
      <c r="T409" t="s">
        <v>2038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1">
        <f t="shared" si="25"/>
        <v>42541.208333333328</v>
      </c>
      <c r="M410" s="11">
        <f t="shared" si="26"/>
        <v>42561.208333333328</v>
      </c>
      <c r="N410" t="b">
        <v>0</v>
      </c>
      <c r="O410" t="b">
        <v>0</v>
      </c>
      <c r="P410" t="s">
        <v>42</v>
      </c>
      <c r="Q410" s="5">
        <f t="shared" si="24"/>
        <v>131.83695652173913</v>
      </c>
      <c r="R410" s="4">
        <f t="shared" si="27"/>
        <v>78.759740259740255</v>
      </c>
      <c r="S410" s="7" t="s">
        <v>2039</v>
      </c>
      <c r="T410" t="s">
        <v>2040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11">
        <f t="shared" si="25"/>
        <v>42843.208333333328</v>
      </c>
      <c r="M411" s="11">
        <f t="shared" si="26"/>
        <v>42847.208333333328</v>
      </c>
      <c r="N411" t="b">
        <v>0</v>
      </c>
      <c r="O411" t="b">
        <v>0</v>
      </c>
      <c r="P411" t="s">
        <v>23</v>
      </c>
      <c r="Q411" s="5">
        <f t="shared" si="24"/>
        <v>46.315634218289084</v>
      </c>
      <c r="R411" s="4">
        <f t="shared" si="27"/>
        <v>87.960784313725483</v>
      </c>
      <c r="S411" s="7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11">
        <f t="shared" si="25"/>
        <v>42122.208333333328</v>
      </c>
      <c r="M412" s="11">
        <f t="shared" si="26"/>
        <v>42122.208333333328</v>
      </c>
      <c r="N412" t="b">
        <v>0</v>
      </c>
      <c r="O412" t="b">
        <v>0</v>
      </c>
      <c r="P412" t="s">
        <v>292</v>
      </c>
      <c r="Q412" s="5">
        <f t="shared" si="24"/>
        <v>36.132726089785294</v>
      </c>
      <c r="R412" s="4">
        <f t="shared" si="27"/>
        <v>49.987398739873989</v>
      </c>
      <c r="S412" s="7" t="s">
        <v>2048</v>
      </c>
      <c r="T412" t="s">
        <v>2059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11">
        <f t="shared" si="25"/>
        <v>42884.208333333328</v>
      </c>
      <c r="M413" s="11">
        <f t="shared" si="26"/>
        <v>42886.208333333328</v>
      </c>
      <c r="N413" t="b">
        <v>0</v>
      </c>
      <c r="O413" t="b">
        <v>0</v>
      </c>
      <c r="P413" t="s">
        <v>33</v>
      </c>
      <c r="Q413" s="5">
        <f t="shared" si="24"/>
        <v>104.62820512820512</v>
      </c>
      <c r="R413" s="4">
        <f t="shared" si="27"/>
        <v>99.524390243902445</v>
      </c>
      <c r="S413" s="7" t="s">
        <v>2037</v>
      </c>
      <c r="T413" t="s">
        <v>2038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11">
        <f t="shared" si="25"/>
        <v>41642.25</v>
      </c>
      <c r="M414" s="11">
        <f t="shared" si="26"/>
        <v>41652.25</v>
      </c>
      <c r="N414" t="b">
        <v>0</v>
      </c>
      <c r="O414" t="b">
        <v>0</v>
      </c>
      <c r="P414" t="s">
        <v>119</v>
      </c>
      <c r="Q414" s="5">
        <f t="shared" si="24"/>
        <v>668.85714285714289</v>
      </c>
      <c r="R414" s="4">
        <f t="shared" si="27"/>
        <v>104.82089552238806</v>
      </c>
      <c r="S414" s="7" t="s">
        <v>2045</v>
      </c>
      <c r="T414" t="s">
        <v>2051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11">
        <f t="shared" si="25"/>
        <v>43431.25</v>
      </c>
      <c r="M415" s="11">
        <f t="shared" si="26"/>
        <v>43458.25</v>
      </c>
      <c r="N415" t="b">
        <v>0</v>
      </c>
      <c r="O415" t="b">
        <v>0</v>
      </c>
      <c r="P415" t="s">
        <v>71</v>
      </c>
      <c r="Q415" s="5">
        <f t="shared" si="24"/>
        <v>62.072823218997364</v>
      </c>
      <c r="R415" s="4">
        <f t="shared" si="27"/>
        <v>108.01469237832875</v>
      </c>
      <c r="S415" s="7" t="s">
        <v>2039</v>
      </c>
      <c r="T415" t="s">
        <v>2047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11">
        <f t="shared" si="25"/>
        <v>40288.208333333336</v>
      </c>
      <c r="M416" s="11">
        <f t="shared" si="26"/>
        <v>40296.208333333336</v>
      </c>
      <c r="N416" t="b">
        <v>0</v>
      </c>
      <c r="O416" t="b">
        <v>1</v>
      </c>
      <c r="P416" t="s">
        <v>17</v>
      </c>
      <c r="Q416" s="5">
        <f t="shared" si="24"/>
        <v>84.699787460148784</v>
      </c>
      <c r="R416" s="4">
        <f t="shared" si="27"/>
        <v>28.998544660724033</v>
      </c>
      <c r="S416" s="7" t="s">
        <v>2031</v>
      </c>
      <c r="T416" t="s">
        <v>2032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11">
        <f t="shared" si="25"/>
        <v>40921.25</v>
      </c>
      <c r="M417" s="11">
        <f t="shared" si="26"/>
        <v>40938.25</v>
      </c>
      <c r="N417" t="b">
        <v>0</v>
      </c>
      <c r="O417" t="b">
        <v>0</v>
      </c>
      <c r="P417" t="s">
        <v>33</v>
      </c>
      <c r="Q417" s="5">
        <f t="shared" si="24"/>
        <v>11.059030837004405</v>
      </c>
      <c r="R417" s="4">
        <f t="shared" si="27"/>
        <v>30.028708133971293</v>
      </c>
      <c r="S417" s="7" t="s">
        <v>2037</v>
      </c>
      <c r="T417" t="s">
        <v>2038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11">
        <f t="shared" si="25"/>
        <v>40560.25</v>
      </c>
      <c r="M418" s="11">
        <f t="shared" si="26"/>
        <v>40569.25</v>
      </c>
      <c r="N418" t="b">
        <v>0</v>
      </c>
      <c r="O418" t="b">
        <v>1</v>
      </c>
      <c r="P418" t="s">
        <v>42</v>
      </c>
      <c r="Q418" s="5">
        <f t="shared" si="24"/>
        <v>43.838781575037146</v>
      </c>
      <c r="R418" s="4">
        <f t="shared" si="27"/>
        <v>41.005559416261292</v>
      </c>
      <c r="S418" s="7" t="s">
        <v>2039</v>
      </c>
      <c r="T418" t="s">
        <v>2040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11">
        <f t="shared" si="25"/>
        <v>43407.208333333328</v>
      </c>
      <c r="M419" s="11">
        <f t="shared" si="26"/>
        <v>43431.25</v>
      </c>
      <c r="N419" t="b">
        <v>0</v>
      </c>
      <c r="O419" t="b">
        <v>0</v>
      </c>
      <c r="P419" t="s">
        <v>33</v>
      </c>
      <c r="Q419" s="5">
        <f t="shared" si="24"/>
        <v>55.470588235294116</v>
      </c>
      <c r="R419" s="4">
        <f t="shared" si="27"/>
        <v>62.866666666666667</v>
      </c>
      <c r="S419" s="7" t="s">
        <v>2037</v>
      </c>
      <c r="T419" t="s">
        <v>2038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1">
        <f t="shared" si="25"/>
        <v>41035.208333333336</v>
      </c>
      <c r="M420" s="11">
        <f t="shared" si="26"/>
        <v>41036.208333333336</v>
      </c>
      <c r="N420" t="b">
        <v>0</v>
      </c>
      <c r="O420" t="b">
        <v>0</v>
      </c>
      <c r="P420" t="s">
        <v>42</v>
      </c>
      <c r="Q420" s="5">
        <f t="shared" si="24"/>
        <v>57.399511301160658</v>
      </c>
      <c r="R420" s="4">
        <f t="shared" si="27"/>
        <v>47.005002501250623</v>
      </c>
      <c r="S420" s="7" t="s">
        <v>2039</v>
      </c>
      <c r="T420" t="s">
        <v>2040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11">
        <f t="shared" si="25"/>
        <v>40899.25</v>
      </c>
      <c r="M421" s="11">
        <f t="shared" si="26"/>
        <v>40905.25</v>
      </c>
      <c r="N421" t="b">
        <v>0</v>
      </c>
      <c r="O421" t="b">
        <v>0</v>
      </c>
      <c r="P421" t="s">
        <v>28</v>
      </c>
      <c r="Q421" s="5">
        <f t="shared" si="24"/>
        <v>123.43497363796135</v>
      </c>
      <c r="R421" s="4">
        <f t="shared" si="27"/>
        <v>26.997693638285604</v>
      </c>
      <c r="S421" s="7" t="s">
        <v>2035</v>
      </c>
      <c r="T421" t="s">
        <v>2036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11">
        <f t="shared" si="25"/>
        <v>42911.208333333328</v>
      </c>
      <c r="M422" s="11">
        <f t="shared" si="26"/>
        <v>42925.208333333328</v>
      </c>
      <c r="N422" t="b">
        <v>0</v>
      </c>
      <c r="O422" t="b">
        <v>0</v>
      </c>
      <c r="P422" t="s">
        <v>33</v>
      </c>
      <c r="Q422" s="5">
        <f t="shared" si="24"/>
        <v>128.46</v>
      </c>
      <c r="R422" s="4">
        <f t="shared" si="27"/>
        <v>68.329787234042556</v>
      </c>
      <c r="S422" s="7" t="s">
        <v>2037</v>
      </c>
      <c r="T422" t="s">
        <v>2038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11">
        <f t="shared" si="25"/>
        <v>42915.208333333328</v>
      </c>
      <c r="M423" s="11">
        <f t="shared" si="26"/>
        <v>42945.208333333328</v>
      </c>
      <c r="N423" t="b">
        <v>0</v>
      </c>
      <c r="O423" t="b">
        <v>1</v>
      </c>
      <c r="P423" t="s">
        <v>65</v>
      </c>
      <c r="Q423" s="5">
        <f t="shared" si="24"/>
        <v>63.989361702127653</v>
      </c>
      <c r="R423" s="4">
        <f t="shared" si="27"/>
        <v>50.974576271186443</v>
      </c>
      <c r="S423" s="7" t="s">
        <v>2035</v>
      </c>
      <c r="T423" t="s">
        <v>2044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11">
        <f t="shared" si="25"/>
        <v>40285.208333333336</v>
      </c>
      <c r="M424" s="11">
        <f t="shared" si="26"/>
        <v>40305.208333333336</v>
      </c>
      <c r="N424" t="b">
        <v>0</v>
      </c>
      <c r="O424" t="b">
        <v>1</v>
      </c>
      <c r="P424" t="s">
        <v>33</v>
      </c>
      <c r="Q424" s="5">
        <f t="shared" si="24"/>
        <v>127.29885057471265</v>
      </c>
      <c r="R424" s="4">
        <f t="shared" si="27"/>
        <v>54.024390243902438</v>
      </c>
      <c r="S424" s="7" t="s">
        <v>2037</v>
      </c>
      <c r="T424" t="s">
        <v>2038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11">
        <f t="shared" si="25"/>
        <v>40808.208333333336</v>
      </c>
      <c r="M425" s="11">
        <f t="shared" si="26"/>
        <v>40810.208333333336</v>
      </c>
      <c r="N425" t="b">
        <v>0</v>
      </c>
      <c r="O425" t="b">
        <v>1</v>
      </c>
      <c r="P425" t="s">
        <v>17</v>
      </c>
      <c r="Q425" s="5">
        <f t="shared" si="24"/>
        <v>10.638024357239512</v>
      </c>
      <c r="R425" s="4">
        <f t="shared" si="27"/>
        <v>97.055555555555557</v>
      </c>
      <c r="S425" s="7" t="s">
        <v>2031</v>
      </c>
      <c r="T425" t="s">
        <v>2032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11">
        <f t="shared" si="25"/>
        <v>43208.208333333328</v>
      </c>
      <c r="M426" s="11">
        <f t="shared" si="26"/>
        <v>43214.208333333328</v>
      </c>
      <c r="N426" t="b">
        <v>0</v>
      </c>
      <c r="O426" t="b">
        <v>0</v>
      </c>
      <c r="P426" t="s">
        <v>60</v>
      </c>
      <c r="Q426" s="5">
        <f t="shared" si="24"/>
        <v>40.470588235294116</v>
      </c>
      <c r="R426" s="4">
        <f t="shared" si="27"/>
        <v>24.867469879518072</v>
      </c>
      <c r="S426" s="7" t="s">
        <v>2033</v>
      </c>
      <c r="T426" t="s">
        <v>2043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11">
        <f t="shared" si="25"/>
        <v>42213.208333333328</v>
      </c>
      <c r="M427" s="11">
        <f t="shared" si="26"/>
        <v>42219.208333333328</v>
      </c>
      <c r="N427" t="b">
        <v>0</v>
      </c>
      <c r="O427" t="b">
        <v>0</v>
      </c>
      <c r="P427" t="s">
        <v>122</v>
      </c>
      <c r="Q427" s="5">
        <f t="shared" si="24"/>
        <v>287.66666666666663</v>
      </c>
      <c r="R427" s="4">
        <f t="shared" si="27"/>
        <v>84.423913043478265</v>
      </c>
      <c r="S427" s="7" t="s">
        <v>2052</v>
      </c>
      <c r="T427" t="s">
        <v>2053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11">
        <f t="shared" si="25"/>
        <v>41332.25</v>
      </c>
      <c r="M428" s="11">
        <f t="shared" si="26"/>
        <v>41339.25</v>
      </c>
      <c r="N428" t="b">
        <v>0</v>
      </c>
      <c r="O428" t="b">
        <v>0</v>
      </c>
      <c r="P428" t="s">
        <v>33</v>
      </c>
      <c r="Q428" s="5">
        <f t="shared" si="24"/>
        <v>572.94444444444446</v>
      </c>
      <c r="R428" s="4">
        <f t="shared" si="27"/>
        <v>47.091324200913242</v>
      </c>
      <c r="S428" s="7" t="s">
        <v>2037</v>
      </c>
      <c r="T428" t="s">
        <v>2038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11">
        <f t="shared" si="25"/>
        <v>41895.208333333336</v>
      </c>
      <c r="M429" s="11">
        <f t="shared" si="26"/>
        <v>41927.208333333336</v>
      </c>
      <c r="N429" t="b">
        <v>0</v>
      </c>
      <c r="O429" t="b">
        <v>1</v>
      </c>
      <c r="P429" t="s">
        <v>33</v>
      </c>
      <c r="Q429" s="5">
        <f t="shared" si="24"/>
        <v>112.90429799426933</v>
      </c>
      <c r="R429" s="4">
        <f t="shared" si="27"/>
        <v>77.996041171813147</v>
      </c>
      <c r="S429" s="7" t="s">
        <v>2037</v>
      </c>
      <c r="T429" t="s">
        <v>2038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11">
        <f t="shared" si="25"/>
        <v>40585.25</v>
      </c>
      <c r="M430" s="11">
        <f t="shared" si="26"/>
        <v>40592.25</v>
      </c>
      <c r="N430" t="b">
        <v>0</v>
      </c>
      <c r="O430" t="b">
        <v>0</v>
      </c>
      <c r="P430" t="s">
        <v>71</v>
      </c>
      <c r="Q430" s="5">
        <f t="shared" si="24"/>
        <v>46.387573964497044</v>
      </c>
      <c r="R430" s="4">
        <f t="shared" si="27"/>
        <v>62.967871485943775</v>
      </c>
      <c r="S430" s="7" t="s">
        <v>2039</v>
      </c>
      <c r="T430" t="s">
        <v>2047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11">
        <f t="shared" si="25"/>
        <v>41680.25</v>
      </c>
      <c r="M431" s="11">
        <f t="shared" si="26"/>
        <v>41708.208333333336</v>
      </c>
      <c r="N431" t="b">
        <v>0</v>
      </c>
      <c r="O431" t="b">
        <v>1</v>
      </c>
      <c r="P431" t="s">
        <v>122</v>
      </c>
      <c r="Q431" s="5">
        <f t="shared" si="24"/>
        <v>90.675916230366497</v>
      </c>
      <c r="R431" s="4">
        <f t="shared" si="27"/>
        <v>81.006080449017773</v>
      </c>
      <c r="S431" s="7" t="s">
        <v>2052</v>
      </c>
      <c r="T431" t="s">
        <v>2053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11">
        <f t="shared" si="25"/>
        <v>43737.208333333328</v>
      </c>
      <c r="M432" s="11">
        <f t="shared" si="26"/>
        <v>43771.208333333328</v>
      </c>
      <c r="N432" t="b">
        <v>0</v>
      </c>
      <c r="O432" t="b">
        <v>0</v>
      </c>
      <c r="P432" t="s">
        <v>33</v>
      </c>
      <c r="Q432" s="5">
        <f t="shared" si="24"/>
        <v>67.740740740740748</v>
      </c>
      <c r="R432" s="4">
        <f t="shared" si="27"/>
        <v>65.321428571428569</v>
      </c>
      <c r="S432" s="7" t="s">
        <v>2037</v>
      </c>
      <c r="T432" t="s">
        <v>2038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11">
        <f t="shared" si="25"/>
        <v>43273.208333333328</v>
      </c>
      <c r="M433" s="11">
        <f t="shared" si="26"/>
        <v>43290.208333333328</v>
      </c>
      <c r="N433" t="b">
        <v>1</v>
      </c>
      <c r="O433" t="b">
        <v>0</v>
      </c>
      <c r="P433" t="s">
        <v>33</v>
      </c>
      <c r="Q433" s="5">
        <f t="shared" si="24"/>
        <v>192.49019607843135</v>
      </c>
      <c r="R433" s="4">
        <f t="shared" si="27"/>
        <v>104.43617021276596</v>
      </c>
      <c r="S433" s="7" t="s">
        <v>2037</v>
      </c>
      <c r="T433" t="s">
        <v>2038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11">
        <f t="shared" si="25"/>
        <v>41761.208333333336</v>
      </c>
      <c r="M434" s="11">
        <f t="shared" si="26"/>
        <v>41781.208333333336</v>
      </c>
      <c r="N434" t="b">
        <v>0</v>
      </c>
      <c r="O434" t="b">
        <v>0</v>
      </c>
      <c r="P434" t="s">
        <v>33</v>
      </c>
      <c r="Q434" s="5">
        <f t="shared" si="24"/>
        <v>82.714285714285722</v>
      </c>
      <c r="R434" s="4">
        <f t="shared" si="27"/>
        <v>69.989010989010993</v>
      </c>
      <c r="S434" s="7" t="s">
        <v>2037</v>
      </c>
      <c r="T434" t="s">
        <v>2038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11">
        <f t="shared" si="25"/>
        <v>41603.25</v>
      </c>
      <c r="M435" s="11">
        <f t="shared" si="26"/>
        <v>41619.25</v>
      </c>
      <c r="N435" t="b">
        <v>0</v>
      </c>
      <c r="O435" t="b">
        <v>1</v>
      </c>
      <c r="P435" t="s">
        <v>42</v>
      </c>
      <c r="Q435" s="5">
        <f t="shared" si="24"/>
        <v>54.163920922570021</v>
      </c>
      <c r="R435" s="4">
        <f t="shared" si="27"/>
        <v>83.023989898989896</v>
      </c>
      <c r="S435" s="7" t="s">
        <v>2039</v>
      </c>
      <c r="T435" t="s">
        <v>2040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1">
        <f t="shared" si="25"/>
        <v>42705.25</v>
      </c>
      <c r="M436" s="11">
        <f t="shared" si="26"/>
        <v>42719.25</v>
      </c>
      <c r="N436" t="b">
        <v>1</v>
      </c>
      <c r="O436" t="b">
        <v>0</v>
      </c>
      <c r="P436" t="s">
        <v>33</v>
      </c>
      <c r="Q436" s="5">
        <f t="shared" si="24"/>
        <v>16.722222222222221</v>
      </c>
      <c r="R436" s="4">
        <f t="shared" si="27"/>
        <v>90.3</v>
      </c>
      <c r="S436" s="7" t="s">
        <v>2037</v>
      </c>
      <c r="T436" t="s">
        <v>2038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11">
        <f t="shared" si="25"/>
        <v>41988.25</v>
      </c>
      <c r="M437" s="11">
        <f t="shared" si="26"/>
        <v>42000.25</v>
      </c>
      <c r="N437" t="b">
        <v>0</v>
      </c>
      <c r="O437" t="b">
        <v>1</v>
      </c>
      <c r="P437" t="s">
        <v>33</v>
      </c>
      <c r="Q437" s="5">
        <f t="shared" si="24"/>
        <v>116.87664041994749</v>
      </c>
      <c r="R437" s="4">
        <f t="shared" si="27"/>
        <v>103.98131932282546</v>
      </c>
      <c r="S437" s="7" t="s">
        <v>2037</v>
      </c>
      <c r="T437" t="s">
        <v>2038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11">
        <f t="shared" si="25"/>
        <v>43575.208333333328</v>
      </c>
      <c r="M438" s="11">
        <f t="shared" si="26"/>
        <v>43576.208333333328</v>
      </c>
      <c r="N438" t="b">
        <v>0</v>
      </c>
      <c r="O438" t="b">
        <v>0</v>
      </c>
      <c r="P438" t="s">
        <v>159</v>
      </c>
      <c r="Q438" s="5">
        <f t="shared" si="24"/>
        <v>1052.1538461538462</v>
      </c>
      <c r="R438" s="4">
        <f t="shared" si="27"/>
        <v>54.931726907630519</v>
      </c>
      <c r="S438" s="7" t="s">
        <v>2033</v>
      </c>
      <c r="T438" t="s">
        <v>2056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11">
        <f t="shared" si="25"/>
        <v>42260.208333333328</v>
      </c>
      <c r="M439" s="11">
        <f t="shared" si="26"/>
        <v>42263.208333333328</v>
      </c>
      <c r="N439" t="b">
        <v>0</v>
      </c>
      <c r="O439" t="b">
        <v>1</v>
      </c>
      <c r="P439" t="s">
        <v>71</v>
      </c>
      <c r="Q439" s="5">
        <f t="shared" si="24"/>
        <v>123.07407407407408</v>
      </c>
      <c r="R439" s="4">
        <f t="shared" si="27"/>
        <v>51.921875</v>
      </c>
      <c r="S439" s="7" t="s">
        <v>2039</v>
      </c>
      <c r="T439" t="s">
        <v>2047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11">
        <f t="shared" si="25"/>
        <v>41337.25</v>
      </c>
      <c r="M440" s="11">
        <f t="shared" si="26"/>
        <v>41367.208333333336</v>
      </c>
      <c r="N440" t="b">
        <v>0</v>
      </c>
      <c r="O440" t="b">
        <v>0</v>
      </c>
      <c r="P440" t="s">
        <v>33</v>
      </c>
      <c r="Q440" s="5">
        <f t="shared" si="24"/>
        <v>178.63855421686748</v>
      </c>
      <c r="R440" s="4">
        <f t="shared" si="27"/>
        <v>60.02834008097166</v>
      </c>
      <c r="S440" s="7" t="s">
        <v>2037</v>
      </c>
      <c r="T440" t="s">
        <v>2038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11">
        <f t="shared" si="25"/>
        <v>42680.208333333328</v>
      </c>
      <c r="M441" s="11">
        <f t="shared" si="26"/>
        <v>42687.25</v>
      </c>
      <c r="N441" t="b">
        <v>0</v>
      </c>
      <c r="O441" t="b">
        <v>0</v>
      </c>
      <c r="P441" t="s">
        <v>474</v>
      </c>
      <c r="Q441" s="5">
        <f t="shared" si="24"/>
        <v>355.28169014084506</v>
      </c>
      <c r="R441" s="4">
        <f t="shared" si="27"/>
        <v>44.003488879197555</v>
      </c>
      <c r="S441" s="7" t="s">
        <v>2039</v>
      </c>
      <c r="T441" t="s">
        <v>2061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11">
        <f t="shared" si="25"/>
        <v>42916.208333333328</v>
      </c>
      <c r="M442" s="11">
        <f t="shared" si="26"/>
        <v>42926.208333333328</v>
      </c>
      <c r="N442" t="b">
        <v>0</v>
      </c>
      <c r="O442" t="b">
        <v>0</v>
      </c>
      <c r="P442" t="s">
        <v>269</v>
      </c>
      <c r="Q442" s="5">
        <f t="shared" si="24"/>
        <v>161.90634146341463</v>
      </c>
      <c r="R442" s="4">
        <f t="shared" si="27"/>
        <v>53.003513254551258</v>
      </c>
      <c r="S442" s="7" t="s">
        <v>2039</v>
      </c>
      <c r="T442" t="s">
        <v>2058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11">
        <f t="shared" si="25"/>
        <v>41025.208333333336</v>
      </c>
      <c r="M443" s="11">
        <f t="shared" si="26"/>
        <v>41053.208333333336</v>
      </c>
      <c r="N443" t="b">
        <v>0</v>
      </c>
      <c r="O443" t="b">
        <v>0</v>
      </c>
      <c r="P443" t="s">
        <v>65</v>
      </c>
      <c r="Q443" s="5">
        <f t="shared" si="24"/>
        <v>24.914285714285715</v>
      </c>
      <c r="R443" s="4">
        <f t="shared" si="27"/>
        <v>54.5</v>
      </c>
      <c r="S443" s="7" t="s">
        <v>2035</v>
      </c>
      <c r="T443" t="s">
        <v>2044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11">
        <f t="shared" si="25"/>
        <v>42980.208333333328</v>
      </c>
      <c r="M444" s="11">
        <f t="shared" si="26"/>
        <v>42996.208333333328</v>
      </c>
      <c r="N444" t="b">
        <v>0</v>
      </c>
      <c r="O444" t="b">
        <v>0</v>
      </c>
      <c r="P444" t="s">
        <v>33</v>
      </c>
      <c r="Q444" s="5">
        <f t="shared" si="24"/>
        <v>198.72222222222223</v>
      </c>
      <c r="R444" s="4">
        <f t="shared" si="27"/>
        <v>75.04195804195804</v>
      </c>
      <c r="S444" s="7" t="s">
        <v>2037</v>
      </c>
      <c r="T444" t="s">
        <v>2038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11">
        <f t="shared" si="25"/>
        <v>40451.208333333336</v>
      </c>
      <c r="M445" s="11">
        <f t="shared" si="26"/>
        <v>40470.208333333336</v>
      </c>
      <c r="N445" t="b">
        <v>0</v>
      </c>
      <c r="O445" t="b">
        <v>0</v>
      </c>
      <c r="P445" t="s">
        <v>33</v>
      </c>
      <c r="Q445" s="5">
        <f t="shared" si="24"/>
        <v>34.752688172043008</v>
      </c>
      <c r="R445" s="4">
        <f t="shared" si="27"/>
        <v>35.911111111111111</v>
      </c>
      <c r="S445" s="7" t="s">
        <v>2037</v>
      </c>
      <c r="T445" t="s">
        <v>2038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11">
        <f t="shared" si="25"/>
        <v>40748.208333333336</v>
      </c>
      <c r="M446" s="11">
        <f t="shared" si="26"/>
        <v>40750.208333333336</v>
      </c>
      <c r="N446" t="b">
        <v>0</v>
      </c>
      <c r="O446" t="b">
        <v>1</v>
      </c>
      <c r="P446" t="s">
        <v>60</v>
      </c>
      <c r="Q446" s="5">
        <f t="shared" si="24"/>
        <v>176.41935483870967</v>
      </c>
      <c r="R446" s="4">
        <f t="shared" si="27"/>
        <v>36.952702702702702</v>
      </c>
      <c r="S446" s="7" t="s">
        <v>2033</v>
      </c>
      <c r="T446" t="s">
        <v>2043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11">
        <f t="shared" si="25"/>
        <v>40515.25</v>
      </c>
      <c r="M447" s="11">
        <f t="shared" si="26"/>
        <v>40536.25</v>
      </c>
      <c r="N447" t="b">
        <v>0</v>
      </c>
      <c r="O447" t="b">
        <v>1</v>
      </c>
      <c r="P447" t="s">
        <v>33</v>
      </c>
      <c r="Q447" s="5">
        <f t="shared" si="24"/>
        <v>511.38095238095235</v>
      </c>
      <c r="R447" s="4">
        <f t="shared" si="27"/>
        <v>63.170588235294119</v>
      </c>
      <c r="S447" s="7" t="s">
        <v>2037</v>
      </c>
      <c r="T447" t="s">
        <v>2038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11">
        <f t="shared" si="25"/>
        <v>41261.25</v>
      </c>
      <c r="M448" s="11">
        <f t="shared" si="26"/>
        <v>41263.25</v>
      </c>
      <c r="N448" t="b">
        <v>0</v>
      </c>
      <c r="O448" t="b">
        <v>0</v>
      </c>
      <c r="P448" t="s">
        <v>65</v>
      </c>
      <c r="Q448" s="5">
        <f t="shared" si="24"/>
        <v>82.044117647058826</v>
      </c>
      <c r="R448" s="4">
        <f t="shared" si="27"/>
        <v>29.99462365591398</v>
      </c>
      <c r="S448" s="7" t="s">
        <v>2035</v>
      </c>
      <c r="T448" t="s">
        <v>2044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11">
        <f t="shared" si="25"/>
        <v>43088.25</v>
      </c>
      <c r="M449" s="11">
        <f t="shared" si="26"/>
        <v>43104.25</v>
      </c>
      <c r="N449" t="b">
        <v>0</v>
      </c>
      <c r="O449" t="b">
        <v>0</v>
      </c>
      <c r="P449" t="s">
        <v>269</v>
      </c>
      <c r="Q449" s="5">
        <f t="shared" si="24"/>
        <v>24.326030927835053</v>
      </c>
      <c r="R449" s="4">
        <f t="shared" si="27"/>
        <v>86</v>
      </c>
      <c r="S449" s="7" t="s">
        <v>2039</v>
      </c>
      <c r="T449" t="s">
        <v>2058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11">
        <f t="shared" si="25"/>
        <v>41378.208333333336</v>
      </c>
      <c r="M450" s="11">
        <f t="shared" si="26"/>
        <v>41380.208333333336</v>
      </c>
      <c r="N450" t="b">
        <v>0</v>
      </c>
      <c r="O450" t="b">
        <v>1</v>
      </c>
      <c r="P450" t="s">
        <v>89</v>
      </c>
      <c r="Q450" s="5">
        <f t="shared" ref="Q450:Q513" si="28">E450/D450*100</f>
        <v>50.482758620689658</v>
      </c>
      <c r="R450" s="4">
        <f t="shared" si="27"/>
        <v>75.014876033057845</v>
      </c>
      <c r="S450" s="7" t="s">
        <v>2048</v>
      </c>
      <c r="T450" t="s">
        <v>2049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11">
        <f t="shared" ref="L451:L514" si="29">(((J451/60)/60)/24)+DATE(1970,1,1)</f>
        <v>43530.25</v>
      </c>
      <c r="M451" s="11">
        <f t="shared" ref="M451:M514" si="30">(((K451/60)/60)/24)+DATE(1970,1,1)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si="28"/>
        <v>967</v>
      </c>
      <c r="R451" s="4">
        <f t="shared" ref="R451:R514" si="31">(E451/G451)</f>
        <v>101.19767441860465</v>
      </c>
      <c r="S451" s="7" t="s">
        <v>2048</v>
      </c>
      <c r="T451" t="s">
        <v>2049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1">
        <f t="shared" si="29"/>
        <v>43394.208333333328</v>
      </c>
      <c r="M452" s="11">
        <f t="shared" si="30"/>
        <v>43417.25</v>
      </c>
      <c r="N452" t="b">
        <v>0</v>
      </c>
      <c r="O452" t="b">
        <v>0</v>
      </c>
      <c r="P452" t="s">
        <v>71</v>
      </c>
      <c r="Q452" s="5">
        <f t="shared" si="28"/>
        <v>4</v>
      </c>
      <c r="R452" s="4">
        <f t="shared" si="31"/>
        <v>4</v>
      </c>
      <c r="S452" s="7" t="s">
        <v>2039</v>
      </c>
      <c r="T452" t="s">
        <v>2047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11">
        <f t="shared" si="29"/>
        <v>42935.208333333328</v>
      </c>
      <c r="M453" s="11">
        <f t="shared" si="30"/>
        <v>42966.208333333328</v>
      </c>
      <c r="N453" t="b">
        <v>0</v>
      </c>
      <c r="O453" t="b">
        <v>0</v>
      </c>
      <c r="P453" t="s">
        <v>23</v>
      </c>
      <c r="Q453" s="5">
        <f t="shared" si="28"/>
        <v>122.84501347708894</v>
      </c>
      <c r="R453" s="4">
        <f t="shared" si="31"/>
        <v>29.001272669424118</v>
      </c>
      <c r="S453" s="7" t="s">
        <v>2033</v>
      </c>
      <c r="T453" t="s">
        <v>2034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11">
        <f t="shared" si="29"/>
        <v>40365.208333333336</v>
      </c>
      <c r="M454" s="11">
        <f t="shared" si="30"/>
        <v>40366.208333333336</v>
      </c>
      <c r="N454" t="b">
        <v>0</v>
      </c>
      <c r="O454" t="b">
        <v>0</v>
      </c>
      <c r="P454" t="s">
        <v>53</v>
      </c>
      <c r="Q454" s="5">
        <f t="shared" si="28"/>
        <v>63.4375</v>
      </c>
      <c r="R454" s="4">
        <f t="shared" si="31"/>
        <v>98.225806451612897</v>
      </c>
      <c r="S454" s="7" t="s">
        <v>2039</v>
      </c>
      <c r="T454" t="s">
        <v>2042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11">
        <f t="shared" si="29"/>
        <v>42705.25</v>
      </c>
      <c r="M455" s="11">
        <f t="shared" si="30"/>
        <v>42746.25</v>
      </c>
      <c r="N455" t="b">
        <v>0</v>
      </c>
      <c r="O455" t="b">
        <v>0</v>
      </c>
      <c r="P455" t="s">
        <v>474</v>
      </c>
      <c r="Q455" s="5">
        <f t="shared" si="28"/>
        <v>56.331688596491226</v>
      </c>
      <c r="R455" s="4">
        <f t="shared" si="31"/>
        <v>87.001693480101608</v>
      </c>
      <c r="S455" s="7" t="s">
        <v>2039</v>
      </c>
      <c r="T455" t="s">
        <v>2061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11">
        <f t="shared" si="29"/>
        <v>41568.208333333336</v>
      </c>
      <c r="M456" s="11">
        <f t="shared" si="30"/>
        <v>41604.25</v>
      </c>
      <c r="N456" t="b">
        <v>0</v>
      </c>
      <c r="O456" t="b">
        <v>1</v>
      </c>
      <c r="P456" t="s">
        <v>53</v>
      </c>
      <c r="Q456" s="5">
        <f t="shared" si="28"/>
        <v>44.074999999999996</v>
      </c>
      <c r="R456" s="4">
        <f t="shared" si="31"/>
        <v>45.205128205128204</v>
      </c>
      <c r="S456" s="7" t="s">
        <v>2039</v>
      </c>
      <c r="T456" t="s">
        <v>2042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11">
        <f t="shared" si="29"/>
        <v>40809.208333333336</v>
      </c>
      <c r="M457" s="11">
        <f t="shared" si="30"/>
        <v>40832.208333333336</v>
      </c>
      <c r="N457" t="b">
        <v>0</v>
      </c>
      <c r="O457" t="b">
        <v>0</v>
      </c>
      <c r="P457" t="s">
        <v>33</v>
      </c>
      <c r="Q457" s="5">
        <f t="shared" si="28"/>
        <v>118.37253218884121</v>
      </c>
      <c r="R457" s="4">
        <f t="shared" si="31"/>
        <v>37.001341561577675</v>
      </c>
      <c r="S457" s="7" t="s">
        <v>2037</v>
      </c>
      <c r="T457" t="s">
        <v>2038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11">
        <f t="shared" si="29"/>
        <v>43141.25</v>
      </c>
      <c r="M458" s="11">
        <f t="shared" si="30"/>
        <v>43141.25</v>
      </c>
      <c r="N458" t="b">
        <v>0</v>
      </c>
      <c r="O458" t="b">
        <v>1</v>
      </c>
      <c r="P458" t="s">
        <v>60</v>
      </c>
      <c r="Q458" s="5">
        <f t="shared" si="28"/>
        <v>104.1243169398907</v>
      </c>
      <c r="R458" s="4">
        <f t="shared" si="31"/>
        <v>94.976947040498445</v>
      </c>
      <c r="S458" s="7" t="s">
        <v>2033</v>
      </c>
      <c r="T458" t="s">
        <v>2043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11">
        <f t="shared" si="29"/>
        <v>42657.208333333328</v>
      </c>
      <c r="M459" s="11">
        <f t="shared" si="30"/>
        <v>42659.208333333328</v>
      </c>
      <c r="N459" t="b">
        <v>0</v>
      </c>
      <c r="O459" t="b">
        <v>0</v>
      </c>
      <c r="P459" t="s">
        <v>33</v>
      </c>
      <c r="Q459" s="5">
        <f t="shared" si="28"/>
        <v>26.640000000000004</v>
      </c>
      <c r="R459" s="4">
        <f t="shared" si="31"/>
        <v>28.956521739130434</v>
      </c>
      <c r="S459" s="7" t="s">
        <v>2037</v>
      </c>
      <c r="T459" t="s">
        <v>2038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11">
        <f t="shared" si="29"/>
        <v>40265.208333333336</v>
      </c>
      <c r="M460" s="11">
        <f t="shared" si="30"/>
        <v>40309.208333333336</v>
      </c>
      <c r="N460" t="b">
        <v>0</v>
      </c>
      <c r="O460" t="b">
        <v>0</v>
      </c>
      <c r="P460" t="s">
        <v>33</v>
      </c>
      <c r="Q460" s="5">
        <f t="shared" si="28"/>
        <v>351.20118343195264</v>
      </c>
      <c r="R460" s="4">
        <f t="shared" si="31"/>
        <v>55.993396226415094</v>
      </c>
      <c r="S460" s="7" t="s">
        <v>2037</v>
      </c>
      <c r="T460" t="s">
        <v>2038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11">
        <f t="shared" si="29"/>
        <v>42001.25</v>
      </c>
      <c r="M461" s="11">
        <f t="shared" si="30"/>
        <v>42026.25</v>
      </c>
      <c r="N461" t="b">
        <v>0</v>
      </c>
      <c r="O461" t="b">
        <v>0</v>
      </c>
      <c r="P461" t="s">
        <v>42</v>
      </c>
      <c r="Q461" s="5">
        <f t="shared" si="28"/>
        <v>90.063492063492063</v>
      </c>
      <c r="R461" s="4">
        <f t="shared" si="31"/>
        <v>54.038095238095238</v>
      </c>
      <c r="S461" s="7" t="s">
        <v>2039</v>
      </c>
      <c r="T461" t="s">
        <v>2040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11">
        <f t="shared" si="29"/>
        <v>40399.208333333336</v>
      </c>
      <c r="M462" s="11">
        <f t="shared" si="30"/>
        <v>40402.208333333336</v>
      </c>
      <c r="N462" t="b">
        <v>0</v>
      </c>
      <c r="O462" t="b">
        <v>0</v>
      </c>
      <c r="P462" t="s">
        <v>33</v>
      </c>
      <c r="Q462" s="5">
        <f t="shared" si="28"/>
        <v>171.625</v>
      </c>
      <c r="R462" s="4">
        <f t="shared" si="31"/>
        <v>82.38</v>
      </c>
      <c r="S462" s="7" t="s">
        <v>2037</v>
      </c>
      <c r="T462" t="s">
        <v>2038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11">
        <f t="shared" si="29"/>
        <v>41757.208333333336</v>
      </c>
      <c r="M463" s="11">
        <f t="shared" si="30"/>
        <v>41777.208333333336</v>
      </c>
      <c r="N463" t="b">
        <v>0</v>
      </c>
      <c r="O463" t="b">
        <v>0</v>
      </c>
      <c r="P463" t="s">
        <v>53</v>
      </c>
      <c r="Q463" s="5">
        <f t="shared" si="28"/>
        <v>141.04655870445345</v>
      </c>
      <c r="R463" s="4">
        <f t="shared" si="31"/>
        <v>66.997115384615384</v>
      </c>
      <c r="S463" s="7" t="s">
        <v>2039</v>
      </c>
      <c r="T463" t="s">
        <v>2042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11">
        <f t="shared" si="29"/>
        <v>41304.25</v>
      </c>
      <c r="M464" s="11">
        <f t="shared" si="30"/>
        <v>41342.25</v>
      </c>
      <c r="N464" t="b">
        <v>0</v>
      </c>
      <c r="O464" t="b">
        <v>0</v>
      </c>
      <c r="P464" t="s">
        <v>292</v>
      </c>
      <c r="Q464" s="5">
        <f t="shared" si="28"/>
        <v>30.57944915254237</v>
      </c>
      <c r="R464" s="4">
        <f t="shared" si="31"/>
        <v>107.91401869158878</v>
      </c>
      <c r="S464" s="7" t="s">
        <v>2048</v>
      </c>
      <c r="T464" t="s">
        <v>2059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11">
        <f t="shared" si="29"/>
        <v>41639.25</v>
      </c>
      <c r="M465" s="11">
        <f t="shared" si="30"/>
        <v>41643.25</v>
      </c>
      <c r="N465" t="b">
        <v>0</v>
      </c>
      <c r="O465" t="b">
        <v>0</v>
      </c>
      <c r="P465" t="s">
        <v>71</v>
      </c>
      <c r="Q465" s="5">
        <f t="shared" si="28"/>
        <v>108.16455696202532</v>
      </c>
      <c r="R465" s="4">
        <f t="shared" si="31"/>
        <v>69.009501187648453</v>
      </c>
      <c r="S465" s="7" t="s">
        <v>2039</v>
      </c>
      <c r="T465" t="s">
        <v>2047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11">
        <f t="shared" si="29"/>
        <v>43142.25</v>
      </c>
      <c r="M466" s="11">
        <f t="shared" si="30"/>
        <v>43156.25</v>
      </c>
      <c r="N466" t="b">
        <v>0</v>
      </c>
      <c r="O466" t="b">
        <v>0</v>
      </c>
      <c r="P466" t="s">
        <v>33</v>
      </c>
      <c r="Q466" s="5">
        <f t="shared" si="28"/>
        <v>133.45505617977528</v>
      </c>
      <c r="R466" s="4">
        <f t="shared" si="31"/>
        <v>39.006568144499177</v>
      </c>
      <c r="S466" s="7" t="s">
        <v>2037</v>
      </c>
      <c r="T466" t="s">
        <v>2038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11">
        <f t="shared" si="29"/>
        <v>43127.25</v>
      </c>
      <c r="M467" s="11">
        <f t="shared" si="30"/>
        <v>43136.25</v>
      </c>
      <c r="N467" t="b">
        <v>0</v>
      </c>
      <c r="O467" t="b">
        <v>0</v>
      </c>
      <c r="P467" t="s">
        <v>206</v>
      </c>
      <c r="Q467" s="5">
        <f t="shared" si="28"/>
        <v>187.85106382978722</v>
      </c>
      <c r="R467" s="4">
        <f t="shared" si="31"/>
        <v>110.3625</v>
      </c>
      <c r="S467" s="7" t="s">
        <v>2045</v>
      </c>
      <c r="T467" t="s">
        <v>2057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11">
        <f t="shared" si="29"/>
        <v>41409.208333333336</v>
      </c>
      <c r="M468" s="11">
        <f t="shared" si="30"/>
        <v>41432.208333333336</v>
      </c>
      <c r="N468" t="b">
        <v>0</v>
      </c>
      <c r="O468" t="b">
        <v>1</v>
      </c>
      <c r="P468" t="s">
        <v>65</v>
      </c>
      <c r="Q468" s="5">
        <f t="shared" si="28"/>
        <v>332</v>
      </c>
      <c r="R468" s="4">
        <f t="shared" si="31"/>
        <v>94.857142857142861</v>
      </c>
      <c r="S468" s="7" t="s">
        <v>2035</v>
      </c>
      <c r="T468" t="s">
        <v>2044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1">
        <f t="shared" si="29"/>
        <v>42331.25</v>
      </c>
      <c r="M469" s="11">
        <f t="shared" si="30"/>
        <v>42338.25</v>
      </c>
      <c r="N469" t="b">
        <v>0</v>
      </c>
      <c r="O469" t="b">
        <v>1</v>
      </c>
      <c r="P469" t="s">
        <v>28</v>
      </c>
      <c r="Q469" s="5">
        <f t="shared" si="28"/>
        <v>575.21428571428578</v>
      </c>
      <c r="R469" s="4">
        <f t="shared" si="31"/>
        <v>57.935251798561154</v>
      </c>
      <c r="S469" s="7" t="s">
        <v>2035</v>
      </c>
      <c r="T469" t="s">
        <v>2036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11">
        <f t="shared" si="29"/>
        <v>43569.208333333328</v>
      </c>
      <c r="M470" s="11">
        <f t="shared" si="30"/>
        <v>43585.208333333328</v>
      </c>
      <c r="N470" t="b">
        <v>0</v>
      </c>
      <c r="O470" t="b">
        <v>0</v>
      </c>
      <c r="P470" t="s">
        <v>33</v>
      </c>
      <c r="Q470" s="5">
        <f t="shared" si="28"/>
        <v>40.5</v>
      </c>
      <c r="R470" s="4">
        <f t="shared" si="31"/>
        <v>101.25</v>
      </c>
      <c r="S470" s="7" t="s">
        <v>2037</v>
      </c>
      <c r="T470" t="s">
        <v>2038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11">
        <f t="shared" si="29"/>
        <v>42142.208333333328</v>
      </c>
      <c r="M471" s="11">
        <f t="shared" si="30"/>
        <v>42144.208333333328</v>
      </c>
      <c r="N471" t="b">
        <v>0</v>
      </c>
      <c r="O471" t="b">
        <v>0</v>
      </c>
      <c r="P471" t="s">
        <v>53</v>
      </c>
      <c r="Q471" s="5">
        <f t="shared" si="28"/>
        <v>184.42857142857144</v>
      </c>
      <c r="R471" s="4">
        <f t="shared" si="31"/>
        <v>64.95597484276729</v>
      </c>
      <c r="S471" s="7" t="s">
        <v>2039</v>
      </c>
      <c r="T471" t="s">
        <v>2042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11">
        <f t="shared" si="29"/>
        <v>42716.25</v>
      </c>
      <c r="M472" s="11">
        <f t="shared" si="30"/>
        <v>42723.25</v>
      </c>
      <c r="N472" t="b">
        <v>0</v>
      </c>
      <c r="O472" t="b">
        <v>0</v>
      </c>
      <c r="P472" t="s">
        <v>65</v>
      </c>
      <c r="Q472" s="5">
        <f t="shared" si="28"/>
        <v>285.80555555555554</v>
      </c>
      <c r="R472" s="4">
        <f t="shared" si="31"/>
        <v>27.00524934383202</v>
      </c>
      <c r="S472" s="7" t="s">
        <v>2035</v>
      </c>
      <c r="T472" t="s">
        <v>2044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11">
        <f t="shared" si="29"/>
        <v>41031.208333333336</v>
      </c>
      <c r="M473" s="11">
        <f t="shared" si="30"/>
        <v>41031.208333333336</v>
      </c>
      <c r="N473" t="b">
        <v>0</v>
      </c>
      <c r="O473" t="b">
        <v>1</v>
      </c>
      <c r="P473" t="s">
        <v>17</v>
      </c>
      <c r="Q473" s="5">
        <f t="shared" si="28"/>
        <v>319</v>
      </c>
      <c r="R473" s="4">
        <f t="shared" si="31"/>
        <v>50.97422680412371</v>
      </c>
      <c r="S473" s="7" t="s">
        <v>2031</v>
      </c>
      <c r="T473" t="s">
        <v>2032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11">
        <f t="shared" si="29"/>
        <v>43535.208333333328</v>
      </c>
      <c r="M474" s="11">
        <f t="shared" si="30"/>
        <v>43589.208333333328</v>
      </c>
      <c r="N474" t="b">
        <v>0</v>
      </c>
      <c r="O474" t="b">
        <v>0</v>
      </c>
      <c r="P474" t="s">
        <v>23</v>
      </c>
      <c r="Q474" s="5">
        <f t="shared" si="28"/>
        <v>39.234070221066318</v>
      </c>
      <c r="R474" s="4">
        <f t="shared" si="31"/>
        <v>104.94260869565217</v>
      </c>
      <c r="S474" s="7" t="s">
        <v>2033</v>
      </c>
      <c r="T474" t="s">
        <v>2034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11">
        <f t="shared" si="29"/>
        <v>43277.208333333328</v>
      </c>
      <c r="M475" s="11">
        <f t="shared" si="30"/>
        <v>43278.208333333328</v>
      </c>
      <c r="N475" t="b">
        <v>0</v>
      </c>
      <c r="O475" t="b">
        <v>0</v>
      </c>
      <c r="P475" t="s">
        <v>50</v>
      </c>
      <c r="Q475" s="5">
        <f t="shared" si="28"/>
        <v>178.14000000000001</v>
      </c>
      <c r="R475" s="4">
        <f t="shared" si="31"/>
        <v>84.028301886792448</v>
      </c>
      <c r="S475" s="7" t="s">
        <v>2033</v>
      </c>
      <c r="T475" t="s">
        <v>2041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11">
        <f t="shared" si="29"/>
        <v>41989.25</v>
      </c>
      <c r="M476" s="11">
        <f t="shared" si="30"/>
        <v>41990.25</v>
      </c>
      <c r="N476" t="b">
        <v>0</v>
      </c>
      <c r="O476" t="b">
        <v>0</v>
      </c>
      <c r="P476" t="s">
        <v>269</v>
      </c>
      <c r="Q476" s="5">
        <f t="shared" si="28"/>
        <v>365.15</v>
      </c>
      <c r="R476" s="4">
        <f t="shared" si="31"/>
        <v>102.85915492957747</v>
      </c>
      <c r="S476" s="7" t="s">
        <v>2039</v>
      </c>
      <c r="T476" t="s">
        <v>2058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11">
        <f t="shared" si="29"/>
        <v>41450.208333333336</v>
      </c>
      <c r="M477" s="11">
        <f t="shared" si="30"/>
        <v>41454.208333333336</v>
      </c>
      <c r="N477" t="b">
        <v>0</v>
      </c>
      <c r="O477" t="b">
        <v>1</v>
      </c>
      <c r="P477" t="s">
        <v>206</v>
      </c>
      <c r="Q477" s="5">
        <f t="shared" si="28"/>
        <v>113.94594594594594</v>
      </c>
      <c r="R477" s="4">
        <f t="shared" si="31"/>
        <v>39.962085308056871</v>
      </c>
      <c r="S477" s="7" t="s">
        <v>2045</v>
      </c>
      <c r="T477" t="s">
        <v>2057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11">
        <f t="shared" si="29"/>
        <v>43322.208333333328</v>
      </c>
      <c r="M478" s="11">
        <f t="shared" si="30"/>
        <v>43328.208333333328</v>
      </c>
      <c r="N478" t="b">
        <v>0</v>
      </c>
      <c r="O478" t="b">
        <v>0</v>
      </c>
      <c r="P478" t="s">
        <v>119</v>
      </c>
      <c r="Q478" s="5">
        <f t="shared" si="28"/>
        <v>29.828720626631856</v>
      </c>
      <c r="R478" s="4">
        <f t="shared" si="31"/>
        <v>51.001785714285717</v>
      </c>
      <c r="S478" s="7" t="s">
        <v>2045</v>
      </c>
      <c r="T478" t="s">
        <v>2051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11">
        <f t="shared" si="29"/>
        <v>40720.208333333336</v>
      </c>
      <c r="M479" s="11">
        <f t="shared" si="30"/>
        <v>40747.208333333336</v>
      </c>
      <c r="N479" t="b">
        <v>0</v>
      </c>
      <c r="O479" t="b">
        <v>0</v>
      </c>
      <c r="P479" t="s">
        <v>474</v>
      </c>
      <c r="Q479" s="5">
        <f t="shared" si="28"/>
        <v>54.270588235294113</v>
      </c>
      <c r="R479" s="4">
        <f t="shared" si="31"/>
        <v>40.823008849557525</v>
      </c>
      <c r="S479" s="7" t="s">
        <v>2039</v>
      </c>
      <c r="T479" t="s">
        <v>2061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11">
        <f t="shared" si="29"/>
        <v>42072.208333333328</v>
      </c>
      <c r="M480" s="11">
        <f t="shared" si="30"/>
        <v>42084.208333333328</v>
      </c>
      <c r="N480" t="b">
        <v>0</v>
      </c>
      <c r="O480" t="b">
        <v>0</v>
      </c>
      <c r="P480" t="s">
        <v>65</v>
      </c>
      <c r="Q480" s="5">
        <f t="shared" si="28"/>
        <v>236.34156976744185</v>
      </c>
      <c r="R480" s="4">
        <f t="shared" si="31"/>
        <v>58.999637155297535</v>
      </c>
      <c r="S480" s="7" t="s">
        <v>2035</v>
      </c>
      <c r="T480" t="s">
        <v>2044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11">
        <f t="shared" si="29"/>
        <v>42945.208333333328</v>
      </c>
      <c r="M481" s="11">
        <f t="shared" si="30"/>
        <v>42947.208333333328</v>
      </c>
      <c r="N481" t="b">
        <v>0</v>
      </c>
      <c r="O481" t="b">
        <v>0</v>
      </c>
      <c r="P481" t="s">
        <v>17</v>
      </c>
      <c r="Q481" s="5">
        <f t="shared" si="28"/>
        <v>512.91666666666663</v>
      </c>
      <c r="R481" s="4">
        <f t="shared" si="31"/>
        <v>71.156069364161851</v>
      </c>
      <c r="S481" s="7" t="s">
        <v>2031</v>
      </c>
      <c r="T481" t="s">
        <v>2032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11">
        <f t="shared" si="29"/>
        <v>40248.25</v>
      </c>
      <c r="M482" s="11">
        <f t="shared" si="30"/>
        <v>40257.208333333336</v>
      </c>
      <c r="N482" t="b">
        <v>0</v>
      </c>
      <c r="O482" t="b">
        <v>1</v>
      </c>
      <c r="P482" t="s">
        <v>122</v>
      </c>
      <c r="Q482" s="5">
        <f t="shared" si="28"/>
        <v>100.65116279069768</v>
      </c>
      <c r="R482" s="4">
        <f t="shared" si="31"/>
        <v>99.494252873563212</v>
      </c>
      <c r="S482" s="7" t="s">
        <v>2052</v>
      </c>
      <c r="T482" t="s">
        <v>2053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11">
        <f t="shared" si="29"/>
        <v>41913.208333333336</v>
      </c>
      <c r="M483" s="11">
        <f t="shared" si="30"/>
        <v>41955.25</v>
      </c>
      <c r="N483" t="b">
        <v>0</v>
      </c>
      <c r="O483" t="b">
        <v>1</v>
      </c>
      <c r="P483" t="s">
        <v>33</v>
      </c>
      <c r="Q483" s="5">
        <f t="shared" si="28"/>
        <v>81.348423194303152</v>
      </c>
      <c r="R483" s="4">
        <f t="shared" si="31"/>
        <v>103.98634590377114</v>
      </c>
      <c r="S483" s="7" t="s">
        <v>2037</v>
      </c>
      <c r="T483" t="s">
        <v>2038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11">
        <f t="shared" si="29"/>
        <v>40963.25</v>
      </c>
      <c r="M484" s="11">
        <f t="shared" si="30"/>
        <v>40974.25</v>
      </c>
      <c r="N484" t="b">
        <v>0</v>
      </c>
      <c r="O484" t="b">
        <v>1</v>
      </c>
      <c r="P484" t="s">
        <v>119</v>
      </c>
      <c r="Q484" s="5">
        <f t="shared" si="28"/>
        <v>16.404761904761905</v>
      </c>
      <c r="R484" s="4">
        <f t="shared" si="31"/>
        <v>76.555555555555557</v>
      </c>
      <c r="S484" s="7" t="s">
        <v>2045</v>
      </c>
      <c r="T484" t="s">
        <v>2051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11">
        <f t="shared" si="29"/>
        <v>43811.25</v>
      </c>
      <c r="M485" s="11">
        <f t="shared" si="30"/>
        <v>43818.25</v>
      </c>
      <c r="N485" t="b">
        <v>0</v>
      </c>
      <c r="O485" t="b">
        <v>0</v>
      </c>
      <c r="P485" t="s">
        <v>33</v>
      </c>
      <c r="Q485" s="5">
        <f t="shared" si="28"/>
        <v>52.774617067833695</v>
      </c>
      <c r="R485" s="4">
        <f t="shared" si="31"/>
        <v>87.068592057761734</v>
      </c>
      <c r="S485" s="7" t="s">
        <v>2037</v>
      </c>
      <c r="T485" t="s">
        <v>2038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11">
        <f t="shared" si="29"/>
        <v>41855.208333333336</v>
      </c>
      <c r="M486" s="11">
        <f t="shared" si="30"/>
        <v>41904.208333333336</v>
      </c>
      <c r="N486" t="b">
        <v>0</v>
      </c>
      <c r="O486" t="b">
        <v>1</v>
      </c>
      <c r="P486" t="s">
        <v>17</v>
      </c>
      <c r="Q486" s="5">
        <f t="shared" si="28"/>
        <v>260.20608108108109</v>
      </c>
      <c r="R486" s="4">
        <f t="shared" si="31"/>
        <v>48.99554707379135</v>
      </c>
      <c r="S486" s="7" t="s">
        <v>2031</v>
      </c>
      <c r="T486" t="s">
        <v>2032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11">
        <f t="shared" si="29"/>
        <v>43626.208333333328</v>
      </c>
      <c r="M487" s="11">
        <f t="shared" si="30"/>
        <v>43667.208333333328</v>
      </c>
      <c r="N487" t="b">
        <v>0</v>
      </c>
      <c r="O487" t="b">
        <v>0</v>
      </c>
      <c r="P487" t="s">
        <v>33</v>
      </c>
      <c r="Q487" s="5">
        <f t="shared" si="28"/>
        <v>30.73289183222958</v>
      </c>
      <c r="R487" s="4">
        <f t="shared" si="31"/>
        <v>42.969135802469133</v>
      </c>
      <c r="S487" s="7" t="s">
        <v>2037</v>
      </c>
      <c r="T487" t="s">
        <v>2038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11">
        <f t="shared" si="29"/>
        <v>43168.25</v>
      </c>
      <c r="M488" s="11">
        <f t="shared" si="30"/>
        <v>43183.208333333328</v>
      </c>
      <c r="N488" t="b">
        <v>0</v>
      </c>
      <c r="O488" t="b">
        <v>1</v>
      </c>
      <c r="P488" t="s">
        <v>206</v>
      </c>
      <c r="Q488" s="5">
        <f t="shared" si="28"/>
        <v>13.5</v>
      </c>
      <c r="R488" s="4">
        <f t="shared" si="31"/>
        <v>33.428571428571431</v>
      </c>
      <c r="S488" s="7" t="s">
        <v>2045</v>
      </c>
      <c r="T488" t="s">
        <v>2057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11">
        <f t="shared" si="29"/>
        <v>42845.208333333328</v>
      </c>
      <c r="M489" s="11">
        <f t="shared" si="30"/>
        <v>42878.208333333328</v>
      </c>
      <c r="N489" t="b">
        <v>0</v>
      </c>
      <c r="O489" t="b">
        <v>0</v>
      </c>
      <c r="P489" t="s">
        <v>33</v>
      </c>
      <c r="Q489" s="5">
        <f t="shared" si="28"/>
        <v>178.62556663644605</v>
      </c>
      <c r="R489" s="4">
        <f t="shared" si="31"/>
        <v>83.982949701619773</v>
      </c>
      <c r="S489" s="7" t="s">
        <v>2037</v>
      </c>
      <c r="T489" t="s">
        <v>2038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11">
        <f t="shared" si="29"/>
        <v>42403.25</v>
      </c>
      <c r="M490" s="11">
        <f t="shared" si="30"/>
        <v>42420.25</v>
      </c>
      <c r="N490" t="b">
        <v>0</v>
      </c>
      <c r="O490" t="b">
        <v>0</v>
      </c>
      <c r="P490" t="s">
        <v>33</v>
      </c>
      <c r="Q490" s="5">
        <f t="shared" si="28"/>
        <v>220.0566037735849</v>
      </c>
      <c r="R490" s="4">
        <f t="shared" si="31"/>
        <v>101.41739130434783</v>
      </c>
      <c r="S490" s="7" t="s">
        <v>2037</v>
      </c>
      <c r="T490" t="s">
        <v>2038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11">
        <f t="shared" si="29"/>
        <v>40406.208333333336</v>
      </c>
      <c r="M491" s="11">
        <f t="shared" si="30"/>
        <v>40411.208333333336</v>
      </c>
      <c r="N491" t="b">
        <v>0</v>
      </c>
      <c r="O491" t="b">
        <v>0</v>
      </c>
      <c r="P491" t="s">
        <v>65</v>
      </c>
      <c r="Q491" s="5">
        <f t="shared" si="28"/>
        <v>101.5108695652174</v>
      </c>
      <c r="R491" s="4">
        <f t="shared" si="31"/>
        <v>109.87058823529412</v>
      </c>
      <c r="S491" s="7" t="s">
        <v>2035</v>
      </c>
      <c r="T491" t="s">
        <v>2044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11">
        <f t="shared" si="29"/>
        <v>43786.25</v>
      </c>
      <c r="M492" s="11">
        <f t="shared" si="30"/>
        <v>43793.25</v>
      </c>
      <c r="N492" t="b">
        <v>0</v>
      </c>
      <c r="O492" t="b">
        <v>0</v>
      </c>
      <c r="P492" t="s">
        <v>1029</v>
      </c>
      <c r="Q492" s="5">
        <f t="shared" si="28"/>
        <v>191.5</v>
      </c>
      <c r="R492" s="4">
        <f t="shared" si="31"/>
        <v>31.916666666666668</v>
      </c>
      <c r="S492" s="7" t="s">
        <v>2062</v>
      </c>
      <c r="T492" t="s">
        <v>2063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11">
        <f t="shared" si="29"/>
        <v>41456.208333333336</v>
      </c>
      <c r="M493" s="11">
        <f t="shared" si="30"/>
        <v>41482.208333333336</v>
      </c>
      <c r="N493" t="b">
        <v>0</v>
      </c>
      <c r="O493" t="b">
        <v>1</v>
      </c>
      <c r="P493" t="s">
        <v>17</v>
      </c>
      <c r="Q493" s="5">
        <f t="shared" si="28"/>
        <v>305.34683098591546</v>
      </c>
      <c r="R493" s="4">
        <f t="shared" si="31"/>
        <v>70.993450675399103</v>
      </c>
      <c r="S493" s="7" t="s">
        <v>2031</v>
      </c>
      <c r="T493" t="s">
        <v>2032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11">
        <f t="shared" si="29"/>
        <v>40336.208333333336</v>
      </c>
      <c r="M494" s="11">
        <f t="shared" si="30"/>
        <v>40371.208333333336</v>
      </c>
      <c r="N494" t="b">
        <v>1</v>
      </c>
      <c r="O494" t="b">
        <v>1</v>
      </c>
      <c r="P494" t="s">
        <v>100</v>
      </c>
      <c r="Q494" s="5">
        <f t="shared" si="28"/>
        <v>23.995287958115181</v>
      </c>
      <c r="R494" s="4">
        <f t="shared" si="31"/>
        <v>77.026890756302521</v>
      </c>
      <c r="S494" s="7" t="s">
        <v>2039</v>
      </c>
      <c r="T494" t="s">
        <v>2050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11">
        <f t="shared" si="29"/>
        <v>43645.208333333328</v>
      </c>
      <c r="M495" s="11">
        <f t="shared" si="30"/>
        <v>43658.208333333328</v>
      </c>
      <c r="N495" t="b">
        <v>0</v>
      </c>
      <c r="O495" t="b">
        <v>0</v>
      </c>
      <c r="P495" t="s">
        <v>122</v>
      </c>
      <c r="Q495" s="5">
        <f t="shared" si="28"/>
        <v>723.77777777777771</v>
      </c>
      <c r="R495" s="4">
        <f t="shared" si="31"/>
        <v>101.78125</v>
      </c>
      <c r="S495" s="7" t="s">
        <v>2052</v>
      </c>
      <c r="T495" t="s">
        <v>2053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11">
        <f t="shared" si="29"/>
        <v>40990.208333333336</v>
      </c>
      <c r="M496" s="11">
        <f t="shared" si="30"/>
        <v>40991.208333333336</v>
      </c>
      <c r="N496" t="b">
        <v>0</v>
      </c>
      <c r="O496" t="b">
        <v>0</v>
      </c>
      <c r="P496" t="s">
        <v>65</v>
      </c>
      <c r="Q496" s="5">
        <f t="shared" si="28"/>
        <v>547.36</v>
      </c>
      <c r="R496" s="4">
        <f t="shared" si="31"/>
        <v>51.059701492537314</v>
      </c>
      <c r="S496" s="7" t="s">
        <v>2035</v>
      </c>
      <c r="T496" t="s">
        <v>2044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11">
        <f t="shared" si="29"/>
        <v>41800.208333333336</v>
      </c>
      <c r="M497" s="11">
        <f t="shared" si="30"/>
        <v>41804.208333333336</v>
      </c>
      <c r="N497" t="b">
        <v>0</v>
      </c>
      <c r="O497" t="b">
        <v>0</v>
      </c>
      <c r="P497" t="s">
        <v>33</v>
      </c>
      <c r="Q497" s="5">
        <f t="shared" si="28"/>
        <v>414.49999999999994</v>
      </c>
      <c r="R497" s="4">
        <f t="shared" si="31"/>
        <v>68.02051282051282</v>
      </c>
      <c r="S497" s="7" t="s">
        <v>2037</v>
      </c>
      <c r="T497" t="s">
        <v>2038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11">
        <f t="shared" si="29"/>
        <v>42876.208333333328</v>
      </c>
      <c r="M498" s="11">
        <f t="shared" si="30"/>
        <v>42893.208333333328</v>
      </c>
      <c r="N498" t="b">
        <v>0</v>
      </c>
      <c r="O498" t="b">
        <v>0</v>
      </c>
      <c r="P498" t="s">
        <v>71</v>
      </c>
      <c r="Q498" s="5">
        <f t="shared" si="28"/>
        <v>0.90696409140369971</v>
      </c>
      <c r="R498" s="4">
        <f t="shared" si="31"/>
        <v>30.87037037037037</v>
      </c>
      <c r="S498" s="7" t="s">
        <v>2039</v>
      </c>
      <c r="T498" t="s">
        <v>2047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11">
        <f t="shared" si="29"/>
        <v>42724.25</v>
      </c>
      <c r="M499" s="11">
        <f t="shared" si="30"/>
        <v>42724.25</v>
      </c>
      <c r="N499" t="b">
        <v>0</v>
      </c>
      <c r="O499" t="b">
        <v>1</v>
      </c>
      <c r="P499" t="s">
        <v>65</v>
      </c>
      <c r="Q499" s="5">
        <f t="shared" si="28"/>
        <v>34.173469387755098</v>
      </c>
      <c r="R499" s="4">
        <f t="shared" si="31"/>
        <v>27.908333333333335</v>
      </c>
      <c r="S499" s="7" t="s">
        <v>2035</v>
      </c>
      <c r="T499" t="s">
        <v>2044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11">
        <f t="shared" si="29"/>
        <v>42005.25</v>
      </c>
      <c r="M500" s="11">
        <f t="shared" si="30"/>
        <v>42007.25</v>
      </c>
      <c r="N500" t="b">
        <v>0</v>
      </c>
      <c r="O500" t="b">
        <v>0</v>
      </c>
      <c r="P500" t="s">
        <v>28</v>
      </c>
      <c r="Q500" s="5">
        <f t="shared" si="28"/>
        <v>23.948810754912099</v>
      </c>
      <c r="R500" s="4">
        <f t="shared" si="31"/>
        <v>79.994818652849744</v>
      </c>
      <c r="S500" s="7" t="s">
        <v>2035</v>
      </c>
      <c r="T500" t="s">
        <v>2036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11">
        <f t="shared" si="29"/>
        <v>42444.208333333328</v>
      </c>
      <c r="M501" s="11">
        <f t="shared" si="30"/>
        <v>42449.208333333328</v>
      </c>
      <c r="N501" t="b">
        <v>0</v>
      </c>
      <c r="O501" t="b">
        <v>1</v>
      </c>
      <c r="P501" t="s">
        <v>42</v>
      </c>
      <c r="Q501" s="5">
        <f t="shared" si="28"/>
        <v>48.072649572649574</v>
      </c>
      <c r="R501" s="4">
        <f t="shared" si="31"/>
        <v>38.003378378378379</v>
      </c>
      <c r="S501" s="7" t="s">
        <v>2039</v>
      </c>
      <c r="T501" t="s">
        <v>2040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11">
        <f t="shared" si="29"/>
        <v>41395.208333333336</v>
      </c>
      <c r="M502" s="11">
        <f t="shared" si="30"/>
        <v>41423.208333333336</v>
      </c>
      <c r="N502" t="b">
        <v>0</v>
      </c>
      <c r="O502" t="b">
        <v>1</v>
      </c>
      <c r="P502" t="s">
        <v>33</v>
      </c>
      <c r="Q502" s="5">
        <f t="shared" si="28"/>
        <v>0</v>
      </c>
      <c r="R502" s="4" t="e">
        <f t="shared" si="31"/>
        <v>#DIV/0!</v>
      </c>
      <c r="S502" s="7" t="s">
        <v>2037</v>
      </c>
      <c r="T502" t="s">
        <v>2038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11">
        <f t="shared" si="29"/>
        <v>41345.208333333336</v>
      </c>
      <c r="M503" s="11">
        <f t="shared" si="30"/>
        <v>41347.208333333336</v>
      </c>
      <c r="N503" t="b">
        <v>0</v>
      </c>
      <c r="O503" t="b">
        <v>0</v>
      </c>
      <c r="P503" t="s">
        <v>42</v>
      </c>
      <c r="Q503" s="5">
        <f t="shared" si="28"/>
        <v>70.145182291666657</v>
      </c>
      <c r="R503" s="4">
        <f t="shared" si="31"/>
        <v>59.990534521158132</v>
      </c>
      <c r="S503" s="7" t="s">
        <v>2039</v>
      </c>
      <c r="T503" t="s">
        <v>2040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11">
        <f t="shared" si="29"/>
        <v>41117.208333333336</v>
      </c>
      <c r="M504" s="11">
        <f t="shared" si="30"/>
        <v>41146.208333333336</v>
      </c>
      <c r="N504" t="b">
        <v>0</v>
      </c>
      <c r="O504" t="b">
        <v>1</v>
      </c>
      <c r="P504" t="s">
        <v>89</v>
      </c>
      <c r="Q504" s="5">
        <f t="shared" si="28"/>
        <v>529.92307692307691</v>
      </c>
      <c r="R504" s="4">
        <f t="shared" si="31"/>
        <v>37.037634408602152</v>
      </c>
      <c r="S504" s="7" t="s">
        <v>2048</v>
      </c>
      <c r="T504" t="s">
        <v>2049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11">
        <f t="shared" si="29"/>
        <v>42186.208333333328</v>
      </c>
      <c r="M505" s="11">
        <f t="shared" si="30"/>
        <v>42206.208333333328</v>
      </c>
      <c r="N505" t="b">
        <v>0</v>
      </c>
      <c r="O505" t="b">
        <v>0</v>
      </c>
      <c r="P505" t="s">
        <v>53</v>
      </c>
      <c r="Q505" s="5">
        <f t="shared" si="28"/>
        <v>180.32549019607845</v>
      </c>
      <c r="R505" s="4">
        <f t="shared" si="31"/>
        <v>99.963043478260872</v>
      </c>
      <c r="S505" s="7" t="s">
        <v>2039</v>
      </c>
      <c r="T505" t="s">
        <v>2042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11">
        <f t="shared" si="29"/>
        <v>42142.208333333328</v>
      </c>
      <c r="M506" s="11">
        <f t="shared" si="30"/>
        <v>42143.208333333328</v>
      </c>
      <c r="N506" t="b">
        <v>0</v>
      </c>
      <c r="O506" t="b">
        <v>0</v>
      </c>
      <c r="P506" t="s">
        <v>23</v>
      </c>
      <c r="Q506" s="5">
        <f t="shared" si="28"/>
        <v>92.320000000000007</v>
      </c>
      <c r="R506" s="4">
        <f t="shared" si="31"/>
        <v>111.6774193548387</v>
      </c>
      <c r="S506" s="7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11">
        <f t="shared" si="29"/>
        <v>41341.25</v>
      </c>
      <c r="M507" s="11">
        <f t="shared" si="30"/>
        <v>41383.208333333336</v>
      </c>
      <c r="N507" t="b">
        <v>0</v>
      </c>
      <c r="O507" t="b">
        <v>1</v>
      </c>
      <c r="P507" t="s">
        <v>133</v>
      </c>
      <c r="Q507" s="5">
        <f t="shared" si="28"/>
        <v>13.901001112347053</v>
      </c>
      <c r="R507" s="4">
        <f t="shared" si="31"/>
        <v>36.014409221902014</v>
      </c>
      <c r="S507" s="7" t="s">
        <v>2045</v>
      </c>
      <c r="T507" t="s">
        <v>2054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11">
        <f t="shared" si="29"/>
        <v>43062.25</v>
      </c>
      <c r="M508" s="11">
        <f t="shared" si="30"/>
        <v>43079.25</v>
      </c>
      <c r="N508" t="b">
        <v>0</v>
      </c>
      <c r="O508" t="b">
        <v>1</v>
      </c>
      <c r="P508" t="s">
        <v>33</v>
      </c>
      <c r="Q508" s="5">
        <f t="shared" si="28"/>
        <v>927.07777777777767</v>
      </c>
      <c r="R508" s="4">
        <f t="shared" si="31"/>
        <v>66.010284810126578</v>
      </c>
      <c r="S508" s="7" t="s">
        <v>2037</v>
      </c>
      <c r="T508" t="s">
        <v>2038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11">
        <f t="shared" si="29"/>
        <v>41373.208333333336</v>
      </c>
      <c r="M509" s="11">
        <f t="shared" si="30"/>
        <v>41422.208333333336</v>
      </c>
      <c r="N509" t="b">
        <v>0</v>
      </c>
      <c r="O509" t="b">
        <v>1</v>
      </c>
      <c r="P509" t="s">
        <v>28</v>
      </c>
      <c r="Q509" s="5">
        <f t="shared" si="28"/>
        <v>39.857142857142861</v>
      </c>
      <c r="R509" s="4">
        <f t="shared" si="31"/>
        <v>44.05263157894737</v>
      </c>
      <c r="S509" s="7" t="s">
        <v>2035</v>
      </c>
      <c r="T509" t="s">
        <v>2036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11">
        <f t="shared" si="29"/>
        <v>43310.208333333328</v>
      </c>
      <c r="M510" s="11">
        <f t="shared" si="30"/>
        <v>43331.208333333328</v>
      </c>
      <c r="N510" t="b">
        <v>0</v>
      </c>
      <c r="O510" t="b">
        <v>0</v>
      </c>
      <c r="P510" t="s">
        <v>33</v>
      </c>
      <c r="Q510" s="5">
        <f t="shared" si="28"/>
        <v>112.22929936305732</v>
      </c>
      <c r="R510" s="4">
        <f t="shared" si="31"/>
        <v>52.999726551818434</v>
      </c>
      <c r="S510" s="7" t="s">
        <v>2037</v>
      </c>
      <c r="T510" t="s">
        <v>2038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11">
        <f t="shared" si="29"/>
        <v>41034.208333333336</v>
      </c>
      <c r="M511" s="11">
        <f t="shared" si="30"/>
        <v>41044.208333333336</v>
      </c>
      <c r="N511" t="b">
        <v>0</v>
      </c>
      <c r="O511" t="b">
        <v>0</v>
      </c>
      <c r="P511" t="s">
        <v>33</v>
      </c>
      <c r="Q511" s="5">
        <f t="shared" si="28"/>
        <v>70.925816023738875</v>
      </c>
      <c r="R511" s="4">
        <f t="shared" si="31"/>
        <v>95</v>
      </c>
      <c r="S511" s="7" t="s">
        <v>2037</v>
      </c>
      <c r="T511" t="s">
        <v>2038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11">
        <f t="shared" si="29"/>
        <v>43251.208333333328</v>
      </c>
      <c r="M512" s="11">
        <f t="shared" si="30"/>
        <v>43275.208333333328</v>
      </c>
      <c r="N512" t="b">
        <v>0</v>
      </c>
      <c r="O512" t="b">
        <v>0</v>
      </c>
      <c r="P512" t="s">
        <v>53</v>
      </c>
      <c r="Q512" s="5">
        <f t="shared" si="28"/>
        <v>119.08974358974358</v>
      </c>
      <c r="R512" s="4">
        <f t="shared" si="31"/>
        <v>70.908396946564892</v>
      </c>
      <c r="S512" s="7" t="s">
        <v>2039</v>
      </c>
      <c r="T512" t="s">
        <v>2042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11">
        <f t="shared" si="29"/>
        <v>43671.208333333328</v>
      </c>
      <c r="M513" s="11">
        <f t="shared" si="30"/>
        <v>43681.208333333328</v>
      </c>
      <c r="N513" t="b">
        <v>0</v>
      </c>
      <c r="O513" t="b">
        <v>0</v>
      </c>
      <c r="P513" t="s">
        <v>33</v>
      </c>
      <c r="Q513" s="5">
        <f t="shared" si="28"/>
        <v>24.017591339648174</v>
      </c>
      <c r="R513" s="4">
        <f t="shared" si="31"/>
        <v>98.060773480662988</v>
      </c>
      <c r="S513" s="7" t="s">
        <v>2037</v>
      </c>
      <c r="T513" t="s">
        <v>2038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11">
        <f t="shared" si="29"/>
        <v>41825.208333333336</v>
      </c>
      <c r="M514" s="11">
        <f t="shared" si="30"/>
        <v>41826.208333333336</v>
      </c>
      <c r="N514" t="b">
        <v>0</v>
      </c>
      <c r="O514" t="b">
        <v>1</v>
      </c>
      <c r="P514" t="s">
        <v>89</v>
      </c>
      <c r="Q514" s="5">
        <f t="shared" ref="Q514:Q577" si="32">E514/D514*100</f>
        <v>139.31868131868131</v>
      </c>
      <c r="R514" s="4">
        <f t="shared" si="31"/>
        <v>53.046025104602514</v>
      </c>
      <c r="S514" s="7" t="s">
        <v>2048</v>
      </c>
      <c r="T514" t="s">
        <v>2049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11">
        <f t="shared" ref="L515:L578" si="33">(((J515/60)/60)/24)+DATE(1970,1,1)</f>
        <v>40430.208333333336</v>
      </c>
      <c r="M515" s="11">
        <f t="shared" ref="M515:M578" si="34">(((K515/60)/60)/24)+DATE(1970,1,1)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si="32"/>
        <v>39.277108433734945</v>
      </c>
      <c r="R515" s="4">
        <f t="shared" ref="R515:R578" si="35">(E515/G515)</f>
        <v>93.142857142857139</v>
      </c>
      <c r="S515" s="7" t="s">
        <v>2039</v>
      </c>
      <c r="T515" t="s">
        <v>2058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11">
        <f t="shared" si="33"/>
        <v>41614.25</v>
      </c>
      <c r="M516" s="11">
        <f t="shared" si="34"/>
        <v>41619.25</v>
      </c>
      <c r="N516" t="b">
        <v>0</v>
      </c>
      <c r="O516" t="b">
        <v>1</v>
      </c>
      <c r="P516" t="s">
        <v>23</v>
      </c>
      <c r="Q516" s="5">
        <f t="shared" si="32"/>
        <v>22.439077144917089</v>
      </c>
      <c r="R516" s="4">
        <f t="shared" si="35"/>
        <v>58.945075757575758</v>
      </c>
      <c r="S516" s="7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1">
        <f t="shared" si="33"/>
        <v>40900.25</v>
      </c>
      <c r="M517" s="11">
        <f t="shared" si="34"/>
        <v>40902.25</v>
      </c>
      <c r="N517" t="b">
        <v>0</v>
      </c>
      <c r="O517" t="b">
        <v>1</v>
      </c>
      <c r="P517" t="s">
        <v>33</v>
      </c>
      <c r="Q517" s="5">
        <f t="shared" si="32"/>
        <v>55.779069767441861</v>
      </c>
      <c r="R517" s="4">
        <f t="shared" si="35"/>
        <v>36.067669172932334</v>
      </c>
      <c r="S517" s="7" t="s">
        <v>2037</v>
      </c>
      <c r="T517" t="s">
        <v>2038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11">
        <f t="shared" si="33"/>
        <v>40396.208333333336</v>
      </c>
      <c r="M518" s="11">
        <f t="shared" si="34"/>
        <v>40434.208333333336</v>
      </c>
      <c r="N518" t="b">
        <v>0</v>
      </c>
      <c r="O518" t="b">
        <v>0</v>
      </c>
      <c r="P518" t="s">
        <v>68</v>
      </c>
      <c r="Q518" s="5">
        <f t="shared" si="32"/>
        <v>42.523125996810208</v>
      </c>
      <c r="R518" s="4">
        <f t="shared" si="35"/>
        <v>63.030732860520096</v>
      </c>
      <c r="S518" s="7" t="s">
        <v>2045</v>
      </c>
      <c r="T518" t="s">
        <v>2046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11">
        <f t="shared" si="33"/>
        <v>42860.208333333328</v>
      </c>
      <c r="M519" s="11">
        <f t="shared" si="34"/>
        <v>42865.208333333328</v>
      </c>
      <c r="N519" t="b">
        <v>0</v>
      </c>
      <c r="O519" t="b">
        <v>0</v>
      </c>
      <c r="P519" t="s">
        <v>17</v>
      </c>
      <c r="Q519" s="5">
        <f t="shared" si="32"/>
        <v>112.00000000000001</v>
      </c>
      <c r="R519" s="4">
        <f t="shared" si="35"/>
        <v>84.717948717948715</v>
      </c>
      <c r="S519" s="7" t="s">
        <v>2031</v>
      </c>
      <c r="T519" t="s">
        <v>2032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11">
        <f t="shared" si="33"/>
        <v>43154.25</v>
      </c>
      <c r="M520" s="11">
        <f t="shared" si="34"/>
        <v>43156.25</v>
      </c>
      <c r="N520" t="b">
        <v>0</v>
      </c>
      <c r="O520" t="b">
        <v>1</v>
      </c>
      <c r="P520" t="s">
        <v>71</v>
      </c>
      <c r="Q520" s="5">
        <f t="shared" si="32"/>
        <v>7.0681818181818183</v>
      </c>
      <c r="R520" s="4">
        <f t="shared" si="35"/>
        <v>62.2</v>
      </c>
      <c r="S520" s="7" t="s">
        <v>2039</v>
      </c>
      <c r="T520" t="s">
        <v>2047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11">
        <f t="shared" si="33"/>
        <v>42012.25</v>
      </c>
      <c r="M521" s="11">
        <f t="shared" si="34"/>
        <v>42026.25</v>
      </c>
      <c r="N521" t="b">
        <v>0</v>
      </c>
      <c r="O521" t="b">
        <v>1</v>
      </c>
      <c r="P521" t="s">
        <v>23</v>
      </c>
      <c r="Q521" s="5">
        <f t="shared" si="32"/>
        <v>101.74563871693867</v>
      </c>
      <c r="R521" s="4">
        <f t="shared" si="35"/>
        <v>101.97518330513255</v>
      </c>
      <c r="S521" s="7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11">
        <f t="shared" si="33"/>
        <v>43574.208333333328</v>
      </c>
      <c r="M522" s="11">
        <f t="shared" si="34"/>
        <v>43577.208333333328</v>
      </c>
      <c r="N522" t="b">
        <v>0</v>
      </c>
      <c r="O522" t="b">
        <v>0</v>
      </c>
      <c r="P522" t="s">
        <v>33</v>
      </c>
      <c r="Q522" s="5">
        <f t="shared" si="32"/>
        <v>425.75</v>
      </c>
      <c r="R522" s="4">
        <f t="shared" si="35"/>
        <v>106.4375</v>
      </c>
      <c r="S522" s="7" t="s">
        <v>2037</v>
      </c>
      <c r="T522" t="s">
        <v>2038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11">
        <f t="shared" si="33"/>
        <v>42605.208333333328</v>
      </c>
      <c r="M523" s="11">
        <f t="shared" si="34"/>
        <v>42611.208333333328</v>
      </c>
      <c r="N523" t="b">
        <v>0</v>
      </c>
      <c r="O523" t="b">
        <v>1</v>
      </c>
      <c r="P523" t="s">
        <v>53</v>
      </c>
      <c r="Q523" s="5">
        <f t="shared" si="32"/>
        <v>145.53947368421052</v>
      </c>
      <c r="R523" s="4">
        <f t="shared" si="35"/>
        <v>29.975609756097562</v>
      </c>
      <c r="S523" s="7" t="s">
        <v>2039</v>
      </c>
      <c r="T523" t="s">
        <v>2042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11">
        <f t="shared" si="33"/>
        <v>41093.208333333336</v>
      </c>
      <c r="M524" s="11">
        <f t="shared" si="34"/>
        <v>41105.208333333336</v>
      </c>
      <c r="N524" t="b">
        <v>0</v>
      </c>
      <c r="O524" t="b">
        <v>0</v>
      </c>
      <c r="P524" t="s">
        <v>100</v>
      </c>
      <c r="Q524" s="5">
        <f t="shared" si="32"/>
        <v>32.453465346534657</v>
      </c>
      <c r="R524" s="4">
        <f t="shared" si="35"/>
        <v>85.806282722513089</v>
      </c>
      <c r="S524" s="7" t="s">
        <v>2039</v>
      </c>
      <c r="T524" t="s">
        <v>2050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11">
        <f t="shared" si="33"/>
        <v>40241.25</v>
      </c>
      <c r="M525" s="11">
        <f t="shared" si="34"/>
        <v>40246.25</v>
      </c>
      <c r="N525" t="b">
        <v>0</v>
      </c>
      <c r="O525" t="b">
        <v>0</v>
      </c>
      <c r="P525" t="s">
        <v>100</v>
      </c>
      <c r="Q525" s="5">
        <f t="shared" si="32"/>
        <v>700.33333333333326</v>
      </c>
      <c r="R525" s="4">
        <f t="shared" si="35"/>
        <v>70.82022471910112</v>
      </c>
      <c r="S525" s="7" t="s">
        <v>2039</v>
      </c>
      <c r="T525" t="s">
        <v>2050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11">
        <f t="shared" si="33"/>
        <v>40294.208333333336</v>
      </c>
      <c r="M526" s="11">
        <f t="shared" si="34"/>
        <v>40307.208333333336</v>
      </c>
      <c r="N526" t="b">
        <v>0</v>
      </c>
      <c r="O526" t="b">
        <v>0</v>
      </c>
      <c r="P526" t="s">
        <v>33</v>
      </c>
      <c r="Q526" s="5">
        <f t="shared" si="32"/>
        <v>83.904860392967933</v>
      </c>
      <c r="R526" s="4">
        <f t="shared" si="35"/>
        <v>40.998484082870135</v>
      </c>
      <c r="S526" s="7" t="s">
        <v>2037</v>
      </c>
      <c r="T526" t="s">
        <v>2038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11">
        <f t="shared" si="33"/>
        <v>40505.25</v>
      </c>
      <c r="M527" s="11">
        <f t="shared" si="34"/>
        <v>40509.25</v>
      </c>
      <c r="N527" t="b">
        <v>0</v>
      </c>
      <c r="O527" t="b">
        <v>0</v>
      </c>
      <c r="P527" t="s">
        <v>65</v>
      </c>
      <c r="Q527" s="5">
        <f t="shared" si="32"/>
        <v>84.19047619047619</v>
      </c>
      <c r="R527" s="4">
        <f t="shared" si="35"/>
        <v>28.063492063492063</v>
      </c>
      <c r="S527" s="7" t="s">
        <v>2035</v>
      </c>
      <c r="T527" t="s">
        <v>2044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11">
        <f t="shared" si="33"/>
        <v>42364.25</v>
      </c>
      <c r="M528" s="11">
        <f t="shared" si="34"/>
        <v>42401.25</v>
      </c>
      <c r="N528" t="b">
        <v>0</v>
      </c>
      <c r="O528" t="b">
        <v>1</v>
      </c>
      <c r="P528" t="s">
        <v>33</v>
      </c>
      <c r="Q528" s="5">
        <f t="shared" si="32"/>
        <v>155.95180722891567</v>
      </c>
      <c r="R528" s="4">
        <f t="shared" si="35"/>
        <v>88.054421768707485</v>
      </c>
      <c r="S528" s="7" t="s">
        <v>2037</v>
      </c>
      <c r="T528" t="s">
        <v>2038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1">
        <f t="shared" si="33"/>
        <v>42405.25</v>
      </c>
      <c r="M529" s="11">
        <f t="shared" si="34"/>
        <v>42441.25</v>
      </c>
      <c r="N529" t="b">
        <v>0</v>
      </c>
      <c r="O529" t="b">
        <v>0</v>
      </c>
      <c r="P529" t="s">
        <v>71</v>
      </c>
      <c r="Q529" s="5">
        <f t="shared" si="32"/>
        <v>99.619450317124731</v>
      </c>
      <c r="R529" s="4">
        <f t="shared" si="35"/>
        <v>31</v>
      </c>
      <c r="S529" s="7" t="s">
        <v>2039</v>
      </c>
      <c r="T529" t="s">
        <v>2047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11">
        <f t="shared" si="33"/>
        <v>41601.25</v>
      </c>
      <c r="M530" s="11">
        <f t="shared" si="34"/>
        <v>41646.25</v>
      </c>
      <c r="N530" t="b">
        <v>0</v>
      </c>
      <c r="O530" t="b">
        <v>0</v>
      </c>
      <c r="P530" t="s">
        <v>60</v>
      </c>
      <c r="Q530" s="5">
        <f t="shared" si="32"/>
        <v>80.300000000000011</v>
      </c>
      <c r="R530" s="4">
        <f t="shared" si="35"/>
        <v>90.337500000000006</v>
      </c>
      <c r="S530" s="7" t="s">
        <v>2033</v>
      </c>
      <c r="T530" t="s">
        <v>2043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11">
        <f t="shared" si="33"/>
        <v>41769.208333333336</v>
      </c>
      <c r="M531" s="11">
        <f t="shared" si="34"/>
        <v>41797.208333333336</v>
      </c>
      <c r="N531" t="b">
        <v>0</v>
      </c>
      <c r="O531" t="b">
        <v>0</v>
      </c>
      <c r="P531" t="s">
        <v>89</v>
      </c>
      <c r="Q531" s="5">
        <f t="shared" si="32"/>
        <v>11.254901960784313</v>
      </c>
      <c r="R531" s="4">
        <f t="shared" si="35"/>
        <v>63.777777777777779</v>
      </c>
      <c r="S531" s="7" t="s">
        <v>2048</v>
      </c>
      <c r="T531" t="s">
        <v>2049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11">
        <f t="shared" si="33"/>
        <v>40421.208333333336</v>
      </c>
      <c r="M532" s="11">
        <f t="shared" si="34"/>
        <v>40435.208333333336</v>
      </c>
      <c r="N532" t="b">
        <v>0</v>
      </c>
      <c r="O532" t="b">
        <v>1</v>
      </c>
      <c r="P532" t="s">
        <v>119</v>
      </c>
      <c r="Q532" s="5">
        <f t="shared" si="32"/>
        <v>91.740952380952379</v>
      </c>
      <c r="R532" s="4">
        <f t="shared" si="35"/>
        <v>53.995515695067262</v>
      </c>
      <c r="S532" s="7" t="s">
        <v>2045</v>
      </c>
      <c r="T532" t="s">
        <v>2051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11">
        <f t="shared" si="33"/>
        <v>41589.25</v>
      </c>
      <c r="M533" s="11">
        <f t="shared" si="34"/>
        <v>41645.25</v>
      </c>
      <c r="N533" t="b">
        <v>0</v>
      </c>
      <c r="O533" t="b">
        <v>0</v>
      </c>
      <c r="P533" t="s">
        <v>89</v>
      </c>
      <c r="Q533" s="5">
        <f t="shared" si="32"/>
        <v>95.521156936261391</v>
      </c>
      <c r="R533" s="4">
        <f t="shared" si="35"/>
        <v>48.993956043956047</v>
      </c>
      <c r="S533" s="7" t="s">
        <v>2048</v>
      </c>
      <c r="T533" t="s">
        <v>2049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1">
        <f t="shared" si="33"/>
        <v>43125.25</v>
      </c>
      <c r="M534" s="11">
        <f t="shared" si="34"/>
        <v>43126.25</v>
      </c>
      <c r="N534" t="b">
        <v>0</v>
      </c>
      <c r="O534" t="b">
        <v>0</v>
      </c>
      <c r="P534" t="s">
        <v>33</v>
      </c>
      <c r="Q534" s="5">
        <f t="shared" si="32"/>
        <v>502.87499999999994</v>
      </c>
      <c r="R534" s="4">
        <f t="shared" si="35"/>
        <v>63.857142857142854</v>
      </c>
      <c r="S534" s="7" t="s">
        <v>2037</v>
      </c>
      <c r="T534" t="s">
        <v>2038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11">
        <f t="shared" si="33"/>
        <v>41479.208333333336</v>
      </c>
      <c r="M535" s="11">
        <f t="shared" si="34"/>
        <v>41515.208333333336</v>
      </c>
      <c r="N535" t="b">
        <v>0</v>
      </c>
      <c r="O535" t="b">
        <v>0</v>
      </c>
      <c r="P535" t="s">
        <v>60</v>
      </c>
      <c r="Q535" s="5">
        <f t="shared" si="32"/>
        <v>159.24394463667818</v>
      </c>
      <c r="R535" s="4">
        <f t="shared" si="35"/>
        <v>82.996393146979258</v>
      </c>
      <c r="S535" s="7" t="s">
        <v>2033</v>
      </c>
      <c r="T535" t="s">
        <v>2043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11">
        <f t="shared" si="33"/>
        <v>43329.208333333328</v>
      </c>
      <c r="M536" s="11">
        <f t="shared" si="34"/>
        <v>43330.208333333328</v>
      </c>
      <c r="N536" t="b">
        <v>0</v>
      </c>
      <c r="O536" t="b">
        <v>1</v>
      </c>
      <c r="P536" t="s">
        <v>53</v>
      </c>
      <c r="Q536" s="5">
        <f t="shared" si="32"/>
        <v>15.022446689113355</v>
      </c>
      <c r="R536" s="4">
        <f t="shared" si="35"/>
        <v>55.08230452674897</v>
      </c>
      <c r="S536" s="7" t="s">
        <v>2039</v>
      </c>
      <c r="T536" t="s">
        <v>2042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11">
        <f t="shared" si="33"/>
        <v>43259.208333333328</v>
      </c>
      <c r="M537" s="11">
        <f t="shared" si="34"/>
        <v>43261.208333333328</v>
      </c>
      <c r="N537" t="b">
        <v>0</v>
      </c>
      <c r="O537" t="b">
        <v>1</v>
      </c>
      <c r="P537" t="s">
        <v>33</v>
      </c>
      <c r="Q537" s="5">
        <f t="shared" si="32"/>
        <v>482.03846153846149</v>
      </c>
      <c r="R537" s="4">
        <f t="shared" si="35"/>
        <v>62.044554455445542</v>
      </c>
      <c r="S537" s="7" t="s">
        <v>2037</v>
      </c>
      <c r="T537" t="s">
        <v>2038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11">
        <f t="shared" si="33"/>
        <v>40414.208333333336</v>
      </c>
      <c r="M538" s="11">
        <f t="shared" si="34"/>
        <v>40440.208333333336</v>
      </c>
      <c r="N538" t="b">
        <v>0</v>
      </c>
      <c r="O538" t="b">
        <v>0</v>
      </c>
      <c r="P538" t="s">
        <v>119</v>
      </c>
      <c r="Q538" s="5">
        <f t="shared" si="32"/>
        <v>149.96938775510205</v>
      </c>
      <c r="R538" s="4">
        <f t="shared" si="35"/>
        <v>104.97857142857143</v>
      </c>
      <c r="S538" s="7" t="s">
        <v>2045</v>
      </c>
      <c r="T538" t="s">
        <v>2051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11">
        <f t="shared" si="33"/>
        <v>43342.208333333328</v>
      </c>
      <c r="M539" s="11">
        <f t="shared" si="34"/>
        <v>43365.208333333328</v>
      </c>
      <c r="N539" t="b">
        <v>1</v>
      </c>
      <c r="O539" t="b">
        <v>1</v>
      </c>
      <c r="P539" t="s">
        <v>42</v>
      </c>
      <c r="Q539" s="5">
        <f t="shared" si="32"/>
        <v>117.22156398104266</v>
      </c>
      <c r="R539" s="4">
        <f t="shared" si="35"/>
        <v>94.044676806083643</v>
      </c>
      <c r="S539" s="7" t="s">
        <v>2039</v>
      </c>
      <c r="T539" t="s">
        <v>2040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11">
        <f t="shared" si="33"/>
        <v>41539.208333333336</v>
      </c>
      <c r="M540" s="11">
        <f t="shared" si="34"/>
        <v>41555.208333333336</v>
      </c>
      <c r="N540" t="b">
        <v>0</v>
      </c>
      <c r="O540" t="b">
        <v>0</v>
      </c>
      <c r="P540" t="s">
        <v>292</v>
      </c>
      <c r="Q540" s="5">
        <f t="shared" si="32"/>
        <v>37.695968274950431</v>
      </c>
      <c r="R540" s="4">
        <f t="shared" si="35"/>
        <v>44.007716049382715</v>
      </c>
      <c r="S540" s="7" t="s">
        <v>2048</v>
      </c>
      <c r="T540" t="s">
        <v>2059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11">
        <f t="shared" si="33"/>
        <v>43647.208333333328</v>
      </c>
      <c r="M541" s="11">
        <f t="shared" si="34"/>
        <v>43653.208333333328</v>
      </c>
      <c r="N541" t="b">
        <v>0</v>
      </c>
      <c r="O541" t="b">
        <v>1</v>
      </c>
      <c r="P541" t="s">
        <v>17</v>
      </c>
      <c r="Q541" s="5">
        <f t="shared" si="32"/>
        <v>72.653061224489804</v>
      </c>
      <c r="R541" s="4">
        <f t="shared" si="35"/>
        <v>92.467532467532465</v>
      </c>
      <c r="S541" s="7" t="s">
        <v>2031</v>
      </c>
      <c r="T541" t="s">
        <v>2032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11">
        <f t="shared" si="33"/>
        <v>43225.208333333328</v>
      </c>
      <c r="M542" s="11">
        <f t="shared" si="34"/>
        <v>43247.208333333328</v>
      </c>
      <c r="N542" t="b">
        <v>0</v>
      </c>
      <c r="O542" t="b">
        <v>0</v>
      </c>
      <c r="P542" t="s">
        <v>122</v>
      </c>
      <c r="Q542" s="5">
        <f t="shared" si="32"/>
        <v>265.98113207547169</v>
      </c>
      <c r="R542" s="4">
        <f t="shared" si="35"/>
        <v>57.072874493927124</v>
      </c>
      <c r="S542" s="7" t="s">
        <v>2052</v>
      </c>
      <c r="T542" t="s">
        <v>2053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11">
        <f t="shared" si="33"/>
        <v>42165.208333333328</v>
      </c>
      <c r="M543" s="11">
        <f t="shared" si="34"/>
        <v>42191.208333333328</v>
      </c>
      <c r="N543" t="b">
        <v>0</v>
      </c>
      <c r="O543" t="b">
        <v>0</v>
      </c>
      <c r="P543" t="s">
        <v>292</v>
      </c>
      <c r="Q543" s="5">
        <f t="shared" si="32"/>
        <v>24.205617977528089</v>
      </c>
      <c r="R543" s="4">
        <f t="shared" si="35"/>
        <v>109.07848101265823</v>
      </c>
      <c r="S543" s="7" t="s">
        <v>2048</v>
      </c>
      <c r="T543" t="s">
        <v>2059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11">
        <f t="shared" si="33"/>
        <v>42391.25</v>
      </c>
      <c r="M544" s="11">
        <f t="shared" si="34"/>
        <v>42421.25</v>
      </c>
      <c r="N544" t="b">
        <v>0</v>
      </c>
      <c r="O544" t="b">
        <v>0</v>
      </c>
      <c r="P544" t="s">
        <v>60</v>
      </c>
      <c r="Q544" s="5">
        <f t="shared" si="32"/>
        <v>2.5064935064935066</v>
      </c>
      <c r="R544" s="4">
        <f t="shared" si="35"/>
        <v>39.387755102040813</v>
      </c>
      <c r="S544" s="7" t="s">
        <v>2033</v>
      </c>
      <c r="T544" t="s">
        <v>2043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11">
        <f t="shared" si="33"/>
        <v>41528.208333333336</v>
      </c>
      <c r="M545" s="11">
        <f t="shared" si="34"/>
        <v>41543.208333333336</v>
      </c>
      <c r="N545" t="b">
        <v>0</v>
      </c>
      <c r="O545" t="b">
        <v>0</v>
      </c>
      <c r="P545" t="s">
        <v>89</v>
      </c>
      <c r="Q545" s="5">
        <f t="shared" si="32"/>
        <v>16.329799764428738</v>
      </c>
      <c r="R545" s="4">
        <f t="shared" si="35"/>
        <v>77.022222222222226</v>
      </c>
      <c r="S545" s="7" t="s">
        <v>2048</v>
      </c>
      <c r="T545" t="s">
        <v>2049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11">
        <f t="shared" si="33"/>
        <v>42377.25</v>
      </c>
      <c r="M546" s="11">
        <f t="shared" si="34"/>
        <v>42390.25</v>
      </c>
      <c r="N546" t="b">
        <v>0</v>
      </c>
      <c r="O546" t="b">
        <v>0</v>
      </c>
      <c r="P546" t="s">
        <v>23</v>
      </c>
      <c r="Q546" s="5">
        <f t="shared" si="32"/>
        <v>276.5</v>
      </c>
      <c r="R546" s="4">
        <f t="shared" si="35"/>
        <v>92.166666666666671</v>
      </c>
      <c r="S546" s="7" t="s">
        <v>2033</v>
      </c>
      <c r="T546" t="s">
        <v>2034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11">
        <f t="shared" si="33"/>
        <v>43824.25</v>
      </c>
      <c r="M547" s="11">
        <f t="shared" si="34"/>
        <v>43844.25</v>
      </c>
      <c r="N547" t="b">
        <v>0</v>
      </c>
      <c r="O547" t="b">
        <v>0</v>
      </c>
      <c r="P547" t="s">
        <v>33</v>
      </c>
      <c r="Q547" s="5">
        <f t="shared" si="32"/>
        <v>88.803571428571431</v>
      </c>
      <c r="R547" s="4">
        <f t="shared" si="35"/>
        <v>61.007063197026021</v>
      </c>
      <c r="S547" s="7" t="s">
        <v>2037</v>
      </c>
      <c r="T547" t="s">
        <v>2038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11">
        <f t="shared" si="33"/>
        <v>43360.208333333328</v>
      </c>
      <c r="M548" s="11">
        <f t="shared" si="34"/>
        <v>43363.208333333328</v>
      </c>
      <c r="N548" t="b">
        <v>0</v>
      </c>
      <c r="O548" t="b">
        <v>1</v>
      </c>
      <c r="P548" t="s">
        <v>33</v>
      </c>
      <c r="Q548" s="5">
        <f t="shared" si="32"/>
        <v>163.57142857142856</v>
      </c>
      <c r="R548" s="4">
        <f t="shared" si="35"/>
        <v>78.068181818181813</v>
      </c>
      <c r="S548" s="7" t="s">
        <v>2037</v>
      </c>
      <c r="T548" t="s">
        <v>2038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11">
        <f t="shared" si="33"/>
        <v>42029.25</v>
      </c>
      <c r="M549" s="11">
        <f t="shared" si="34"/>
        <v>42041.25</v>
      </c>
      <c r="N549" t="b">
        <v>0</v>
      </c>
      <c r="O549" t="b">
        <v>0</v>
      </c>
      <c r="P549" t="s">
        <v>53</v>
      </c>
      <c r="Q549" s="5">
        <f t="shared" si="32"/>
        <v>969</v>
      </c>
      <c r="R549" s="4">
        <f t="shared" si="35"/>
        <v>80.75</v>
      </c>
      <c r="S549" s="7" t="s">
        <v>2039</v>
      </c>
      <c r="T549" t="s">
        <v>2042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11">
        <f t="shared" si="33"/>
        <v>42461.208333333328</v>
      </c>
      <c r="M550" s="11">
        <f t="shared" si="34"/>
        <v>42474.208333333328</v>
      </c>
      <c r="N550" t="b">
        <v>0</v>
      </c>
      <c r="O550" t="b">
        <v>0</v>
      </c>
      <c r="P550" t="s">
        <v>33</v>
      </c>
      <c r="Q550" s="5">
        <f t="shared" si="32"/>
        <v>270.91376701966715</v>
      </c>
      <c r="R550" s="4">
        <f t="shared" si="35"/>
        <v>59.991289782244557</v>
      </c>
      <c r="S550" s="7" t="s">
        <v>2037</v>
      </c>
      <c r="T550" t="s">
        <v>2038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11">
        <f t="shared" si="33"/>
        <v>41422.208333333336</v>
      </c>
      <c r="M551" s="11">
        <f t="shared" si="34"/>
        <v>41431.208333333336</v>
      </c>
      <c r="N551" t="b">
        <v>0</v>
      </c>
      <c r="O551" t="b">
        <v>0</v>
      </c>
      <c r="P551" t="s">
        <v>65</v>
      </c>
      <c r="Q551" s="5">
        <f t="shared" si="32"/>
        <v>284.21355932203392</v>
      </c>
      <c r="R551" s="4">
        <f t="shared" si="35"/>
        <v>110.03018372703411</v>
      </c>
      <c r="S551" s="7" t="s">
        <v>2035</v>
      </c>
      <c r="T551" t="s">
        <v>2044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11">
        <f t="shared" si="33"/>
        <v>40968.25</v>
      </c>
      <c r="M552" s="11">
        <f t="shared" si="34"/>
        <v>40989.208333333336</v>
      </c>
      <c r="N552" t="b">
        <v>0</v>
      </c>
      <c r="O552" t="b">
        <v>0</v>
      </c>
      <c r="P552" t="s">
        <v>60</v>
      </c>
      <c r="Q552" s="5">
        <f t="shared" si="32"/>
        <v>4</v>
      </c>
      <c r="R552" s="4">
        <f t="shared" si="35"/>
        <v>4</v>
      </c>
      <c r="S552" s="7" t="s">
        <v>2033</v>
      </c>
      <c r="T552" t="s">
        <v>2043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11">
        <f t="shared" si="33"/>
        <v>41993.25</v>
      </c>
      <c r="M553" s="11">
        <f t="shared" si="34"/>
        <v>42033.25</v>
      </c>
      <c r="N553" t="b">
        <v>0</v>
      </c>
      <c r="O553" t="b">
        <v>1</v>
      </c>
      <c r="P553" t="s">
        <v>28</v>
      </c>
      <c r="Q553" s="5">
        <f t="shared" si="32"/>
        <v>58.6329816768462</v>
      </c>
      <c r="R553" s="4">
        <f t="shared" si="35"/>
        <v>37.99856063332134</v>
      </c>
      <c r="S553" s="7" t="s">
        <v>2035</v>
      </c>
      <c r="T553" t="s">
        <v>2036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11">
        <f t="shared" si="33"/>
        <v>42700.25</v>
      </c>
      <c r="M554" s="11">
        <f t="shared" si="34"/>
        <v>42702.25</v>
      </c>
      <c r="N554" t="b">
        <v>0</v>
      </c>
      <c r="O554" t="b">
        <v>0</v>
      </c>
      <c r="P554" t="s">
        <v>33</v>
      </c>
      <c r="Q554" s="5">
        <f t="shared" si="32"/>
        <v>98.51111111111112</v>
      </c>
      <c r="R554" s="4">
        <f t="shared" si="35"/>
        <v>96.369565217391298</v>
      </c>
      <c r="S554" s="7" t="s">
        <v>2037</v>
      </c>
      <c r="T554" t="s">
        <v>2038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11">
        <f t="shared" si="33"/>
        <v>40545.25</v>
      </c>
      <c r="M555" s="11">
        <f t="shared" si="34"/>
        <v>40546.25</v>
      </c>
      <c r="N555" t="b">
        <v>0</v>
      </c>
      <c r="O555" t="b">
        <v>0</v>
      </c>
      <c r="P555" t="s">
        <v>23</v>
      </c>
      <c r="Q555" s="5">
        <f t="shared" si="32"/>
        <v>43.975381008206334</v>
      </c>
      <c r="R555" s="4">
        <f t="shared" si="35"/>
        <v>72.978599221789878</v>
      </c>
      <c r="S555" s="7" t="s">
        <v>2033</v>
      </c>
      <c r="T555" t="s">
        <v>2034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1">
        <f t="shared" si="33"/>
        <v>42723.25</v>
      </c>
      <c r="M556" s="11">
        <f t="shared" si="34"/>
        <v>42729.25</v>
      </c>
      <c r="N556" t="b">
        <v>0</v>
      </c>
      <c r="O556" t="b">
        <v>0</v>
      </c>
      <c r="P556" t="s">
        <v>60</v>
      </c>
      <c r="Q556" s="5">
        <f t="shared" si="32"/>
        <v>151.66315789473683</v>
      </c>
      <c r="R556" s="4">
        <f t="shared" si="35"/>
        <v>26.007220216606498</v>
      </c>
      <c r="S556" s="7" t="s">
        <v>2033</v>
      </c>
      <c r="T556" t="s">
        <v>2043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11">
        <f t="shared" si="33"/>
        <v>41731.208333333336</v>
      </c>
      <c r="M557" s="11">
        <f t="shared" si="34"/>
        <v>41762.208333333336</v>
      </c>
      <c r="N557" t="b">
        <v>0</v>
      </c>
      <c r="O557" t="b">
        <v>0</v>
      </c>
      <c r="P557" t="s">
        <v>23</v>
      </c>
      <c r="Q557" s="5">
        <f t="shared" si="32"/>
        <v>223.63492063492063</v>
      </c>
      <c r="R557" s="4">
        <f t="shared" si="35"/>
        <v>104.36296296296297</v>
      </c>
      <c r="S557" s="7" t="s">
        <v>2033</v>
      </c>
      <c r="T557" t="s">
        <v>2034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11">
        <f t="shared" si="33"/>
        <v>40792.208333333336</v>
      </c>
      <c r="M558" s="11">
        <f t="shared" si="34"/>
        <v>40799.208333333336</v>
      </c>
      <c r="N558" t="b">
        <v>0</v>
      </c>
      <c r="O558" t="b">
        <v>1</v>
      </c>
      <c r="P558" t="s">
        <v>206</v>
      </c>
      <c r="Q558" s="5">
        <f t="shared" si="32"/>
        <v>239.75</v>
      </c>
      <c r="R558" s="4">
        <f t="shared" si="35"/>
        <v>102.18852459016394</v>
      </c>
      <c r="S558" s="7" t="s">
        <v>2045</v>
      </c>
      <c r="T558" t="s">
        <v>2057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11">
        <f t="shared" si="33"/>
        <v>42279.208333333328</v>
      </c>
      <c r="M559" s="11">
        <f t="shared" si="34"/>
        <v>42282.208333333328</v>
      </c>
      <c r="N559" t="b">
        <v>0</v>
      </c>
      <c r="O559" t="b">
        <v>1</v>
      </c>
      <c r="P559" t="s">
        <v>474</v>
      </c>
      <c r="Q559" s="5">
        <f t="shared" si="32"/>
        <v>199.33333333333334</v>
      </c>
      <c r="R559" s="4">
        <f t="shared" si="35"/>
        <v>54.117647058823529</v>
      </c>
      <c r="S559" s="7" t="s">
        <v>2039</v>
      </c>
      <c r="T559" t="s">
        <v>2061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11">
        <f t="shared" si="33"/>
        <v>42424.25</v>
      </c>
      <c r="M560" s="11">
        <f t="shared" si="34"/>
        <v>42467.208333333328</v>
      </c>
      <c r="N560" t="b">
        <v>0</v>
      </c>
      <c r="O560" t="b">
        <v>0</v>
      </c>
      <c r="P560" t="s">
        <v>33</v>
      </c>
      <c r="Q560" s="5">
        <f t="shared" si="32"/>
        <v>137.34482758620689</v>
      </c>
      <c r="R560" s="4">
        <f t="shared" si="35"/>
        <v>63.222222222222221</v>
      </c>
      <c r="S560" s="7" t="s">
        <v>2037</v>
      </c>
      <c r="T560" t="s">
        <v>2038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11">
        <f t="shared" si="33"/>
        <v>42584.208333333328</v>
      </c>
      <c r="M561" s="11">
        <f t="shared" si="34"/>
        <v>42591.208333333328</v>
      </c>
      <c r="N561" t="b">
        <v>0</v>
      </c>
      <c r="O561" t="b">
        <v>0</v>
      </c>
      <c r="P561" t="s">
        <v>33</v>
      </c>
      <c r="Q561" s="5">
        <f t="shared" si="32"/>
        <v>100.9696106362773</v>
      </c>
      <c r="R561" s="4">
        <f t="shared" si="35"/>
        <v>104.03228962818004</v>
      </c>
      <c r="S561" s="7" t="s">
        <v>2037</v>
      </c>
      <c r="T561" t="s">
        <v>2038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11">
        <f t="shared" si="33"/>
        <v>40865.25</v>
      </c>
      <c r="M562" s="11">
        <f t="shared" si="34"/>
        <v>40905.25</v>
      </c>
      <c r="N562" t="b">
        <v>0</v>
      </c>
      <c r="O562" t="b">
        <v>0</v>
      </c>
      <c r="P562" t="s">
        <v>71</v>
      </c>
      <c r="Q562" s="5">
        <f t="shared" si="32"/>
        <v>794.16</v>
      </c>
      <c r="R562" s="4">
        <f t="shared" si="35"/>
        <v>49.994334277620396</v>
      </c>
      <c r="S562" s="7" t="s">
        <v>2039</v>
      </c>
      <c r="T562" t="s">
        <v>2047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11">
        <f t="shared" si="33"/>
        <v>40833.208333333336</v>
      </c>
      <c r="M563" s="11">
        <f t="shared" si="34"/>
        <v>40835.208333333336</v>
      </c>
      <c r="N563" t="b">
        <v>0</v>
      </c>
      <c r="O563" t="b">
        <v>0</v>
      </c>
      <c r="P563" t="s">
        <v>33</v>
      </c>
      <c r="Q563" s="5">
        <f t="shared" si="32"/>
        <v>369.7</v>
      </c>
      <c r="R563" s="4">
        <f t="shared" si="35"/>
        <v>56.015151515151516</v>
      </c>
      <c r="S563" s="7" t="s">
        <v>2037</v>
      </c>
      <c r="T563" t="s">
        <v>2038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11">
        <f t="shared" si="33"/>
        <v>43536.208333333328</v>
      </c>
      <c r="M564" s="11">
        <f t="shared" si="34"/>
        <v>43538.208333333328</v>
      </c>
      <c r="N564" t="b">
        <v>0</v>
      </c>
      <c r="O564" t="b">
        <v>0</v>
      </c>
      <c r="P564" t="s">
        <v>23</v>
      </c>
      <c r="Q564" s="5">
        <f t="shared" si="32"/>
        <v>12.818181818181817</v>
      </c>
      <c r="R564" s="4">
        <f t="shared" si="35"/>
        <v>48.807692307692307</v>
      </c>
      <c r="S564" s="7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11">
        <f t="shared" si="33"/>
        <v>43417.25</v>
      </c>
      <c r="M565" s="11">
        <f t="shared" si="34"/>
        <v>43437.25</v>
      </c>
      <c r="N565" t="b">
        <v>0</v>
      </c>
      <c r="O565" t="b">
        <v>0</v>
      </c>
      <c r="P565" t="s">
        <v>42</v>
      </c>
      <c r="Q565" s="5">
        <f t="shared" si="32"/>
        <v>138.02702702702703</v>
      </c>
      <c r="R565" s="4">
        <f t="shared" si="35"/>
        <v>60.082352941176474</v>
      </c>
      <c r="S565" s="7" t="s">
        <v>2039</v>
      </c>
      <c r="T565" t="s">
        <v>2040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11">
        <f t="shared" si="33"/>
        <v>42078.208333333328</v>
      </c>
      <c r="M566" s="11">
        <f t="shared" si="34"/>
        <v>42086.208333333328</v>
      </c>
      <c r="N566" t="b">
        <v>0</v>
      </c>
      <c r="O566" t="b">
        <v>0</v>
      </c>
      <c r="P566" t="s">
        <v>33</v>
      </c>
      <c r="Q566" s="5">
        <f t="shared" si="32"/>
        <v>83.813278008298752</v>
      </c>
      <c r="R566" s="4">
        <f t="shared" si="35"/>
        <v>78.990502793296088</v>
      </c>
      <c r="S566" s="7" t="s">
        <v>2037</v>
      </c>
      <c r="T566" t="s">
        <v>2038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11">
        <f t="shared" si="33"/>
        <v>40862.25</v>
      </c>
      <c r="M567" s="11">
        <f t="shared" si="34"/>
        <v>40882.25</v>
      </c>
      <c r="N567" t="b">
        <v>0</v>
      </c>
      <c r="O567" t="b">
        <v>0</v>
      </c>
      <c r="P567" t="s">
        <v>33</v>
      </c>
      <c r="Q567" s="5">
        <f t="shared" si="32"/>
        <v>204.60063224446787</v>
      </c>
      <c r="R567" s="4">
        <f t="shared" si="35"/>
        <v>53.99499443826474</v>
      </c>
      <c r="S567" s="7" t="s">
        <v>2037</v>
      </c>
      <c r="T567" t="s">
        <v>2038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11">
        <f t="shared" si="33"/>
        <v>42424.25</v>
      </c>
      <c r="M568" s="11">
        <f t="shared" si="34"/>
        <v>42447.208333333328</v>
      </c>
      <c r="N568" t="b">
        <v>0</v>
      </c>
      <c r="O568" t="b">
        <v>1</v>
      </c>
      <c r="P568" t="s">
        <v>50</v>
      </c>
      <c r="Q568" s="5">
        <f t="shared" si="32"/>
        <v>44.344086021505376</v>
      </c>
      <c r="R568" s="4">
        <f t="shared" si="35"/>
        <v>111.45945945945945</v>
      </c>
      <c r="S568" s="7" t="s">
        <v>2033</v>
      </c>
      <c r="T568" t="s">
        <v>2041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11">
        <f t="shared" si="33"/>
        <v>41830.208333333336</v>
      </c>
      <c r="M569" s="11">
        <f t="shared" si="34"/>
        <v>41832.208333333336</v>
      </c>
      <c r="N569" t="b">
        <v>0</v>
      </c>
      <c r="O569" t="b">
        <v>0</v>
      </c>
      <c r="P569" t="s">
        <v>23</v>
      </c>
      <c r="Q569" s="5">
        <f t="shared" si="32"/>
        <v>218.60294117647058</v>
      </c>
      <c r="R569" s="4">
        <f t="shared" si="35"/>
        <v>60.922131147540981</v>
      </c>
      <c r="S569" s="7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11">
        <f t="shared" si="33"/>
        <v>40374.208333333336</v>
      </c>
      <c r="M570" s="11">
        <f t="shared" si="34"/>
        <v>40419.208333333336</v>
      </c>
      <c r="N570" t="b">
        <v>0</v>
      </c>
      <c r="O570" t="b">
        <v>0</v>
      </c>
      <c r="P570" t="s">
        <v>33</v>
      </c>
      <c r="Q570" s="5">
        <f t="shared" si="32"/>
        <v>186.03314917127071</v>
      </c>
      <c r="R570" s="4">
        <f t="shared" si="35"/>
        <v>26.0015444015444</v>
      </c>
      <c r="S570" s="7" t="s">
        <v>2037</v>
      </c>
      <c r="T570" t="s">
        <v>2038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11">
        <f t="shared" si="33"/>
        <v>40554.25</v>
      </c>
      <c r="M571" s="11">
        <f t="shared" si="34"/>
        <v>40566.25</v>
      </c>
      <c r="N571" t="b">
        <v>0</v>
      </c>
      <c r="O571" t="b">
        <v>0</v>
      </c>
      <c r="P571" t="s">
        <v>71</v>
      </c>
      <c r="Q571" s="5">
        <f t="shared" si="32"/>
        <v>237.33830845771143</v>
      </c>
      <c r="R571" s="4">
        <f t="shared" si="35"/>
        <v>80.993208828522924</v>
      </c>
      <c r="S571" s="7" t="s">
        <v>2039</v>
      </c>
      <c r="T571" t="s">
        <v>2047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11">
        <f t="shared" si="33"/>
        <v>41993.25</v>
      </c>
      <c r="M572" s="11">
        <f t="shared" si="34"/>
        <v>41999.25</v>
      </c>
      <c r="N572" t="b">
        <v>0</v>
      </c>
      <c r="O572" t="b">
        <v>1</v>
      </c>
      <c r="P572" t="s">
        <v>23</v>
      </c>
      <c r="Q572" s="5">
        <f t="shared" si="32"/>
        <v>305.65384615384613</v>
      </c>
      <c r="R572" s="4">
        <f t="shared" si="35"/>
        <v>34.995963302752294</v>
      </c>
      <c r="S572" s="7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11">
        <f t="shared" si="33"/>
        <v>42174.208333333328</v>
      </c>
      <c r="M573" s="11">
        <f t="shared" si="34"/>
        <v>42221.208333333328</v>
      </c>
      <c r="N573" t="b">
        <v>0</v>
      </c>
      <c r="O573" t="b">
        <v>0</v>
      </c>
      <c r="P573" t="s">
        <v>100</v>
      </c>
      <c r="Q573" s="5">
        <f t="shared" si="32"/>
        <v>94.142857142857139</v>
      </c>
      <c r="R573" s="4">
        <f t="shared" si="35"/>
        <v>94.142857142857139</v>
      </c>
      <c r="S573" s="7" t="s">
        <v>2039</v>
      </c>
      <c r="T573" t="s">
        <v>2050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11">
        <f t="shared" si="33"/>
        <v>42275.208333333328</v>
      </c>
      <c r="M574" s="11">
        <f t="shared" si="34"/>
        <v>42291.208333333328</v>
      </c>
      <c r="N574" t="b">
        <v>0</v>
      </c>
      <c r="O574" t="b">
        <v>1</v>
      </c>
      <c r="P574" t="s">
        <v>23</v>
      </c>
      <c r="Q574" s="5">
        <f t="shared" si="32"/>
        <v>54.400000000000006</v>
      </c>
      <c r="R574" s="4">
        <f t="shared" si="35"/>
        <v>52.085106382978722</v>
      </c>
      <c r="S574" s="7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11">
        <f t="shared" si="33"/>
        <v>41761.208333333336</v>
      </c>
      <c r="M575" s="11">
        <f t="shared" si="34"/>
        <v>41763.208333333336</v>
      </c>
      <c r="N575" t="b">
        <v>0</v>
      </c>
      <c r="O575" t="b">
        <v>0</v>
      </c>
      <c r="P575" t="s">
        <v>1029</v>
      </c>
      <c r="Q575" s="5">
        <f t="shared" si="32"/>
        <v>111.88059701492537</v>
      </c>
      <c r="R575" s="4">
        <f t="shared" si="35"/>
        <v>24.986666666666668</v>
      </c>
      <c r="S575" s="7" t="s">
        <v>2062</v>
      </c>
      <c r="T575" t="s">
        <v>2063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11">
        <f t="shared" si="33"/>
        <v>43806.25</v>
      </c>
      <c r="M576" s="11">
        <f t="shared" si="34"/>
        <v>43816.25</v>
      </c>
      <c r="N576" t="b">
        <v>0</v>
      </c>
      <c r="O576" t="b">
        <v>1</v>
      </c>
      <c r="P576" t="s">
        <v>17</v>
      </c>
      <c r="Q576" s="5">
        <f t="shared" si="32"/>
        <v>369.14814814814815</v>
      </c>
      <c r="R576" s="4">
        <f t="shared" si="35"/>
        <v>69.215277777777771</v>
      </c>
      <c r="S576" s="7" t="s">
        <v>2031</v>
      </c>
      <c r="T576" t="s">
        <v>2032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11">
        <f t="shared" si="33"/>
        <v>41779.208333333336</v>
      </c>
      <c r="M577" s="11">
        <f t="shared" si="34"/>
        <v>41782.208333333336</v>
      </c>
      <c r="N577" t="b">
        <v>0</v>
      </c>
      <c r="O577" t="b">
        <v>1</v>
      </c>
      <c r="P577" t="s">
        <v>33</v>
      </c>
      <c r="Q577" s="5">
        <f t="shared" si="32"/>
        <v>62.930372148859547</v>
      </c>
      <c r="R577" s="4">
        <f t="shared" si="35"/>
        <v>93.944444444444443</v>
      </c>
      <c r="S577" s="7" t="s">
        <v>2037</v>
      </c>
      <c r="T577" t="s">
        <v>2038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11">
        <f t="shared" si="33"/>
        <v>43040.208333333328</v>
      </c>
      <c r="M578" s="11">
        <f t="shared" si="34"/>
        <v>43057.25</v>
      </c>
      <c r="N578" t="b">
        <v>0</v>
      </c>
      <c r="O578" t="b">
        <v>0</v>
      </c>
      <c r="P578" t="s">
        <v>33</v>
      </c>
      <c r="Q578" s="5">
        <f t="shared" ref="Q578:Q641" si="36">E578/D578*100</f>
        <v>64.927835051546396</v>
      </c>
      <c r="R578" s="4">
        <f t="shared" si="35"/>
        <v>98.40625</v>
      </c>
      <c r="S578" s="7" t="s">
        <v>2037</v>
      </c>
      <c r="T578" t="s">
        <v>2038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11">
        <f t="shared" ref="L579:L642" si="37">(((J579/60)/60)/24)+DATE(1970,1,1)</f>
        <v>40613.25</v>
      </c>
      <c r="M579" s="11">
        <f t="shared" ref="M579:M642" si="38">(((K579/60)/60)/24)+DATE(1970,1,1)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si="36"/>
        <v>18.853658536585368</v>
      </c>
      <c r="R579" s="4">
        <f t="shared" ref="R579:R642" si="39">(E579/G579)</f>
        <v>41.783783783783782</v>
      </c>
      <c r="S579" s="7" t="s">
        <v>2033</v>
      </c>
      <c r="T579" t="s">
        <v>2056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11">
        <f t="shared" si="37"/>
        <v>40878.25</v>
      </c>
      <c r="M580" s="11">
        <f t="shared" si="38"/>
        <v>40881.25</v>
      </c>
      <c r="N580" t="b">
        <v>0</v>
      </c>
      <c r="O580" t="b">
        <v>0</v>
      </c>
      <c r="P580" t="s">
        <v>474</v>
      </c>
      <c r="Q580" s="5">
        <f t="shared" si="36"/>
        <v>16.754404145077721</v>
      </c>
      <c r="R580" s="4">
        <f t="shared" si="39"/>
        <v>65.991836734693877</v>
      </c>
      <c r="S580" s="7" t="s">
        <v>2039</v>
      </c>
      <c r="T580" t="s">
        <v>2061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11">
        <f t="shared" si="37"/>
        <v>40762.208333333336</v>
      </c>
      <c r="M581" s="11">
        <f t="shared" si="38"/>
        <v>40774.208333333336</v>
      </c>
      <c r="N581" t="b">
        <v>0</v>
      </c>
      <c r="O581" t="b">
        <v>0</v>
      </c>
      <c r="P581" t="s">
        <v>159</v>
      </c>
      <c r="Q581" s="5">
        <f t="shared" si="36"/>
        <v>101.11290322580646</v>
      </c>
      <c r="R581" s="4">
        <f t="shared" si="39"/>
        <v>72.05747126436782</v>
      </c>
      <c r="S581" s="7" t="s">
        <v>2033</v>
      </c>
      <c r="T581" t="s">
        <v>2056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11">
        <f t="shared" si="37"/>
        <v>41696.25</v>
      </c>
      <c r="M582" s="11">
        <f t="shared" si="38"/>
        <v>41704.25</v>
      </c>
      <c r="N582" t="b">
        <v>0</v>
      </c>
      <c r="O582" t="b">
        <v>0</v>
      </c>
      <c r="P582" t="s">
        <v>33</v>
      </c>
      <c r="Q582" s="5">
        <f t="shared" si="36"/>
        <v>341.5022831050228</v>
      </c>
      <c r="R582" s="4">
        <f t="shared" si="39"/>
        <v>48.003209242618745</v>
      </c>
      <c r="S582" s="7" t="s">
        <v>2037</v>
      </c>
      <c r="T582" t="s">
        <v>2038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11">
        <f t="shared" si="37"/>
        <v>40662.208333333336</v>
      </c>
      <c r="M583" s="11">
        <f t="shared" si="38"/>
        <v>40677.208333333336</v>
      </c>
      <c r="N583" t="b">
        <v>0</v>
      </c>
      <c r="O583" t="b">
        <v>0</v>
      </c>
      <c r="P583" t="s">
        <v>28</v>
      </c>
      <c r="Q583" s="5">
        <f t="shared" si="36"/>
        <v>64.016666666666666</v>
      </c>
      <c r="R583" s="4">
        <f t="shared" si="39"/>
        <v>54.098591549295776</v>
      </c>
      <c r="S583" s="7" t="s">
        <v>2035</v>
      </c>
      <c r="T583" t="s">
        <v>2036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11">
        <f t="shared" si="37"/>
        <v>42165.208333333328</v>
      </c>
      <c r="M584" s="11">
        <f t="shared" si="38"/>
        <v>42170.208333333328</v>
      </c>
      <c r="N584" t="b">
        <v>0</v>
      </c>
      <c r="O584" t="b">
        <v>1</v>
      </c>
      <c r="P584" t="s">
        <v>89</v>
      </c>
      <c r="Q584" s="5">
        <f t="shared" si="36"/>
        <v>52.080459770114942</v>
      </c>
      <c r="R584" s="4">
        <f t="shared" si="39"/>
        <v>107.88095238095238</v>
      </c>
      <c r="S584" s="7" t="s">
        <v>2048</v>
      </c>
      <c r="T584" t="s">
        <v>2049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11">
        <f t="shared" si="37"/>
        <v>40959.25</v>
      </c>
      <c r="M585" s="11">
        <f t="shared" si="38"/>
        <v>40976.25</v>
      </c>
      <c r="N585" t="b">
        <v>0</v>
      </c>
      <c r="O585" t="b">
        <v>0</v>
      </c>
      <c r="P585" t="s">
        <v>42</v>
      </c>
      <c r="Q585" s="5">
        <f t="shared" si="36"/>
        <v>322.40211640211641</v>
      </c>
      <c r="R585" s="4">
        <f t="shared" si="39"/>
        <v>67.034103410341032</v>
      </c>
      <c r="S585" s="7" t="s">
        <v>2039</v>
      </c>
      <c r="T585" t="s">
        <v>2040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11">
        <f t="shared" si="37"/>
        <v>41024.208333333336</v>
      </c>
      <c r="M586" s="11">
        <f t="shared" si="38"/>
        <v>41038.208333333336</v>
      </c>
      <c r="N586" t="b">
        <v>0</v>
      </c>
      <c r="O586" t="b">
        <v>0</v>
      </c>
      <c r="P586" t="s">
        <v>28</v>
      </c>
      <c r="Q586" s="5">
        <f t="shared" si="36"/>
        <v>119.50810185185186</v>
      </c>
      <c r="R586" s="4">
        <f t="shared" si="39"/>
        <v>64.01425914445133</v>
      </c>
      <c r="S586" s="7" t="s">
        <v>2035</v>
      </c>
      <c r="T586" t="s">
        <v>2036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11">
        <f t="shared" si="37"/>
        <v>40255.208333333336</v>
      </c>
      <c r="M587" s="11">
        <f t="shared" si="38"/>
        <v>40265.208333333336</v>
      </c>
      <c r="N587" t="b">
        <v>0</v>
      </c>
      <c r="O587" t="b">
        <v>0</v>
      </c>
      <c r="P587" t="s">
        <v>206</v>
      </c>
      <c r="Q587" s="5">
        <f t="shared" si="36"/>
        <v>146.79775280898878</v>
      </c>
      <c r="R587" s="4">
        <f t="shared" si="39"/>
        <v>96.066176470588232</v>
      </c>
      <c r="S587" s="7" t="s">
        <v>2045</v>
      </c>
      <c r="T587" t="s">
        <v>2057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11">
        <f t="shared" si="37"/>
        <v>40499.25</v>
      </c>
      <c r="M588" s="11">
        <f t="shared" si="38"/>
        <v>40518.25</v>
      </c>
      <c r="N588" t="b">
        <v>0</v>
      </c>
      <c r="O588" t="b">
        <v>0</v>
      </c>
      <c r="P588" t="s">
        <v>23</v>
      </c>
      <c r="Q588" s="5">
        <f t="shared" si="36"/>
        <v>950.57142857142856</v>
      </c>
      <c r="R588" s="4">
        <f t="shared" si="39"/>
        <v>51.184615384615384</v>
      </c>
      <c r="S588" s="7" t="s">
        <v>2033</v>
      </c>
      <c r="T588" t="s">
        <v>2034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1">
        <f t="shared" si="37"/>
        <v>43484.25</v>
      </c>
      <c r="M589" s="11">
        <f t="shared" si="38"/>
        <v>43536.208333333328</v>
      </c>
      <c r="N589" t="b">
        <v>0</v>
      </c>
      <c r="O589" t="b">
        <v>1</v>
      </c>
      <c r="P589" t="s">
        <v>17</v>
      </c>
      <c r="Q589" s="5">
        <f t="shared" si="36"/>
        <v>72.893617021276597</v>
      </c>
      <c r="R589" s="4">
        <f t="shared" si="39"/>
        <v>43.92307692307692</v>
      </c>
      <c r="S589" s="7" t="s">
        <v>2031</v>
      </c>
      <c r="T589" t="s">
        <v>2032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11">
        <f t="shared" si="37"/>
        <v>40262.208333333336</v>
      </c>
      <c r="M590" s="11">
        <f t="shared" si="38"/>
        <v>40293.208333333336</v>
      </c>
      <c r="N590" t="b">
        <v>0</v>
      </c>
      <c r="O590" t="b">
        <v>0</v>
      </c>
      <c r="P590" t="s">
        <v>33</v>
      </c>
      <c r="Q590" s="5">
        <f t="shared" si="36"/>
        <v>79.008248730964468</v>
      </c>
      <c r="R590" s="4">
        <f t="shared" si="39"/>
        <v>91.021198830409361</v>
      </c>
      <c r="S590" s="7" t="s">
        <v>2037</v>
      </c>
      <c r="T590" t="s">
        <v>2038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11">
        <f t="shared" si="37"/>
        <v>42190.208333333328</v>
      </c>
      <c r="M591" s="11">
        <f t="shared" si="38"/>
        <v>42197.208333333328</v>
      </c>
      <c r="N591" t="b">
        <v>0</v>
      </c>
      <c r="O591" t="b">
        <v>0</v>
      </c>
      <c r="P591" t="s">
        <v>42</v>
      </c>
      <c r="Q591" s="5">
        <f t="shared" si="36"/>
        <v>64.721518987341781</v>
      </c>
      <c r="R591" s="4">
        <f t="shared" si="39"/>
        <v>50.127450980392155</v>
      </c>
      <c r="S591" s="7" t="s">
        <v>2039</v>
      </c>
      <c r="T591" t="s">
        <v>2040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11">
        <f t="shared" si="37"/>
        <v>41994.25</v>
      </c>
      <c r="M592" s="11">
        <f t="shared" si="38"/>
        <v>42005.25</v>
      </c>
      <c r="N592" t="b">
        <v>0</v>
      </c>
      <c r="O592" t="b">
        <v>0</v>
      </c>
      <c r="P592" t="s">
        <v>133</v>
      </c>
      <c r="Q592" s="5">
        <f t="shared" si="36"/>
        <v>82.028169014084511</v>
      </c>
      <c r="R592" s="4">
        <f t="shared" si="39"/>
        <v>67.720930232558146</v>
      </c>
      <c r="S592" s="7" t="s">
        <v>2045</v>
      </c>
      <c r="T592" t="s">
        <v>2054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11">
        <f t="shared" si="37"/>
        <v>40373.208333333336</v>
      </c>
      <c r="M593" s="11">
        <f t="shared" si="38"/>
        <v>40383.208333333336</v>
      </c>
      <c r="N593" t="b">
        <v>0</v>
      </c>
      <c r="O593" t="b">
        <v>0</v>
      </c>
      <c r="P593" t="s">
        <v>89</v>
      </c>
      <c r="Q593" s="5">
        <f t="shared" si="36"/>
        <v>1037.6666666666667</v>
      </c>
      <c r="R593" s="4">
        <f t="shared" si="39"/>
        <v>61.03921568627451</v>
      </c>
      <c r="S593" s="7" t="s">
        <v>2048</v>
      </c>
      <c r="T593" t="s">
        <v>2049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11">
        <f t="shared" si="37"/>
        <v>41789.208333333336</v>
      </c>
      <c r="M594" s="11">
        <f t="shared" si="38"/>
        <v>41798.208333333336</v>
      </c>
      <c r="N594" t="b">
        <v>0</v>
      </c>
      <c r="O594" t="b">
        <v>0</v>
      </c>
      <c r="P594" t="s">
        <v>33</v>
      </c>
      <c r="Q594" s="5">
        <f t="shared" si="36"/>
        <v>12.910076530612244</v>
      </c>
      <c r="R594" s="4">
        <f t="shared" si="39"/>
        <v>80.011857707509876</v>
      </c>
      <c r="S594" s="7" t="s">
        <v>2037</v>
      </c>
      <c r="T594" t="s">
        <v>2038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11">
        <f t="shared" si="37"/>
        <v>41724.208333333336</v>
      </c>
      <c r="M595" s="11">
        <f t="shared" si="38"/>
        <v>41737.208333333336</v>
      </c>
      <c r="N595" t="b">
        <v>0</v>
      </c>
      <c r="O595" t="b">
        <v>0</v>
      </c>
      <c r="P595" t="s">
        <v>71</v>
      </c>
      <c r="Q595" s="5">
        <f t="shared" si="36"/>
        <v>154.84210526315789</v>
      </c>
      <c r="R595" s="4">
        <f t="shared" si="39"/>
        <v>47.001497753369947</v>
      </c>
      <c r="S595" s="7" t="s">
        <v>2039</v>
      </c>
      <c r="T595" t="s">
        <v>2047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11">
        <f t="shared" si="37"/>
        <v>42548.208333333328</v>
      </c>
      <c r="M596" s="11">
        <f t="shared" si="38"/>
        <v>42551.208333333328</v>
      </c>
      <c r="N596" t="b">
        <v>0</v>
      </c>
      <c r="O596" t="b">
        <v>1</v>
      </c>
      <c r="P596" t="s">
        <v>33</v>
      </c>
      <c r="Q596" s="5">
        <f t="shared" si="36"/>
        <v>7.0991735537190088</v>
      </c>
      <c r="R596" s="4">
        <f t="shared" si="39"/>
        <v>71.127388535031841</v>
      </c>
      <c r="S596" s="7" t="s">
        <v>2037</v>
      </c>
      <c r="T596" t="s">
        <v>2038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11">
        <f t="shared" si="37"/>
        <v>40253.208333333336</v>
      </c>
      <c r="M597" s="11">
        <f t="shared" si="38"/>
        <v>40274.208333333336</v>
      </c>
      <c r="N597" t="b">
        <v>0</v>
      </c>
      <c r="O597" t="b">
        <v>1</v>
      </c>
      <c r="P597" t="s">
        <v>33</v>
      </c>
      <c r="Q597" s="5">
        <f t="shared" si="36"/>
        <v>208.52773826458036</v>
      </c>
      <c r="R597" s="4">
        <f t="shared" si="39"/>
        <v>89.99079189686924</v>
      </c>
      <c r="S597" s="7" t="s">
        <v>2037</v>
      </c>
      <c r="T597" t="s">
        <v>2038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11">
        <f t="shared" si="37"/>
        <v>42434.25</v>
      </c>
      <c r="M598" s="11">
        <f t="shared" si="38"/>
        <v>42441.25</v>
      </c>
      <c r="N598" t="b">
        <v>0</v>
      </c>
      <c r="O598" t="b">
        <v>1</v>
      </c>
      <c r="P598" t="s">
        <v>53</v>
      </c>
      <c r="Q598" s="5">
        <f t="shared" si="36"/>
        <v>99.683544303797461</v>
      </c>
      <c r="R598" s="4">
        <f t="shared" si="39"/>
        <v>43.032786885245905</v>
      </c>
      <c r="S598" s="7" t="s">
        <v>2039</v>
      </c>
      <c r="T598" t="s">
        <v>2042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11">
        <f t="shared" si="37"/>
        <v>43786.25</v>
      </c>
      <c r="M599" s="11">
        <f t="shared" si="38"/>
        <v>43804.25</v>
      </c>
      <c r="N599" t="b">
        <v>0</v>
      </c>
      <c r="O599" t="b">
        <v>0</v>
      </c>
      <c r="P599" t="s">
        <v>33</v>
      </c>
      <c r="Q599" s="5">
        <f t="shared" si="36"/>
        <v>201.59756097560978</v>
      </c>
      <c r="R599" s="4">
        <f t="shared" si="39"/>
        <v>67.997714808043881</v>
      </c>
      <c r="S599" s="7" t="s">
        <v>2037</v>
      </c>
      <c r="T599" t="s">
        <v>2038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11">
        <f t="shared" si="37"/>
        <v>40344.208333333336</v>
      </c>
      <c r="M600" s="11">
        <f t="shared" si="38"/>
        <v>40373.208333333336</v>
      </c>
      <c r="N600" t="b">
        <v>0</v>
      </c>
      <c r="O600" t="b">
        <v>0</v>
      </c>
      <c r="P600" t="s">
        <v>23</v>
      </c>
      <c r="Q600" s="5">
        <f t="shared" si="36"/>
        <v>162.09032258064516</v>
      </c>
      <c r="R600" s="4">
        <f t="shared" si="39"/>
        <v>73.004566210045667</v>
      </c>
      <c r="S600" s="7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11">
        <f t="shared" si="37"/>
        <v>42047.25</v>
      </c>
      <c r="M601" s="11">
        <f t="shared" si="38"/>
        <v>42055.25</v>
      </c>
      <c r="N601" t="b">
        <v>0</v>
      </c>
      <c r="O601" t="b">
        <v>0</v>
      </c>
      <c r="P601" t="s">
        <v>42</v>
      </c>
      <c r="Q601" s="5">
        <f t="shared" si="36"/>
        <v>3.6436208125445471</v>
      </c>
      <c r="R601" s="4">
        <f t="shared" si="39"/>
        <v>62.341463414634148</v>
      </c>
      <c r="S601" s="7" t="s">
        <v>2039</v>
      </c>
      <c r="T601" t="s">
        <v>2040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11">
        <f t="shared" si="37"/>
        <v>41485.208333333336</v>
      </c>
      <c r="M602" s="11">
        <f t="shared" si="38"/>
        <v>41497.208333333336</v>
      </c>
      <c r="N602" t="b">
        <v>0</v>
      </c>
      <c r="O602" t="b">
        <v>0</v>
      </c>
      <c r="P602" t="s">
        <v>17</v>
      </c>
      <c r="Q602" s="5">
        <f t="shared" si="36"/>
        <v>5</v>
      </c>
      <c r="R602" s="4">
        <f t="shared" si="39"/>
        <v>5</v>
      </c>
      <c r="S602" s="7" t="s">
        <v>2031</v>
      </c>
      <c r="T602" t="s">
        <v>2032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11">
        <f t="shared" si="37"/>
        <v>41789.208333333336</v>
      </c>
      <c r="M603" s="11">
        <f t="shared" si="38"/>
        <v>41806.208333333336</v>
      </c>
      <c r="N603" t="b">
        <v>1</v>
      </c>
      <c r="O603" t="b">
        <v>0</v>
      </c>
      <c r="P603" t="s">
        <v>65</v>
      </c>
      <c r="Q603" s="5">
        <f t="shared" si="36"/>
        <v>206.63492063492063</v>
      </c>
      <c r="R603" s="4">
        <f t="shared" si="39"/>
        <v>67.103092783505161</v>
      </c>
      <c r="S603" s="7" t="s">
        <v>2035</v>
      </c>
      <c r="T603" t="s">
        <v>2044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11">
        <f t="shared" si="37"/>
        <v>42160.208333333328</v>
      </c>
      <c r="M604" s="11">
        <f t="shared" si="38"/>
        <v>42171.208333333328</v>
      </c>
      <c r="N604" t="b">
        <v>0</v>
      </c>
      <c r="O604" t="b">
        <v>0</v>
      </c>
      <c r="P604" t="s">
        <v>33</v>
      </c>
      <c r="Q604" s="5">
        <f t="shared" si="36"/>
        <v>128.23628691983123</v>
      </c>
      <c r="R604" s="4">
        <f t="shared" si="39"/>
        <v>79.978947368421046</v>
      </c>
      <c r="S604" s="7" t="s">
        <v>2037</v>
      </c>
      <c r="T604" t="s">
        <v>2038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11">
        <f t="shared" si="37"/>
        <v>43573.208333333328</v>
      </c>
      <c r="M605" s="11">
        <f t="shared" si="38"/>
        <v>43600.208333333328</v>
      </c>
      <c r="N605" t="b">
        <v>0</v>
      </c>
      <c r="O605" t="b">
        <v>0</v>
      </c>
      <c r="P605" t="s">
        <v>33</v>
      </c>
      <c r="Q605" s="5">
        <f t="shared" si="36"/>
        <v>119.66037735849055</v>
      </c>
      <c r="R605" s="4">
        <f t="shared" si="39"/>
        <v>62.176470588235297</v>
      </c>
      <c r="S605" s="7" t="s">
        <v>2037</v>
      </c>
      <c r="T605" t="s">
        <v>2038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11">
        <f t="shared" si="37"/>
        <v>40565.25</v>
      </c>
      <c r="M606" s="11">
        <f t="shared" si="38"/>
        <v>40586.25</v>
      </c>
      <c r="N606" t="b">
        <v>0</v>
      </c>
      <c r="O606" t="b">
        <v>0</v>
      </c>
      <c r="P606" t="s">
        <v>33</v>
      </c>
      <c r="Q606" s="5">
        <f t="shared" si="36"/>
        <v>170.73055242390078</v>
      </c>
      <c r="R606" s="4">
        <f t="shared" si="39"/>
        <v>53.005950297514879</v>
      </c>
      <c r="S606" s="7" t="s">
        <v>2037</v>
      </c>
      <c r="T606" t="s">
        <v>2038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11">
        <f t="shared" si="37"/>
        <v>42280.208333333328</v>
      </c>
      <c r="M607" s="11">
        <f t="shared" si="38"/>
        <v>42321.25</v>
      </c>
      <c r="N607" t="b">
        <v>0</v>
      </c>
      <c r="O607" t="b">
        <v>0</v>
      </c>
      <c r="P607" t="s">
        <v>68</v>
      </c>
      <c r="Q607" s="5">
        <f t="shared" si="36"/>
        <v>187.21212121212122</v>
      </c>
      <c r="R607" s="4">
        <f t="shared" si="39"/>
        <v>57.738317757009348</v>
      </c>
      <c r="S607" s="7" t="s">
        <v>2045</v>
      </c>
      <c r="T607" t="s">
        <v>2046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11">
        <f t="shared" si="37"/>
        <v>42436.25</v>
      </c>
      <c r="M608" s="11">
        <f t="shared" si="38"/>
        <v>42447.208333333328</v>
      </c>
      <c r="N608" t="b">
        <v>0</v>
      </c>
      <c r="O608" t="b">
        <v>0</v>
      </c>
      <c r="P608" t="s">
        <v>23</v>
      </c>
      <c r="Q608" s="5">
        <f t="shared" si="36"/>
        <v>188.38235294117646</v>
      </c>
      <c r="R608" s="4">
        <f t="shared" si="39"/>
        <v>40.03125</v>
      </c>
      <c r="S608" s="7" t="s">
        <v>2033</v>
      </c>
      <c r="T608" t="s">
        <v>2034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11">
        <f t="shared" si="37"/>
        <v>41721.208333333336</v>
      </c>
      <c r="M609" s="11">
        <f t="shared" si="38"/>
        <v>41723.208333333336</v>
      </c>
      <c r="N609" t="b">
        <v>0</v>
      </c>
      <c r="O609" t="b">
        <v>0</v>
      </c>
      <c r="P609" t="s">
        <v>17</v>
      </c>
      <c r="Q609" s="5">
        <f t="shared" si="36"/>
        <v>131.29869186046511</v>
      </c>
      <c r="R609" s="4">
        <f t="shared" si="39"/>
        <v>81.016591928251117</v>
      </c>
      <c r="S609" s="7" t="s">
        <v>2031</v>
      </c>
      <c r="T609" t="s">
        <v>2032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11">
        <f t="shared" si="37"/>
        <v>43530.25</v>
      </c>
      <c r="M610" s="11">
        <f t="shared" si="38"/>
        <v>43534.25</v>
      </c>
      <c r="N610" t="b">
        <v>0</v>
      </c>
      <c r="O610" t="b">
        <v>1</v>
      </c>
      <c r="P610" t="s">
        <v>159</v>
      </c>
      <c r="Q610" s="5">
        <f t="shared" si="36"/>
        <v>283.97435897435901</v>
      </c>
      <c r="R610" s="4">
        <f t="shared" si="39"/>
        <v>35.047468354430379</v>
      </c>
      <c r="S610" s="7" t="s">
        <v>2033</v>
      </c>
      <c r="T610" t="s">
        <v>2056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11">
        <f t="shared" si="37"/>
        <v>43481.25</v>
      </c>
      <c r="M611" s="11">
        <f t="shared" si="38"/>
        <v>43498.25</v>
      </c>
      <c r="N611" t="b">
        <v>0</v>
      </c>
      <c r="O611" t="b">
        <v>0</v>
      </c>
      <c r="P611" t="s">
        <v>474</v>
      </c>
      <c r="Q611" s="5">
        <f t="shared" si="36"/>
        <v>120.41999999999999</v>
      </c>
      <c r="R611" s="4">
        <f t="shared" si="39"/>
        <v>102.92307692307692</v>
      </c>
      <c r="S611" s="7" t="s">
        <v>2039</v>
      </c>
      <c r="T611" t="s">
        <v>2061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11">
        <f t="shared" si="37"/>
        <v>41259.25</v>
      </c>
      <c r="M612" s="11">
        <f t="shared" si="38"/>
        <v>41273.25</v>
      </c>
      <c r="N612" t="b">
        <v>0</v>
      </c>
      <c r="O612" t="b">
        <v>0</v>
      </c>
      <c r="P612" t="s">
        <v>33</v>
      </c>
      <c r="Q612" s="5">
        <f t="shared" si="36"/>
        <v>419.0560747663551</v>
      </c>
      <c r="R612" s="4">
        <f t="shared" si="39"/>
        <v>27.998126756166094</v>
      </c>
      <c r="S612" s="7" t="s">
        <v>2037</v>
      </c>
      <c r="T612" t="s">
        <v>2038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11">
        <f t="shared" si="37"/>
        <v>41480.208333333336</v>
      </c>
      <c r="M613" s="11">
        <f t="shared" si="38"/>
        <v>41492.208333333336</v>
      </c>
      <c r="N613" t="b">
        <v>0</v>
      </c>
      <c r="O613" t="b">
        <v>0</v>
      </c>
      <c r="P613" t="s">
        <v>33</v>
      </c>
      <c r="Q613" s="5">
        <f t="shared" si="36"/>
        <v>13.853658536585368</v>
      </c>
      <c r="R613" s="4">
        <f t="shared" si="39"/>
        <v>75.733333333333334</v>
      </c>
      <c r="S613" s="7" t="s">
        <v>2037</v>
      </c>
      <c r="T613" t="s">
        <v>2038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11">
        <f t="shared" si="37"/>
        <v>40474.208333333336</v>
      </c>
      <c r="M614" s="11">
        <f t="shared" si="38"/>
        <v>40497.25</v>
      </c>
      <c r="N614" t="b">
        <v>0</v>
      </c>
      <c r="O614" t="b">
        <v>0</v>
      </c>
      <c r="P614" t="s">
        <v>50</v>
      </c>
      <c r="Q614" s="5">
        <f t="shared" si="36"/>
        <v>139.43548387096774</v>
      </c>
      <c r="R614" s="4">
        <f t="shared" si="39"/>
        <v>45.026041666666664</v>
      </c>
      <c r="S614" s="7" t="s">
        <v>2033</v>
      </c>
      <c r="T614" t="s">
        <v>2041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1">
        <f t="shared" si="37"/>
        <v>42973.208333333328</v>
      </c>
      <c r="M615" s="11">
        <f t="shared" si="38"/>
        <v>42982.208333333328</v>
      </c>
      <c r="N615" t="b">
        <v>0</v>
      </c>
      <c r="O615" t="b">
        <v>0</v>
      </c>
      <c r="P615" t="s">
        <v>33</v>
      </c>
      <c r="Q615" s="5">
        <f t="shared" si="36"/>
        <v>174</v>
      </c>
      <c r="R615" s="4">
        <f t="shared" si="39"/>
        <v>73.615384615384613</v>
      </c>
      <c r="S615" s="7" t="s">
        <v>2037</v>
      </c>
      <c r="T615" t="s">
        <v>2038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11">
        <f t="shared" si="37"/>
        <v>42746.25</v>
      </c>
      <c r="M616" s="11">
        <f t="shared" si="38"/>
        <v>42764.25</v>
      </c>
      <c r="N616" t="b">
        <v>0</v>
      </c>
      <c r="O616" t="b">
        <v>0</v>
      </c>
      <c r="P616" t="s">
        <v>33</v>
      </c>
      <c r="Q616" s="5">
        <f t="shared" si="36"/>
        <v>155.49056603773585</v>
      </c>
      <c r="R616" s="4">
        <f t="shared" si="39"/>
        <v>56.991701244813278</v>
      </c>
      <c r="S616" s="7" t="s">
        <v>2037</v>
      </c>
      <c r="T616" t="s">
        <v>2038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11">
        <f t="shared" si="37"/>
        <v>42489.208333333328</v>
      </c>
      <c r="M617" s="11">
        <f t="shared" si="38"/>
        <v>42499.208333333328</v>
      </c>
      <c r="N617" t="b">
        <v>0</v>
      </c>
      <c r="O617" t="b">
        <v>0</v>
      </c>
      <c r="P617" t="s">
        <v>33</v>
      </c>
      <c r="Q617" s="5">
        <f t="shared" si="36"/>
        <v>170.44705882352943</v>
      </c>
      <c r="R617" s="4">
        <f t="shared" si="39"/>
        <v>85.223529411764702</v>
      </c>
      <c r="S617" s="7" t="s">
        <v>2037</v>
      </c>
      <c r="T617" t="s">
        <v>2038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11">
        <f t="shared" si="37"/>
        <v>41537.208333333336</v>
      </c>
      <c r="M618" s="11">
        <f t="shared" si="38"/>
        <v>41538.208333333336</v>
      </c>
      <c r="N618" t="b">
        <v>0</v>
      </c>
      <c r="O618" t="b">
        <v>1</v>
      </c>
      <c r="P618" t="s">
        <v>60</v>
      </c>
      <c r="Q618" s="5">
        <f t="shared" si="36"/>
        <v>189.515625</v>
      </c>
      <c r="R618" s="4">
        <f t="shared" si="39"/>
        <v>50.962184873949582</v>
      </c>
      <c r="S618" s="7" t="s">
        <v>2033</v>
      </c>
      <c r="T618" t="s">
        <v>2043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11">
        <f t="shared" si="37"/>
        <v>41794.208333333336</v>
      </c>
      <c r="M619" s="11">
        <f t="shared" si="38"/>
        <v>41804.208333333336</v>
      </c>
      <c r="N619" t="b">
        <v>0</v>
      </c>
      <c r="O619" t="b">
        <v>0</v>
      </c>
      <c r="P619" t="s">
        <v>33</v>
      </c>
      <c r="Q619" s="5">
        <f t="shared" si="36"/>
        <v>249.71428571428572</v>
      </c>
      <c r="R619" s="4">
        <f t="shared" si="39"/>
        <v>63.563636363636363</v>
      </c>
      <c r="S619" s="7" t="s">
        <v>2037</v>
      </c>
      <c r="T619" t="s">
        <v>2038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11">
        <f t="shared" si="37"/>
        <v>41396.208333333336</v>
      </c>
      <c r="M620" s="11">
        <f t="shared" si="38"/>
        <v>41417.208333333336</v>
      </c>
      <c r="N620" t="b">
        <v>0</v>
      </c>
      <c r="O620" t="b">
        <v>0</v>
      </c>
      <c r="P620" t="s">
        <v>68</v>
      </c>
      <c r="Q620" s="5">
        <f t="shared" si="36"/>
        <v>48.860523665659613</v>
      </c>
      <c r="R620" s="4">
        <f t="shared" si="39"/>
        <v>80.999165275459092</v>
      </c>
      <c r="S620" s="7" t="s">
        <v>2045</v>
      </c>
      <c r="T620" t="s">
        <v>2046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11">
        <f t="shared" si="37"/>
        <v>40669.208333333336</v>
      </c>
      <c r="M621" s="11">
        <f t="shared" si="38"/>
        <v>40670.208333333336</v>
      </c>
      <c r="N621" t="b">
        <v>1</v>
      </c>
      <c r="O621" t="b">
        <v>1</v>
      </c>
      <c r="P621" t="s">
        <v>33</v>
      </c>
      <c r="Q621" s="5">
        <f t="shared" si="36"/>
        <v>28.461970393057683</v>
      </c>
      <c r="R621" s="4">
        <f t="shared" si="39"/>
        <v>86.044753086419746</v>
      </c>
      <c r="S621" s="7" t="s">
        <v>2037</v>
      </c>
      <c r="T621" t="s">
        <v>2038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11">
        <f t="shared" si="37"/>
        <v>42559.208333333328</v>
      </c>
      <c r="M622" s="11">
        <f t="shared" si="38"/>
        <v>42563.208333333328</v>
      </c>
      <c r="N622" t="b">
        <v>0</v>
      </c>
      <c r="O622" t="b">
        <v>0</v>
      </c>
      <c r="P622" t="s">
        <v>122</v>
      </c>
      <c r="Q622" s="5">
        <f t="shared" si="36"/>
        <v>268.02325581395348</v>
      </c>
      <c r="R622" s="4">
        <f t="shared" si="39"/>
        <v>90.0390625</v>
      </c>
      <c r="S622" s="7" t="s">
        <v>2052</v>
      </c>
      <c r="T622" t="s">
        <v>2053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11">
        <f t="shared" si="37"/>
        <v>42626.208333333328</v>
      </c>
      <c r="M623" s="11">
        <f t="shared" si="38"/>
        <v>42631.208333333328</v>
      </c>
      <c r="N623" t="b">
        <v>0</v>
      </c>
      <c r="O623" t="b">
        <v>0</v>
      </c>
      <c r="P623" t="s">
        <v>33</v>
      </c>
      <c r="Q623" s="5">
        <f t="shared" si="36"/>
        <v>619.80078125</v>
      </c>
      <c r="R623" s="4">
        <f t="shared" si="39"/>
        <v>74.006063432835816</v>
      </c>
      <c r="S623" s="7" t="s">
        <v>2037</v>
      </c>
      <c r="T623" t="s">
        <v>2038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11">
        <f t="shared" si="37"/>
        <v>43205.208333333328</v>
      </c>
      <c r="M624" s="11">
        <f t="shared" si="38"/>
        <v>43231.208333333328</v>
      </c>
      <c r="N624" t="b">
        <v>0</v>
      </c>
      <c r="O624" t="b">
        <v>0</v>
      </c>
      <c r="P624" t="s">
        <v>60</v>
      </c>
      <c r="Q624" s="5">
        <f t="shared" si="36"/>
        <v>3.1301587301587301</v>
      </c>
      <c r="R624" s="4">
        <f t="shared" si="39"/>
        <v>92.4375</v>
      </c>
      <c r="S624" s="7" t="s">
        <v>2033</v>
      </c>
      <c r="T624" t="s">
        <v>2043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11">
        <f t="shared" si="37"/>
        <v>42201.208333333328</v>
      </c>
      <c r="M625" s="11">
        <f t="shared" si="38"/>
        <v>42206.208333333328</v>
      </c>
      <c r="N625" t="b">
        <v>0</v>
      </c>
      <c r="O625" t="b">
        <v>0</v>
      </c>
      <c r="P625" t="s">
        <v>33</v>
      </c>
      <c r="Q625" s="5">
        <f t="shared" si="36"/>
        <v>159.92152704135739</v>
      </c>
      <c r="R625" s="4">
        <f t="shared" si="39"/>
        <v>55.999257333828446</v>
      </c>
      <c r="S625" s="7" t="s">
        <v>2037</v>
      </c>
      <c r="T625" t="s">
        <v>2038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11">
        <f t="shared" si="37"/>
        <v>42029.25</v>
      </c>
      <c r="M626" s="11">
        <f t="shared" si="38"/>
        <v>42035.25</v>
      </c>
      <c r="N626" t="b">
        <v>0</v>
      </c>
      <c r="O626" t="b">
        <v>0</v>
      </c>
      <c r="P626" t="s">
        <v>122</v>
      </c>
      <c r="Q626" s="5">
        <f t="shared" si="36"/>
        <v>279.39215686274508</v>
      </c>
      <c r="R626" s="4">
        <f t="shared" si="39"/>
        <v>32.983796296296298</v>
      </c>
      <c r="S626" s="7" t="s">
        <v>2052</v>
      </c>
      <c r="T626" t="s">
        <v>2053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11">
        <f t="shared" si="37"/>
        <v>43857.25</v>
      </c>
      <c r="M627" s="11">
        <f t="shared" si="38"/>
        <v>43871.25</v>
      </c>
      <c r="N627" t="b">
        <v>0</v>
      </c>
      <c r="O627" t="b">
        <v>0</v>
      </c>
      <c r="P627" t="s">
        <v>33</v>
      </c>
      <c r="Q627" s="5">
        <f t="shared" si="36"/>
        <v>77.373333333333335</v>
      </c>
      <c r="R627" s="4">
        <f t="shared" si="39"/>
        <v>93.596774193548384</v>
      </c>
      <c r="S627" s="7" t="s">
        <v>2037</v>
      </c>
      <c r="T627" t="s">
        <v>2038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11">
        <f t="shared" si="37"/>
        <v>40449.208333333336</v>
      </c>
      <c r="M628" s="11">
        <f t="shared" si="38"/>
        <v>40458.208333333336</v>
      </c>
      <c r="N628" t="b">
        <v>0</v>
      </c>
      <c r="O628" t="b">
        <v>1</v>
      </c>
      <c r="P628" t="s">
        <v>33</v>
      </c>
      <c r="Q628" s="5">
        <f t="shared" si="36"/>
        <v>206.32812500000003</v>
      </c>
      <c r="R628" s="4">
        <f t="shared" si="39"/>
        <v>69.867724867724874</v>
      </c>
      <c r="S628" s="7" t="s">
        <v>2037</v>
      </c>
      <c r="T628" t="s">
        <v>2038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11">
        <f t="shared" si="37"/>
        <v>40345.208333333336</v>
      </c>
      <c r="M629" s="11">
        <f t="shared" si="38"/>
        <v>40369.208333333336</v>
      </c>
      <c r="N629" t="b">
        <v>1</v>
      </c>
      <c r="O629" t="b">
        <v>0</v>
      </c>
      <c r="P629" t="s">
        <v>17</v>
      </c>
      <c r="Q629" s="5">
        <f t="shared" si="36"/>
        <v>694.25</v>
      </c>
      <c r="R629" s="4">
        <f t="shared" si="39"/>
        <v>72.129870129870127</v>
      </c>
      <c r="S629" s="7" t="s">
        <v>2031</v>
      </c>
      <c r="T629" t="s">
        <v>2032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11">
        <f t="shared" si="37"/>
        <v>40455.208333333336</v>
      </c>
      <c r="M630" s="11">
        <f t="shared" si="38"/>
        <v>40458.208333333336</v>
      </c>
      <c r="N630" t="b">
        <v>0</v>
      </c>
      <c r="O630" t="b">
        <v>0</v>
      </c>
      <c r="P630" t="s">
        <v>60</v>
      </c>
      <c r="Q630" s="5">
        <f t="shared" si="36"/>
        <v>151.78947368421052</v>
      </c>
      <c r="R630" s="4">
        <f t="shared" si="39"/>
        <v>30.041666666666668</v>
      </c>
      <c r="S630" s="7" t="s">
        <v>2033</v>
      </c>
      <c r="T630" t="s">
        <v>2043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11">
        <f t="shared" si="37"/>
        <v>42557.208333333328</v>
      </c>
      <c r="M631" s="11">
        <f t="shared" si="38"/>
        <v>42559.208333333328</v>
      </c>
      <c r="N631" t="b">
        <v>0</v>
      </c>
      <c r="O631" t="b">
        <v>1</v>
      </c>
      <c r="P631" t="s">
        <v>33</v>
      </c>
      <c r="Q631" s="5">
        <f t="shared" si="36"/>
        <v>64.58207217694995</v>
      </c>
      <c r="R631" s="4">
        <f t="shared" si="39"/>
        <v>73.968000000000004</v>
      </c>
      <c r="S631" s="7" t="s">
        <v>2037</v>
      </c>
      <c r="T631" t="s">
        <v>2038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11">
        <f t="shared" si="37"/>
        <v>43586.208333333328</v>
      </c>
      <c r="M632" s="11">
        <f t="shared" si="38"/>
        <v>43597.208333333328</v>
      </c>
      <c r="N632" t="b">
        <v>0</v>
      </c>
      <c r="O632" t="b">
        <v>1</v>
      </c>
      <c r="P632" t="s">
        <v>33</v>
      </c>
      <c r="Q632" s="5">
        <f t="shared" si="36"/>
        <v>62.873684210526314</v>
      </c>
      <c r="R632" s="4">
        <f t="shared" si="39"/>
        <v>68.65517241379311</v>
      </c>
      <c r="S632" s="7" t="s">
        <v>2037</v>
      </c>
      <c r="T632" t="s">
        <v>2038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11">
        <f t="shared" si="37"/>
        <v>43550.208333333328</v>
      </c>
      <c r="M633" s="11">
        <f t="shared" si="38"/>
        <v>43554.208333333328</v>
      </c>
      <c r="N633" t="b">
        <v>0</v>
      </c>
      <c r="O633" t="b">
        <v>0</v>
      </c>
      <c r="P633" t="s">
        <v>33</v>
      </c>
      <c r="Q633" s="5">
        <f t="shared" si="36"/>
        <v>310.39864864864865</v>
      </c>
      <c r="R633" s="4">
        <f t="shared" si="39"/>
        <v>59.992164544564154</v>
      </c>
      <c r="S633" s="7" t="s">
        <v>2037</v>
      </c>
      <c r="T633" t="s">
        <v>2038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11">
        <f t="shared" si="37"/>
        <v>41945.208333333336</v>
      </c>
      <c r="M634" s="11">
        <f t="shared" si="38"/>
        <v>41963.25</v>
      </c>
      <c r="N634" t="b">
        <v>0</v>
      </c>
      <c r="O634" t="b">
        <v>0</v>
      </c>
      <c r="P634" t="s">
        <v>33</v>
      </c>
      <c r="Q634" s="5">
        <f t="shared" si="36"/>
        <v>42.859916782246884</v>
      </c>
      <c r="R634" s="4">
        <f t="shared" si="39"/>
        <v>111.15827338129496</v>
      </c>
      <c r="S634" s="7" t="s">
        <v>2037</v>
      </c>
      <c r="T634" t="s">
        <v>2038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11">
        <f t="shared" si="37"/>
        <v>42315.25</v>
      </c>
      <c r="M635" s="11">
        <f t="shared" si="38"/>
        <v>42319.25</v>
      </c>
      <c r="N635" t="b">
        <v>0</v>
      </c>
      <c r="O635" t="b">
        <v>0</v>
      </c>
      <c r="P635" t="s">
        <v>71</v>
      </c>
      <c r="Q635" s="5">
        <f t="shared" si="36"/>
        <v>83.119402985074629</v>
      </c>
      <c r="R635" s="4">
        <f t="shared" si="39"/>
        <v>53.038095238095238</v>
      </c>
      <c r="S635" s="7" t="s">
        <v>2039</v>
      </c>
      <c r="T635" t="s">
        <v>2047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11">
        <f t="shared" si="37"/>
        <v>42819.208333333328</v>
      </c>
      <c r="M636" s="11">
        <f t="shared" si="38"/>
        <v>42833.208333333328</v>
      </c>
      <c r="N636" t="b">
        <v>0</v>
      </c>
      <c r="O636" t="b">
        <v>0</v>
      </c>
      <c r="P636" t="s">
        <v>269</v>
      </c>
      <c r="Q636" s="5">
        <f t="shared" si="36"/>
        <v>78.531302876480552</v>
      </c>
      <c r="R636" s="4">
        <f t="shared" si="39"/>
        <v>55.985524728588658</v>
      </c>
      <c r="S636" s="7" t="s">
        <v>2039</v>
      </c>
      <c r="T636" t="s">
        <v>2058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11">
        <f t="shared" si="37"/>
        <v>41314.25</v>
      </c>
      <c r="M637" s="11">
        <f t="shared" si="38"/>
        <v>41346.208333333336</v>
      </c>
      <c r="N637" t="b">
        <v>0</v>
      </c>
      <c r="O637" t="b">
        <v>0</v>
      </c>
      <c r="P637" t="s">
        <v>269</v>
      </c>
      <c r="Q637" s="5">
        <f t="shared" si="36"/>
        <v>114.09352517985612</v>
      </c>
      <c r="R637" s="4">
        <f t="shared" si="39"/>
        <v>69.986760812003524</v>
      </c>
      <c r="S637" s="7" t="s">
        <v>2039</v>
      </c>
      <c r="T637" t="s">
        <v>2058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11">
        <f t="shared" si="37"/>
        <v>40926.25</v>
      </c>
      <c r="M638" s="11">
        <f t="shared" si="38"/>
        <v>40971.25</v>
      </c>
      <c r="N638" t="b">
        <v>0</v>
      </c>
      <c r="O638" t="b">
        <v>1</v>
      </c>
      <c r="P638" t="s">
        <v>71</v>
      </c>
      <c r="Q638" s="5">
        <f t="shared" si="36"/>
        <v>64.537683358624179</v>
      </c>
      <c r="R638" s="4">
        <f t="shared" si="39"/>
        <v>48.998079877112133</v>
      </c>
      <c r="S638" s="7" t="s">
        <v>2039</v>
      </c>
      <c r="T638" t="s">
        <v>2047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11">
        <f t="shared" si="37"/>
        <v>42688.25</v>
      </c>
      <c r="M639" s="11">
        <f t="shared" si="38"/>
        <v>42696.25</v>
      </c>
      <c r="N639" t="b">
        <v>0</v>
      </c>
      <c r="O639" t="b">
        <v>0</v>
      </c>
      <c r="P639" t="s">
        <v>33</v>
      </c>
      <c r="Q639" s="5">
        <f t="shared" si="36"/>
        <v>79.411764705882348</v>
      </c>
      <c r="R639" s="4">
        <f t="shared" si="39"/>
        <v>103.84615384615384</v>
      </c>
      <c r="S639" s="7" t="s">
        <v>2037</v>
      </c>
      <c r="T639" t="s">
        <v>2038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11">
        <f t="shared" si="37"/>
        <v>40386.208333333336</v>
      </c>
      <c r="M640" s="11">
        <f t="shared" si="38"/>
        <v>40398.208333333336</v>
      </c>
      <c r="N640" t="b">
        <v>0</v>
      </c>
      <c r="O640" t="b">
        <v>1</v>
      </c>
      <c r="P640" t="s">
        <v>33</v>
      </c>
      <c r="Q640" s="5">
        <f t="shared" si="36"/>
        <v>11.419117647058824</v>
      </c>
      <c r="R640" s="4">
        <f t="shared" si="39"/>
        <v>99.127659574468083</v>
      </c>
      <c r="S640" s="7" t="s">
        <v>2037</v>
      </c>
      <c r="T640" t="s">
        <v>2038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11">
        <f t="shared" si="37"/>
        <v>43309.208333333328</v>
      </c>
      <c r="M641" s="11">
        <f t="shared" si="38"/>
        <v>43309.208333333328</v>
      </c>
      <c r="N641" t="b">
        <v>0</v>
      </c>
      <c r="O641" t="b">
        <v>1</v>
      </c>
      <c r="P641" t="s">
        <v>53</v>
      </c>
      <c r="Q641" s="5">
        <f t="shared" si="36"/>
        <v>56.186046511627907</v>
      </c>
      <c r="R641" s="4">
        <f t="shared" si="39"/>
        <v>107.37777777777778</v>
      </c>
      <c r="S641" s="7" t="s">
        <v>2039</v>
      </c>
      <c r="T641" t="s">
        <v>2042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11">
        <f t="shared" si="37"/>
        <v>42387.25</v>
      </c>
      <c r="M642" s="11">
        <f t="shared" si="38"/>
        <v>42390.25</v>
      </c>
      <c r="N642" t="b">
        <v>0</v>
      </c>
      <c r="O642" t="b">
        <v>0</v>
      </c>
      <c r="P642" t="s">
        <v>33</v>
      </c>
      <c r="Q642" s="5">
        <f t="shared" ref="Q642:Q705" si="40">E642/D642*100</f>
        <v>16.501669449081803</v>
      </c>
      <c r="R642" s="4">
        <f t="shared" si="39"/>
        <v>76.922178988326849</v>
      </c>
      <c r="S642" s="7" t="s">
        <v>2037</v>
      </c>
      <c r="T642" t="s">
        <v>2038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11">
        <f t="shared" ref="L643:L706" si="41">(((J643/60)/60)/24)+DATE(1970,1,1)</f>
        <v>42786.25</v>
      </c>
      <c r="M643" s="11">
        <f t="shared" ref="M643:M706" si="42">(((K643/60)/60)/24)+DATE(1970,1,1)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si="40"/>
        <v>119.96808510638297</v>
      </c>
      <c r="R643" s="4">
        <f t="shared" ref="R643:R706" si="43">(E643/G643)</f>
        <v>58.128865979381445</v>
      </c>
      <c r="S643" s="7" t="s">
        <v>2037</v>
      </c>
      <c r="T643" t="s">
        <v>2038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1">
        <f t="shared" si="41"/>
        <v>43451.25</v>
      </c>
      <c r="M644" s="11">
        <f t="shared" si="42"/>
        <v>43460.25</v>
      </c>
      <c r="N644" t="b">
        <v>0</v>
      </c>
      <c r="O644" t="b">
        <v>0</v>
      </c>
      <c r="P644" t="s">
        <v>65</v>
      </c>
      <c r="Q644" s="5">
        <f t="shared" si="40"/>
        <v>145.45652173913044</v>
      </c>
      <c r="R644" s="4">
        <f t="shared" si="43"/>
        <v>103.73643410852713</v>
      </c>
      <c r="S644" s="7" t="s">
        <v>2035</v>
      </c>
      <c r="T644" t="s">
        <v>2044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11">
        <f t="shared" si="41"/>
        <v>42795.25</v>
      </c>
      <c r="M645" s="11">
        <f t="shared" si="42"/>
        <v>42813.208333333328</v>
      </c>
      <c r="N645" t="b">
        <v>0</v>
      </c>
      <c r="O645" t="b">
        <v>0</v>
      </c>
      <c r="P645" t="s">
        <v>33</v>
      </c>
      <c r="Q645" s="5">
        <f t="shared" si="40"/>
        <v>221.38255033557047</v>
      </c>
      <c r="R645" s="4">
        <f t="shared" si="43"/>
        <v>87.962666666666664</v>
      </c>
      <c r="S645" s="7" t="s">
        <v>2037</v>
      </c>
      <c r="T645" t="s">
        <v>2038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1">
        <f t="shared" si="41"/>
        <v>43452.25</v>
      </c>
      <c r="M646" s="11">
        <f t="shared" si="42"/>
        <v>43468.25</v>
      </c>
      <c r="N646" t="b">
        <v>0</v>
      </c>
      <c r="O646" t="b">
        <v>0</v>
      </c>
      <c r="P646" t="s">
        <v>33</v>
      </c>
      <c r="Q646" s="5">
        <f t="shared" si="40"/>
        <v>48.396694214876035</v>
      </c>
      <c r="R646" s="4">
        <f t="shared" si="43"/>
        <v>28</v>
      </c>
      <c r="S646" s="7" t="s">
        <v>2037</v>
      </c>
      <c r="T646" t="s">
        <v>2038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11">
        <f t="shared" si="41"/>
        <v>43369.208333333328</v>
      </c>
      <c r="M647" s="11">
        <f t="shared" si="42"/>
        <v>43390.208333333328</v>
      </c>
      <c r="N647" t="b">
        <v>0</v>
      </c>
      <c r="O647" t="b">
        <v>1</v>
      </c>
      <c r="P647" t="s">
        <v>23</v>
      </c>
      <c r="Q647" s="5">
        <f t="shared" si="40"/>
        <v>92.911504424778755</v>
      </c>
      <c r="R647" s="4">
        <f t="shared" si="43"/>
        <v>37.999361294443261</v>
      </c>
      <c r="S647" s="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11">
        <f t="shared" si="41"/>
        <v>41346.208333333336</v>
      </c>
      <c r="M648" s="11">
        <f t="shared" si="42"/>
        <v>41357.208333333336</v>
      </c>
      <c r="N648" t="b">
        <v>0</v>
      </c>
      <c r="O648" t="b">
        <v>0</v>
      </c>
      <c r="P648" t="s">
        <v>89</v>
      </c>
      <c r="Q648" s="5">
        <f t="shared" si="40"/>
        <v>88.599797365754824</v>
      </c>
      <c r="R648" s="4">
        <f t="shared" si="43"/>
        <v>29.999313893653515</v>
      </c>
      <c r="S648" s="7" t="s">
        <v>2048</v>
      </c>
      <c r="T648" t="s">
        <v>2049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11">
        <f t="shared" si="41"/>
        <v>43199.208333333328</v>
      </c>
      <c r="M649" s="11">
        <f t="shared" si="42"/>
        <v>43223.208333333328</v>
      </c>
      <c r="N649" t="b">
        <v>0</v>
      </c>
      <c r="O649" t="b">
        <v>0</v>
      </c>
      <c r="P649" t="s">
        <v>206</v>
      </c>
      <c r="Q649" s="5">
        <f t="shared" si="40"/>
        <v>41.4</v>
      </c>
      <c r="R649" s="4">
        <f t="shared" si="43"/>
        <v>103.5</v>
      </c>
      <c r="S649" s="7" t="s">
        <v>2045</v>
      </c>
      <c r="T649" t="s">
        <v>2057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11">
        <f t="shared" si="41"/>
        <v>42922.208333333328</v>
      </c>
      <c r="M650" s="11">
        <f t="shared" si="42"/>
        <v>42940.208333333328</v>
      </c>
      <c r="N650" t="b">
        <v>1</v>
      </c>
      <c r="O650" t="b">
        <v>0</v>
      </c>
      <c r="P650" t="s">
        <v>17</v>
      </c>
      <c r="Q650" s="5">
        <f t="shared" si="40"/>
        <v>63.056795131845846</v>
      </c>
      <c r="R650" s="4">
        <f t="shared" si="43"/>
        <v>85.994467496542185</v>
      </c>
      <c r="S650" s="7" t="s">
        <v>2031</v>
      </c>
      <c r="T650" t="s">
        <v>2032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11">
        <f t="shared" si="41"/>
        <v>40471.208333333336</v>
      </c>
      <c r="M651" s="11">
        <f t="shared" si="42"/>
        <v>40482.208333333336</v>
      </c>
      <c r="N651" t="b">
        <v>1</v>
      </c>
      <c r="O651" t="b">
        <v>1</v>
      </c>
      <c r="P651" t="s">
        <v>33</v>
      </c>
      <c r="Q651" s="5">
        <f t="shared" si="40"/>
        <v>48.482333607230892</v>
      </c>
      <c r="R651" s="4">
        <f t="shared" si="43"/>
        <v>98.011627906976742</v>
      </c>
      <c r="S651" s="7" t="s">
        <v>2037</v>
      </c>
      <c r="T651" t="s">
        <v>2038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11">
        <f t="shared" si="41"/>
        <v>41828.208333333336</v>
      </c>
      <c r="M652" s="11">
        <f t="shared" si="42"/>
        <v>41855.208333333336</v>
      </c>
      <c r="N652" t="b">
        <v>0</v>
      </c>
      <c r="O652" t="b">
        <v>0</v>
      </c>
      <c r="P652" t="s">
        <v>159</v>
      </c>
      <c r="Q652" s="5">
        <f t="shared" si="40"/>
        <v>2</v>
      </c>
      <c r="R652" s="4">
        <f t="shared" si="43"/>
        <v>2</v>
      </c>
      <c r="S652" s="7" t="s">
        <v>2033</v>
      </c>
      <c r="T652" t="s">
        <v>2056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11">
        <f t="shared" si="41"/>
        <v>41692.25</v>
      </c>
      <c r="M653" s="11">
        <f t="shared" si="42"/>
        <v>41707.25</v>
      </c>
      <c r="N653" t="b">
        <v>0</v>
      </c>
      <c r="O653" t="b">
        <v>0</v>
      </c>
      <c r="P653" t="s">
        <v>100</v>
      </c>
      <c r="Q653" s="5">
        <f t="shared" si="40"/>
        <v>88.47941026944585</v>
      </c>
      <c r="R653" s="4">
        <f t="shared" si="43"/>
        <v>44.994570837642193</v>
      </c>
      <c r="S653" s="7" t="s">
        <v>2039</v>
      </c>
      <c r="T653" t="s">
        <v>2050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11">
        <f t="shared" si="41"/>
        <v>42587.208333333328</v>
      </c>
      <c r="M654" s="11">
        <f t="shared" si="42"/>
        <v>42630.208333333328</v>
      </c>
      <c r="N654" t="b">
        <v>0</v>
      </c>
      <c r="O654" t="b">
        <v>0</v>
      </c>
      <c r="P654" t="s">
        <v>28</v>
      </c>
      <c r="Q654" s="5">
        <f t="shared" si="40"/>
        <v>126.84</v>
      </c>
      <c r="R654" s="4">
        <f t="shared" si="43"/>
        <v>31.012224938875306</v>
      </c>
      <c r="S654" s="7" t="s">
        <v>2035</v>
      </c>
      <c r="T654" t="s">
        <v>2036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11">
        <f t="shared" si="41"/>
        <v>42468.208333333328</v>
      </c>
      <c r="M655" s="11">
        <f t="shared" si="42"/>
        <v>42470.208333333328</v>
      </c>
      <c r="N655" t="b">
        <v>0</v>
      </c>
      <c r="O655" t="b">
        <v>0</v>
      </c>
      <c r="P655" t="s">
        <v>28</v>
      </c>
      <c r="Q655" s="5">
        <f t="shared" si="40"/>
        <v>2338.833333333333</v>
      </c>
      <c r="R655" s="4">
        <f t="shared" si="43"/>
        <v>59.970085470085472</v>
      </c>
      <c r="S655" s="7" t="s">
        <v>2035</v>
      </c>
      <c r="T655" t="s">
        <v>2036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11">
        <f t="shared" si="41"/>
        <v>42240.208333333328</v>
      </c>
      <c r="M656" s="11">
        <f t="shared" si="42"/>
        <v>42245.208333333328</v>
      </c>
      <c r="N656" t="b">
        <v>0</v>
      </c>
      <c r="O656" t="b">
        <v>0</v>
      </c>
      <c r="P656" t="s">
        <v>148</v>
      </c>
      <c r="Q656" s="5">
        <f t="shared" si="40"/>
        <v>508.38857142857148</v>
      </c>
      <c r="R656" s="4">
        <f t="shared" si="43"/>
        <v>58.9973474801061</v>
      </c>
      <c r="S656" s="7" t="s">
        <v>2033</v>
      </c>
      <c r="T656" t="s">
        <v>2055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11">
        <f t="shared" si="41"/>
        <v>42796.25</v>
      </c>
      <c r="M657" s="11">
        <f t="shared" si="42"/>
        <v>42809.208333333328</v>
      </c>
      <c r="N657" t="b">
        <v>1</v>
      </c>
      <c r="O657" t="b">
        <v>0</v>
      </c>
      <c r="P657" t="s">
        <v>122</v>
      </c>
      <c r="Q657" s="5">
        <f t="shared" si="40"/>
        <v>191.47826086956522</v>
      </c>
      <c r="R657" s="4">
        <f t="shared" si="43"/>
        <v>50.045454545454547</v>
      </c>
      <c r="S657" s="7" t="s">
        <v>2052</v>
      </c>
      <c r="T657" t="s">
        <v>2053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11">
        <f t="shared" si="41"/>
        <v>43097.25</v>
      </c>
      <c r="M658" s="11">
        <f t="shared" si="42"/>
        <v>43102.25</v>
      </c>
      <c r="N658" t="b">
        <v>0</v>
      </c>
      <c r="O658" t="b">
        <v>0</v>
      </c>
      <c r="P658" t="s">
        <v>17</v>
      </c>
      <c r="Q658" s="5">
        <f t="shared" si="40"/>
        <v>42.127533783783782</v>
      </c>
      <c r="R658" s="4">
        <f t="shared" si="43"/>
        <v>98.966269841269835</v>
      </c>
      <c r="S658" s="7" t="s">
        <v>2031</v>
      </c>
      <c r="T658" t="s">
        <v>2032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11">
        <f t="shared" si="41"/>
        <v>43096.25</v>
      </c>
      <c r="M659" s="11">
        <f t="shared" si="42"/>
        <v>43112.25</v>
      </c>
      <c r="N659" t="b">
        <v>0</v>
      </c>
      <c r="O659" t="b">
        <v>0</v>
      </c>
      <c r="P659" t="s">
        <v>474</v>
      </c>
      <c r="Q659" s="5">
        <f t="shared" si="40"/>
        <v>8.24</v>
      </c>
      <c r="R659" s="4">
        <f t="shared" si="43"/>
        <v>58.857142857142854</v>
      </c>
      <c r="S659" s="7" t="s">
        <v>2039</v>
      </c>
      <c r="T659" t="s">
        <v>2061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11">
        <f t="shared" si="41"/>
        <v>42246.208333333328</v>
      </c>
      <c r="M660" s="11">
        <f t="shared" si="42"/>
        <v>42269.208333333328</v>
      </c>
      <c r="N660" t="b">
        <v>0</v>
      </c>
      <c r="O660" t="b">
        <v>0</v>
      </c>
      <c r="P660" t="s">
        <v>23</v>
      </c>
      <c r="Q660" s="5">
        <f t="shared" si="40"/>
        <v>60.064638783269963</v>
      </c>
      <c r="R660" s="4">
        <f t="shared" si="43"/>
        <v>81.010256410256417</v>
      </c>
      <c r="S660" s="7" t="s">
        <v>2033</v>
      </c>
      <c r="T660" t="s">
        <v>2034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11">
        <f t="shared" si="41"/>
        <v>40570.25</v>
      </c>
      <c r="M661" s="11">
        <f t="shared" si="42"/>
        <v>40571.25</v>
      </c>
      <c r="N661" t="b">
        <v>0</v>
      </c>
      <c r="O661" t="b">
        <v>0</v>
      </c>
      <c r="P661" t="s">
        <v>42</v>
      </c>
      <c r="Q661" s="5">
        <f t="shared" si="40"/>
        <v>47.232808616404313</v>
      </c>
      <c r="R661" s="4">
        <f t="shared" si="43"/>
        <v>76.013333333333335</v>
      </c>
      <c r="S661" s="7" t="s">
        <v>2039</v>
      </c>
      <c r="T661" t="s">
        <v>2040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11">
        <f t="shared" si="41"/>
        <v>42237.208333333328</v>
      </c>
      <c r="M662" s="11">
        <f t="shared" si="42"/>
        <v>42246.208333333328</v>
      </c>
      <c r="N662" t="b">
        <v>1</v>
      </c>
      <c r="O662" t="b">
        <v>0</v>
      </c>
      <c r="P662" t="s">
        <v>33</v>
      </c>
      <c r="Q662" s="5">
        <f t="shared" si="40"/>
        <v>81.736263736263737</v>
      </c>
      <c r="R662" s="4">
        <f t="shared" si="43"/>
        <v>96.597402597402592</v>
      </c>
      <c r="S662" s="7" t="s">
        <v>2037</v>
      </c>
      <c r="T662" t="s">
        <v>2038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11">
        <f t="shared" si="41"/>
        <v>40996.208333333336</v>
      </c>
      <c r="M663" s="11">
        <f t="shared" si="42"/>
        <v>41026.208333333336</v>
      </c>
      <c r="N663" t="b">
        <v>0</v>
      </c>
      <c r="O663" t="b">
        <v>0</v>
      </c>
      <c r="P663" t="s">
        <v>159</v>
      </c>
      <c r="Q663" s="5">
        <f t="shared" si="40"/>
        <v>54.187265917603</v>
      </c>
      <c r="R663" s="4">
        <f t="shared" si="43"/>
        <v>76.957446808510639</v>
      </c>
      <c r="S663" s="7" t="s">
        <v>2033</v>
      </c>
      <c r="T663" t="s">
        <v>2056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11">
        <f t="shared" si="41"/>
        <v>43443.25</v>
      </c>
      <c r="M664" s="11">
        <f t="shared" si="42"/>
        <v>43447.25</v>
      </c>
      <c r="N664" t="b">
        <v>0</v>
      </c>
      <c r="O664" t="b">
        <v>0</v>
      </c>
      <c r="P664" t="s">
        <v>33</v>
      </c>
      <c r="Q664" s="5">
        <f t="shared" si="40"/>
        <v>97.868131868131869</v>
      </c>
      <c r="R664" s="4">
        <f t="shared" si="43"/>
        <v>67.984732824427482</v>
      </c>
      <c r="S664" s="7" t="s">
        <v>2037</v>
      </c>
      <c r="T664" t="s">
        <v>2038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11">
        <f t="shared" si="41"/>
        <v>40458.208333333336</v>
      </c>
      <c r="M665" s="11">
        <f t="shared" si="42"/>
        <v>40481.208333333336</v>
      </c>
      <c r="N665" t="b">
        <v>0</v>
      </c>
      <c r="O665" t="b">
        <v>0</v>
      </c>
      <c r="P665" t="s">
        <v>33</v>
      </c>
      <c r="Q665" s="5">
        <f t="shared" si="40"/>
        <v>77.239999999999995</v>
      </c>
      <c r="R665" s="4">
        <f t="shared" si="43"/>
        <v>88.781609195402297</v>
      </c>
      <c r="S665" s="7" t="s">
        <v>2037</v>
      </c>
      <c r="T665" t="s">
        <v>2038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11">
        <f t="shared" si="41"/>
        <v>40959.25</v>
      </c>
      <c r="M666" s="11">
        <f t="shared" si="42"/>
        <v>40969.25</v>
      </c>
      <c r="N666" t="b">
        <v>0</v>
      </c>
      <c r="O666" t="b">
        <v>0</v>
      </c>
      <c r="P666" t="s">
        <v>159</v>
      </c>
      <c r="Q666" s="5">
        <f t="shared" si="40"/>
        <v>33.464735516372798</v>
      </c>
      <c r="R666" s="4">
        <f t="shared" si="43"/>
        <v>24.99623706491063</v>
      </c>
      <c r="S666" s="7" t="s">
        <v>2033</v>
      </c>
      <c r="T666" t="s">
        <v>2056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11">
        <f t="shared" si="41"/>
        <v>40733.208333333336</v>
      </c>
      <c r="M667" s="11">
        <f t="shared" si="42"/>
        <v>40747.208333333336</v>
      </c>
      <c r="N667" t="b">
        <v>0</v>
      </c>
      <c r="O667" t="b">
        <v>1</v>
      </c>
      <c r="P667" t="s">
        <v>42</v>
      </c>
      <c r="Q667" s="5">
        <f t="shared" si="40"/>
        <v>239.58823529411765</v>
      </c>
      <c r="R667" s="4">
        <f t="shared" si="43"/>
        <v>44.922794117647058</v>
      </c>
      <c r="S667" s="7" t="s">
        <v>2039</v>
      </c>
      <c r="T667" t="s">
        <v>2040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11">
        <f t="shared" si="41"/>
        <v>41516.208333333336</v>
      </c>
      <c r="M668" s="11">
        <f t="shared" si="42"/>
        <v>41522.208333333336</v>
      </c>
      <c r="N668" t="b">
        <v>0</v>
      </c>
      <c r="O668" t="b">
        <v>1</v>
      </c>
      <c r="P668" t="s">
        <v>33</v>
      </c>
      <c r="Q668" s="5">
        <f t="shared" si="40"/>
        <v>64.032258064516128</v>
      </c>
      <c r="R668" s="4">
        <f t="shared" si="43"/>
        <v>79.400000000000006</v>
      </c>
      <c r="S668" s="7" t="s">
        <v>2037</v>
      </c>
      <c r="T668" t="s">
        <v>2038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11">
        <f t="shared" si="41"/>
        <v>41892.208333333336</v>
      </c>
      <c r="M669" s="11">
        <f t="shared" si="42"/>
        <v>41901.208333333336</v>
      </c>
      <c r="N669" t="b">
        <v>0</v>
      </c>
      <c r="O669" t="b">
        <v>0</v>
      </c>
      <c r="P669" t="s">
        <v>1029</v>
      </c>
      <c r="Q669" s="5">
        <f t="shared" si="40"/>
        <v>176.15942028985506</v>
      </c>
      <c r="R669" s="4">
        <f t="shared" si="43"/>
        <v>29.009546539379475</v>
      </c>
      <c r="S669" s="7" t="s">
        <v>2062</v>
      </c>
      <c r="T669" t="s">
        <v>2063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11">
        <f t="shared" si="41"/>
        <v>41122.208333333336</v>
      </c>
      <c r="M670" s="11">
        <f t="shared" si="42"/>
        <v>41134.208333333336</v>
      </c>
      <c r="N670" t="b">
        <v>0</v>
      </c>
      <c r="O670" t="b">
        <v>0</v>
      </c>
      <c r="P670" t="s">
        <v>33</v>
      </c>
      <c r="Q670" s="5">
        <f t="shared" si="40"/>
        <v>20.33818181818182</v>
      </c>
      <c r="R670" s="4">
        <f t="shared" si="43"/>
        <v>73.59210526315789</v>
      </c>
      <c r="S670" s="7" t="s">
        <v>2037</v>
      </c>
      <c r="T670" t="s">
        <v>2038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11">
        <f t="shared" si="41"/>
        <v>42912.208333333328</v>
      </c>
      <c r="M671" s="11">
        <f t="shared" si="42"/>
        <v>42921.208333333328</v>
      </c>
      <c r="N671" t="b">
        <v>0</v>
      </c>
      <c r="O671" t="b">
        <v>0</v>
      </c>
      <c r="P671" t="s">
        <v>33</v>
      </c>
      <c r="Q671" s="5">
        <f t="shared" si="40"/>
        <v>358.64754098360658</v>
      </c>
      <c r="R671" s="4">
        <f t="shared" si="43"/>
        <v>107.97038864898211</v>
      </c>
      <c r="S671" s="7" t="s">
        <v>2037</v>
      </c>
      <c r="T671" t="s">
        <v>2038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11">
        <f t="shared" si="41"/>
        <v>42425.25</v>
      </c>
      <c r="M672" s="11">
        <f t="shared" si="42"/>
        <v>42437.25</v>
      </c>
      <c r="N672" t="b">
        <v>0</v>
      </c>
      <c r="O672" t="b">
        <v>0</v>
      </c>
      <c r="P672" t="s">
        <v>60</v>
      </c>
      <c r="Q672" s="5">
        <f t="shared" si="40"/>
        <v>468.85802469135803</v>
      </c>
      <c r="R672" s="4">
        <f t="shared" si="43"/>
        <v>68.987284287011803</v>
      </c>
      <c r="S672" s="7" t="s">
        <v>2033</v>
      </c>
      <c r="T672" t="s">
        <v>2043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11">
        <f t="shared" si="41"/>
        <v>40390.208333333336</v>
      </c>
      <c r="M673" s="11">
        <f t="shared" si="42"/>
        <v>40394.208333333336</v>
      </c>
      <c r="N673" t="b">
        <v>0</v>
      </c>
      <c r="O673" t="b">
        <v>1</v>
      </c>
      <c r="P673" t="s">
        <v>33</v>
      </c>
      <c r="Q673" s="5">
        <f t="shared" si="40"/>
        <v>122.05635245901641</v>
      </c>
      <c r="R673" s="4">
        <f t="shared" si="43"/>
        <v>111.02236719478098</v>
      </c>
      <c r="S673" s="7" t="s">
        <v>2037</v>
      </c>
      <c r="T673" t="s">
        <v>2038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11">
        <f t="shared" si="41"/>
        <v>43180.208333333328</v>
      </c>
      <c r="M674" s="11">
        <f t="shared" si="42"/>
        <v>43190.208333333328</v>
      </c>
      <c r="N674" t="b">
        <v>0</v>
      </c>
      <c r="O674" t="b">
        <v>0</v>
      </c>
      <c r="P674" t="s">
        <v>33</v>
      </c>
      <c r="Q674" s="5">
        <f t="shared" si="40"/>
        <v>55.931783729156137</v>
      </c>
      <c r="R674" s="4">
        <f t="shared" si="43"/>
        <v>24.997515808491418</v>
      </c>
      <c r="S674" s="7" t="s">
        <v>2037</v>
      </c>
      <c r="T674" t="s">
        <v>2038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11">
        <f t="shared" si="41"/>
        <v>42475.208333333328</v>
      </c>
      <c r="M675" s="11">
        <f t="shared" si="42"/>
        <v>42496.208333333328</v>
      </c>
      <c r="N675" t="b">
        <v>0</v>
      </c>
      <c r="O675" t="b">
        <v>0</v>
      </c>
      <c r="P675" t="s">
        <v>60</v>
      </c>
      <c r="Q675" s="5">
        <f t="shared" si="40"/>
        <v>43.660714285714285</v>
      </c>
      <c r="R675" s="4">
        <f t="shared" si="43"/>
        <v>42.155172413793103</v>
      </c>
      <c r="S675" s="7" t="s">
        <v>2033</v>
      </c>
      <c r="T675" t="s">
        <v>2043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11">
        <f t="shared" si="41"/>
        <v>40774.208333333336</v>
      </c>
      <c r="M676" s="11">
        <f t="shared" si="42"/>
        <v>40821.208333333336</v>
      </c>
      <c r="N676" t="b">
        <v>0</v>
      </c>
      <c r="O676" t="b">
        <v>0</v>
      </c>
      <c r="P676" t="s">
        <v>122</v>
      </c>
      <c r="Q676" s="5">
        <f t="shared" si="40"/>
        <v>33.53837141183363</v>
      </c>
      <c r="R676" s="4">
        <f t="shared" si="43"/>
        <v>47.003284072249592</v>
      </c>
      <c r="S676" s="7" t="s">
        <v>2052</v>
      </c>
      <c r="T676" t="s">
        <v>2053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11">
        <f t="shared" si="41"/>
        <v>43719.208333333328</v>
      </c>
      <c r="M677" s="11">
        <f t="shared" si="42"/>
        <v>43726.208333333328</v>
      </c>
      <c r="N677" t="b">
        <v>0</v>
      </c>
      <c r="O677" t="b">
        <v>0</v>
      </c>
      <c r="P677" t="s">
        <v>1029</v>
      </c>
      <c r="Q677" s="5">
        <f t="shared" si="40"/>
        <v>122.97938144329896</v>
      </c>
      <c r="R677" s="4">
        <f t="shared" si="43"/>
        <v>36.0392749244713</v>
      </c>
      <c r="S677" s="7" t="s">
        <v>2062</v>
      </c>
      <c r="T677" t="s">
        <v>2063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11">
        <f t="shared" si="41"/>
        <v>41178.208333333336</v>
      </c>
      <c r="M678" s="11">
        <f t="shared" si="42"/>
        <v>41187.208333333336</v>
      </c>
      <c r="N678" t="b">
        <v>0</v>
      </c>
      <c r="O678" t="b">
        <v>0</v>
      </c>
      <c r="P678" t="s">
        <v>122</v>
      </c>
      <c r="Q678" s="5">
        <f t="shared" si="40"/>
        <v>189.74959871589084</v>
      </c>
      <c r="R678" s="4">
        <f t="shared" si="43"/>
        <v>101.03760683760684</v>
      </c>
      <c r="S678" s="7" t="s">
        <v>2052</v>
      </c>
      <c r="T678" t="s">
        <v>2053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11">
        <f t="shared" si="41"/>
        <v>42561.208333333328</v>
      </c>
      <c r="M679" s="11">
        <f t="shared" si="42"/>
        <v>42611.208333333328</v>
      </c>
      <c r="N679" t="b">
        <v>0</v>
      </c>
      <c r="O679" t="b">
        <v>0</v>
      </c>
      <c r="P679" t="s">
        <v>119</v>
      </c>
      <c r="Q679" s="5">
        <f t="shared" si="40"/>
        <v>83.622641509433961</v>
      </c>
      <c r="R679" s="4">
        <f t="shared" si="43"/>
        <v>39.927927927927925</v>
      </c>
      <c r="S679" s="7" t="s">
        <v>2045</v>
      </c>
      <c r="T679" t="s">
        <v>2051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11">
        <f t="shared" si="41"/>
        <v>43484.25</v>
      </c>
      <c r="M680" s="11">
        <f t="shared" si="42"/>
        <v>43486.25</v>
      </c>
      <c r="N680" t="b">
        <v>0</v>
      </c>
      <c r="O680" t="b">
        <v>0</v>
      </c>
      <c r="P680" t="s">
        <v>53</v>
      </c>
      <c r="Q680" s="5">
        <f t="shared" si="40"/>
        <v>17.968844221105527</v>
      </c>
      <c r="R680" s="4">
        <f t="shared" si="43"/>
        <v>83.158139534883716</v>
      </c>
      <c r="S680" s="7" t="s">
        <v>2039</v>
      </c>
      <c r="T680" t="s">
        <v>2042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11">
        <f t="shared" si="41"/>
        <v>43756.208333333328</v>
      </c>
      <c r="M681" s="11">
        <f t="shared" si="42"/>
        <v>43761.208333333328</v>
      </c>
      <c r="N681" t="b">
        <v>0</v>
      </c>
      <c r="O681" t="b">
        <v>1</v>
      </c>
      <c r="P681" t="s">
        <v>17</v>
      </c>
      <c r="Q681" s="5">
        <f t="shared" si="40"/>
        <v>1036.5</v>
      </c>
      <c r="R681" s="4">
        <f t="shared" si="43"/>
        <v>39.97520661157025</v>
      </c>
      <c r="S681" s="7" t="s">
        <v>2031</v>
      </c>
      <c r="T681" t="s">
        <v>2032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11">
        <f t="shared" si="41"/>
        <v>43813.25</v>
      </c>
      <c r="M682" s="11">
        <f t="shared" si="42"/>
        <v>43815.25</v>
      </c>
      <c r="N682" t="b">
        <v>0</v>
      </c>
      <c r="O682" t="b">
        <v>1</v>
      </c>
      <c r="P682" t="s">
        <v>292</v>
      </c>
      <c r="Q682" s="5">
        <f t="shared" si="40"/>
        <v>97.405219780219781</v>
      </c>
      <c r="R682" s="4">
        <f t="shared" si="43"/>
        <v>47.993908629441627</v>
      </c>
      <c r="S682" s="7" t="s">
        <v>2048</v>
      </c>
      <c r="T682" t="s">
        <v>2059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11">
        <f t="shared" si="41"/>
        <v>40898.25</v>
      </c>
      <c r="M683" s="11">
        <f t="shared" si="42"/>
        <v>40904.25</v>
      </c>
      <c r="N683" t="b">
        <v>0</v>
      </c>
      <c r="O683" t="b">
        <v>0</v>
      </c>
      <c r="P683" t="s">
        <v>33</v>
      </c>
      <c r="Q683" s="5">
        <f t="shared" si="40"/>
        <v>86.386203150461711</v>
      </c>
      <c r="R683" s="4">
        <f t="shared" si="43"/>
        <v>95.978877489438744</v>
      </c>
      <c r="S683" s="7" t="s">
        <v>2037</v>
      </c>
      <c r="T683" t="s">
        <v>2038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11">
        <f t="shared" si="41"/>
        <v>41619.25</v>
      </c>
      <c r="M684" s="11">
        <f t="shared" si="42"/>
        <v>41628.25</v>
      </c>
      <c r="N684" t="b">
        <v>0</v>
      </c>
      <c r="O684" t="b">
        <v>0</v>
      </c>
      <c r="P684" t="s">
        <v>33</v>
      </c>
      <c r="Q684" s="5">
        <f t="shared" si="40"/>
        <v>150.16666666666666</v>
      </c>
      <c r="R684" s="4">
        <f t="shared" si="43"/>
        <v>78.728155339805824</v>
      </c>
      <c r="S684" s="7" t="s">
        <v>2037</v>
      </c>
      <c r="T684" t="s">
        <v>2038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11">
        <f t="shared" si="41"/>
        <v>43359.208333333328</v>
      </c>
      <c r="M685" s="11">
        <f t="shared" si="42"/>
        <v>43361.208333333328</v>
      </c>
      <c r="N685" t="b">
        <v>0</v>
      </c>
      <c r="O685" t="b">
        <v>0</v>
      </c>
      <c r="P685" t="s">
        <v>33</v>
      </c>
      <c r="Q685" s="5">
        <f t="shared" si="40"/>
        <v>358.43478260869563</v>
      </c>
      <c r="R685" s="4">
        <f t="shared" si="43"/>
        <v>56.081632653061227</v>
      </c>
      <c r="S685" s="7" t="s">
        <v>2037</v>
      </c>
      <c r="T685" t="s">
        <v>2038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1">
        <f t="shared" si="41"/>
        <v>40358.208333333336</v>
      </c>
      <c r="M686" s="11">
        <f t="shared" si="42"/>
        <v>40378.208333333336</v>
      </c>
      <c r="N686" t="b">
        <v>0</v>
      </c>
      <c r="O686" t="b">
        <v>0</v>
      </c>
      <c r="P686" t="s">
        <v>68</v>
      </c>
      <c r="Q686" s="5">
        <f t="shared" si="40"/>
        <v>542.85714285714289</v>
      </c>
      <c r="R686" s="4">
        <f t="shared" si="43"/>
        <v>69.090909090909093</v>
      </c>
      <c r="S686" s="7" t="s">
        <v>2045</v>
      </c>
      <c r="T686" t="s">
        <v>2046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1">
        <f t="shared" si="41"/>
        <v>42239.208333333328</v>
      </c>
      <c r="M687" s="11">
        <f t="shared" si="42"/>
        <v>42263.208333333328</v>
      </c>
      <c r="N687" t="b">
        <v>0</v>
      </c>
      <c r="O687" t="b">
        <v>0</v>
      </c>
      <c r="P687" t="s">
        <v>33</v>
      </c>
      <c r="Q687" s="5">
        <f t="shared" si="40"/>
        <v>67.500714285714281</v>
      </c>
      <c r="R687" s="4">
        <f t="shared" si="43"/>
        <v>102.05291576673866</v>
      </c>
      <c r="S687" s="7" t="s">
        <v>2037</v>
      </c>
      <c r="T687" t="s">
        <v>2038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11">
        <f t="shared" si="41"/>
        <v>43186.208333333328</v>
      </c>
      <c r="M688" s="11">
        <f t="shared" si="42"/>
        <v>43197.208333333328</v>
      </c>
      <c r="N688" t="b">
        <v>0</v>
      </c>
      <c r="O688" t="b">
        <v>0</v>
      </c>
      <c r="P688" t="s">
        <v>65</v>
      </c>
      <c r="Q688" s="5">
        <f t="shared" si="40"/>
        <v>191.74666666666667</v>
      </c>
      <c r="R688" s="4">
        <f t="shared" si="43"/>
        <v>107.32089552238806</v>
      </c>
      <c r="S688" s="7" t="s">
        <v>2035</v>
      </c>
      <c r="T688" t="s">
        <v>2044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11">
        <f t="shared" si="41"/>
        <v>42806.25</v>
      </c>
      <c r="M689" s="11">
        <f t="shared" si="42"/>
        <v>42809.208333333328</v>
      </c>
      <c r="N689" t="b">
        <v>0</v>
      </c>
      <c r="O689" t="b">
        <v>0</v>
      </c>
      <c r="P689" t="s">
        <v>33</v>
      </c>
      <c r="Q689" s="5">
        <f t="shared" si="40"/>
        <v>932</v>
      </c>
      <c r="R689" s="4">
        <f t="shared" si="43"/>
        <v>51.970260223048328</v>
      </c>
      <c r="S689" s="7" t="s">
        <v>2037</v>
      </c>
      <c r="T689" t="s">
        <v>2038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11">
        <f t="shared" si="41"/>
        <v>43475.25</v>
      </c>
      <c r="M690" s="11">
        <f t="shared" si="42"/>
        <v>43491.25</v>
      </c>
      <c r="N690" t="b">
        <v>0</v>
      </c>
      <c r="O690" t="b">
        <v>1</v>
      </c>
      <c r="P690" t="s">
        <v>269</v>
      </c>
      <c r="Q690" s="5">
        <f t="shared" si="40"/>
        <v>429.27586206896552</v>
      </c>
      <c r="R690" s="4">
        <f t="shared" si="43"/>
        <v>71.137142857142862</v>
      </c>
      <c r="S690" s="7" t="s">
        <v>2039</v>
      </c>
      <c r="T690" t="s">
        <v>2058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11">
        <f t="shared" si="41"/>
        <v>41576.208333333336</v>
      </c>
      <c r="M691" s="11">
        <f t="shared" si="42"/>
        <v>41588.25</v>
      </c>
      <c r="N691" t="b">
        <v>0</v>
      </c>
      <c r="O691" t="b">
        <v>0</v>
      </c>
      <c r="P691" t="s">
        <v>28</v>
      </c>
      <c r="Q691" s="5">
        <f t="shared" si="40"/>
        <v>100.65753424657535</v>
      </c>
      <c r="R691" s="4">
        <f t="shared" si="43"/>
        <v>106.49275362318841</v>
      </c>
      <c r="S691" s="7" t="s">
        <v>2035</v>
      </c>
      <c r="T691" t="s">
        <v>2036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11">
        <f t="shared" si="41"/>
        <v>40874.25</v>
      </c>
      <c r="M692" s="11">
        <f t="shared" si="42"/>
        <v>40880.25</v>
      </c>
      <c r="N692" t="b">
        <v>0</v>
      </c>
      <c r="O692" t="b">
        <v>1</v>
      </c>
      <c r="P692" t="s">
        <v>42</v>
      </c>
      <c r="Q692" s="5">
        <f t="shared" si="40"/>
        <v>226.61111111111109</v>
      </c>
      <c r="R692" s="4">
        <f t="shared" si="43"/>
        <v>42.93684210526316</v>
      </c>
      <c r="S692" s="7" t="s">
        <v>2039</v>
      </c>
      <c r="T692" t="s">
        <v>2040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11">
        <f t="shared" si="41"/>
        <v>41185.208333333336</v>
      </c>
      <c r="M693" s="11">
        <f t="shared" si="42"/>
        <v>41202.208333333336</v>
      </c>
      <c r="N693" t="b">
        <v>1</v>
      </c>
      <c r="O693" t="b">
        <v>1</v>
      </c>
      <c r="P693" t="s">
        <v>42</v>
      </c>
      <c r="Q693" s="5">
        <f t="shared" si="40"/>
        <v>142.38</v>
      </c>
      <c r="R693" s="4">
        <f t="shared" si="43"/>
        <v>30.037974683544302</v>
      </c>
      <c r="S693" s="7" t="s">
        <v>2039</v>
      </c>
      <c r="T693" t="s">
        <v>2040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11">
        <f t="shared" si="41"/>
        <v>43655.208333333328</v>
      </c>
      <c r="M694" s="11">
        <f t="shared" si="42"/>
        <v>43673.208333333328</v>
      </c>
      <c r="N694" t="b">
        <v>0</v>
      </c>
      <c r="O694" t="b">
        <v>0</v>
      </c>
      <c r="P694" t="s">
        <v>23</v>
      </c>
      <c r="Q694" s="5">
        <f t="shared" si="40"/>
        <v>90.633333333333326</v>
      </c>
      <c r="R694" s="4">
        <f t="shared" si="43"/>
        <v>70.623376623376629</v>
      </c>
      <c r="S694" s="7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11">
        <f t="shared" si="41"/>
        <v>43025.208333333328</v>
      </c>
      <c r="M695" s="11">
        <f t="shared" si="42"/>
        <v>43042.208333333328</v>
      </c>
      <c r="N695" t="b">
        <v>0</v>
      </c>
      <c r="O695" t="b">
        <v>0</v>
      </c>
      <c r="P695" t="s">
        <v>33</v>
      </c>
      <c r="Q695" s="5">
        <f t="shared" si="40"/>
        <v>63.966740576496676</v>
      </c>
      <c r="R695" s="4">
        <f t="shared" si="43"/>
        <v>66.016018306636155</v>
      </c>
      <c r="S695" s="7" t="s">
        <v>2037</v>
      </c>
      <c r="T695" t="s">
        <v>2038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11">
        <f t="shared" si="41"/>
        <v>43066.25</v>
      </c>
      <c r="M696" s="11">
        <f t="shared" si="42"/>
        <v>43103.25</v>
      </c>
      <c r="N696" t="b">
        <v>0</v>
      </c>
      <c r="O696" t="b">
        <v>0</v>
      </c>
      <c r="P696" t="s">
        <v>33</v>
      </c>
      <c r="Q696" s="5">
        <f t="shared" si="40"/>
        <v>84.131868131868131</v>
      </c>
      <c r="R696" s="4">
        <f t="shared" si="43"/>
        <v>96.911392405063296</v>
      </c>
      <c r="S696" s="7" t="s">
        <v>2037</v>
      </c>
      <c r="T696" t="s">
        <v>2038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11">
        <f t="shared" si="41"/>
        <v>42322.25</v>
      </c>
      <c r="M697" s="11">
        <f t="shared" si="42"/>
        <v>42338.25</v>
      </c>
      <c r="N697" t="b">
        <v>1</v>
      </c>
      <c r="O697" t="b">
        <v>0</v>
      </c>
      <c r="P697" t="s">
        <v>23</v>
      </c>
      <c r="Q697" s="5">
        <f t="shared" si="40"/>
        <v>133.93478260869566</v>
      </c>
      <c r="R697" s="4">
        <f t="shared" si="43"/>
        <v>62.867346938775512</v>
      </c>
      <c r="S697" s="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11">
        <f t="shared" si="41"/>
        <v>42114.208333333328</v>
      </c>
      <c r="M698" s="11">
        <f t="shared" si="42"/>
        <v>42115.208333333328</v>
      </c>
      <c r="N698" t="b">
        <v>0</v>
      </c>
      <c r="O698" t="b">
        <v>1</v>
      </c>
      <c r="P698" t="s">
        <v>33</v>
      </c>
      <c r="Q698" s="5">
        <f t="shared" si="40"/>
        <v>59.042047531992694</v>
      </c>
      <c r="R698" s="4">
        <f t="shared" si="43"/>
        <v>108.98537682789652</v>
      </c>
      <c r="S698" s="7" t="s">
        <v>2037</v>
      </c>
      <c r="T698" t="s">
        <v>2038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11">
        <f t="shared" si="41"/>
        <v>43190.208333333328</v>
      </c>
      <c r="M699" s="11">
        <f t="shared" si="42"/>
        <v>43192.208333333328</v>
      </c>
      <c r="N699" t="b">
        <v>0</v>
      </c>
      <c r="O699" t="b">
        <v>0</v>
      </c>
      <c r="P699" t="s">
        <v>50</v>
      </c>
      <c r="Q699" s="5">
        <f t="shared" si="40"/>
        <v>152.80062063615205</v>
      </c>
      <c r="R699" s="4">
        <f t="shared" si="43"/>
        <v>26.999314599040439</v>
      </c>
      <c r="S699" s="7" t="s">
        <v>2033</v>
      </c>
      <c r="T699" t="s">
        <v>2041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1">
        <f t="shared" si="41"/>
        <v>40871.25</v>
      </c>
      <c r="M700" s="11">
        <f t="shared" si="42"/>
        <v>40885.25</v>
      </c>
      <c r="N700" t="b">
        <v>0</v>
      </c>
      <c r="O700" t="b">
        <v>0</v>
      </c>
      <c r="P700" t="s">
        <v>65</v>
      </c>
      <c r="Q700" s="5">
        <f t="shared" si="40"/>
        <v>446.69121140142522</v>
      </c>
      <c r="R700" s="4">
        <f t="shared" si="43"/>
        <v>65.004147943311438</v>
      </c>
      <c r="S700" s="7" t="s">
        <v>2035</v>
      </c>
      <c r="T700" t="s">
        <v>2044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11">
        <f t="shared" si="41"/>
        <v>43641.208333333328</v>
      </c>
      <c r="M701" s="11">
        <f t="shared" si="42"/>
        <v>43642.208333333328</v>
      </c>
      <c r="N701" t="b">
        <v>0</v>
      </c>
      <c r="O701" t="b">
        <v>0</v>
      </c>
      <c r="P701" t="s">
        <v>53</v>
      </c>
      <c r="Q701" s="5">
        <f t="shared" si="40"/>
        <v>84.391891891891888</v>
      </c>
      <c r="R701" s="4">
        <f t="shared" si="43"/>
        <v>111.51785714285714</v>
      </c>
      <c r="S701" s="7" t="s">
        <v>2039</v>
      </c>
      <c r="T701" t="s">
        <v>2042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11">
        <f t="shared" si="41"/>
        <v>40203.25</v>
      </c>
      <c r="M702" s="11">
        <f t="shared" si="42"/>
        <v>40218.25</v>
      </c>
      <c r="N702" t="b">
        <v>0</v>
      </c>
      <c r="O702" t="b">
        <v>0</v>
      </c>
      <c r="P702" t="s">
        <v>65</v>
      </c>
      <c r="Q702" s="5">
        <f t="shared" si="40"/>
        <v>3</v>
      </c>
      <c r="R702" s="4">
        <f t="shared" si="43"/>
        <v>3</v>
      </c>
      <c r="S702" s="7" t="s">
        <v>2035</v>
      </c>
      <c r="T702" t="s">
        <v>2044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11">
        <f t="shared" si="41"/>
        <v>40629.208333333336</v>
      </c>
      <c r="M703" s="11">
        <f t="shared" si="42"/>
        <v>40636.208333333336</v>
      </c>
      <c r="N703" t="b">
        <v>1</v>
      </c>
      <c r="O703" t="b">
        <v>0</v>
      </c>
      <c r="P703" t="s">
        <v>33</v>
      </c>
      <c r="Q703" s="5">
        <f t="shared" si="40"/>
        <v>175.02692307692308</v>
      </c>
      <c r="R703" s="4">
        <f t="shared" si="43"/>
        <v>110.99268292682927</v>
      </c>
      <c r="S703" s="7" t="s">
        <v>2037</v>
      </c>
      <c r="T703" t="s">
        <v>2038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11">
        <f t="shared" si="41"/>
        <v>41477.208333333336</v>
      </c>
      <c r="M704" s="11">
        <f t="shared" si="42"/>
        <v>41482.208333333336</v>
      </c>
      <c r="N704" t="b">
        <v>0</v>
      </c>
      <c r="O704" t="b">
        <v>0</v>
      </c>
      <c r="P704" t="s">
        <v>65</v>
      </c>
      <c r="Q704" s="5">
        <f t="shared" si="40"/>
        <v>54.137931034482754</v>
      </c>
      <c r="R704" s="4">
        <f t="shared" si="43"/>
        <v>56.746987951807228</v>
      </c>
      <c r="S704" s="7" t="s">
        <v>2035</v>
      </c>
      <c r="T704" t="s">
        <v>2044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11">
        <f t="shared" si="41"/>
        <v>41020.208333333336</v>
      </c>
      <c r="M705" s="11">
        <f t="shared" si="42"/>
        <v>41037.208333333336</v>
      </c>
      <c r="N705" t="b">
        <v>1</v>
      </c>
      <c r="O705" t="b">
        <v>1</v>
      </c>
      <c r="P705" t="s">
        <v>206</v>
      </c>
      <c r="Q705" s="5">
        <f t="shared" si="40"/>
        <v>311.87381703470032</v>
      </c>
      <c r="R705" s="4">
        <f t="shared" si="43"/>
        <v>97.020608439646708</v>
      </c>
      <c r="S705" s="7" t="s">
        <v>2045</v>
      </c>
      <c r="T705" t="s">
        <v>2057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11">
        <f t="shared" si="41"/>
        <v>42555.208333333328</v>
      </c>
      <c r="M706" s="11">
        <f t="shared" si="42"/>
        <v>42570.208333333328</v>
      </c>
      <c r="N706" t="b">
        <v>0</v>
      </c>
      <c r="O706" t="b">
        <v>0</v>
      </c>
      <c r="P706" t="s">
        <v>71</v>
      </c>
      <c r="Q706" s="5">
        <f t="shared" ref="Q706:Q769" si="44">E706/D706*100</f>
        <v>122.78160919540231</v>
      </c>
      <c r="R706" s="4">
        <f t="shared" si="43"/>
        <v>92.08620689655173</v>
      </c>
      <c r="S706" s="7" t="s">
        <v>2039</v>
      </c>
      <c r="T706" t="s">
        <v>2047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11">
        <f t="shared" ref="L707:L770" si="45">(((J707/60)/60)/24)+DATE(1970,1,1)</f>
        <v>41619.25</v>
      </c>
      <c r="M707" s="11">
        <f t="shared" ref="M707:M770" si="46">(((K707/60)/60)/24)+DATE(1970,1,1)</f>
        <v>41623.25</v>
      </c>
      <c r="N707" t="b">
        <v>0</v>
      </c>
      <c r="O707" t="b">
        <v>0</v>
      </c>
      <c r="P707" t="s">
        <v>68</v>
      </c>
      <c r="Q707" s="5">
        <f t="shared" si="44"/>
        <v>99.026517383618156</v>
      </c>
      <c r="R707" s="4">
        <f t="shared" ref="R707:R770" si="47">(E707/G707)</f>
        <v>82.986666666666665</v>
      </c>
      <c r="S707" s="7" t="s">
        <v>2045</v>
      </c>
      <c r="T707" t="s">
        <v>2046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11">
        <f t="shared" si="45"/>
        <v>43471.25</v>
      </c>
      <c r="M708" s="11">
        <f t="shared" si="46"/>
        <v>43479.25</v>
      </c>
      <c r="N708" t="b">
        <v>0</v>
      </c>
      <c r="O708" t="b">
        <v>1</v>
      </c>
      <c r="P708" t="s">
        <v>28</v>
      </c>
      <c r="Q708" s="5">
        <f t="shared" si="44"/>
        <v>127.84686346863469</v>
      </c>
      <c r="R708" s="4">
        <f t="shared" si="47"/>
        <v>103.03791821561339</v>
      </c>
      <c r="S708" s="7" t="s">
        <v>2035</v>
      </c>
      <c r="T708" t="s">
        <v>2036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11">
        <f t="shared" si="45"/>
        <v>43442.25</v>
      </c>
      <c r="M709" s="11">
        <f t="shared" si="46"/>
        <v>43478.25</v>
      </c>
      <c r="N709" t="b">
        <v>0</v>
      </c>
      <c r="O709" t="b">
        <v>0</v>
      </c>
      <c r="P709" t="s">
        <v>53</v>
      </c>
      <c r="Q709" s="5">
        <f t="shared" si="44"/>
        <v>158.61643835616439</v>
      </c>
      <c r="R709" s="4">
        <f t="shared" si="47"/>
        <v>68.922619047619051</v>
      </c>
      <c r="S709" s="7" t="s">
        <v>2039</v>
      </c>
      <c r="T709" t="s">
        <v>2042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11">
        <f t="shared" si="45"/>
        <v>42877.208333333328</v>
      </c>
      <c r="M710" s="11">
        <f t="shared" si="46"/>
        <v>42887.208333333328</v>
      </c>
      <c r="N710" t="b">
        <v>0</v>
      </c>
      <c r="O710" t="b">
        <v>0</v>
      </c>
      <c r="P710" t="s">
        <v>33</v>
      </c>
      <c r="Q710" s="5">
        <f t="shared" si="44"/>
        <v>707.05882352941171</v>
      </c>
      <c r="R710" s="4">
        <f t="shared" si="47"/>
        <v>87.737226277372258</v>
      </c>
      <c r="S710" s="7" t="s">
        <v>2037</v>
      </c>
      <c r="T710" t="s">
        <v>2038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11">
        <f t="shared" si="45"/>
        <v>41018.208333333336</v>
      </c>
      <c r="M711" s="11">
        <f t="shared" si="46"/>
        <v>41025.208333333336</v>
      </c>
      <c r="N711" t="b">
        <v>0</v>
      </c>
      <c r="O711" t="b">
        <v>0</v>
      </c>
      <c r="P711" t="s">
        <v>33</v>
      </c>
      <c r="Q711" s="5">
        <f t="shared" si="44"/>
        <v>142.38775510204081</v>
      </c>
      <c r="R711" s="4">
        <f t="shared" si="47"/>
        <v>75.021505376344081</v>
      </c>
      <c r="S711" s="7" t="s">
        <v>2037</v>
      </c>
      <c r="T711" t="s">
        <v>2038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11">
        <f t="shared" si="45"/>
        <v>43295.208333333328</v>
      </c>
      <c r="M712" s="11">
        <f t="shared" si="46"/>
        <v>43302.208333333328</v>
      </c>
      <c r="N712" t="b">
        <v>0</v>
      </c>
      <c r="O712" t="b">
        <v>1</v>
      </c>
      <c r="P712" t="s">
        <v>33</v>
      </c>
      <c r="Q712" s="5">
        <f t="shared" si="44"/>
        <v>147.86046511627907</v>
      </c>
      <c r="R712" s="4">
        <f t="shared" si="47"/>
        <v>50.863999999999997</v>
      </c>
      <c r="S712" s="7" t="s">
        <v>2037</v>
      </c>
      <c r="T712" t="s">
        <v>2038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11">
        <f t="shared" si="45"/>
        <v>42393.25</v>
      </c>
      <c r="M713" s="11">
        <f t="shared" si="46"/>
        <v>42395.25</v>
      </c>
      <c r="N713" t="b">
        <v>1</v>
      </c>
      <c r="O713" t="b">
        <v>1</v>
      </c>
      <c r="P713" t="s">
        <v>33</v>
      </c>
      <c r="Q713" s="5">
        <f t="shared" si="44"/>
        <v>20.322580645161288</v>
      </c>
      <c r="R713" s="4">
        <f t="shared" si="47"/>
        <v>90</v>
      </c>
      <c r="S713" s="7" t="s">
        <v>2037</v>
      </c>
      <c r="T713" t="s">
        <v>2038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11">
        <f t="shared" si="45"/>
        <v>42559.208333333328</v>
      </c>
      <c r="M714" s="11">
        <f t="shared" si="46"/>
        <v>42600.208333333328</v>
      </c>
      <c r="N714" t="b">
        <v>0</v>
      </c>
      <c r="O714" t="b">
        <v>0</v>
      </c>
      <c r="P714" t="s">
        <v>33</v>
      </c>
      <c r="Q714" s="5">
        <f t="shared" si="44"/>
        <v>1840.625</v>
      </c>
      <c r="R714" s="4">
        <f t="shared" si="47"/>
        <v>72.896039603960389</v>
      </c>
      <c r="S714" s="7" t="s">
        <v>2037</v>
      </c>
      <c r="T714" t="s">
        <v>2038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11">
        <f t="shared" si="45"/>
        <v>42604.208333333328</v>
      </c>
      <c r="M715" s="11">
        <f t="shared" si="46"/>
        <v>42616.208333333328</v>
      </c>
      <c r="N715" t="b">
        <v>0</v>
      </c>
      <c r="O715" t="b">
        <v>0</v>
      </c>
      <c r="P715" t="s">
        <v>133</v>
      </c>
      <c r="Q715" s="5">
        <f t="shared" si="44"/>
        <v>161.94202898550725</v>
      </c>
      <c r="R715" s="4">
        <f t="shared" si="47"/>
        <v>108.48543689320388</v>
      </c>
      <c r="S715" s="7" t="s">
        <v>2045</v>
      </c>
      <c r="T715" t="s">
        <v>2054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11">
        <f t="shared" si="45"/>
        <v>41870.208333333336</v>
      </c>
      <c r="M716" s="11">
        <f t="shared" si="46"/>
        <v>41871.208333333336</v>
      </c>
      <c r="N716" t="b">
        <v>0</v>
      </c>
      <c r="O716" t="b">
        <v>0</v>
      </c>
      <c r="P716" t="s">
        <v>23</v>
      </c>
      <c r="Q716" s="5">
        <f t="shared" si="44"/>
        <v>472.82077922077923</v>
      </c>
      <c r="R716" s="4">
        <f t="shared" si="47"/>
        <v>101.98095238095237</v>
      </c>
      <c r="S716" s="7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11">
        <f t="shared" si="45"/>
        <v>40397.208333333336</v>
      </c>
      <c r="M717" s="11">
        <f t="shared" si="46"/>
        <v>40402.208333333336</v>
      </c>
      <c r="N717" t="b">
        <v>0</v>
      </c>
      <c r="O717" t="b">
        <v>0</v>
      </c>
      <c r="P717" t="s">
        <v>292</v>
      </c>
      <c r="Q717" s="5">
        <f t="shared" si="44"/>
        <v>24.466101694915253</v>
      </c>
      <c r="R717" s="4">
        <f t="shared" si="47"/>
        <v>44.009146341463413</v>
      </c>
      <c r="S717" s="7" t="s">
        <v>2048</v>
      </c>
      <c r="T717" t="s">
        <v>2059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11">
        <f t="shared" si="45"/>
        <v>41465.208333333336</v>
      </c>
      <c r="M718" s="11">
        <f t="shared" si="46"/>
        <v>41493.208333333336</v>
      </c>
      <c r="N718" t="b">
        <v>0</v>
      </c>
      <c r="O718" t="b">
        <v>1</v>
      </c>
      <c r="P718" t="s">
        <v>33</v>
      </c>
      <c r="Q718" s="5">
        <f t="shared" si="44"/>
        <v>517.65</v>
      </c>
      <c r="R718" s="4">
        <f t="shared" si="47"/>
        <v>65.942675159235662</v>
      </c>
      <c r="S718" s="7" t="s">
        <v>2037</v>
      </c>
      <c r="T718" t="s">
        <v>2038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11">
        <f t="shared" si="45"/>
        <v>40777.208333333336</v>
      </c>
      <c r="M719" s="11">
        <f t="shared" si="46"/>
        <v>40798.208333333336</v>
      </c>
      <c r="N719" t="b">
        <v>0</v>
      </c>
      <c r="O719" t="b">
        <v>0</v>
      </c>
      <c r="P719" t="s">
        <v>42</v>
      </c>
      <c r="Q719" s="5">
        <f t="shared" si="44"/>
        <v>247.64285714285714</v>
      </c>
      <c r="R719" s="4">
        <f t="shared" si="47"/>
        <v>24.987387387387386</v>
      </c>
      <c r="S719" s="7" t="s">
        <v>2039</v>
      </c>
      <c r="T719" t="s">
        <v>2040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11">
        <f t="shared" si="45"/>
        <v>41442.208333333336</v>
      </c>
      <c r="M720" s="11">
        <f t="shared" si="46"/>
        <v>41468.208333333336</v>
      </c>
      <c r="N720" t="b">
        <v>0</v>
      </c>
      <c r="O720" t="b">
        <v>0</v>
      </c>
      <c r="P720" t="s">
        <v>65</v>
      </c>
      <c r="Q720" s="5">
        <f t="shared" si="44"/>
        <v>100.20481927710843</v>
      </c>
      <c r="R720" s="4">
        <f t="shared" si="47"/>
        <v>28.003367003367003</v>
      </c>
      <c r="S720" s="7" t="s">
        <v>2035</v>
      </c>
      <c r="T720" t="s">
        <v>2044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11">
        <f t="shared" si="45"/>
        <v>41058.208333333336</v>
      </c>
      <c r="M721" s="11">
        <f t="shared" si="46"/>
        <v>41069.208333333336</v>
      </c>
      <c r="N721" t="b">
        <v>0</v>
      </c>
      <c r="O721" t="b">
        <v>0</v>
      </c>
      <c r="P721" t="s">
        <v>119</v>
      </c>
      <c r="Q721" s="5">
        <f t="shared" si="44"/>
        <v>153</v>
      </c>
      <c r="R721" s="4">
        <f t="shared" si="47"/>
        <v>85.829268292682926</v>
      </c>
      <c r="S721" s="7" t="s">
        <v>2045</v>
      </c>
      <c r="T721" t="s">
        <v>2051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11">
        <f t="shared" si="45"/>
        <v>43152.25</v>
      </c>
      <c r="M722" s="11">
        <f t="shared" si="46"/>
        <v>43166.25</v>
      </c>
      <c r="N722" t="b">
        <v>0</v>
      </c>
      <c r="O722" t="b">
        <v>1</v>
      </c>
      <c r="P722" t="s">
        <v>33</v>
      </c>
      <c r="Q722" s="5">
        <f t="shared" si="44"/>
        <v>37.091954022988503</v>
      </c>
      <c r="R722" s="4">
        <f t="shared" si="47"/>
        <v>84.921052631578945</v>
      </c>
      <c r="S722" s="7" t="s">
        <v>2037</v>
      </c>
      <c r="T722" t="s">
        <v>2038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11">
        <f t="shared" si="45"/>
        <v>43194.208333333328</v>
      </c>
      <c r="M723" s="11">
        <f t="shared" si="46"/>
        <v>43200.208333333328</v>
      </c>
      <c r="N723" t="b">
        <v>0</v>
      </c>
      <c r="O723" t="b">
        <v>0</v>
      </c>
      <c r="P723" t="s">
        <v>23</v>
      </c>
      <c r="Q723" s="5">
        <f t="shared" si="44"/>
        <v>4.392394822006473</v>
      </c>
      <c r="R723" s="4">
        <f t="shared" si="47"/>
        <v>90.483333333333334</v>
      </c>
      <c r="S723" s="7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11">
        <f t="shared" si="45"/>
        <v>43045.25</v>
      </c>
      <c r="M724" s="11">
        <f t="shared" si="46"/>
        <v>43072.25</v>
      </c>
      <c r="N724" t="b">
        <v>0</v>
      </c>
      <c r="O724" t="b">
        <v>0</v>
      </c>
      <c r="P724" t="s">
        <v>42</v>
      </c>
      <c r="Q724" s="5">
        <f t="shared" si="44"/>
        <v>156.50721649484535</v>
      </c>
      <c r="R724" s="4">
        <f t="shared" si="47"/>
        <v>25.00197628458498</v>
      </c>
      <c r="S724" s="7" t="s">
        <v>2039</v>
      </c>
      <c r="T724" t="s">
        <v>2040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11">
        <f t="shared" si="45"/>
        <v>42431.25</v>
      </c>
      <c r="M725" s="11">
        <f t="shared" si="46"/>
        <v>42452.208333333328</v>
      </c>
      <c r="N725" t="b">
        <v>0</v>
      </c>
      <c r="O725" t="b">
        <v>0</v>
      </c>
      <c r="P725" t="s">
        <v>33</v>
      </c>
      <c r="Q725" s="5">
        <f t="shared" si="44"/>
        <v>270.40816326530609</v>
      </c>
      <c r="R725" s="4">
        <f t="shared" si="47"/>
        <v>92.013888888888886</v>
      </c>
      <c r="S725" s="7" t="s">
        <v>2037</v>
      </c>
      <c r="T725" t="s">
        <v>2038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11">
        <f t="shared" si="45"/>
        <v>41934.208333333336</v>
      </c>
      <c r="M726" s="11">
        <f t="shared" si="46"/>
        <v>41936.208333333336</v>
      </c>
      <c r="N726" t="b">
        <v>0</v>
      </c>
      <c r="O726" t="b">
        <v>1</v>
      </c>
      <c r="P726" t="s">
        <v>33</v>
      </c>
      <c r="Q726" s="5">
        <f t="shared" si="44"/>
        <v>134.05952380952382</v>
      </c>
      <c r="R726" s="4">
        <f t="shared" si="47"/>
        <v>93.066115702479337</v>
      </c>
      <c r="S726" s="7" t="s">
        <v>2037</v>
      </c>
      <c r="T726" t="s">
        <v>2038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11">
        <f t="shared" si="45"/>
        <v>41958.25</v>
      </c>
      <c r="M727" s="11">
        <f t="shared" si="46"/>
        <v>41960.25</v>
      </c>
      <c r="N727" t="b">
        <v>0</v>
      </c>
      <c r="O727" t="b">
        <v>0</v>
      </c>
      <c r="P727" t="s">
        <v>292</v>
      </c>
      <c r="Q727" s="5">
        <f t="shared" si="44"/>
        <v>50.398033126293996</v>
      </c>
      <c r="R727" s="4">
        <f t="shared" si="47"/>
        <v>61.008145363408524</v>
      </c>
      <c r="S727" s="7" t="s">
        <v>2048</v>
      </c>
      <c r="T727" t="s">
        <v>2059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11">
        <f t="shared" si="45"/>
        <v>40476.208333333336</v>
      </c>
      <c r="M728" s="11">
        <f t="shared" si="46"/>
        <v>40482.208333333336</v>
      </c>
      <c r="N728" t="b">
        <v>0</v>
      </c>
      <c r="O728" t="b">
        <v>1</v>
      </c>
      <c r="P728" t="s">
        <v>33</v>
      </c>
      <c r="Q728" s="5">
        <f t="shared" si="44"/>
        <v>88.815837937384899</v>
      </c>
      <c r="R728" s="4">
        <f t="shared" si="47"/>
        <v>92.036259541984734</v>
      </c>
      <c r="S728" s="7" t="s">
        <v>2037</v>
      </c>
      <c r="T728" t="s">
        <v>2038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11">
        <f t="shared" si="45"/>
        <v>43485.25</v>
      </c>
      <c r="M729" s="11">
        <f t="shared" si="46"/>
        <v>43543.208333333328</v>
      </c>
      <c r="N729" t="b">
        <v>0</v>
      </c>
      <c r="O729" t="b">
        <v>0</v>
      </c>
      <c r="P729" t="s">
        <v>28</v>
      </c>
      <c r="Q729" s="5">
        <f t="shared" si="44"/>
        <v>165</v>
      </c>
      <c r="R729" s="4">
        <f t="shared" si="47"/>
        <v>81.132596685082873</v>
      </c>
      <c r="S729" s="7" t="s">
        <v>2035</v>
      </c>
      <c r="T729" t="s">
        <v>2036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11">
        <f t="shared" si="45"/>
        <v>42515.208333333328</v>
      </c>
      <c r="M730" s="11">
        <f t="shared" si="46"/>
        <v>42526.208333333328</v>
      </c>
      <c r="N730" t="b">
        <v>0</v>
      </c>
      <c r="O730" t="b">
        <v>0</v>
      </c>
      <c r="P730" t="s">
        <v>33</v>
      </c>
      <c r="Q730" s="5">
        <f t="shared" si="44"/>
        <v>17.5</v>
      </c>
      <c r="R730" s="4">
        <f t="shared" si="47"/>
        <v>73.5</v>
      </c>
      <c r="S730" s="7" t="s">
        <v>2037</v>
      </c>
      <c r="T730" t="s">
        <v>2038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11">
        <f t="shared" si="45"/>
        <v>41309.25</v>
      </c>
      <c r="M731" s="11">
        <f t="shared" si="46"/>
        <v>41311.25</v>
      </c>
      <c r="N731" t="b">
        <v>0</v>
      </c>
      <c r="O731" t="b">
        <v>0</v>
      </c>
      <c r="P731" t="s">
        <v>53</v>
      </c>
      <c r="Q731" s="5">
        <f t="shared" si="44"/>
        <v>185.66071428571428</v>
      </c>
      <c r="R731" s="4">
        <f t="shared" si="47"/>
        <v>85.221311475409834</v>
      </c>
      <c r="S731" s="7" t="s">
        <v>2039</v>
      </c>
      <c r="T731" t="s">
        <v>2042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1">
        <f t="shared" si="45"/>
        <v>42147.208333333328</v>
      </c>
      <c r="M732" s="11">
        <f t="shared" si="46"/>
        <v>42153.208333333328</v>
      </c>
      <c r="N732" t="b">
        <v>0</v>
      </c>
      <c r="O732" t="b">
        <v>0</v>
      </c>
      <c r="P732" t="s">
        <v>65</v>
      </c>
      <c r="Q732" s="5">
        <f t="shared" si="44"/>
        <v>412.6631944444444</v>
      </c>
      <c r="R732" s="4">
        <f t="shared" si="47"/>
        <v>110.96825396825396</v>
      </c>
      <c r="S732" s="7" t="s">
        <v>2035</v>
      </c>
      <c r="T732" t="s">
        <v>2044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11">
        <f t="shared" si="45"/>
        <v>42939.208333333328</v>
      </c>
      <c r="M733" s="11">
        <f t="shared" si="46"/>
        <v>42940.208333333328</v>
      </c>
      <c r="N733" t="b">
        <v>0</v>
      </c>
      <c r="O733" t="b">
        <v>0</v>
      </c>
      <c r="P733" t="s">
        <v>28</v>
      </c>
      <c r="Q733" s="5">
        <f t="shared" si="44"/>
        <v>90.25</v>
      </c>
      <c r="R733" s="4">
        <f t="shared" si="47"/>
        <v>32.968036529680369</v>
      </c>
      <c r="S733" s="7" t="s">
        <v>2035</v>
      </c>
      <c r="T733" t="s">
        <v>2036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11">
        <f t="shared" si="45"/>
        <v>42816.208333333328</v>
      </c>
      <c r="M734" s="11">
        <f t="shared" si="46"/>
        <v>42839.208333333328</v>
      </c>
      <c r="N734" t="b">
        <v>0</v>
      </c>
      <c r="O734" t="b">
        <v>1</v>
      </c>
      <c r="P734" t="s">
        <v>23</v>
      </c>
      <c r="Q734" s="5">
        <f t="shared" si="44"/>
        <v>91.984615384615381</v>
      </c>
      <c r="R734" s="4">
        <f t="shared" si="47"/>
        <v>96.005352363960753</v>
      </c>
      <c r="S734" s="7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11">
        <f t="shared" si="45"/>
        <v>41844.208333333336</v>
      </c>
      <c r="M735" s="11">
        <f t="shared" si="46"/>
        <v>41857.208333333336</v>
      </c>
      <c r="N735" t="b">
        <v>0</v>
      </c>
      <c r="O735" t="b">
        <v>0</v>
      </c>
      <c r="P735" t="s">
        <v>148</v>
      </c>
      <c r="Q735" s="5">
        <f t="shared" si="44"/>
        <v>527.00632911392404</v>
      </c>
      <c r="R735" s="4">
        <f t="shared" si="47"/>
        <v>84.96632653061225</v>
      </c>
      <c r="S735" s="7" t="s">
        <v>2033</v>
      </c>
      <c r="T735" t="s">
        <v>2055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11">
        <f t="shared" si="45"/>
        <v>42763.25</v>
      </c>
      <c r="M736" s="11">
        <f t="shared" si="46"/>
        <v>42775.25</v>
      </c>
      <c r="N736" t="b">
        <v>0</v>
      </c>
      <c r="O736" t="b">
        <v>1</v>
      </c>
      <c r="P736" t="s">
        <v>33</v>
      </c>
      <c r="Q736" s="5">
        <f t="shared" si="44"/>
        <v>319.14285714285711</v>
      </c>
      <c r="R736" s="4">
        <f t="shared" si="47"/>
        <v>25.007462686567163</v>
      </c>
      <c r="S736" s="7" t="s">
        <v>2037</v>
      </c>
      <c r="T736" t="s">
        <v>2038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11">
        <f t="shared" si="45"/>
        <v>42459.208333333328</v>
      </c>
      <c r="M737" s="11">
        <f t="shared" si="46"/>
        <v>42466.208333333328</v>
      </c>
      <c r="N737" t="b">
        <v>0</v>
      </c>
      <c r="O737" t="b">
        <v>0</v>
      </c>
      <c r="P737" t="s">
        <v>122</v>
      </c>
      <c r="Q737" s="5">
        <f t="shared" si="44"/>
        <v>354.18867924528303</v>
      </c>
      <c r="R737" s="4">
        <f t="shared" si="47"/>
        <v>65.998995479658461</v>
      </c>
      <c r="S737" s="7" t="s">
        <v>2052</v>
      </c>
      <c r="T737" t="s">
        <v>2053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11">
        <f t="shared" si="45"/>
        <v>42055.25</v>
      </c>
      <c r="M738" s="11">
        <f t="shared" si="46"/>
        <v>42059.25</v>
      </c>
      <c r="N738" t="b">
        <v>0</v>
      </c>
      <c r="O738" t="b">
        <v>0</v>
      </c>
      <c r="P738" t="s">
        <v>68</v>
      </c>
      <c r="Q738" s="5">
        <f t="shared" si="44"/>
        <v>32.896103896103895</v>
      </c>
      <c r="R738" s="4">
        <f t="shared" si="47"/>
        <v>87.34482758620689</v>
      </c>
      <c r="S738" s="7" t="s">
        <v>2045</v>
      </c>
      <c r="T738" t="s">
        <v>2046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11">
        <f t="shared" si="45"/>
        <v>42685.25</v>
      </c>
      <c r="M739" s="11">
        <f t="shared" si="46"/>
        <v>42697.25</v>
      </c>
      <c r="N739" t="b">
        <v>0</v>
      </c>
      <c r="O739" t="b">
        <v>0</v>
      </c>
      <c r="P739" t="s">
        <v>60</v>
      </c>
      <c r="Q739" s="5">
        <f t="shared" si="44"/>
        <v>135.8918918918919</v>
      </c>
      <c r="R739" s="4">
        <f t="shared" si="47"/>
        <v>27.933333333333334</v>
      </c>
      <c r="S739" s="7" t="s">
        <v>2033</v>
      </c>
      <c r="T739" t="s">
        <v>2043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11">
        <f t="shared" si="45"/>
        <v>41959.25</v>
      </c>
      <c r="M740" s="11">
        <f t="shared" si="46"/>
        <v>41981.25</v>
      </c>
      <c r="N740" t="b">
        <v>0</v>
      </c>
      <c r="O740" t="b">
        <v>1</v>
      </c>
      <c r="P740" t="s">
        <v>33</v>
      </c>
      <c r="Q740" s="5">
        <f t="shared" si="44"/>
        <v>2.0843373493975905</v>
      </c>
      <c r="R740" s="4">
        <f t="shared" si="47"/>
        <v>103.8</v>
      </c>
      <c r="S740" s="7" t="s">
        <v>2037</v>
      </c>
      <c r="T740" t="s">
        <v>2038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11">
        <f t="shared" si="45"/>
        <v>41089.208333333336</v>
      </c>
      <c r="M741" s="11">
        <f t="shared" si="46"/>
        <v>41090.208333333336</v>
      </c>
      <c r="N741" t="b">
        <v>0</v>
      </c>
      <c r="O741" t="b">
        <v>0</v>
      </c>
      <c r="P741" t="s">
        <v>60</v>
      </c>
      <c r="Q741" s="5">
        <f t="shared" si="44"/>
        <v>61</v>
      </c>
      <c r="R741" s="4">
        <f t="shared" si="47"/>
        <v>31.937172774869111</v>
      </c>
      <c r="S741" s="7" t="s">
        <v>2033</v>
      </c>
      <c r="T741" t="s">
        <v>2043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11">
        <f t="shared" si="45"/>
        <v>42769.25</v>
      </c>
      <c r="M742" s="11">
        <f t="shared" si="46"/>
        <v>42772.25</v>
      </c>
      <c r="N742" t="b">
        <v>0</v>
      </c>
      <c r="O742" t="b">
        <v>0</v>
      </c>
      <c r="P742" t="s">
        <v>33</v>
      </c>
      <c r="Q742" s="5">
        <f t="shared" si="44"/>
        <v>30.037735849056602</v>
      </c>
      <c r="R742" s="4">
        <f t="shared" si="47"/>
        <v>99.5</v>
      </c>
      <c r="S742" s="7" t="s">
        <v>2037</v>
      </c>
      <c r="T742" t="s">
        <v>2038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11">
        <f t="shared" si="45"/>
        <v>40321.208333333336</v>
      </c>
      <c r="M743" s="11">
        <f t="shared" si="46"/>
        <v>40322.208333333336</v>
      </c>
      <c r="N743" t="b">
        <v>0</v>
      </c>
      <c r="O743" t="b">
        <v>0</v>
      </c>
      <c r="P743" t="s">
        <v>33</v>
      </c>
      <c r="Q743" s="5">
        <f t="shared" si="44"/>
        <v>1179.1666666666665</v>
      </c>
      <c r="R743" s="4">
        <f t="shared" si="47"/>
        <v>108.84615384615384</v>
      </c>
      <c r="S743" s="7" t="s">
        <v>2037</v>
      </c>
      <c r="T743" t="s">
        <v>2038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11">
        <f t="shared" si="45"/>
        <v>40197.25</v>
      </c>
      <c r="M744" s="11">
        <f t="shared" si="46"/>
        <v>40239.25</v>
      </c>
      <c r="N744" t="b">
        <v>0</v>
      </c>
      <c r="O744" t="b">
        <v>0</v>
      </c>
      <c r="P744" t="s">
        <v>50</v>
      </c>
      <c r="Q744" s="5">
        <f t="shared" si="44"/>
        <v>1126.0833333333335</v>
      </c>
      <c r="R744" s="4">
        <f t="shared" si="47"/>
        <v>110.76229508196721</v>
      </c>
      <c r="S744" s="7" t="s">
        <v>2033</v>
      </c>
      <c r="T744" t="s">
        <v>2041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11">
        <f t="shared" si="45"/>
        <v>42298.208333333328</v>
      </c>
      <c r="M745" s="11">
        <f t="shared" si="46"/>
        <v>42304.208333333328</v>
      </c>
      <c r="N745" t="b">
        <v>0</v>
      </c>
      <c r="O745" t="b">
        <v>1</v>
      </c>
      <c r="P745" t="s">
        <v>33</v>
      </c>
      <c r="Q745" s="5">
        <f t="shared" si="44"/>
        <v>12.923076923076923</v>
      </c>
      <c r="R745" s="4">
        <f t="shared" si="47"/>
        <v>29.647058823529413</v>
      </c>
      <c r="S745" s="7" t="s">
        <v>2037</v>
      </c>
      <c r="T745" t="s">
        <v>2038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11">
        <f t="shared" si="45"/>
        <v>43322.208333333328</v>
      </c>
      <c r="M746" s="11">
        <f t="shared" si="46"/>
        <v>43324.208333333328</v>
      </c>
      <c r="N746" t="b">
        <v>0</v>
      </c>
      <c r="O746" t="b">
        <v>1</v>
      </c>
      <c r="P746" t="s">
        <v>33</v>
      </c>
      <c r="Q746" s="5">
        <f t="shared" si="44"/>
        <v>712</v>
      </c>
      <c r="R746" s="4">
        <f t="shared" si="47"/>
        <v>101.71428571428571</v>
      </c>
      <c r="S746" s="7" t="s">
        <v>2037</v>
      </c>
      <c r="T746" t="s">
        <v>2038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11">
        <f t="shared" si="45"/>
        <v>40328.208333333336</v>
      </c>
      <c r="M747" s="11">
        <f t="shared" si="46"/>
        <v>40355.208333333336</v>
      </c>
      <c r="N747" t="b">
        <v>0</v>
      </c>
      <c r="O747" t="b">
        <v>0</v>
      </c>
      <c r="P747" t="s">
        <v>65</v>
      </c>
      <c r="Q747" s="5">
        <f t="shared" si="44"/>
        <v>30.304347826086957</v>
      </c>
      <c r="R747" s="4">
        <f t="shared" si="47"/>
        <v>61.5</v>
      </c>
      <c r="S747" s="7" t="s">
        <v>2035</v>
      </c>
      <c r="T747" t="s">
        <v>2044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11">
        <f t="shared" si="45"/>
        <v>40825.208333333336</v>
      </c>
      <c r="M748" s="11">
        <f t="shared" si="46"/>
        <v>40830.208333333336</v>
      </c>
      <c r="N748" t="b">
        <v>0</v>
      </c>
      <c r="O748" t="b">
        <v>0</v>
      </c>
      <c r="P748" t="s">
        <v>28</v>
      </c>
      <c r="Q748" s="5">
        <f t="shared" si="44"/>
        <v>212.50896057347671</v>
      </c>
      <c r="R748" s="4">
        <f t="shared" si="47"/>
        <v>35</v>
      </c>
      <c r="S748" s="7" t="s">
        <v>2035</v>
      </c>
      <c r="T748" t="s">
        <v>2036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11">
        <f t="shared" si="45"/>
        <v>40423.208333333336</v>
      </c>
      <c r="M749" s="11">
        <f t="shared" si="46"/>
        <v>40434.208333333336</v>
      </c>
      <c r="N749" t="b">
        <v>0</v>
      </c>
      <c r="O749" t="b">
        <v>0</v>
      </c>
      <c r="P749" t="s">
        <v>33</v>
      </c>
      <c r="Q749" s="5">
        <f t="shared" si="44"/>
        <v>228.85714285714286</v>
      </c>
      <c r="R749" s="4">
        <f t="shared" si="47"/>
        <v>40.049999999999997</v>
      </c>
      <c r="S749" s="7" t="s">
        <v>2037</v>
      </c>
      <c r="T749" t="s">
        <v>2038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11">
        <f t="shared" si="45"/>
        <v>40238.25</v>
      </c>
      <c r="M750" s="11">
        <f t="shared" si="46"/>
        <v>40263.208333333336</v>
      </c>
      <c r="N750" t="b">
        <v>0</v>
      </c>
      <c r="O750" t="b">
        <v>1</v>
      </c>
      <c r="P750" t="s">
        <v>71</v>
      </c>
      <c r="Q750" s="5">
        <f t="shared" si="44"/>
        <v>34.959979476654695</v>
      </c>
      <c r="R750" s="4">
        <f t="shared" si="47"/>
        <v>110.97231270358306</v>
      </c>
      <c r="S750" s="7" t="s">
        <v>2039</v>
      </c>
      <c r="T750" t="s">
        <v>2047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11">
        <f t="shared" si="45"/>
        <v>41920.208333333336</v>
      </c>
      <c r="M751" s="11">
        <f t="shared" si="46"/>
        <v>41932.208333333336</v>
      </c>
      <c r="N751" t="b">
        <v>0</v>
      </c>
      <c r="O751" t="b">
        <v>1</v>
      </c>
      <c r="P751" t="s">
        <v>65</v>
      </c>
      <c r="Q751" s="5">
        <f t="shared" si="44"/>
        <v>157.29069767441862</v>
      </c>
      <c r="R751" s="4">
        <f t="shared" si="47"/>
        <v>36.959016393442624</v>
      </c>
      <c r="S751" s="7" t="s">
        <v>2035</v>
      </c>
      <c r="T751" t="s">
        <v>2044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11">
        <f t="shared" si="45"/>
        <v>40360.208333333336</v>
      </c>
      <c r="M752" s="11">
        <f t="shared" si="46"/>
        <v>40385.208333333336</v>
      </c>
      <c r="N752" t="b">
        <v>0</v>
      </c>
      <c r="O752" t="b">
        <v>0</v>
      </c>
      <c r="P752" t="s">
        <v>50</v>
      </c>
      <c r="Q752" s="5">
        <f t="shared" si="44"/>
        <v>1</v>
      </c>
      <c r="R752" s="4">
        <f t="shared" si="47"/>
        <v>1</v>
      </c>
      <c r="S752" s="7" t="s">
        <v>2033</v>
      </c>
      <c r="T752" t="s">
        <v>2041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11">
        <f t="shared" si="45"/>
        <v>42446.208333333328</v>
      </c>
      <c r="M753" s="11">
        <f t="shared" si="46"/>
        <v>42461.208333333328</v>
      </c>
      <c r="N753" t="b">
        <v>1</v>
      </c>
      <c r="O753" t="b">
        <v>1</v>
      </c>
      <c r="P753" t="s">
        <v>68</v>
      </c>
      <c r="Q753" s="5">
        <f t="shared" si="44"/>
        <v>232.30555555555554</v>
      </c>
      <c r="R753" s="4">
        <f t="shared" si="47"/>
        <v>30.974074074074075</v>
      </c>
      <c r="S753" s="7" t="s">
        <v>2045</v>
      </c>
      <c r="T753" t="s">
        <v>2046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11">
        <f t="shared" si="45"/>
        <v>40395.208333333336</v>
      </c>
      <c r="M754" s="11">
        <f t="shared" si="46"/>
        <v>40413.208333333336</v>
      </c>
      <c r="N754" t="b">
        <v>0</v>
      </c>
      <c r="O754" t="b">
        <v>1</v>
      </c>
      <c r="P754" t="s">
        <v>33</v>
      </c>
      <c r="Q754" s="5">
        <f t="shared" si="44"/>
        <v>92.448275862068968</v>
      </c>
      <c r="R754" s="4">
        <f t="shared" si="47"/>
        <v>47.035087719298247</v>
      </c>
      <c r="S754" s="7" t="s">
        <v>2037</v>
      </c>
      <c r="T754" t="s">
        <v>2038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11">
        <f t="shared" si="45"/>
        <v>40321.208333333336</v>
      </c>
      <c r="M755" s="11">
        <f t="shared" si="46"/>
        <v>40336.208333333336</v>
      </c>
      <c r="N755" t="b">
        <v>0</v>
      </c>
      <c r="O755" t="b">
        <v>0</v>
      </c>
      <c r="P755" t="s">
        <v>122</v>
      </c>
      <c r="Q755" s="5">
        <f t="shared" si="44"/>
        <v>256.70212765957444</v>
      </c>
      <c r="R755" s="4">
        <f t="shared" si="47"/>
        <v>88.065693430656935</v>
      </c>
      <c r="S755" s="7" t="s">
        <v>2052</v>
      </c>
      <c r="T755" t="s">
        <v>2053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11">
        <f t="shared" si="45"/>
        <v>41210.208333333336</v>
      </c>
      <c r="M756" s="11">
        <f t="shared" si="46"/>
        <v>41263.25</v>
      </c>
      <c r="N756" t="b">
        <v>0</v>
      </c>
      <c r="O756" t="b">
        <v>0</v>
      </c>
      <c r="P756" t="s">
        <v>33</v>
      </c>
      <c r="Q756" s="5">
        <f t="shared" si="44"/>
        <v>168.47017045454547</v>
      </c>
      <c r="R756" s="4">
        <f t="shared" si="47"/>
        <v>37.005616224648989</v>
      </c>
      <c r="S756" s="7" t="s">
        <v>2037</v>
      </c>
      <c r="T756" t="s">
        <v>2038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11">
        <f t="shared" si="45"/>
        <v>43096.25</v>
      </c>
      <c r="M757" s="11">
        <f t="shared" si="46"/>
        <v>43108.25</v>
      </c>
      <c r="N757" t="b">
        <v>0</v>
      </c>
      <c r="O757" t="b">
        <v>1</v>
      </c>
      <c r="P757" t="s">
        <v>33</v>
      </c>
      <c r="Q757" s="5">
        <f t="shared" si="44"/>
        <v>166.57777777777778</v>
      </c>
      <c r="R757" s="4">
        <f t="shared" si="47"/>
        <v>26.027777777777779</v>
      </c>
      <c r="S757" s="7" t="s">
        <v>2037</v>
      </c>
      <c r="T757" t="s">
        <v>2038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11">
        <f t="shared" si="45"/>
        <v>42024.25</v>
      </c>
      <c r="M758" s="11">
        <f t="shared" si="46"/>
        <v>42030.25</v>
      </c>
      <c r="N758" t="b">
        <v>0</v>
      </c>
      <c r="O758" t="b">
        <v>0</v>
      </c>
      <c r="P758" t="s">
        <v>33</v>
      </c>
      <c r="Q758" s="5">
        <f t="shared" si="44"/>
        <v>772.07692307692309</v>
      </c>
      <c r="R758" s="4">
        <f t="shared" si="47"/>
        <v>67.817567567567565</v>
      </c>
      <c r="S758" s="7" t="s">
        <v>2037</v>
      </c>
      <c r="T758" t="s">
        <v>2038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11">
        <f t="shared" si="45"/>
        <v>40675.208333333336</v>
      </c>
      <c r="M759" s="11">
        <f t="shared" si="46"/>
        <v>40679.208333333336</v>
      </c>
      <c r="N759" t="b">
        <v>0</v>
      </c>
      <c r="O759" t="b">
        <v>0</v>
      </c>
      <c r="P759" t="s">
        <v>53</v>
      </c>
      <c r="Q759" s="5">
        <f t="shared" si="44"/>
        <v>406.85714285714283</v>
      </c>
      <c r="R759" s="4">
        <f t="shared" si="47"/>
        <v>49.964912280701753</v>
      </c>
      <c r="S759" s="7" t="s">
        <v>2039</v>
      </c>
      <c r="T759" t="s">
        <v>2042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1">
        <f t="shared" si="45"/>
        <v>41936.208333333336</v>
      </c>
      <c r="M760" s="11">
        <f t="shared" si="46"/>
        <v>41945.208333333336</v>
      </c>
      <c r="N760" t="b">
        <v>0</v>
      </c>
      <c r="O760" t="b">
        <v>0</v>
      </c>
      <c r="P760" t="s">
        <v>23</v>
      </c>
      <c r="Q760" s="5">
        <f t="shared" si="44"/>
        <v>564.20608108108115</v>
      </c>
      <c r="R760" s="4">
        <f t="shared" si="47"/>
        <v>110.01646903820817</v>
      </c>
      <c r="S760" s="7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11">
        <f t="shared" si="45"/>
        <v>43136.25</v>
      </c>
      <c r="M761" s="11">
        <f t="shared" si="46"/>
        <v>43166.25</v>
      </c>
      <c r="N761" t="b">
        <v>0</v>
      </c>
      <c r="O761" t="b">
        <v>0</v>
      </c>
      <c r="P761" t="s">
        <v>50</v>
      </c>
      <c r="Q761" s="5">
        <f t="shared" si="44"/>
        <v>68.426865671641792</v>
      </c>
      <c r="R761" s="4">
        <f t="shared" si="47"/>
        <v>89.964678178963894</v>
      </c>
      <c r="S761" s="7" t="s">
        <v>2033</v>
      </c>
      <c r="T761" t="s">
        <v>2041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11">
        <f t="shared" si="45"/>
        <v>43678.208333333328</v>
      </c>
      <c r="M762" s="11">
        <f t="shared" si="46"/>
        <v>43707.208333333328</v>
      </c>
      <c r="N762" t="b">
        <v>0</v>
      </c>
      <c r="O762" t="b">
        <v>1</v>
      </c>
      <c r="P762" t="s">
        <v>89</v>
      </c>
      <c r="Q762" s="5">
        <f t="shared" si="44"/>
        <v>34.351966873706004</v>
      </c>
      <c r="R762" s="4">
        <f t="shared" si="47"/>
        <v>79.009523809523813</v>
      </c>
      <c r="S762" s="7" t="s">
        <v>2048</v>
      </c>
      <c r="T762" t="s">
        <v>2049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11">
        <f t="shared" si="45"/>
        <v>42938.208333333328</v>
      </c>
      <c r="M763" s="11">
        <f t="shared" si="46"/>
        <v>42943.208333333328</v>
      </c>
      <c r="N763" t="b">
        <v>0</v>
      </c>
      <c r="O763" t="b">
        <v>0</v>
      </c>
      <c r="P763" t="s">
        <v>23</v>
      </c>
      <c r="Q763" s="5">
        <f t="shared" si="44"/>
        <v>655.4545454545455</v>
      </c>
      <c r="R763" s="4">
        <f t="shared" si="47"/>
        <v>86.867469879518069</v>
      </c>
      <c r="S763" s="7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11">
        <f t="shared" si="45"/>
        <v>41241.25</v>
      </c>
      <c r="M764" s="11">
        <f t="shared" si="46"/>
        <v>41252.25</v>
      </c>
      <c r="N764" t="b">
        <v>0</v>
      </c>
      <c r="O764" t="b">
        <v>0</v>
      </c>
      <c r="P764" t="s">
        <v>159</v>
      </c>
      <c r="Q764" s="5">
        <f t="shared" si="44"/>
        <v>177.25714285714284</v>
      </c>
      <c r="R764" s="4">
        <f t="shared" si="47"/>
        <v>62.04</v>
      </c>
      <c r="S764" s="7" t="s">
        <v>2033</v>
      </c>
      <c r="T764" t="s">
        <v>2056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11">
        <f t="shared" si="45"/>
        <v>41037.208333333336</v>
      </c>
      <c r="M765" s="11">
        <f t="shared" si="46"/>
        <v>41072.208333333336</v>
      </c>
      <c r="N765" t="b">
        <v>0</v>
      </c>
      <c r="O765" t="b">
        <v>1</v>
      </c>
      <c r="P765" t="s">
        <v>33</v>
      </c>
      <c r="Q765" s="5">
        <f t="shared" si="44"/>
        <v>113.17857142857144</v>
      </c>
      <c r="R765" s="4">
        <f t="shared" si="47"/>
        <v>26.970212765957445</v>
      </c>
      <c r="S765" s="7" t="s">
        <v>2037</v>
      </c>
      <c r="T765" t="s">
        <v>2038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11">
        <f t="shared" si="45"/>
        <v>40676.208333333336</v>
      </c>
      <c r="M766" s="11">
        <f t="shared" si="46"/>
        <v>40684.208333333336</v>
      </c>
      <c r="N766" t="b">
        <v>0</v>
      </c>
      <c r="O766" t="b">
        <v>0</v>
      </c>
      <c r="P766" t="s">
        <v>23</v>
      </c>
      <c r="Q766" s="5">
        <f t="shared" si="44"/>
        <v>728.18181818181824</v>
      </c>
      <c r="R766" s="4">
        <f t="shared" si="47"/>
        <v>54.121621621621621</v>
      </c>
      <c r="S766" s="7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11">
        <f t="shared" si="45"/>
        <v>42840.208333333328</v>
      </c>
      <c r="M767" s="11">
        <f t="shared" si="46"/>
        <v>42865.208333333328</v>
      </c>
      <c r="N767" t="b">
        <v>1</v>
      </c>
      <c r="O767" t="b">
        <v>1</v>
      </c>
      <c r="P767" t="s">
        <v>60</v>
      </c>
      <c r="Q767" s="5">
        <f t="shared" si="44"/>
        <v>208.33333333333334</v>
      </c>
      <c r="R767" s="4">
        <f t="shared" si="47"/>
        <v>41.035353535353536</v>
      </c>
      <c r="S767" s="7" t="s">
        <v>2033</v>
      </c>
      <c r="T767" t="s">
        <v>2043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11">
        <f t="shared" si="45"/>
        <v>43362.208333333328</v>
      </c>
      <c r="M768" s="11">
        <f t="shared" si="46"/>
        <v>43363.208333333328</v>
      </c>
      <c r="N768" t="b">
        <v>0</v>
      </c>
      <c r="O768" t="b">
        <v>0</v>
      </c>
      <c r="P768" t="s">
        <v>474</v>
      </c>
      <c r="Q768" s="5">
        <f t="shared" si="44"/>
        <v>31.171232876712331</v>
      </c>
      <c r="R768" s="4">
        <f t="shared" si="47"/>
        <v>55.052419354838712</v>
      </c>
      <c r="S768" s="7" t="s">
        <v>2039</v>
      </c>
      <c r="T768" t="s">
        <v>2061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11">
        <f t="shared" si="45"/>
        <v>42283.208333333328</v>
      </c>
      <c r="M769" s="11">
        <f t="shared" si="46"/>
        <v>42328.25</v>
      </c>
      <c r="N769" t="b">
        <v>0</v>
      </c>
      <c r="O769" t="b">
        <v>0</v>
      </c>
      <c r="P769" t="s">
        <v>206</v>
      </c>
      <c r="Q769" s="5">
        <f t="shared" si="44"/>
        <v>56.967078189300416</v>
      </c>
      <c r="R769" s="4">
        <f t="shared" si="47"/>
        <v>107.93762183235867</v>
      </c>
      <c r="S769" s="7" t="s">
        <v>2045</v>
      </c>
      <c r="T769" t="s">
        <v>2057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11">
        <f t="shared" si="45"/>
        <v>41619.25</v>
      </c>
      <c r="M770" s="11">
        <f t="shared" si="46"/>
        <v>41634.25</v>
      </c>
      <c r="N770" t="b">
        <v>0</v>
      </c>
      <c r="O770" t="b">
        <v>0</v>
      </c>
      <c r="P770" t="s">
        <v>33</v>
      </c>
      <c r="Q770" s="5">
        <f t="shared" ref="Q770:Q833" si="48">E770/D770*100</f>
        <v>231</v>
      </c>
      <c r="R770" s="4">
        <f t="shared" si="47"/>
        <v>73.92</v>
      </c>
      <c r="S770" s="7" t="s">
        <v>2037</v>
      </c>
      <c r="T770" t="s">
        <v>2038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11">
        <f t="shared" ref="L771:L834" si="49">(((J771/60)/60)/24)+DATE(1970,1,1)</f>
        <v>41501.208333333336</v>
      </c>
      <c r="M771" s="11">
        <f t="shared" ref="M771:M834" si="50">(((K771/60)/60)/24)+DATE(1970,1,1)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si="48"/>
        <v>86.867834394904463</v>
      </c>
      <c r="R771" s="4">
        <f t="shared" ref="R771:R834" si="51">(E771/G771)</f>
        <v>31.995894428152493</v>
      </c>
      <c r="S771" s="7" t="s">
        <v>2048</v>
      </c>
      <c r="T771" t="s">
        <v>2049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11">
        <f t="shared" si="49"/>
        <v>41743.208333333336</v>
      </c>
      <c r="M772" s="11">
        <f t="shared" si="50"/>
        <v>41750.208333333336</v>
      </c>
      <c r="N772" t="b">
        <v>0</v>
      </c>
      <c r="O772" t="b">
        <v>1</v>
      </c>
      <c r="P772" t="s">
        <v>33</v>
      </c>
      <c r="Q772" s="5">
        <f t="shared" si="48"/>
        <v>270.74418604651163</v>
      </c>
      <c r="R772" s="4">
        <f t="shared" si="51"/>
        <v>53.898148148148145</v>
      </c>
      <c r="S772" s="7" t="s">
        <v>2037</v>
      </c>
      <c r="T772" t="s">
        <v>2038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11">
        <f t="shared" si="49"/>
        <v>43491.25</v>
      </c>
      <c r="M773" s="11">
        <f t="shared" si="50"/>
        <v>43518.25</v>
      </c>
      <c r="N773" t="b">
        <v>0</v>
      </c>
      <c r="O773" t="b">
        <v>0</v>
      </c>
      <c r="P773" t="s">
        <v>33</v>
      </c>
      <c r="Q773" s="5">
        <f t="shared" si="48"/>
        <v>49.446428571428569</v>
      </c>
      <c r="R773" s="4">
        <f t="shared" si="51"/>
        <v>106.5</v>
      </c>
      <c r="S773" s="7" t="s">
        <v>2037</v>
      </c>
      <c r="T773" t="s">
        <v>2038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11">
        <f t="shared" si="49"/>
        <v>43505.25</v>
      </c>
      <c r="M774" s="11">
        <f t="shared" si="50"/>
        <v>43509.25</v>
      </c>
      <c r="N774" t="b">
        <v>0</v>
      </c>
      <c r="O774" t="b">
        <v>0</v>
      </c>
      <c r="P774" t="s">
        <v>60</v>
      </c>
      <c r="Q774" s="5">
        <f t="shared" si="48"/>
        <v>113.3596256684492</v>
      </c>
      <c r="R774" s="4">
        <f t="shared" si="51"/>
        <v>32.999805409612762</v>
      </c>
      <c r="S774" s="7" t="s">
        <v>2033</v>
      </c>
      <c r="T774" t="s">
        <v>2043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11">
        <f t="shared" si="49"/>
        <v>42838.208333333328</v>
      </c>
      <c r="M775" s="11">
        <f t="shared" si="50"/>
        <v>42848.208333333328</v>
      </c>
      <c r="N775" t="b">
        <v>0</v>
      </c>
      <c r="O775" t="b">
        <v>0</v>
      </c>
      <c r="P775" t="s">
        <v>33</v>
      </c>
      <c r="Q775" s="5">
        <f t="shared" si="48"/>
        <v>190.55555555555554</v>
      </c>
      <c r="R775" s="4">
        <f t="shared" si="51"/>
        <v>43.00254993625159</v>
      </c>
      <c r="S775" s="7" t="s">
        <v>2037</v>
      </c>
      <c r="T775" t="s">
        <v>2038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11">
        <f t="shared" si="49"/>
        <v>42513.208333333328</v>
      </c>
      <c r="M776" s="11">
        <f t="shared" si="50"/>
        <v>42554.208333333328</v>
      </c>
      <c r="N776" t="b">
        <v>0</v>
      </c>
      <c r="O776" t="b">
        <v>0</v>
      </c>
      <c r="P776" t="s">
        <v>28</v>
      </c>
      <c r="Q776" s="5">
        <f t="shared" si="48"/>
        <v>135.5</v>
      </c>
      <c r="R776" s="4">
        <f t="shared" si="51"/>
        <v>86.858974358974365</v>
      </c>
      <c r="S776" s="7" t="s">
        <v>2035</v>
      </c>
      <c r="T776" t="s">
        <v>2036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11">
        <f t="shared" si="49"/>
        <v>41949.25</v>
      </c>
      <c r="M777" s="11">
        <f t="shared" si="50"/>
        <v>41959.25</v>
      </c>
      <c r="N777" t="b">
        <v>0</v>
      </c>
      <c r="O777" t="b">
        <v>0</v>
      </c>
      <c r="P777" t="s">
        <v>23</v>
      </c>
      <c r="Q777" s="5">
        <f t="shared" si="48"/>
        <v>10.297872340425531</v>
      </c>
      <c r="R777" s="4">
        <f t="shared" si="51"/>
        <v>96.8</v>
      </c>
      <c r="S777" s="7" t="s">
        <v>2033</v>
      </c>
      <c r="T777" t="s">
        <v>2034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11">
        <f t="shared" si="49"/>
        <v>43650.208333333328</v>
      </c>
      <c r="M778" s="11">
        <f t="shared" si="50"/>
        <v>43668.208333333328</v>
      </c>
      <c r="N778" t="b">
        <v>0</v>
      </c>
      <c r="O778" t="b">
        <v>0</v>
      </c>
      <c r="P778" t="s">
        <v>33</v>
      </c>
      <c r="Q778" s="5">
        <f t="shared" si="48"/>
        <v>65.544223826714799</v>
      </c>
      <c r="R778" s="4">
        <f t="shared" si="51"/>
        <v>32.995456610631528</v>
      </c>
      <c r="S778" s="7" t="s">
        <v>2037</v>
      </c>
      <c r="T778" t="s">
        <v>2038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11">
        <f t="shared" si="49"/>
        <v>40809.208333333336</v>
      </c>
      <c r="M779" s="11">
        <f t="shared" si="50"/>
        <v>40838.208333333336</v>
      </c>
      <c r="N779" t="b">
        <v>0</v>
      </c>
      <c r="O779" t="b">
        <v>0</v>
      </c>
      <c r="P779" t="s">
        <v>33</v>
      </c>
      <c r="Q779" s="5">
        <f t="shared" si="48"/>
        <v>49.026652452025587</v>
      </c>
      <c r="R779" s="4">
        <f t="shared" si="51"/>
        <v>68.028106508875737</v>
      </c>
      <c r="S779" s="7" t="s">
        <v>2037</v>
      </c>
      <c r="T779" t="s">
        <v>2038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11">
        <f t="shared" si="49"/>
        <v>40768.208333333336</v>
      </c>
      <c r="M780" s="11">
        <f t="shared" si="50"/>
        <v>40773.208333333336</v>
      </c>
      <c r="N780" t="b">
        <v>0</v>
      </c>
      <c r="O780" t="b">
        <v>0</v>
      </c>
      <c r="P780" t="s">
        <v>71</v>
      </c>
      <c r="Q780" s="5">
        <f t="shared" si="48"/>
        <v>787.92307692307691</v>
      </c>
      <c r="R780" s="4">
        <f t="shared" si="51"/>
        <v>58.867816091954026</v>
      </c>
      <c r="S780" s="7" t="s">
        <v>2039</v>
      </c>
      <c r="T780" t="s">
        <v>2047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11">
        <f t="shared" si="49"/>
        <v>42230.208333333328</v>
      </c>
      <c r="M781" s="11">
        <f t="shared" si="50"/>
        <v>42239.208333333328</v>
      </c>
      <c r="N781" t="b">
        <v>0</v>
      </c>
      <c r="O781" t="b">
        <v>1</v>
      </c>
      <c r="P781" t="s">
        <v>33</v>
      </c>
      <c r="Q781" s="5">
        <f t="shared" si="48"/>
        <v>80.306347746090154</v>
      </c>
      <c r="R781" s="4">
        <f t="shared" si="51"/>
        <v>105.04572803850782</v>
      </c>
      <c r="S781" s="7" t="s">
        <v>2037</v>
      </c>
      <c r="T781" t="s">
        <v>2038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11">
        <f t="shared" si="49"/>
        <v>42573.208333333328</v>
      </c>
      <c r="M782" s="11">
        <f t="shared" si="50"/>
        <v>42592.208333333328</v>
      </c>
      <c r="N782" t="b">
        <v>0</v>
      </c>
      <c r="O782" t="b">
        <v>1</v>
      </c>
      <c r="P782" t="s">
        <v>53</v>
      </c>
      <c r="Q782" s="5">
        <f t="shared" si="48"/>
        <v>106.29411764705883</v>
      </c>
      <c r="R782" s="4">
        <f t="shared" si="51"/>
        <v>33.054878048780488</v>
      </c>
      <c r="S782" s="7" t="s">
        <v>2039</v>
      </c>
      <c r="T782" t="s">
        <v>2042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11">
        <f t="shared" si="49"/>
        <v>40482.208333333336</v>
      </c>
      <c r="M783" s="11">
        <f t="shared" si="50"/>
        <v>40533.25</v>
      </c>
      <c r="N783" t="b">
        <v>0</v>
      </c>
      <c r="O783" t="b">
        <v>0</v>
      </c>
      <c r="P783" t="s">
        <v>33</v>
      </c>
      <c r="Q783" s="5">
        <f t="shared" si="48"/>
        <v>50.735632183908038</v>
      </c>
      <c r="R783" s="4">
        <f t="shared" si="51"/>
        <v>78.821428571428569</v>
      </c>
      <c r="S783" s="7" t="s">
        <v>2037</v>
      </c>
      <c r="T783" t="s">
        <v>2038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11">
        <f t="shared" si="49"/>
        <v>40603.25</v>
      </c>
      <c r="M784" s="11">
        <f t="shared" si="50"/>
        <v>40631.208333333336</v>
      </c>
      <c r="N784" t="b">
        <v>0</v>
      </c>
      <c r="O784" t="b">
        <v>1</v>
      </c>
      <c r="P784" t="s">
        <v>71</v>
      </c>
      <c r="Q784" s="5">
        <f t="shared" si="48"/>
        <v>215.31372549019611</v>
      </c>
      <c r="R784" s="4">
        <f t="shared" si="51"/>
        <v>68.204968944099377</v>
      </c>
      <c r="S784" s="7" t="s">
        <v>2039</v>
      </c>
      <c r="T784" t="s">
        <v>2047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11">
        <f t="shared" si="49"/>
        <v>41625.25</v>
      </c>
      <c r="M785" s="11">
        <f t="shared" si="50"/>
        <v>41632.25</v>
      </c>
      <c r="N785" t="b">
        <v>0</v>
      </c>
      <c r="O785" t="b">
        <v>0</v>
      </c>
      <c r="P785" t="s">
        <v>23</v>
      </c>
      <c r="Q785" s="5">
        <f t="shared" si="48"/>
        <v>141.22972972972974</v>
      </c>
      <c r="R785" s="4">
        <f t="shared" si="51"/>
        <v>75.731884057971016</v>
      </c>
      <c r="S785" s="7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11">
        <f t="shared" si="49"/>
        <v>42435.25</v>
      </c>
      <c r="M786" s="11">
        <f t="shared" si="50"/>
        <v>42446.208333333328</v>
      </c>
      <c r="N786" t="b">
        <v>0</v>
      </c>
      <c r="O786" t="b">
        <v>0</v>
      </c>
      <c r="P786" t="s">
        <v>28</v>
      </c>
      <c r="Q786" s="5">
        <f t="shared" si="48"/>
        <v>115.33745781777279</v>
      </c>
      <c r="R786" s="4">
        <f t="shared" si="51"/>
        <v>30.996070133010882</v>
      </c>
      <c r="S786" s="7" t="s">
        <v>2035</v>
      </c>
      <c r="T786" t="s">
        <v>2036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11">
        <f t="shared" si="49"/>
        <v>43582.208333333328</v>
      </c>
      <c r="M787" s="11">
        <f t="shared" si="50"/>
        <v>43616.208333333328</v>
      </c>
      <c r="N787" t="b">
        <v>0</v>
      </c>
      <c r="O787" t="b">
        <v>1</v>
      </c>
      <c r="P787" t="s">
        <v>71</v>
      </c>
      <c r="Q787" s="5">
        <f t="shared" si="48"/>
        <v>193.11940298507463</v>
      </c>
      <c r="R787" s="4">
        <f t="shared" si="51"/>
        <v>101.88188976377953</v>
      </c>
      <c r="S787" s="7" t="s">
        <v>2039</v>
      </c>
      <c r="T787" t="s">
        <v>2047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11">
        <f t="shared" si="49"/>
        <v>43186.208333333328</v>
      </c>
      <c r="M788" s="11">
        <f t="shared" si="50"/>
        <v>43193.208333333328</v>
      </c>
      <c r="N788" t="b">
        <v>0</v>
      </c>
      <c r="O788" t="b">
        <v>1</v>
      </c>
      <c r="P788" t="s">
        <v>159</v>
      </c>
      <c r="Q788" s="5">
        <f t="shared" si="48"/>
        <v>729.73333333333335</v>
      </c>
      <c r="R788" s="4">
        <f t="shared" si="51"/>
        <v>52.879227053140099</v>
      </c>
      <c r="S788" s="7" t="s">
        <v>2033</v>
      </c>
      <c r="T788" t="s">
        <v>2056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1">
        <f t="shared" si="49"/>
        <v>40684.208333333336</v>
      </c>
      <c r="M789" s="11">
        <f t="shared" si="50"/>
        <v>40693.208333333336</v>
      </c>
      <c r="N789" t="b">
        <v>0</v>
      </c>
      <c r="O789" t="b">
        <v>0</v>
      </c>
      <c r="P789" t="s">
        <v>23</v>
      </c>
      <c r="Q789" s="5">
        <f t="shared" si="48"/>
        <v>99.66339869281046</v>
      </c>
      <c r="R789" s="4">
        <f t="shared" si="51"/>
        <v>71.005820721769496</v>
      </c>
      <c r="S789" s="7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11">
        <f t="shared" si="49"/>
        <v>41202.208333333336</v>
      </c>
      <c r="M790" s="11">
        <f t="shared" si="50"/>
        <v>41223.25</v>
      </c>
      <c r="N790" t="b">
        <v>0</v>
      </c>
      <c r="O790" t="b">
        <v>0</v>
      </c>
      <c r="P790" t="s">
        <v>71</v>
      </c>
      <c r="Q790" s="5">
        <f t="shared" si="48"/>
        <v>88.166666666666671</v>
      </c>
      <c r="R790" s="4">
        <f t="shared" si="51"/>
        <v>102.38709677419355</v>
      </c>
      <c r="S790" s="7" t="s">
        <v>2039</v>
      </c>
      <c r="T790" t="s">
        <v>2047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11">
        <f t="shared" si="49"/>
        <v>41786.208333333336</v>
      </c>
      <c r="M791" s="11">
        <f t="shared" si="50"/>
        <v>41823.208333333336</v>
      </c>
      <c r="N791" t="b">
        <v>0</v>
      </c>
      <c r="O791" t="b">
        <v>0</v>
      </c>
      <c r="P791" t="s">
        <v>33</v>
      </c>
      <c r="Q791" s="5">
        <f t="shared" si="48"/>
        <v>37.233333333333334</v>
      </c>
      <c r="R791" s="4">
        <f t="shared" si="51"/>
        <v>74.466666666666669</v>
      </c>
      <c r="S791" s="7" t="s">
        <v>2037</v>
      </c>
      <c r="T791" t="s">
        <v>2038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11">
        <f t="shared" si="49"/>
        <v>40223.25</v>
      </c>
      <c r="M792" s="11">
        <f t="shared" si="50"/>
        <v>40229.25</v>
      </c>
      <c r="N792" t="b">
        <v>0</v>
      </c>
      <c r="O792" t="b">
        <v>0</v>
      </c>
      <c r="P792" t="s">
        <v>33</v>
      </c>
      <c r="Q792" s="5">
        <f t="shared" si="48"/>
        <v>30.540075309306079</v>
      </c>
      <c r="R792" s="4">
        <f t="shared" si="51"/>
        <v>51.009883198562441</v>
      </c>
      <c r="S792" s="7" t="s">
        <v>2037</v>
      </c>
      <c r="T792" t="s">
        <v>2038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11">
        <f t="shared" si="49"/>
        <v>42715.25</v>
      </c>
      <c r="M793" s="11">
        <f t="shared" si="50"/>
        <v>42731.25</v>
      </c>
      <c r="N793" t="b">
        <v>0</v>
      </c>
      <c r="O793" t="b">
        <v>0</v>
      </c>
      <c r="P793" t="s">
        <v>17</v>
      </c>
      <c r="Q793" s="5">
        <f t="shared" si="48"/>
        <v>25.714285714285712</v>
      </c>
      <c r="R793" s="4">
        <f t="shared" si="51"/>
        <v>90</v>
      </c>
      <c r="S793" s="7" t="s">
        <v>2031</v>
      </c>
      <c r="T793" t="s">
        <v>2032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11">
        <f t="shared" si="49"/>
        <v>41451.208333333336</v>
      </c>
      <c r="M794" s="11">
        <f t="shared" si="50"/>
        <v>41479.208333333336</v>
      </c>
      <c r="N794" t="b">
        <v>0</v>
      </c>
      <c r="O794" t="b">
        <v>1</v>
      </c>
      <c r="P794" t="s">
        <v>33</v>
      </c>
      <c r="Q794" s="5">
        <f t="shared" si="48"/>
        <v>34</v>
      </c>
      <c r="R794" s="4">
        <f t="shared" si="51"/>
        <v>97.142857142857139</v>
      </c>
      <c r="S794" s="7" t="s">
        <v>2037</v>
      </c>
      <c r="T794" t="s">
        <v>2038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11">
        <f t="shared" si="49"/>
        <v>41450.208333333336</v>
      </c>
      <c r="M795" s="11">
        <f t="shared" si="50"/>
        <v>41454.208333333336</v>
      </c>
      <c r="N795" t="b">
        <v>0</v>
      </c>
      <c r="O795" t="b">
        <v>0</v>
      </c>
      <c r="P795" t="s">
        <v>68</v>
      </c>
      <c r="Q795" s="5">
        <f t="shared" si="48"/>
        <v>1185.909090909091</v>
      </c>
      <c r="R795" s="4">
        <f t="shared" si="51"/>
        <v>72.071823204419886</v>
      </c>
      <c r="S795" s="7" t="s">
        <v>2045</v>
      </c>
      <c r="T795" t="s">
        <v>2046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11">
        <f t="shared" si="49"/>
        <v>43091.25</v>
      </c>
      <c r="M796" s="11">
        <f t="shared" si="50"/>
        <v>43103.25</v>
      </c>
      <c r="N796" t="b">
        <v>0</v>
      </c>
      <c r="O796" t="b">
        <v>0</v>
      </c>
      <c r="P796" t="s">
        <v>23</v>
      </c>
      <c r="Q796" s="5">
        <f t="shared" si="48"/>
        <v>125.39393939393939</v>
      </c>
      <c r="R796" s="4">
        <f t="shared" si="51"/>
        <v>75.236363636363635</v>
      </c>
      <c r="S796" s="7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11">
        <f t="shared" si="49"/>
        <v>42675.208333333328</v>
      </c>
      <c r="M797" s="11">
        <f t="shared" si="50"/>
        <v>42678.208333333328</v>
      </c>
      <c r="N797" t="b">
        <v>0</v>
      </c>
      <c r="O797" t="b">
        <v>0</v>
      </c>
      <c r="P797" t="s">
        <v>53</v>
      </c>
      <c r="Q797" s="5">
        <f t="shared" si="48"/>
        <v>14.394366197183098</v>
      </c>
      <c r="R797" s="4">
        <f t="shared" si="51"/>
        <v>32.967741935483872</v>
      </c>
      <c r="S797" s="7" t="s">
        <v>2039</v>
      </c>
      <c r="T797" t="s">
        <v>2042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11">
        <f t="shared" si="49"/>
        <v>41859.208333333336</v>
      </c>
      <c r="M798" s="11">
        <f t="shared" si="50"/>
        <v>41866.208333333336</v>
      </c>
      <c r="N798" t="b">
        <v>0</v>
      </c>
      <c r="O798" t="b">
        <v>1</v>
      </c>
      <c r="P798" t="s">
        <v>292</v>
      </c>
      <c r="Q798" s="5">
        <f t="shared" si="48"/>
        <v>54.807692307692314</v>
      </c>
      <c r="R798" s="4">
        <f t="shared" si="51"/>
        <v>54.807692307692307</v>
      </c>
      <c r="S798" s="7" t="s">
        <v>2048</v>
      </c>
      <c r="T798" t="s">
        <v>2059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11">
        <f t="shared" si="49"/>
        <v>43464.25</v>
      </c>
      <c r="M799" s="11">
        <f t="shared" si="50"/>
        <v>43487.25</v>
      </c>
      <c r="N799" t="b">
        <v>0</v>
      </c>
      <c r="O799" t="b">
        <v>0</v>
      </c>
      <c r="P799" t="s">
        <v>28</v>
      </c>
      <c r="Q799" s="5">
        <f t="shared" si="48"/>
        <v>109.63157894736841</v>
      </c>
      <c r="R799" s="4">
        <f t="shared" si="51"/>
        <v>45.037837837837834</v>
      </c>
      <c r="S799" s="7" t="s">
        <v>2035</v>
      </c>
      <c r="T799" t="s">
        <v>2036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11">
        <f t="shared" si="49"/>
        <v>41060.208333333336</v>
      </c>
      <c r="M800" s="11">
        <f t="shared" si="50"/>
        <v>41088.208333333336</v>
      </c>
      <c r="N800" t="b">
        <v>0</v>
      </c>
      <c r="O800" t="b">
        <v>1</v>
      </c>
      <c r="P800" t="s">
        <v>33</v>
      </c>
      <c r="Q800" s="5">
        <f t="shared" si="48"/>
        <v>188.47058823529412</v>
      </c>
      <c r="R800" s="4">
        <f t="shared" si="51"/>
        <v>52.958677685950413</v>
      </c>
      <c r="S800" s="7" t="s">
        <v>2037</v>
      </c>
      <c r="T800" t="s">
        <v>2038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11">
        <f t="shared" si="49"/>
        <v>42399.25</v>
      </c>
      <c r="M801" s="11">
        <f t="shared" si="50"/>
        <v>42403.25</v>
      </c>
      <c r="N801" t="b">
        <v>0</v>
      </c>
      <c r="O801" t="b">
        <v>0</v>
      </c>
      <c r="P801" t="s">
        <v>33</v>
      </c>
      <c r="Q801" s="5">
        <f t="shared" si="48"/>
        <v>87.008284023668637</v>
      </c>
      <c r="R801" s="4">
        <f t="shared" si="51"/>
        <v>60.017959183673469</v>
      </c>
      <c r="S801" s="7" t="s">
        <v>2037</v>
      </c>
      <c r="T801" t="s">
        <v>2038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11">
        <f t="shared" si="49"/>
        <v>42167.208333333328</v>
      </c>
      <c r="M802" s="11">
        <f t="shared" si="50"/>
        <v>42171.208333333328</v>
      </c>
      <c r="N802" t="b">
        <v>0</v>
      </c>
      <c r="O802" t="b">
        <v>0</v>
      </c>
      <c r="P802" t="s">
        <v>23</v>
      </c>
      <c r="Q802" s="5">
        <f t="shared" si="48"/>
        <v>1</v>
      </c>
      <c r="R802" s="4">
        <f t="shared" si="51"/>
        <v>1</v>
      </c>
      <c r="S802" s="7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11">
        <f t="shared" si="49"/>
        <v>43830.25</v>
      </c>
      <c r="M803" s="11">
        <f t="shared" si="50"/>
        <v>43852.25</v>
      </c>
      <c r="N803" t="b">
        <v>0</v>
      </c>
      <c r="O803" t="b">
        <v>1</v>
      </c>
      <c r="P803" t="s">
        <v>122</v>
      </c>
      <c r="Q803" s="5">
        <f t="shared" si="48"/>
        <v>202.9130434782609</v>
      </c>
      <c r="R803" s="4">
        <f t="shared" si="51"/>
        <v>44.028301886792455</v>
      </c>
      <c r="S803" s="7" t="s">
        <v>2052</v>
      </c>
      <c r="T803" t="s">
        <v>2053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11">
        <f t="shared" si="49"/>
        <v>43650.208333333328</v>
      </c>
      <c r="M804" s="11">
        <f t="shared" si="50"/>
        <v>43652.208333333328</v>
      </c>
      <c r="N804" t="b">
        <v>0</v>
      </c>
      <c r="O804" t="b">
        <v>0</v>
      </c>
      <c r="P804" t="s">
        <v>122</v>
      </c>
      <c r="Q804" s="5">
        <f t="shared" si="48"/>
        <v>197.03225806451613</v>
      </c>
      <c r="R804" s="4">
        <f t="shared" si="51"/>
        <v>86.028169014084511</v>
      </c>
      <c r="S804" s="7" t="s">
        <v>2052</v>
      </c>
      <c r="T804" t="s">
        <v>2053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11">
        <f t="shared" si="49"/>
        <v>43492.25</v>
      </c>
      <c r="M805" s="11">
        <f t="shared" si="50"/>
        <v>43526.25</v>
      </c>
      <c r="N805" t="b">
        <v>0</v>
      </c>
      <c r="O805" t="b">
        <v>0</v>
      </c>
      <c r="P805" t="s">
        <v>33</v>
      </c>
      <c r="Q805" s="5">
        <f t="shared" si="48"/>
        <v>107</v>
      </c>
      <c r="R805" s="4">
        <f t="shared" si="51"/>
        <v>28.012875536480685</v>
      </c>
      <c r="S805" s="7" t="s">
        <v>2037</v>
      </c>
      <c r="T805" t="s">
        <v>2038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11">
        <f t="shared" si="49"/>
        <v>43102.25</v>
      </c>
      <c r="M806" s="11">
        <f t="shared" si="50"/>
        <v>43122.25</v>
      </c>
      <c r="N806" t="b">
        <v>0</v>
      </c>
      <c r="O806" t="b">
        <v>0</v>
      </c>
      <c r="P806" t="s">
        <v>23</v>
      </c>
      <c r="Q806" s="5">
        <f t="shared" si="48"/>
        <v>268.73076923076923</v>
      </c>
      <c r="R806" s="4">
        <f t="shared" si="51"/>
        <v>32.050458715596328</v>
      </c>
      <c r="S806" s="7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11">
        <f t="shared" si="49"/>
        <v>41958.25</v>
      </c>
      <c r="M807" s="11">
        <f t="shared" si="50"/>
        <v>42009.25</v>
      </c>
      <c r="N807" t="b">
        <v>0</v>
      </c>
      <c r="O807" t="b">
        <v>0</v>
      </c>
      <c r="P807" t="s">
        <v>42</v>
      </c>
      <c r="Q807" s="5">
        <f t="shared" si="48"/>
        <v>50.845360824742272</v>
      </c>
      <c r="R807" s="4">
        <f t="shared" si="51"/>
        <v>73.611940298507463</v>
      </c>
      <c r="S807" s="7" t="s">
        <v>2039</v>
      </c>
      <c r="T807" t="s">
        <v>2040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11">
        <f t="shared" si="49"/>
        <v>40973.25</v>
      </c>
      <c r="M808" s="11">
        <f t="shared" si="50"/>
        <v>40997.208333333336</v>
      </c>
      <c r="N808" t="b">
        <v>0</v>
      </c>
      <c r="O808" t="b">
        <v>1</v>
      </c>
      <c r="P808" t="s">
        <v>53</v>
      </c>
      <c r="Q808" s="5">
        <f t="shared" si="48"/>
        <v>1180.2857142857142</v>
      </c>
      <c r="R808" s="4">
        <f t="shared" si="51"/>
        <v>108.71052631578948</v>
      </c>
      <c r="S808" s="7" t="s">
        <v>2039</v>
      </c>
      <c r="T808" t="s">
        <v>2042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11">
        <f t="shared" si="49"/>
        <v>43753.208333333328</v>
      </c>
      <c r="M809" s="11">
        <f t="shared" si="50"/>
        <v>43797.25</v>
      </c>
      <c r="N809" t="b">
        <v>0</v>
      </c>
      <c r="O809" t="b">
        <v>1</v>
      </c>
      <c r="P809" t="s">
        <v>33</v>
      </c>
      <c r="Q809" s="5">
        <f t="shared" si="48"/>
        <v>264</v>
      </c>
      <c r="R809" s="4">
        <f t="shared" si="51"/>
        <v>42.97674418604651</v>
      </c>
      <c r="S809" s="7" t="s">
        <v>2037</v>
      </c>
      <c r="T809" t="s">
        <v>2038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11">
        <f t="shared" si="49"/>
        <v>42507.208333333328</v>
      </c>
      <c r="M810" s="11">
        <f t="shared" si="50"/>
        <v>42524.208333333328</v>
      </c>
      <c r="N810" t="b">
        <v>0</v>
      </c>
      <c r="O810" t="b">
        <v>0</v>
      </c>
      <c r="P810" t="s">
        <v>17</v>
      </c>
      <c r="Q810" s="5">
        <f t="shared" si="48"/>
        <v>30.44230769230769</v>
      </c>
      <c r="R810" s="4">
        <f t="shared" si="51"/>
        <v>83.315789473684205</v>
      </c>
      <c r="S810" s="7" t="s">
        <v>2031</v>
      </c>
      <c r="T810" t="s">
        <v>2032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11">
        <f t="shared" si="49"/>
        <v>41135.208333333336</v>
      </c>
      <c r="M811" s="11">
        <f t="shared" si="50"/>
        <v>41136.208333333336</v>
      </c>
      <c r="N811" t="b">
        <v>0</v>
      </c>
      <c r="O811" t="b">
        <v>0</v>
      </c>
      <c r="P811" t="s">
        <v>42</v>
      </c>
      <c r="Q811" s="5">
        <f t="shared" si="48"/>
        <v>62.880681818181813</v>
      </c>
      <c r="R811" s="4">
        <f t="shared" si="51"/>
        <v>42</v>
      </c>
      <c r="S811" s="7" t="s">
        <v>2039</v>
      </c>
      <c r="T811" t="s">
        <v>2040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11">
        <f t="shared" si="49"/>
        <v>43067.25</v>
      </c>
      <c r="M812" s="11">
        <f t="shared" si="50"/>
        <v>43077.25</v>
      </c>
      <c r="N812" t="b">
        <v>0</v>
      </c>
      <c r="O812" t="b">
        <v>1</v>
      </c>
      <c r="P812" t="s">
        <v>33</v>
      </c>
      <c r="Q812" s="5">
        <f t="shared" si="48"/>
        <v>193.125</v>
      </c>
      <c r="R812" s="4">
        <f t="shared" si="51"/>
        <v>55.927601809954751</v>
      </c>
      <c r="S812" s="7" t="s">
        <v>2037</v>
      </c>
      <c r="T812" t="s">
        <v>2038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11">
        <f t="shared" si="49"/>
        <v>42378.25</v>
      </c>
      <c r="M813" s="11">
        <f t="shared" si="50"/>
        <v>42380.25</v>
      </c>
      <c r="N813" t="b">
        <v>0</v>
      </c>
      <c r="O813" t="b">
        <v>1</v>
      </c>
      <c r="P813" t="s">
        <v>89</v>
      </c>
      <c r="Q813" s="5">
        <f t="shared" si="48"/>
        <v>77.102702702702715</v>
      </c>
      <c r="R813" s="4">
        <f t="shared" si="51"/>
        <v>105.03681885125184</v>
      </c>
      <c r="S813" s="7" t="s">
        <v>2048</v>
      </c>
      <c r="T813" t="s">
        <v>2049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1">
        <f t="shared" si="49"/>
        <v>43206.208333333328</v>
      </c>
      <c r="M814" s="11">
        <f t="shared" si="50"/>
        <v>43211.208333333328</v>
      </c>
      <c r="N814" t="b">
        <v>0</v>
      </c>
      <c r="O814" t="b">
        <v>0</v>
      </c>
      <c r="P814" t="s">
        <v>68</v>
      </c>
      <c r="Q814" s="5">
        <f t="shared" si="48"/>
        <v>225.52763819095478</v>
      </c>
      <c r="R814" s="4">
        <f t="shared" si="51"/>
        <v>48</v>
      </c>
      <c r="S814" s="7" t="s">
        <v>2045</v>
      </c>
      <c r="T814" t="s">
        <v>2046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11">
        <f t="shared" si="49"/>
        <v>41148.208333333336</v>
      </c>
      <c r="M815" s="11">
        <f t="shared" si="50"/>
        <v>41158.208333333336</v>
      </c>
      <c r="N815" t="b">
        <v>0</v>
      </c>
      <c r="O815" t="b">
        <v>0</v>
      </c>
      <c r="P815" t="s">
        <v>89</v>
      </c>
      <c r="Q815" s="5">
        <f t="shared" si="48"/>
        <v>239.40625</v>
      </c>
      <c r="R815" s="4">
        <f t="shared" si="51"/>
        <v>112.66176470588235</v>
      </c>
      <c r="S815" s="7" t="s">
        <v>2048</v>
      </c>
      <c r="T815" t="s">
        <v>2049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11">
        <f t="shared" si="49"/>
        <v>42517.208333333328</v>
      </c>
      <c r="M816" s="11">
        <f t="shared" si="50"/>
        <v>42519.208333333328</v>
      </c>
      <c r="N816" t="b">
        <v>0</v>
      </c>
      <c r="O816" t="b">
        <v>1</v>
      </c>
      <c r="P816" t="s">
        <v>23</v>
      </c>
      <c r="Q816" s="5">
        <f t="shared" si="48"/>
        <v>92.1875</v>
      </c>
      <c r="R816" s="4">
        <f t="shared" si="51"/>
        <v>81.944444444444443</v>
      </c>
      <c r="S816" s="7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1">
        <f t="shared" si="49"/>
        <v>43068.25</v>
      </c>
      <c r="M817" s="11">
        <f t="shared" si="50"/>
        <v>43094.25</v>
      </c>
      <c r="N817" t="b">
        <v>0</v>
      </c>
      <c r="O817" t="b">
        <v>0</v>
      </c>
      <c r="P817" t="s">
        <v>23</v>
      </c>
      <c r="Q817" s="5">
        <f t="shared" si="48"/>
        <v>130.23333333333335</v>
      </c>
      <c r="R817" s="4">
        <f t="shared" si="51"/>
        <v>64.049180327868854</v>
      </c>
      <c r="S817" s="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11">
        <f t="shared" si="49"/>
        <v>41680.25</v>
      </c>
      <c r="M818" s="11">
        <f t="shared" si="50"/>
        <v>41682.25</v>
      </c>
      <c r="N818" t="b">
        <v>1</v>
      </c>
      <c r="O818" t="b">
        <v>1</v>
      </c>
      <c r="P818" t="s">
        <v>33</v>
      </c>
      <c r="Q818" s="5">
        <f t="shared" si="48"/>
        <v>615.21739130434787</v>
      </c>
      <c r="R818" s="4">
        <f t="shared" si="51"/>
        <v>106.39097744360902</v>
      </c>
      <c r="S818" s="7" t="s">
        <v>2037</v>
      </c>
      <c r="T818" t="s">
        <v>2038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11">
        <f t="shared" si="49"/>
        <v>43589.208333333328</v>
      </c>
      <c r="M819" s="11">
        <f t="shared" si="50"/>
        <v>43617.208333333328</v>
      </c>
      <c r="N819" t="b">
        <v>0</v>
      </c>
      <c r="O819" t="b">
        <v>1</v>
      </c>
      <c r="P819" t="s">
        <v>68</v>
      </c>
      <c r="Q819" s="5">
        <f t="shared" si="48"/>
        <v>368.79532163742692</v>
      </c>
      <c r="R819" s="4">
        <f t="shared" si="51"/>
        <v>76.011249497790274</v>
      </c>
      <c r="S819" s="7" t="s">
        <v>2045</v>
      </c>
      <c r="T819" t="s">
        <v>2046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11">
        <f t="shared" si="49"/>
        <v>43486.25</v>
      </c>
      <c r="M820" s="11">
        <f t="shared" si="50"/>
        <v>43499.25</v>
      </c>
      <c r="N820" t="b">
        <v>0</v>
      </c>
      <c r="O820" t="b">
        <v>1</v>
      </c>
      <c r="P820" t="s">
        <v>33</v>
      </c>
      <c r="Q820" s="5">
        <f t="shared" si="48"/>
        <v>1094.8571428571429</v>
      </c>
      <c r="R820" s="4">
        <f t="shared" si="51"/>
        <v>111.07246376811594</v>
      </c>
      <c r="S820" s="7" t="s">
        <v>2037</v>
      </c>
      <c r="T820" t="s">
        <v>2038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11">
        <f t="shared" si="49"/>
        <v>41237.25</v>
      </c>
      <c r="M821" s="11">
        <f t="shared" si="50"/>
        <v>41252.25</v>
      </c>
      <c r="N821" t="b">
        <v>1</v>
      </c>
      <c r="O821" t="b">
        <v>0</v>
      </c>
      <c r="P821" t="s">
        <v>89</v>
      </c>
      <c r="Q821" s="5">
        <f t="shared" si="48"/>
        <v>50.662921348314605</v>
      </c>
      <c r="R821" s="4">
        <f t="shared" si="51"/>
        <v>95.936170212765958</v>
      </c>
      <c r="S821" s="7" t="s">
        <v>2048</v>
      </c>
      <c r="T821" t="s">
        <v>2049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11">
        <f t="shared" si="49"/>
        <v>43310.208333333328</v>
      </c>
      <c r="M822" s="11">
        <f t="shared" si="50"/>
        <v>43323.208333333328</v>
      </c>
      <c r="N822" t="b">
        <v>0</v>
      </c>
      <c r="O822" t="b">
        <v>1</v>
      </c>
      <c r="P822" t="s">
        <v>23</v>
      </c>
      <c r="Q822" s="5">
        <f t="shared" si="48"/>
        <v>800.6</v>
      </c>
      <c r="R822" s="4">
        <f t="shared" si="51"/>
        <v>43.043010752688176</v>
      </c>
      <c r="S822" s="7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11">
        <f t="shared" si="49"/>
        <v>42794.25</v>
      </c>
      <c r="M823" s="11">
        <f t="shared" si="50"/>
        <v>42807.208333333328</v>
      </c>
      <c r="N823" t="b">
        <v>0</v>
      </c>
      <c r="O823" t="b">
        <v>0</v>
      </c>
      <c r="P823" t="s">
        <v>42</v>
      </c>
      <c r="Q823" s="5">
        <f t="shared" si="48"/>
        <v>291.28571428571428</v>
      </c>
      <c r="R823" s="4">
        <f t="shared" si="51"/>
        <v>67.966666666666669</v>
      </c>
      <c r="S823" s="7" t="s">
        <v>2039</v>
      </c>
      <c r="T823" t="s">
        <v>2040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11">
        <f t="shared" si="49"/>
        <v>41698.25</v>
      </c>
      <c r="M824" s="11">
        <f t="shared" si="50"/>
        <v>41715.208333333336</v>
      </c>
      <c r="N824" t="b">
        <v>0</v>
      </c>
      <c r="O824" t="b">
        <v>0</v>
      </c>
      <c r="P824" t="s">
        <v>23</v>
      </c>
      <c r="Q824" s="5">
        <f t="shared" si="48"/>
        <v>349.9666666666667</v>
      </c>
      <c r="R824" s="4">
        <f t="shared" si="51"/>
        <v>89.991428571428571</v>
      </c>
      <c r="S824" s="7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11">
        <f t="shared" si="49"/>
        <v>41892.208333333336</v>
      </c>
      <c r="M825" s="11">
        <f t="shared" si="50"/>
        <v>41917.208333333336</v>
      </c>
      <c r="N825" t="b">
        <v>1</v>
      </c>
      <c r="O825" t="b">
        <v>1</v>
      </c>
      <c r="P825" t="s">
        <v>23</v>
      </c>
      <c r="Q825" s="5">
        <f t="shared" si="48"/>
        <v>357.07317073170731</v>
      </c>
      <c r="R825" s="4">
        <f t="shared" si="51"/>
        <v>58.095238095238095</v>
      </c>
      <c r="S825" s="7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11">
        <f t="shared" si="49"/>
        <v>40348.208333333336</v>
      </c>
      <c r="M826" s="11">
        <f t="shared" si="50"/>
        <v>40380.208333333336</v>
      </c>
      <c r="N826" t="b">
        <v>0</v>
      </c>
      <c r="O826" t="b">
        <v>1</v>
      </c>
      <c r="P826" t="s">
        <v>68</v>
      </c>
      <c r="Q826" s="5">
        <f t="shared" si="48"/>
        <v>126.48941176470588</v>
      </c>
      <c r="R826" s="4">
        <f t="shared" si="51"/>
        <v>83.996875000000003</v>
      </c>
      <c r="S826" s="7" t="s">
        <v>2045</v>
      </c>
      <c r="T826" t="s">
        <v>2046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11">
        <f t="shared" si="49"/>
        <v>42941.208333333328</v>
      </c>
      <c r="M827" s="11">
        <f t="shared" si="50"/>
        <v>42953.208333333328</v>
      </c>
      <c r="N827" t="b">
        <v>0</v>
      </c>
      <c r="O827" t="b">
        <v>0</v>
      </c>
      <c r="P827" t="s">
        <v>100</v>
      </c>
      <c r="Q827" s="5">
        <f t="shared" si="48"/>
        <v>387.5</v>
      </c>
      <c r="R827" s="4">
        <f t="shared" si="51"/>
        <v>88.853503184713375</v>
      </c>
      <c r="S827" s="7" t="s">
        <v>2039</v>
      </c>
      <c r="T827" t="s">
        <v>2050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11">
        <f t="shared" si="49"/>
        <v>40525.25</v>
      </c>
      <c r="M828" s="11">
        <f t="shared" si="50"/>
        <v>40553.25</v>
      </c>
      <c r="N828" t="b">
        <v>0</v>
      </c>
      <c r="O828" t="b">
        <v>1</v>
      </c>
      <c r="P828" t="s">
        <v>33</v>
      </c>
      <c r="Q828" s="5">
        <f t="shared" si="48"/>
        <v>457.03571428571428</v>
      </c>
      <c r="R828" s="4">
        <f t="shared" si="51"/>
        <v>65.963917525773198</v>
      </c>
      <c r="S828" s="7" t="s">
        <v>2037</v>
      </c>
      <c r="T828" t="s">
        <v>2038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11">
        <f t="shared" si="49"/>
        <v>40666.208333333336</v>
      </c>
      <c r="M829" s="11">
        <f t="shared" si="50"/>
        <v>40678.208333333336</v>
      </c>
      <c r="N829" t="b">
        <v>0</v>
      </c>
      <c r="O829" t="b">
        <v>1</v>
      </c>
      <c r="P829" t="s">
        <v>53</v>
      </c>
      <c r="Q829" s="5">
        <f t="shared" si="48"/>
        <v>266.69565217391306</v>
      </c>
      <c r="R829" s="4">
        <f t="shared" si="51"/>
        <v>74.804878048780495</v>
      </c>
      <c r="S829" s="7" t="s">
        <v>2039</v>
      </c>
      <c r="T829" t="s">
        <v>2042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11">
        <f t="shared" si="49"/>
        <v>43340.208333333328</v>
      </c>
      <c r="M830" s="11">
        <f t="shared" si="50"/>
        <v>43365.208333333328</v>
      </c>
      <c r="N830" t="b">
        <v>0</v>
      </c>
      <c r="O830" t="b">
        <v>0</v>
      </c>
      <c r="P830" t="s">
        <v>33</v>
      </c>
      <c r="Q830" s="5">
        <f t="shared" si="48"/>
        <v>69</v>
      </c>
      <c r="R830" s="4">
        <f t="shared" si="51"/>
        <v>69.98571428571428</v>
      </c>
      <c r="S830" s="7" t="s">
        <v>2037</v>
      </c>
      <c r="T830" t="s">
        <v>2038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11">
        <f t="shared" si="49"/>
        <v>42164.208333333328</v>
      </c>
      <c r="M831" s="11">
        <f t="shared" si="50"/>
        <v>42179.208333333328</v>
      </c>
      <c r="N831" t="b">
        <v>0</v>
      </c>
      <c r="O831" t="b">
        <v>0</v>
      </c>
      <c r="P831" t="s">
        <v>33</v>
      </c>
      <c r="Q831" s="5">
        <f t="shared" si="48"/>
        <v>51.34375</v>
      </c>
      <c r="R831" s="4">
        <f t="shared" si="51"/>
        <v>32.006493506493506</v>
      </c>
      <c r="S831" s="7" t="s">
        <v>2037</v>
      </c>
      <c r="T831" t="s">
        <v>2038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11">
        <f t="shared" si="49"/>
        <v>43103.25</v>
      </c>
      <c r="M832" s="11">
        <f t="shared" si="50"/>
        <v>43162.25</v>
      </c>
      <c r="N832" t="b">
        <v>0</v>
      </c>
      <c r="O832" t="b">
        <v>0</v>
      </c>
      <c r="P832" t="s">
        <v>33</v>
      </c>
      <c r="Q832" s="5">
        <f t="shared" si="48"/>
        <v>1.1710526315789473</v>
      </c>
      <c r="R832" s="4">
        <f t="shared" si="51"/>
        <v>64.727272727272734</v>
      </c>
      <c r="S832" s="7" t="s">
        <v>2037</v>
      </c>
      <c r="T832" t="s">
        <v>2038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11">
        <f t="shared" si="49"/>
        <v>40994.208333333336</v>
      </c>
      <c r="M833" s="11">
        <f t="shared" si="50"/>
        <v>41028.208333333336</v>
      </c>
      <c r="N833" t="b">
        <v>0</v>
      </c>
      <c r="O833" t="b">
        <v>0</v>
      </c>
      <c r="P833" t="s">
        <v>122</v>
      </c>
      <c r="Q833" s="5">
        <f t="shared" si="48"/>
        <v>108.97734294541709</v>
      </c>
      <c r="R833" s="4">
        <f t="shared" si="51"/>
        <v>24.998110087408456</v>
      </c>
      <c r="S833" s="7" t="s">
        <v>2052</v>
      </c>
      <c r="T833" t="s">
        <v>2053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11">
        <f t="shared" si="49"/>
        <v>42299.208333333328</v>
      </c>
      <c r="M834" s="11">
        <f t="shared" si="50"/>
        <v>42333.25</v>
      </c>
      <c r="N834" t="b">
        <v>1</v>
      </c>
      <c r="O834" t="b">
        <v>0</v>
      </c>
      <c r="P834" t="s">
        <v>206</v>
      </c>
      <c r="Q834" s="5">
        <f t="shared" ref="Q834:Q897" si="52">E834/D834*100</f>
        <v>315.17592592592592</v>
      </c>
      <c r="R834" s="4">
        <f t="shared" si="51"/>
        <v>104.97764070932922</v>
      </c>
      <c r="S834" s="7" t="s">
        <v>2045</v>
      </c>
      <c r="T834" t="s">
        <v>2057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11">
        <f t="shared" ref="L835:L898" si="53">(((J835/60)/60)/24)+DATE(1970,1,1)</f>
        <v>40588.25</v>
      </c>
      <c r="M835" s="11">
        <f t="shared" ref="M835:M898" si="54">(((K835/60)/60)/24)+DATE(1970,1,1)</f>
        <v>40599.25</v>
      </c>
      <c r="N835" t="b">
        <v>0</v>
      </c>
      <c r="O835" t="b">
        <v>0</v>
      </c>
      <c r="P835" t="s">
        <v>206</v>
      </c>
      <c r="Q835" s="5">
        <f t="shared" si="52"/>
        <v>157.69117647058823</v>
      </c>
      <c r="R835" s="4">
        <f t="shared" ref="R835:R898" si="55">(E835/G835)</f>
        <v>64.987878787878785</v>
      </c>
      <c r="S835" s="7" t="s">
        <v>2045</v>
      </c>
      <c r="T835" t="s">
        <v>2057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11">
        <f t="shared" si="53"/>
        <v>41448.208333333336</v>
      </c>
      <c r="M836" s="11">
        <f t="shared" si="54"/>
        <v>41454.208333333336</v>
      </c>
      <c r="N836" t="b">
        <v>0</v>
      </c>
      <c r="O836" t="b">
        <v>0</v>
      </c>
      <c r="P836" t="s">
        <v>33</v>
      </c>
      <c r="Q836" s="5">
        <f t="shared" si="52"/>
        <v>153.8082191780822</v>
      </c>
      <c r="R836" s="4">
        <f t="shared" si="55"/>
        <v>94.352941176470594</v>
      </c>
      <c r="S836" s="7" t="s">
        <v>2037</v>
      </c>
      <c r="T836" t="s">
        <v>2038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11">
        <f t="shared" si="53"/>
        <v>42063.25</v>
      </c>
      <c r="M837" s="11">
        <f t="shared" si="54"/>
        <v>42069.25</v>
      </c>
      <c r="N837" t="b">
        <v>0</v>
      </c>
      <c r="O837" t="b">
        <v>0</v>
      </c>
      <c r="P837" t="s">
        <v>28</v>
      </c>
      <c r="Q837" s="5">
        <f t="shared" si="52"/>
        <v>89.738979118329468</v>
      </c>
      <c r="R837" s="4">
        <f t="shared" si="55"/>
        <v>44.001706484641637</v>
      </c>
      <c r="S837" s="7" t="s">
        <v>2035</v>
      </c>
      <c r="T837" t="s">
        <v>2036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11">
        <f t="shared" si="53"/>
        <v>40214.25</v>
      </c>
      <c r="M838" s="11">
        <f t="shared" si="54"/>
        <v>40225.25</v>
      </c>
      <c r="N838" t="b">
        <v>0</v>
      </c>
      <c r="O838" t="b">
        <v>0</v>
      </c>
      <c r="P838" t="s">
        <v>60</v>
      </c>
      <c r="Q838" s="5">
        <f t="shared" si="52"/>
        <v>75.135802469135797</v>
      </c>
      <c r="R838" s="4">
        <f t="shared" si="55"/>
        <v>64.744680851063833</v>
      </c>
      <c r="S838" s="7" t="s">
        <v>2033</v>
      </c>
      <c r="T838" t="s">
        <v>2043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11">
        <f t="shared" si="53"/>
        <v>40629.208333333336</v>
      </c>
      <c r="M839" s="11">
        <f t="shared" si="54"/>
        <v>40683.208333333336</v>
      </c>
      <c r="N839" t="b">
        <v>0</v>
      </c>
      <c r="O839" t="b">
        <v>0</v>
      </c>
      <c r="P839" t="s">
        <v>159</v>
      </c>
      <c r="Q839" s="5">
        <f t="shared" si="52"/>
        <v>852.88135593220341</v>
      </c>
      <c r="R839" s="4">
        <f t="shared" si="55"/>
        <v>84.00667779632721</v>
      </c>
      <c r="S839" s="7" t="s">
        <v>2033</v>
      </c>
      <c r="T839" t="s">
        <v>2056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11">
        <f t="shared" si="53"/>
        <v>43370.208333333328</v>
      </c>
      <c r="M840" s="11">
        <f t="shared" si="54"/>
        <v>43379.208333333328</v>
      </c>
      <c r="N840" t="b">
        <v>0</v>
      </c>
      <c r="O840" t="b">
        <v>0</v>
      </c>
      <c r="P840" t="s">
        <v>33</v>
      </c>
      <c r="Q840" s="5">
        <f t="shared" si="52"/>
        <v>138.90625</v>
      </c>
      <c r="R840" s="4">
        <f t="shared" si="55"/>
        <v>34.061302681992338</v>
      </c>
      <c r="S840" s="7" t="s">
        <v>2037</v>
      </c>
      <c r="T840" t="s">
        <v>2038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11">
        <f t="shared" si="53"/>
        <v>41715.208333333336</v>
      </c>
      <c r="M841" s="11">
        <f t="shared" si="54"/>
        <v>41760.208333333336</v>
      </c>
      <c r="N841" t="b">
        <v>0</v>
      </c>
      <c r="O841" t="b">
        <v>1</v>
      </c>
      <c r="P841" t="s">
        <v>42</v>
      </c>
      <c r="Q841" s="5">
        <f t="shared" si="52"/>
        <v>190.18181818181819</v>
      </c>
      <c r="R841" s="4">
        <f t="shared" si="55"/>
        <v>93.273885350318466</v>
      </c>
      <c r="S841" s="7" t="s">
        <v>2039</v>
      </c>
      <c r="T841" t="s">
        <v>2040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11">
        <f t="shared" si="53"/>
        <v>41836.208333333336</v>
      </c>
      <c r="M842" s="11">
        <f t="shared" si="54"/>
        <v>41838.208333333336</v>
      </c>
      <c r="N842" t="b">
        <v>0</v>
      </c>
      <c r="O842" t="b">
        <v>1</v>
      </c>
      <c r="P842" t="s">
        <v>33</v>
      </c>
      <c r="Q842" s="5">
        <f t="shared" si="52"/>
        <v>100.24333619948409</v>
      </c>
      <c r="R842" s="4">
        <f t="shared" si="55"/>
        <v>32.998301726577978</v>
      </c>
      <c r="S842" s="7" t="s">
        <v>2037</v>
      </c>
      <c r="T842" t="s">
        <v>2038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11">
        <f t="shared" si="53"/>
        <v>42419.25</v>
      </c>
      <c r="M843" s="11">
        <f t="shared" si="54"/>
        <v>42435.25</v>
      </c>
      <c r="N843" t="b">
        <v>0</v>
      </c>
      <c r="O843" t="b">
        <v>0</v>
      </c>
      <c r="P843" t="s">
        <v>28</v>
      </c>
      <c r="Q843" s="5">
        <f t="shared" si="52"/>
        <v>142.75824175824175</v>
      </c>
      <c r="R843" s="4">
        <f t="shared" si="55"/>
        <v>83.812903225806451</v>
      </c>
      <c r="S843" s="7" t="s">
        <v>2035</v>
      </c>
      <c r="T843" t="s">
        <v>2036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11">
        <f t="shared" si="53"/>
        <v>43266.208333333328</v>
      </c>
      <c r="M844" s="11">
        <f t="shared" si="54"/>
        <v>43269.208333333328</v>
      </c>
      <c r="N844" t="b">
        <v>0</v>
      </c>
      <c r="O844" t="b">
        <v>0</v>
      </c>
      <c r="P844" t="s">
        <v>65</v>
      </c>
      <c r="Q844" s="5">
        <f t="shared" si="52"/>
        <v>563.13333333333333</v>
      </c>
      <c r="R844" s="4">
        <f t="shared" si="55"/>
        <v>63.992424242424242</v>
      </c>
      <c r="S844" s="7" t="s">
        <v>2035</v>
      </c>
      <c r="T844" t="s">
        <v>2044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11">
        <f t="shared" si="53"/>
        <v>43338.208333333328</v>
      </c>
      <c r="M845" s="11">
        <f t="shared" si="54"/>
        <v>43344.208333333328</v>
      </c>
      <c r="N845" t="b">
        <v>0</v>
      </c>
      <c r="O845" t="b">
        <v>0</v>
      </c>
      <c r="P845" t="s">
        <v>122</v>
      </c>
      <c r="Q845" s="5">
        <f t="shared" si="52"/>
        <v>30.715909090909086</v>
      </c>
      <c r="R845" s="4">
        <f t="shared" si="55"/>
        <v>81.909090909090907</v>
      </c>
      <c r="S845" s="7" t="s">
        <v>2052</v>
      </c>
      <c r="T845" t="s">
        <v>2053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11">
        <f t="shared" si="53"/>
        <v>40930.25</v>
      </c>
      <c r="M846" s="11">
        <f t="shared" si="54"/>
        <v>40933.25</v>
      </c>
      <c r="N846" t="b">
        <v>0</v>
      </c>
      <c r="O846" t="b">
        <v>0</v>
      </c>
      <c r="P846" t="s">
        <v>42</v>
      </c>
      <c r="Q846" s="5">
        <f t="shared" si="52"/>
        <v>99.39772727272728</v>
      </c>
      <c r="R846" s="4">
        <f t="shared" si="55"/>
        <v>93.053191489361708</v>
      </c>
      <c r="S846" s="7" t="s">
        <v>2039</v>
      </c>
      <c r="T846" t="s">
        <v>2040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11">
        <f t="shared" si="53"/>
        <v>43235.208333333328</v>
      </c>
      <c r="M847" s="11">
        <f t="shared" si="54"/>
        <v>43272.208333333328</v>
      </c>
      <c r="N847" t="b">
        <v>0</v>
      </c>
      <c r="O847" t="b">
        <v>0</v>
      </c>
      <c r="P847" t="s">
        <v>28</v>
      </c>
      <c r="Q847" s="5">
        <f t="shared" si="52"/>
        <v>197.54935622317598</v>
      </c>
      <c r="R847" s="4">
        <f t="shared" si="55"/>
        <v>101.98449039881831</v>
      </c>
      <c r="S847" s="7" t="s">
        <v>2035</v>
      </c>
      <c r="T847" t="s">
        <v>2036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11">
        <f t="shared" si="53"/>
        <v>43302.208333333328</v>
      </c>
      <c r="M848" s="11">
        <f t="shared" si="54"/>
        <v>43338.208333333328</v>
      </c>
      <c r="N848" t="b">
        <v>1</v>
      </c>
      <c r="O848" t="b">
        <v>1</v>
      </c>
      <c r="P848" t="s">
        <v>28</v>
      </c>
      <c r="Q848" s="5">
        <f t="shared" si="52"/>
        <v>508.5</v>
      </c>
      <c r="R848" s="4">
        <f t="shared" si="55"/>
        <v>105.9375</v>
      </c>
      <c r="S848" s="7" t="s">
        <v>2035</v>
      </c>
      <c r="T848" t="s">
        <v>2036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11">
        <f t="shared" si="53"/>
        <v>43107.25</v>
      </c>
      <c r="M849" s="11">
        <f t="shared" si="54"/>
        <v>43110.25</v>
      </c>
      <c r="N849" t="b">
        <v>0</v>
      </c>
      <c r="O849" t="b">
        <v>0</v>
      </c>
      <c r="P849" t="s">
        <v>17</v>
      </c>
      <c r="Q849" s="5">
        <f t="shared" si="52"/>
        <v>237.74468085106383</v>
      </c>
      <c r="R849" s="4">
        <f t="shared" si="55"/>
        <v>101.58181818181818</v>
      </c>
      <c r="S849" s="7" t="s">
        <v>2031</v>
      </c>
      <c r="T849" t="s">
        <v>2032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11">
        <f t="shared" si="53"/>
        <v>40341.208333333336</v>
      </c>
      <c r="M850" s="11">
        <f t="shared" si="54"/>
        <v>40350.208333333336</v>
      </c>
      <c r="N850" t="b">
        <v>0</v>
      </c>
      <c r="O850" t="b">
        <v>0</v>
      </c>
      <c r="P850" t="s">
        <v>53</v>
      </c>
      <c r="Q850" s="5">
        <f t="shared" si="52"/>
        <v>338.46875</v>
      </c>
      <c r="R850" s="4">
        <f t="shared" si="55"/>
        <v>62.970930232558139</v>
      </c>
      <c r="S850" s="7" t="s">
        <v>2039</v>
      </c>
      <c r="T850" t="s">
        <v>2042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11">
        <f t="shared" si="53"/>
        <v>40948.25</v>
      </c>
      <c r="M851" s="11">
        <f t="shared" si="54"/>
        <v>40951.25</v>
      </c>
      <c r="N851" t="b">
        <v>0</v>
      </c>
      <c r="O851" t="b">
        <v>1</v>
      </c>
      <c r="P851" t="s">
        <v>60</v>
      </c>
      <c r="Q851" s="5">
        <f t="shared" si="52"/>
        <v>133.08955223880596</v>
      </c>
      <c r="R851" s="4">
        <f t="shared" si="55"/>
        <v>29.045602605863191</v>
      </c>
      <c r="S851" s="7" t="s">
        <v>2033</v>
      </c>
      <c r="T851" t="s">
        <v>2043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11">
        <f t="shared" si="53"/>
        <v>40866.25</v>
      </c>
      <c r="M852" s="11">
        <f t="shared" si="54"/>
        <v>40881.25</v>
      </c>
      <c r="N852" t="b">
        <v>1</v>
      </c>
      <c r="O852" t="b">
        <v>0</v>
      </c>
      <c r="P852" t="s">
        <v>23</v>
      </c>
      <c r="Q852" s="5">
        <f t="shared" si="52"/>
        <v>1</v>
      </c>
      <c r="R852" s="4">
        <f t="shared" si="55"/>
        <v>1</v>
      </c>
      <c r="S852" s="7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11">
        <f t="shared" si="53"/>
        <v>41031.208333333336</v>
      </c>
      <c r="M853" s="11">
        <f t="shared" si="54"/>
        <v>41064.208333333336</v>
      </c>
      <c r="N853" t="b">
        <v>0</v>
      </c>
      <c r="O853" t="b">
        <v>0</v>
      </c>
      <c r="P853" t="s">
        <v>50</v>
      </c>
      <c r="Q853" s="5">
        <f t="shared" si="52"/>
        <v>207.79999999999998</v>
      </c>
      <c r="R853" s="4">
        <f t="shared" si="55"/>
        <v>77.924999999999997</v>
      </c>
      <c r="S853" s="7" t="s">
        <v>2033</v>
      </c>
      <c r="T853" t="s">
        <v>2041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11">
        <f t="shared" si="53"/>
        <v>40740.208333333336</v>
      </c>
      <c r="M854" s="11">
        <f t="shared" si="54"/>
        <v>40750.208333333336</v>
      </c>
      <c r="N854" t="b">
        <v>0</v>
      </c>
      <c r="O854" t="b">
        <v>1</v>
      </c>
      <c r="P854" t="s">
        <v>89</v>
      </c>
      <c r="Q854" s="5">
        <f t="shared" si="52"/>
        <v>51.122448979591837</v>
      </c>
      <c r="R854" s="4">
        <f t="shared" si="55"/>
        <v>80.806451612903231</v>
      </c>
      <c r="S854" s="7" t="s">
        <v>2048</v>
      </c>
      <c r="T854" t="s">
        <v>2049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1">
        <f t="shared" si="53"/>
        <v>40714.208333333336</v>
      </c>
      <c r="M855" s="11">
        <f t="shared" si="54"/>
        <v>40719.208333333336</v>
      </c>
      <c r="N855" t="b">
        <v>0</v>
      </c>
      <c r="O855" t="b">
        <v>1</v>
      </c>
      <c r="P855" t="s">
        <v>60</v>
      </c>
      <c r="Q855" s="5">
        <f t="shared" si="52"/>
        <v>652.05847953216369</v>
      </c>
      <c r="R855" s="4">
        <f t="shared" si="55"/>
        <v>76.006816632583508</v>
      </c>
      <c r="S855" s="7" t="s">
        <v>2033</v>
      </c>
      <c r="T855" t="s">
        <v>2043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1">
        <f t="shared" si="53"/>
        <v>43787.25</v>
      </c>
      <c r="M856" s="11">
        <f t="shared" si="54"/>
        <v>43814.25</v>
      </c>
      <c r="N856" t="b">
        <v>0</v>
      </c>
      <c r="O856" t="b">
        <v>0</v>
      </c>
      <c r="P856" t="s">
        <v>119</v>
      </c>
      <c r="Q856" s="5">
        <f t="shared" si="52"/>
        <v>113.63099415204678</v>
      </c>
      <c r="R856" s="4">
        <f t="shared" si="55"/>
        <v>72.993613824192337</v>
      </c>
      <c r="S856" s="7" t="s">
        <v>2045</v>
      </c>
      <c r="T856" t="s">
        <v>2051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11">
        <f t="shared" si="53"/>
        <v>40712.208333333336</v>
      </c>
      <c r="M857" s="11">
        <f t="shared" si="54"/>
        <v>40743.208333333336</v>
      </c>
      <c r="N857" t="b">
        <v>0</v>
      </c>
      <c r="O857" t="b">
        <v>0</v>
      </c>
      <c r="P857" t="s">
        <v>33</v>
      </c>
      <c r="Q857" s="5">
        <f t="shared" si="52"/>
        <v>102.37606837606839</v>
      </c>
      <c r="R857" s="4">
        <f t="shared" si="55"/>
        <v>53</v>
      </c>
      <c r="S857" s="7" t="s">
        <v>2037</v>
      </c>
      <c r="T857" t="s">
        <v>2038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11">
        <f t="shared" si="53"/>
        <v>41023.208333333336</v>
      </c>
      <c r="M858" s="11">
        <f t="shared" si="54"/>
        <v>41040.208333333336</v>
      </c>
      <c r="N858" t="b">
        <v>0</v>
      </c>
      <c r="O858" t="b">
        <v>0</v>
      </c>
      <c r="P858" t="s">
        <v>17</v>
      </c>
      <c r="Q858" s="5">
        <f t="shared" si="52"/>
        <v>356.58333333333331</v>
      </c>
      <c r="R858" s="4">
        <f t="shared" si="55"/>
        <v>54.164556962025316</v>
      </c>
      <c r="S858" s="7" t="s">
        <v>2031</v>
      </c>
      <c r="T858" t="s">
        <v>2032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11">
        <f t="shared" si="53"/>
        <v>40944.25</v>
      </c>
      <c r="M859" s="11">
        <f t="shared" si="54"/>
        <v>40967.25</v>
      </c>
      <c r="N859" t="b">
        <v>1</v>
      </c>
      <c r="O859" t="b">
        <v>0</v>
      </c>
      <c r="P859" t="s">
        <v>100</v>
      </c>
      <c r="Q859" s="5">
        <f t="shared" si="52"/>
        <v>139.86792452830187</v>
      </c>
      <c r="R859" s="4">
        <f t="shared" si="55"/>
        <v>32.946666666666665</v>
      </c>
      <c r="S859" s="7" t="s">
        <v>2039</v>
      </c>
      <c r="T859" t="s">
        <v>2050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11">
        <f t="shared" si="53"/>
        <v>43211.208333333328</v>
      </c>
      <c r="M860" s="11">
        <f t="shared" si="54"/>
        <v>43218.208333333328</v>
      </c>
      <c r="N860" t="b">
        <v>1</v>
      </c>
      <c r="O860" t="b">
        <v>0</v>
      </c>
      <c r="P860" t="s">
        <v>17</v>
      </c>
      <c r="Q860" s="5">
        <f t="shared" si="52"/>
        <v>69.45</v>
      </c>
      <c r="R860" s="4">
        <f t="shared" si="55"/>
        <v>79.371428571428567</v>
      </c>
      <c r="S860" s="7" t="s">
        <v>2031</v>
      </c>
      <c r="T860" t="s">
        <v>2032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11">
        <f t="shared" si="53"/>
        <v>41334.25</v>
      </c>
      <c r="M861" s="11">
        <f t="shared" si="54"/>
        <v>41352.208333333336</v>
      </c>
      <c r="N861" t="b">
        <v>0</v>
      </c>
      <c r="O861" t="b">
        <v>1</v>
      </c>
      <c r="P861" t="s">
        <v>33</v>
      </c>
      <c r="Q861" s="5">
        <f t="shared" si="52"/>
        <v>35.534246575342465</v>
      </c>
      <c r="R861" s="4">
        <f t="shared" si="55"/>
        <v>41.174603174603178</v>
      </c>
      <c r="S861" s="7" t="s">
        <v>2037</v>
      </c>
      <c r="T861" t="s">
        <v>2038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11">
        <f t="shared" si="53"/>
        <v>43515.25</v>
      </c>
      <c r="M862" s="11">
        <f t="shared" si="54"/>
        <v>43525.25</v>
      </c>
      <c r="N862" t="b">
        <v>0</v>
      </c>
      <c r="O862" t="b">
        <v>1</v>
      </c>
      <c r="P862" t="s">
        <v>65</v>
      </c>
      <c r="Q862" s="5">
        <f t="shared" si="52"/>
        <v>251.65</v>
      </c>
      <c r="R862" s="4">
        <f t="shared" si="55"/>
        <v>77.430769230769229</v>
      </c>
      <c r="S862" s="7" t="s">
        <v>2035</v>
      </c>
      <c r="T862" t="s">
        <v>2044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11">
        <f t="shared" si="53"/>
        <v>40258.208333333336</v>
      </c>
      <c r="M863" s="11">
        <f t="shared" si="54"/>
        <v>40266.208333333336</v>
      </c>
      <c r="N863" t="b">
        <v>0</v>
      </c>
      <c r="O863" t="b">
        <v>0</v>
      </c>
      <c r="P863" t="s">
        <v>33</v>
      </c>
      <c r="Q863" s="5">
        <f t="shared" si="52"/>
        <v>105.87500000000001</v>
      </c>
      <c r="R863" s="4">
        <f t="shared" si="55"/>
        <v>57.159509202453989</v>
      </c>
      <c r="S863" s="7" t="s">
        <v>2037</v>
      </c>
      <c r="T863" t="s">
        <v>2038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11">
        <f t="shared" si="53"/>
        <v>40756.208333333336</v>
      </c>
      <c r="M864" s="11">
        <f t="shared" si="54"/>
        <v>40760.208333333336</v>
      </c>
      <c r="N864" t="b">
        <v>0</v>
      </c>
      <c r="O864" t="b">
        <v>0</v>
      </c>
      <c r="P864" t="s">
        <v>33</v>
      </c>
      <c r="Q864" s="5">
        <f t="shared" si="52"/>
        <v>187.42857142857144</v>
      </c>
      <c r="R864" s="4">
        <f t="shared" si="55"/>
        <v>77.17647058823529</v>
      </c>
      <c r="S864" s="7" t="s">
        <v>2037</v>
      </c>
      <c r="T864" t="s">
        <v>2038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11">
        <f t="shared" si="53"/>
        <v>42172.208333333328</v>
      </c>
      <c r="M865" s="11">
        <f t="shared" si="54"/>
        <v>42195.208333333328</v>
      </c>
      <c r="N865" t="b">
        <v>0</v>
      </c>
      <c r="O865" t="b">
        <v>1</v>
      </c>
      <c r="P865" t="s">
        <v>269</v>
      </c>
      <c r="Q865" s="5">
        <f t="shared" si="52"/>
        <v>386.78571428571428</v>
      </c>
      <c r="R865" s="4">
        <f t="shared" si="55"/>
        <v>24.953917050691246</v>
      </c>
      <c r="S865" s="7" t="s">
        <v>2039</v>
      </c>
      <c r="T865" t="s">
        <v>2058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11">
        <f t="shared" si="53"/>
        <v>42601.208333333328</v>
      </c>
      <c r="M866" s="11">
        <f t="shared" si="54"/>
        <v>42606.208333333328</v>
      </c>
      <c r="N866" t="b">
        <v>0</v>
      </c>
      <c r="O866" t="b">
        <v>0</v>
      </c>
      <c r="P866" t="s">
        <v>100</v>
      </c>
      <c r="Q866" s="5">
        <f t="shared" si="52"/>
        <v>347.07142857142856</v>
      </c>
      <c r="R866" s="4">
        <f t="shared" si="55"/>
        <v>97.18</v>
      </c>
      <c r="S866" s="7" t="s">
        <v>2039</v>
      </c>
      <c r="T866" t="s">
        <v>2050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11">
        <f t="shared" si="53"/>
        <v>41897.208333333336</v>
      </c>
      <c r="M867" s="11">
        <f t="shared" si="54"/>
        <v>41906.208333333336</v>
      </c>
      <c r="N867" t="b">
        <v>0</v>
      </c>
      <c r="O867" t="b">
        <v>0</v>
      </c>
      <c r="P867" t="s">
        <v>33</v>
      </c>
      <c r="Q867" s="5">
        <f t="shared" si="52"/>
        <v>185.82098765432099</v>
      </c>
      <c r="R867" s="4">
        <f t="shared" si="55"/>
        <v>46.000916870415651</v>
      </c>
      <c r="S867" s="7" t="s">
        <v>2037</v>
      </c>
      <c r="T867" t="s">
        <v>2038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11">
        <f t="shared" si="53"/>
        <v>40671.208333333336</v>
      </c>
      <c r="M868" s="11">
        <f t="shared" si="54"/>
        <v>40672.208333333336</v>
      </c>
      <c r="N868" t="b">
        <v>0</v>
      </c>
      <c r="O868" t="b">
        <v>0</v>
      </c>
      <c r="P868" t="s">
        <v>122</v>
      </c>
      <c r="Q868" s="5">
        <f t="shared" si="52"/>
        <v>43.241247264770237</v>
      </c>
      <c r="R868" s="4">
        <f t="shared" si="55"/>
        <v>88.023385300668153</v>
      </c>
      <c r="S868" s="7" t="s">
        <v>2052</v>
      </c>
      <c r="T868" t="s">
        <v>2053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11">
        <f t="shared" si="53"/>
        <v>43382.208333333328</v>
      </c>
      <c r="M869" s="11">
        <f t="shared" si="54"/>
        <v>43388.208333333328</v>
      </c>
      <c r="N869" t="b">
        <v>0</v>
      </c>
      <c r="O869" t="b">
        <v>0</v>
      </c>
      <c r="P869" t="s">
        <v>17</v>
      </c>
      <c r="Q869" s="5">
        <f t="shared" si="52"/>
        <v>162.4375</v>
      </c>
      <c r="R869" s="4">
        <f t="shared" si="55"/>
        <v>25.99</v>
      </c>
      <c r="S869" s="7" t="s">
        <v>2031</v>
      </c>
      <c r="T869" t="s">
        <v>2032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11">
        <f t="shared" si="53"/>
        <v>41559.208333333336</v>
      </c>
      <c r="M870" s="11">
        <f t="shared" si="54"/>
        <v>41570.208333333336</v>
      </c>
      <c r="N870" t="b">
        <v>0</v>
      </c>
      <c r="O870" t="b">
        <v>0</v>
      </c>
      <c r="P870" t="s">
        <v>33</v>
      </c>
      <c r="Q870" s="5">
        <f t="shared" si="52"/>
        <v>184.84285714285716</v>
      </c>
      <c r="R870" s="4">
        <f t="shared" si="55"/>
        <v>102.69047619047619</v>
      </c>
      <c r="S870" s="7" t="s">
        <v>2037</v>
      </c>
      <c r="T870" t="s">
        <v>2038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11">
        <f t="shared" si="53"/>
        <v>40350.208333333336</v>
      </c>
      <c r="M871" s="11">
        <f t="shared" si="54"/>
        <v>40364.208333333336</v>
      </c>
      <c r="N871" t="b">
        <v>0</v>
      </c>
      <c r="O871" t="b">
        <v>0</v>
      </c>
      <c r="P871" t="s">
        <v>53</v>
      </c>
      <c r="Q871" s="5">
        <f t="shared" si="52"/>
        <v>23.703520691785052</v>
      </c>
      <c r="R871" s="4">
        <f t="shared" si="55"/>
        <v>72.958174904942965</v>
      </c>
      <c r="S871" s="7" t="s">
        <v>2039</v>
      </c>
      <c r="T871" t="s">
        <v>2042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11">
        <f t="shared" si="53"/>
        <v>42240.208333333328</v>
      </c>
      <c r="M872" s="11">
        <f t="shared" si="54"/>
        <v>42265.208333333328</v>
      </c>
      <c r="N872" t="b">
        <v>0</v>
      </c>
      <c r="O872" t="b">
        <v>0</v>
      </c>
      <c r="P872" t="s">
        <v>33</v>
      </c>
      <c r="Q872" s="5">
        <f t="shared" si="52"/>
        <v>89.870129870129873</v>
      </c>
      <c r="R872" s="4">
        <f t="shared" si="55"/>
        <v>57.190082644628099</v>
      </c>
      <c r="S872" s="7" t="s">
        <v>2037</v>
      </c>
      <c r="T872" t="s">
        <v>2038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11">
        <f t="shared" si="53"/>
        <v>43040.208333333328</v>
      </c>
      <c r="M873" s="11">
        <f t="shared" si="54"/>
        <v>43058.25</v>
      </c>
      <c r="N873" t="b">
        <v>0</v>
      </c>
      <c r="O873" t="b">
        <v>1</v>
      </c>
      <c r="P873" t="s">
        <v>33</v>
      </c>
      <c r="Q873" s="5">
        <f t="shared" si="52"/>
        <v>272.6041958041958</v>
      </c>
      <c r="R873" s="4">
        <f t="shared" si="55"/>
        <v>84.013793103448279</v>
      </c>
      <c r="S873" s="7" t="s">
        <v>2037</v>
      </c>
      <c r="T873" t="s">
        <v>2038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11">
        <f t="shared" si="53"/>
        <v>43346.208333333328</v>
      </c>
      <c r="M874" s="11">
        <f t="shared" si="54"/>
        <v>43351.208333333328</v>
      </c>
      <c r="N874" t="b">
        <v>0</v>
      </c>
      <c r="O874" t="b">
        <v>0</v>
      </c>
      <c r="P874" t="s">
        <v>474</v>
      </c>
      <c r="Q874" s="5">
        <f t="shared" si="52"/>
        <v>170.04255319148936</v>
      </c>
      <c r="R874" s="4">
        <f t="shared" si="55"/>
        <v>98.666666666666671</v>
      </c>
      <c r="S874" s="7" t="s">
        <v>2039</v>
      </c>
      <c r="T874" t="s">
        <v>2061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11">
        <f t="shared" si="53"/>
        <v>41647.25</v>
      </c>
      <c r="M875" s="11">
        <f t="shared" si="54"/>
        <v>41652.25</v>
      </c>
      <c r="N875" t="b">
        <v>0</v>
      </c>
      <c r="O875" t="b">
        <v>0</v>
      </c>
      <c r="P875" t="s">
        <v>122</v>
      </c>
      <c r="Q875" s="5">
        <f t="shared" si="52"/>
        <v>188.28503562945369</v>
      </c>
      <c r="R875" s="4">
        <f t="shared" si="55"/>
        <v>42.007419183889773</v>
      </c>
      <c r="S875" s="7" t="s">
        <v>2052</v>
      </c>
      <c r="T875" t="s">
        <v>2053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11">
        <f t="shared" si="53"/>
        <v>40291.208333333336</v>
      </c>
      <c r="M876" s="11">
        <f t="shared" si="54"/>
        <v>40329.208333333336</v>
      </c>
      <c r="N876" t="b">
        <v>0</v>
      </c>
      <c r="O876" t="b">
        <v>1</v>
      </c>
      <c r="P876" t="s">
        <v>122</v>
      </c>
      <c r="Q876" s="5">
        <f t="shared" si="52"/>
        <v>346.93532338308455</v>
      </c>
      <c r="R876" s="4">
        <f t="shared" si="55"/>
        <v>32.002753556677376</v>
      </c>
      <c r="S876" s="7" t="s">
        <v>2052</v>
      </c>
      <c r="T876" t="s">
        <v>2053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11">
        <f t="shared" si="53"/>
        <v>40556.25</v>
      </c>
      <c r="M877" s="11">
        <f t="shared" si="54"/>
        <v>40557.25</v>
      </c>
      <c r="N877" t="b">
        <v>0</v>
      </c>
      <c r="O877" t="b">
        <v>0</v>
      </c>
      <c r="P877" t="s">
        <v>23</v>
      </c>
      <c r="Q877" s="5">
        <f t="shared" si="52"/>
        <v>69.177215189873422</v>
      </c>
      <c r="R877" s="4">
        <f t="shared" si="55"/>
        <v>81.567164179104481</v>
      </c>
      <c r="S877" s="7" t="s">
        <v>2033</v>
      </c>
      <c r="T877" t="s">
        <v>2034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1">
        <f t="shared" si="53"/>
        <v>43624.208333333328</v>
      </c>
      <c r="M878" s="11">
        <f t="shared" si="54"/>
        <v>43648.208333333328</v>
      </c>
      <c r="N878" t="b">
        <v>0</v>
      </c>
      <c r="O878" t="b">
        <v>0</v>
      </c>
      <c r="P878" t="s">
        <v>122</v>
      </c>
      <c r="Q878" s="5">
        <f t="shared" si="52"/>
        <v>25.433734939759034</v>
      </c>
      <c r="R878" s="4">
        <f t="shared" si="55"/>
        <v>37.035087719298247</v>
      </c>
      <c r="S878" s="7" t="s">
        <v>2052</v>
      </c>
      <c r="T878" t="s">
        <v>2053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11">
        <f t="shared" si="53"/>
        <v>42577.208333333328</v>
      </c>
      <c r="M879" s="11">
        <f t="shared" si="54"/>
        <v>42578.208333333328</v>
      </c>
      <c r="N879" t="b">
        <v>0</v>
      </c>
      <c r="O879" t="b">
        <v>0</v>
      </c>
      <c r="P879" t="s">
        <v>17</v>
      </c>
      <c r="Q879" s="5">
        <f t="shared" si="52"/>
        <v>77.400977995110026</v>
      </c>
      <c r="R879" s="4">
        <f t="shared" si="55"/>
        <v>103.033360455655</v>
      </c>
      <c r="S879" s="7" t="s">
        <v>2031</v>
      </c>
      <c r="T879" t="s">
        <v>2032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11">
        <f t="shared" si="53"/>
        <v>43845.25</v>
      </c>
      <c r="M880" s="11">
        <f t="shared" si="54"/>
        <v>43869.25</v>
      </c>
      <c r="N880" t="b">
        <v>0</v>
      </c>
      <c r="O880" t="b">
        <v>0</v>
      </c>
      <c r="P880" t="s">
        <v>148</v>
      </c>
      <c r="Q880" s="5">
        <f t="shared" si="52"/>
        <v>37.481481481481481</v>
      </c>
      <c r="R880" s="4">
        <f t="shared" si="55"/>
        <v>84.333333333333329</v>
      </c>
      <c r="S880" s="7" t="s">
        <v>2033</v>
      </c>
      <c r="T880" t="s">
        <v>2055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11">
        <f t="shared" si="53"/>
        <v>42788.25</v>
      </c>
      <c r="M881" s="11">
        <f t="shared" si="54"/>
        <v>42797.25</v>
      </c>
      <c r="N881" t="b">
        <v>0</v>
      </c>
      <c r="O881" t="b">
        <v>0</v>
      </c>
      <c r="P881" t="s">
        <v>68</v>
      </c>
      <c r="Q881" s="5">
        <f t="shared" si="52"/>
        <v>543.79999999999995</v>
      </c>
      <c r="R881" s="4">
        <f t="shared" si="55"/>
        <v>102.60377358490567</v>
      </c>
      <c r="S881" s="7" t="s">
        <v>2045</v>
      </c>
      <c r="T881" t="s">
        <v>2046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11">
        <f t="shared" si="53"/>
        <v>43667.208333333328</v>
      </c>
      <c r="M882" s="11">
        <f t="shared" si="54"/>
        <v>43669.208333333328</v>
      </c>
      <c r="N882" t="b">
        <v>0</v>
      </c>
      <c r="O882" t="b">
        <v>0</v>
      </c>
      <c r="P882" t="s">
        <v>50</v>
      </c>
      <c r="Q882" s="5">
        <f t="shared" si="52"/>
        <v>228.52189349112427</v>
      </c>
      <c r="R882" s="4">
        <f t="shared" si="55"/>
        <v>79.992129246064621</v>
      </c>
      <c r="S882" s="7" t="s">
        <v>2033</v>
      </c>
      <c r="T882" t="s">
        <v>2041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11">
        <f t="shared" si="53"/>
        <v>42194.208333333328</v>
      </c>
      <c r="M883" s="11">
        <f t="shared" si="54"/>
        <v>42223.208333333328</v>
      </c>
      <c r="N883" t="b">
        <v>0</v>
      </c>
      <c r="O883" t="b">
        <v>1</v>
      </c>
      <c r="P883" t="s">
        <v>33</v>
      </c>
      <c r="Q883" s="5">
        <f t="shared" si="52"/>
        <v>38.948339483394832</v>
      </c>
      <c r="R883" s="4">
        <f t="shared" si="55"/>
        <v>70.055309734513273</v>
      </c>
      <c r="S883" s="7" t="s">
        <v>2037</v>
      </c>
      <c r="T883" t="s">
        <v>2038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11">
        <f t="shared" si="53"/>
        <v>42025.25</v>
      </c>
      <c r="M884" s="11">
        <f t="shared" si="54"/>
        <v>42029.25</v>
      </c>
      <c r="N884" t="b">
        <v>0</v>
      </c>
      <c r="O884" t="b">
        <v>0</v>
      </c>
      <c r="P884" t="s">
        <v>33</v>
      </c>
      <c r="Q884" s="5">
        <f t="shared" si="52"/>
        <v>370</v>
      </c>
      <c r="R884" s="4">
        <f t="shared" si="55"/>
        <v>37</v>
      </c>
      <c r="S884" s="7" t="s">
        <v>2037</v>
      </c>
      <c r="T884" t="s">
        <v>2038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11">
        <f t="shared" si="53"/>
        <v>40323.208333333336</v>
      </c>
      <c r="M885" s="11">
        <f t="shared" si="54"/>
        <v>40359.208333333336</v>
      </c>
      <c r="N885" t="b">
        <v>0</v>
      </c>
      <c r="O885" t="b">
        <v>0</v>
      </c>
      <c r="P885" t="s">
        <v>100</v>
      </c>
      <c r="Q885" s="5">
        <f t="shared" si="52"/>
        <v>237.91176470588232</v>
      </c>
      <c r="R885" s="4">
        <f t="shared" si="55"/>
        <v>41.911917098445599</v>
      </c>
      <c r="S885" s="7" t="s">
        <v>2039</v>
      </c>
      <c r="T885" t="s">
        <v>2050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11">
        <f t="shared" si="53"/>
        <v>41763.208333333336</v>
      </c>
      <c r="M886" s="11">
        <f t="shared" si="54"/>
        <v>41765.208333333336</v>
      </c>
      <c r="N886" t="b">
        <v>0</v>
      </c>
      <c r="O886" t="b">
        <v>1</v>
      </c>
      <c r="P886" t="s">
        <v>33</v>
      </c>
      <c r="Q886" s="5">
        <f t="shared" si="52"/>
        <v>64.036299765807954</v>
      </c>
      <c r="R886" s="4">
        <f t="shared" si="55"/>
        <v>57.992576882290564</v>
      </c>
      <c r="S886" s="7" t="s">
        <v>2037</v>
      </c>
      <c r="T886" t="s">
        <v>2038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11">
        <f t="shared" si="53"/>
        <v>40335.208333333336</v>
      </c>
      <c r="M887" s="11">
        <f t="shared" si="54"/>
        <v>40373.208333333336</v>
      </c>
      <c r="N887" t="b">
        <v>0</v>
      </c>
      <c r="O887" t="b">
        <v>0</v>
      </c>
      <c r="P887" t="s">
        <v>33</v>
      </c>
      <c r="Q887" s="5">
        <f t="shared" si="52"/>
        <v>118.27777777777777</v>
      </c>
      <c r="R887" s="4">
        <f t="shared" si="55"/>
        <v>40.942307692307693</v>
      </c>
      <c r="S887" s="7" t="s">
        <v>2037</v>
      </c>
      <c r="T887" t="s">
        <v>2038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11">
        <f t="shared" si="53"/>
        <v>40416.208333333336</v>
      </c>
      <c r="M888" s="11">
        <f t="shared" si="54"/>
        <v>40434.208333333336</v>
      </c>
      <c r="N888" t="b">
        <v>0</v>
      </c>
      <c r="O888" t="b">
        <v>0</v>
      </c>
      <c r="P888" t="s">
        <v>60</v>
      </c>
      <c r="Q888" s="5">
        <f t="shared" si="52"/>
        <v>84.824037184594957</v>
      </c>
      <c r="R888" s="4">
        <f t="shared" si="55"/>
        <v>69.9972602739726</v>
      </c>
      <c r="S888" s="7" t="s">
        <v>2033</v>
      </c>
      <c r="T888" t="s">
        <v>2043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11">
        <f t="shared" si="53"/>
        <v>42202.208333333328</v>
      </c>
      <c r="M889" s="11">
        <f t="shared" si="54"/>
        <v>42249.208333333328</v>
      </c>
      <c r="N889" t="b">
        <v>0</v>
      </c>
      <c r="O889" t="b">
        <v>1</v>
      </c>
      <c r="P889" t="s">
        <v>33</v>
      </c>
      <c r="Q889" s="5">
        <f t="shared" si="52"/>
        <v>29.346153846153843</v>
      </c>
      <c r="R889" s="4">
        <f t="shared" si="55"/>
        <v>73.838709677419359</v>
      </c>
      <c r="S889" s="7" t="s">
        <v>2037</v>
      </c>
      <c r="T889" t="s">
        <v>2038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11">
        <f t="shared" si="53"/>
        <v>42836.208333333328</v>
      </c>
      <c r="M890" s="11">
        <f t="shared" si="54"/>
        <v>42855.208333333328</v>
      </c>
      <c r="N890" t="b">
        <v>0</v>
      </c>
      <c r="O890" t="b">
        <v>0</v>
      </c>
      <c r="P890" t="s">
        <v>33</v>
      </c>
      <c r="Q890" s="5">
        <f t="shared" si="52"/>
        <v>209.89655172413794</v>
      </c>
      <c r="R890" s="4">
        <f t="shared" si="55"/>
        <v>41.979310344827589</v>
      </c>
      <c r="S890" s="7" t="s">
        <v>2037</v>
      </c>
      <c r="T890" t="s">
        <v>2038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11">
        <f t="shared" si="53"/>
        <v>41710.208333333336</v>
      </c>
      <c r="M891" s="11">
        <f t="shared" si="54"/>
        <v>41717.208333333336</v>
      </c>
      <c r="N891" t="b">
        <v>0</v>
      </c>
      <c r="O891" t="b">
        <v>1</v>
      </c>
      <c r="P891" t="s">
        <v>50</v>
      </c>
      <c r="Q891" s="5">
        <f t="shared" si="52"/>
        <v>169.78571428571431</v>
      </c>
      <c r="R891" s="4">
        <f t="shared" si="55"/>
        <v>77.93442622950819</v>
      </c>
      <c r="S891" s="7" t="s">
        <v>2033</v>
      </c>
      <c r="T891" t="s">
        <v>2041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11">
        <f t="shared" si="53"/>
        <v>43640.208333333328</v>
      </c>
      <c r="M892" s="11">
        <f t="shared" si="54"/>
        <v>43641.208333333328</v>
      </c>
      <c r="N892" t="b">
        <v>0</v>
      </c>
      <c r="O892" t="b">
        <v>0</v>
      </c>
      <c r="P892" t="s">
        <v>60</v>
      </c>
      <c r="Q892" s="5">
        <f t="shared" si="52"/>
        <v>115.95907738095239</v>
      </c>
      <c r="R892" s="4">
        <f t="shared" si="55"/>
        <v>106.01972789115646</v>
      </c>
      <c r="S892" s="7" t="s">
        <v>2033</v>
      </c>
      <c r="T892" t="s">
        <v>2043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1">
        <f t="shared" si="53"/>
        <v>40880.25</v>
      </c>
      <c r="M893" s="11">
        <f t="shared" si="54"/>
        <v>40924.25</v>
      </c>
      <c r="N893" t="b">
        <v>0</v>
      </c>
      <c r="O893" t="b">
        <v>0</v>
      </c>
      <c r="P893" t="s">
        <v>42</v>
      </c>
      <c r="Q893" s="5">
        <f t="shared" si="52"/>
        <v>258.59999999999997</v>
      </c>
      <c r="R893" s="4">
        <f t="shared" si="55"/>
        <v>47.018181818181816</v>
      </c>
      <c r="S893" s="7" t="s">
        <v>2039</v>
      </c>
      <c r="T893" t="s">
        <v>2040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11">
        <f t="shared" si="53"/>
        <v>40319.208333333336</v>
      </c>
      <c r="M894" s="11">
        <f t="shared" si="54"/>
        <v>40360.208333333336</v>
      </c>
      <c r="N894" t="b">
        <v>0</v>
      </c>
      <c r="O894" t="b">
        <v>0</v>
      </c>
      <c r="P894" t="s">
        <v>206</v>
      </c>
      <c r="Q894" s="5">
        <f t="shared" si="52"/>
        <v>230.58333333333331</v>
      </c>
      <c r="R894" s="4">
        <f t="shared" si="55"/>
        <v>76.016483516483518</v>
      </c>
      <c r="S894" s="7" t="s">
        <v>2045</v>
      </c>
      <c r="T894" t="s">
        <v>2057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11">
        <f t="shared" si="53"/>
        <v>42170.208333333328</v>
      </c>
      <c r="M895" s="11">
        <f t="shared" si="54"/>
        <v>42174.208333333328</v>
      </c>
      <c r="N895" t="b">
        <v>0</v>
      </c>
      <c r="O895" t="b">
        <v>1</v>
      </c>
      <c r="P895" t="s">
        <v>42</v>
      </c>
      <c r="Q895" s="5">
        <f t="shared" si="52"/>
        <v>128.21428571428572</v>
      </c>
      <c r="R895" s="4">
        <f t="shared" si="55"/>
        <v>54.120603015075375</v>
      </c>
      <c r="S895" s="7" t="s">
        <v>2039</v>
      </c>
      <c r="T895" t="s">
        <v>2040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11">
        <f t="shared" si="53"/>
        <v>41466.208333333336</v>
      </c>
      <c r="M896" s="11">
        <f t="shared" si="54"/>
        <v>41496.208333333336</v>
      </c>
      <c r="N896" t="b">
        <v>0</v>
      </c>
      <c r="O896" t="b">
        <v>1</v>
      </c>
      <c r="P896" t="s">
        <v>269</v>
      </c>
      <c r="Q896" s="5">
        <f t="shared" si="52"/>
        <v>188.70588235294116</v>
      </c>
      <c r="R896" s="4">
        <f t="shared" si="55"/>
        <v>57.285714285714285</v>
      </c>
      <c r="S896" s="7" t="s">
        <v>2039</v>
      </c>
      <c r="T896" t="s">
        <v>2058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11">
        <f t="shared" si="53"/>
        <v>43134.25</v>
      </c>
      <c r="M897" s="11">
        <f t="shared" si="54"/>
        <v>43143.25</v>
      </c>
      <c r="N897" t="b">
        <v>0</v>
      </c>
      <c r="O897" t="b">
        <v>0</v>
      </c>
      <c r="P897" t="s">
        <v>33</v>
      </c>
      <c r="Q897" s="5">
        <f t="shared" si="52"/>
        <v>6.9511889862327907</v>
      </c>
      <c r="R897" s="4">
        <f t="shared" si="55"/>
        <v>103.81308411214954</v>
      </c>
      <c r="S897" s="7" t="s">
        <v>2037</v>
      </c>
      <c r="T897" t="s">
        <v>2038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11">
        <f t="shared" si="53"/>
        <v>40738.208333333336</v>
      </c>
      <c r="M898" s="11">
        <f t="shared" si="54"/>
        <v>40741.208333333336</v>
      </c>
      <c r="N898" t="b">
        <v>0</v>
      </c>
      <c r="O898" t="b">
        <v>1</v>
      </c>
      <c r="P898" t="s">
        <v>17</v>
      </c>
      <c r="Q898" s="5">
        <f t="shared" ref="Q898:Q961" si="56">E898/D898*100</f>
        <v>774.43434343434342</v>
      </c>
      <c r="R898" s="4">
        <f t="shared" si="55"/>
        <v>105.02602739726028</v>
      </c>
      <c r="S898" s="7" t="s">
        <v>2031</v>
      </c>
      <c r="T898" t="s">
        <v>2032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11">
        <f t="shared" ref="L899:L962" si="57">(((J899/60)/60)/24)+DATE(1970,1,1)</f>
        <v>43583.208333333328</v>
      </c>
      <c r="M899" s="11">
        <f t="shared" ref="M899:M962" si="58">(((K899/60)/60)/24)+DATE(1970,1,1)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si="56"/>
        <v>27.693181818181817</v>
      </c>
      <c r="R899" s="4">
        <f t="shared" ref="R899:R962" si="59">(E899/G899)</f>
        <v>90.259259259259252</v>
      </c>
      <c r="S899" s="7" t="s">
        <v>2037</v>
      </c>
      <c r="T899" t="s">
        <v>2038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11">
        <f t="shared" si="57"/>
        <v>43815.25</v>
      </c>
      <c r="M900" s="11">
        <f t="shared" si="58"/>
        <v>43821.25</v>
      </c>
      <c r="N900" t="b">
        <v>0</v>
      </c>
      <c r="O900" t="b">
        <v>0</v>
      </c>
      <c r="P900" t="s">
        <v>42</v>
      </c>
      <c r="Q900" s="5">
        <f t="shared" si="56"/>
        <v>52.479620323841424</v>
      </c>
      <c r="R900" s="4">
        <f t="shared" si="59"/>
        <v>76.978705978705975</v>
      </c>
      <c r="S900" s="7" t="s">
        <v>2039</v>
      </c>
      <c r="T900" t="s">
        <v>2040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11">
        <f t="shared" si="57"/>
        <v>41554.208333333336</v>
      </c>
      <c r="M901" s="11">
        <f t="shared" si="58"/>
        <v>41572.208333333336</v>
      </c>
      <c r="N901" t="b">
        <v>0</v>
      </c>
      <c r="O901" t="b">
        <v>0</v>
      </c>
      <c r="P901" t="s">
        <v>159</v>
      </c>
      <c r="Q901" s="5">
        <f t="shared" si="56"/>
        <v>407.09677419354841</v>
      </c>
      <c r="R901" s="4">
        <f t="shared" si="59"/>
        <v>102.60162601626017</v>
      </c>
      <c r="S901" s="7" t="s">
        <v>2033</v>
      </c>
      <c r="T901" t="s">
        <v>2056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11">
        <f t="shared" si="57"/>
        <v>41901.208333333336</v>
      </c>
      <c r="M902" s="11">
        <f t="shared" si="58"/>
        <v>41902.208333333336</v>
      </c>
      <c r="N902" t="b">
        <v>0</v>
      </c>
      <c r="O902" t="b">
        <v>1</v>
      </c>
      <c r="P902" t="s">
        <v>28</v>
      </c>
      <c r="Q902" s="5">
        <f t="shared" si="56"/>
        <v>2</v>
      </c>
      <c r="R902" s="4">
        <f t="shared" si="59"/>
        <v>2</v>
      </c>
      <c r="S902" s="7" t="s">
        <v>2035</v>
      </c>
      <c r="T902" t="s">
        <v>2036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11">
        <f t="shared" si="57"/>
        <v>43298.208333333328</v>
      </c>
      <c r="M903" s="11">
        <f t="shared" si="58"/>
        <v>43331.208333333328</v>
      </c>
      <c r="N903" t="b">
        <v>0</v>
      </c>
      <c r="O903" t="b">
        <v>1</v>
      </c>
      <c r="P903" t="s">
        <v>23</v>
      </c>
      <c r="Q903" s="5">
        <f t="shared" si="56"/>
        <v>156.17857142857144</v>
      </c>
      <c r="R903" s="4">
        <f t="shared" si="59"/>
        <v>55.0062893081761</v>
      </c>
      <c r="S903" s="7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11">
        <f t="shared" si="57"/>
        <v>42399.25</v>
      </c>
      <c r="M904" s="11">
        <f t="shared" si="58"/>
        <v>42441.25</v>
      </c>
      <c r="N904" t="b">
        <v>0</v>
      </c>
      <c r="O904" t="b">
        <v>0</v>
      </c>
      <c r="P904" t="s">
        <v>28</v>
      </c>
      <c r="Q904" s="5">
        <f t="shared" si="56"/>
        <v>252.42857142857144</v>
      </c>
      <c r="R904" s="4">
        <f t="shared" si="59"/>
        <v>32.127272727272725</v>
      </c>
      <c r="S904" s="7" t="s">
        <v>2035</v>
      </c>
      <c r="T904" t="s">
        <v>2036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11">
        <f t="shared" si="57"/>
        <v>41034.208333333336</v>
      </c>
      <c r="M905" s="11">
        <f t="shared" si="58"/>
        <v>41049.208333333336</v>
      </c>
      <c r="N905" t="b">
        <v>0</v>
      </c>
      <c r="O905" t="b">
        <v>1</v>
      </c>
      <c r="P905" t="s">
        <v>68</v>
      </c>
      <c r="Q905" s="5">
        <f t="shared" si="56"/>
        <v>1.729268292682927</v>
      </c>
      <c r="R905" s="4">
        <f t="shared" si="59"/>
        <v>50.642857142857146</v>
      </c>
      <c r="S905" s="7" t="s">
        <v>2045</v>
      </c>
      <c r="T905" t="s">
        <v>2046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11">
        <f t="shared" si="57"/>
        <v>41186.208333333336</v>
      </c>
      <c r="M906" s="11">
        <f t="shared" si="58"/>
        <v>41190.208333333336</v>
      </c>
      <c r="N906" t="b">
        <v>0</v>
      </c>
      <c r="O906" t="b">
        <v>0</v>
      </c>
      <c r="P906" t="s">
        <v>133</v>
      </c>
      <c r="Q906" s="5">
        <f t="shared" si="56"/>
        <v>12.230769230769232</v>
      </c>
      <c r="R906" s="4">
        <f t="shared" si="59"/>
        <v>49.6875</v>
      </c>
      <c r="S906" s="7" t="s">
        <v>2045</v>
      </c>
      <c r="T906" t="s">
        <v>2054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11">
        <f t="shared" si="57"/>
        <v>41536.208333333336</v>
      </c>
      <c r="M907" s="11">
        <f t="shared" si="58"/>
        <v>41539.208333333336</v>
      </c>
      <c r="N907" t="b">
        <v>0</v>
      </c>
      <c r="O907" t="b">
        <v>0</v>
      </c>
      <c r="P907" t="s">
        <v>33</v>
      </c>
      <c r="Q907" s="5">
        <f t="shared" si="56"/>
        <v>163.98734177215189</v>
      </c>
      <c r="R907" s="4">
        <f t="shared" si="59"/>
        <v>54.894067796610166</v>
      </c>
      <c r="S907" s="7" t="s">
        <v>2037</v>
      </c>
      <c r="T907" t="s">
        <v>2038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11">
        <f t="shared" si="57"/>
        <v>42868.208333333328</v>
      </c>
      <c r="M908" s="11">
        <f t="shared" si="58"/>
        <v>42904.208333333328</v>
      </c>
      <c r="N908" t="b">
        <v>1</v>
      </c>
      <c r="O908" t="b">
        <v>1</v>
      </c>
      <c r="P908" t="s">
        <v>42</v>
      </c>
      <c r="Q908" s="5">
        <f t="shared" si="56"/>
        <v>162.98181818181817</v>
      </c>
      <c r="R908" s="4">
        <f t="shared" si="59"/>
        <v>46.931937172774866</v>
      </c>
      <c r="S908" s="7" t="s">
        <v>2039</v>
      </c>
      <c r="T908" t="s">
        <v>2040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11">
        <f t="shared" si="57"/>
        <v>40660.208333333336</v>
      </c>
      <c r="M909" s="11">
        <f t="shared" si="58"/>
        <v>40667.208333333336</v>
      </c>
      <c r="N909" t="b">
        <v>0</v>
      </c>
      <c r="O909" t="b">
        <v>0</v>
      </c>
      <c r="P909" t="s">
        <v>33</v>
      </c>
      <c r="Q909" s="5">
        <f t="shared" si="56"/>
        <v>20.252747252747252</v>
      </c>
      <c r="R909" s="4">
        <f t="shared" si="59"/>
        <v>44.951219512195124</v>
      </c>
      <c r="S909" s="7" t="s">
        <v>2037</v>
      </c>
      <c r="T909" t="s">
        <v>2038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11">
        <f t="shared" si="57"/>
        <v>41031.208333333336</v>
      </c>
      <c r="M910" s="11">
        <f t="shared" si="58"/>
        <v>41042.208333333336</v>
      </c>
      <c r="N910" t="b">
        <v>0</v>
      </c>
      <c r="O910" t="b">
        <v>0</v>
      </c>
      <c r="P910" t="s">
        <v>89</v>
      </c>
      <c r="Q910" s="5">
        <f t="shared" si="56"/>
        <v>319.24083769633506</v>
      </c>
      <c r="R910" s="4">
        <f t="shared" si="59"/>
        <v>30.99898322318251</v>
      </c>
      <c r="S910" s="7" t="s">
        <v>2048</v>
      </c>
      <c r="T910" t="s">
        <v>2049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1">
        <f t="shared" si="57"/>
        <v>43255.208333333328</v>
      </c>
      <c r="M911" s="11">
        <f t="shared" si="58"/>
        <v>43282.208333333328</v>
      </c>
      <c r="N911" t="b">
        <v>0</v>
      </c>
      <c r="O911" t="b">
        <v>1</v>
      </c>
      <c r="P911" t="s">
        <v>33</v>
      </c>
      <c r="Q911" s="5">
        <f t="shared" si="56"/>
        <v>478.94444444444446</v>
      </c>
      <c r="R911" s="4">
        <f t="shared" si="59"/>
        <v>107.7625</v>
      </c>
      <c r="S911" s="7" t="s">
        <v>2037</v>
      </c>
      <c r="T911" t="s">
        <v>2038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11">
        <f t="shared" si="57"/>
        <v>42026.25</v>
      </c>
      <c r="M912" s="11">
        <f t="shared" si="58"/>
        <v>42027.25</v>
      </c>
      <c r="N912" t="b">
        <v>0</v>
      </c>
      <c r="O912" t="b">
        <v>0</v>
      </c>
      <c r="P912" t="s">
        <v>33</v>
      </c>
      <c r="Q912" s="5">
        <f t="shared" si="56"/>
        <v>19.556634304207122</v>
      </c>
      <c r="R912" s="4">
        <f t="shared" si="59"/>
        <v>102.07770270270271</v>
      </c>
      <c r="S912" s="7" t="s">
        <v>2037</v>
      </c>
      <c r="T912" t="s">
        <v>2038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11">
        <f t="shared" si="57"/>
        <v>43717.208333333328</v>
      </c>
      <c r="M913" s="11">
        <f t="shared" si="58"/>
        <v>43719.208333333328</v>
      </c>
      <c r="N913" t="b">
        <v>1</v>
      </c>
      <c r="O913" t="b">
        <v>0</v>
      </c>
      <c r="P913" t="s">
        <v>28</v>
      </c>
      <c r="Q913" s="5">
        <f t="shared" si="56"/>
        <v>198.94827586206895</v>
      </c>
      <c r="R913" s="4">
        <f t="shared" si="59"/>
        <v>24.976190476190474</v>
      </c>
      <c r="S913" s="7" t="s">
        <v>2035</v>
      </c>
      <c r="T913" t="s">
        <v>2036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11">
        <f t="shared" si="57"/>
        <v>41157.208333333336</v>
      </c>
      <c r="M914" s="11">
        <f t="shared" si="58"/>
        <v>41170.208333333336</v>
      </c>
      <c r="N914" t="b">
        <v>1</v>
      </c>
      <c r="O914" t="b">
        <v>0</v>
      </c>
      <c r="P914" t="s">
        <v>53</v>
      </c>
      <c r="Q914" s="5">
        <f t="shared" si="56"/>
        <v>795</v>
      </c>
      <c r="R914" s="4">
        <f t="shared" si="59"/>
        <v>79.944134078212286</v>
      </c>
      <c r="S914" s="7" t="s">
        <v>2039</v>
      </c>
      <c r="T914" t="s">
        <v>2042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11">
        <f t="shared" si="57"/>
        <v>43597.208333333328</v>
      </c>
      <c r="M915" s="11">
        <f t="shared" si="58"/>
        <v>43610.208333333328</v>
      </c>
      <c r="N915" t="b">
        <v>0</v>
      </c>
      <c r="O915" t="b">
        <v>0</v>
      </c>
      <c r="P915" t="s">
        <v>53</v>
      </c>
      <c r="Q915" s="5">
        <f t="shared" si="56"/>
        <v>50.621082621082621</v>
      </c>
      <c r="R915" s="4">
        <f t="shared" si="59"/>
        <v>67.946462715105156</v>
      </c>
      <c r="S915" s="7" t="s">
        <v>2039</v>
      </c>
      <c r="T915" t="s">
        <v>2042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11">
        <f t="shared" si="57"/>
        <v>41490.208333333336</v>
      </c>
      <c r="M916" s="11">
        <f t="shared" si="58"/>
        <v>41502.208333333336</v>
      </c>
      <c r="N916" t="b">
        <v>0</v>
      </c>
      <c r="O916" t="b">
        <v>0</v>
      </c>
      <c r="P916" t="s">
        <v>33</v>
      </c>
      <c r="Q916" s="5">
        <f t="shared" si="56"/>
        <v>57.4375</v>
      </c>
      <c r="R916" s="4">
        <f t="shared" si="59"/>
        <v>26.070921985815602</v>
      </c>
      <c r="S916" s="7" t="s">
        <v>2037</v>
      </c>
      <c r="T916" t="s">
        <v>2038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11">
        <f t="shared" si="57"/>
        <v>42976.208333333328</v>
      </c>
      <c r="M917" s="11">
        <f t="shared" si="58"/>
        <v>42985.208333333328</v>
      </c>
      <c r="N917" t="b">
        <v>0</v>
      </c>
      <c r="O917" t="b">
        <v>0</v>
      </c>
      <c r="P917" t="s">
        <v>269</v>
      </c>
      <c r="Q917" s="5">
        <f t="shared" si="56"/>
        <v>155.62827640984909</v>
      </c>
      <c r="R917" s="4">
        <f t="shared" si="59"/>
        <v>105.0032154340836</v>
      </c>
      <c r="S917" s="7" t="s">
        <v>2039</v>
      </c>
      <c r="T917" t="s">
        <v>2058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11">
        <f t="shared" si="57"/>
        <v>41991.25</v>
      </c>
      <c r="M918" s="11">
        <f t="shared" si="58"/>
        <v>42000.25</v>
      </c>
      <c r="N918" t="b">
        <v>0</v>
      </c>
      <c r="O918" t="b">
        <v>0</v>
      </c>
      <c r="P918" t="s">
        <v>122</v>
      </c>
      <c r="Q918" s="5">
        <f t="shared" si="56"/>
        <v>36.297297297297298</v>
      </c>
      <c r="R918" s="4">
        <f t="shared" si="59"/>
        <v>25.826923076923077</v>
      </c>
      <c r="S918" s="7" t="s">
        <v>2052</v>
      </c>
      <c r="T918" t="s">
        <v>2053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11">
        <f t="shared" si="57"/>
        <v>40722.208333333336</v>
      </c>
      <c r="M919" s="11">
        <f t="shared" si="58"/>
        <v>40746.208333333336</v>
      </c>
      <c r="N919" t="b">
        <v>0</v>
      </c>
      <c r="O919" t="b">
        <v>1</v>
      </c>
      <c r="P919" t="s">
        <v>100</v>
      </c>
      <c r="Q919" s="5">
        <f t="shared" si="56"/>
        <v>58.25</v>
      </c>
      <c r="R919" s="4">
        <f t="shared" si="59"/>
        <v>77.666666666666671</v>
      </c>
      <c r="S919" s="7" t="s">
        <v>2039</v>
      </c>
      <c r="T919" t="s">
        <v>2050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11">
        <f t="shared" si="57"/>
        <v>41117.208333333336</v>
      </c>
      <c r="M920" s="11">
        <f t="shared" si="58"/>
        <v>41128.208333333336</v>
      </c>
      <c r="N920" t="b">
        <v>0</v>
      </c>
      <c r="O920" t="b">
        <v>0</v>
      </c>
      <c r="P920" t="s">
        <v>133</v>
      </c>
      <c r="Q920" s="5">
        <f t="shared" si="56"/>
        <v>237.39473684210526</v>
      </c>
      <c r="R920" s="4">
        <f t="shared" si="59"/>
        <v>57.82692307692308</v>
      </c>
      <c r="S920" s="7" t="s">
        <v>2045</v>
      </c>
      <c r="T920" t="s">
        <v>2054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11">
        <f t="shared" si="57"/>
        <v>43022.208333333328</v>
      </c>
      <c r="M921" s="11">
        <f t="shared" si="58"/>
        <v>43054.25</v>
      </c>
      <c r="N921" t="b">
        <v>0</v>
      </c>
      <c r="O921" t="b">
        <v>1</v>
      </c>
      <c r="P921" t="s">
        <v>33</v>
      </c>
      <c r="Q921" s="5">
        <f t="shared" si="56"/>
        <v>58.75</v>
      </c>
      <c r="R921" s="4">
        <f t="shared" si="59"/>
        <v>92.955555555555549</v>
      </c>
      <c r="S921" s="7" t="s">
        <v>2037</v>
      </c>
      <c r="T921" t="s">
        <v>2038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11">
        <f t="shared" si="57"/>
        <v>43503.25</v>
      </c>
      <c r="M922" s="11">
        <f t="shared" si="58"/>
        <v>43523.25</v>
      </c>
      <c r="N922" t="b">
        <v>1</v>
      </c>
      <c r="O922" t="b">
        <v>0</v>
      </c>
      <c r="P922" t="s">
        <v>71</v>
      </c>
      <c r="Q922" s="5">
        <f t="shared" si="56"/>
        <v>182.56603773584905</v>
      </c>
      <c r="R922" s="4">
        <f t="shared" si="59"/>
        <v>37.945098039215686</v>
      </c>
      <c r="S922" s="7" t="s">
        <v>2039</v>
      </c>
      <c r="T922" t="s">
        <v>2047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11">
        <f t="shared" si="57"/>
        <v>40951.25</v>
      </c>
      <c r="M923" s="11">
        <f t="shared" si="58"/>
        <v>40965.25</v>
      </c>
      <c r="N923" t="b">
        <v>0</v>
      </c>
      <c r="O923" t="b">
        <v>0</v>
      </c>
      <c r="P923" t="s">
        <v>28</v>
      </c>
      <c r="Q923" s="5">
        <f t="shared" si="56"/>
        <v>0.75436408977556113</v>
      </c>
      <c r="R923" s="4">
        <f t="shared" si="59"/>
        <v>31.842105263157894</v>
      </c>
      <c r="S923" s="7" t="s">
        <v>2035</v>
      </c>
      <c r="T923" t="s">
        <v>2036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11">
        <f t="shared" si="57"/>
        <v>43443.25</v>
      </c>
      <c r="M924" s="11">
        <f t="shared" si="58"/>
        <v>43452.25</v>
      </c>
      <c r="N924" t="b">
        <v>0</v>
      </c>
      <c r="O924" t="b">
        <v>1</v>
      </c>
      <c r="P924" t="s">
        <v>319</v>
      </c>
      <c r="Q924" s="5">
        <f t="shared" si="56"/>
        <v>175.95330739299609</v>
      </c>
      <c r="R924" s="4">
        <f t="shared" si="59"/>
        <v>40</v>
      </c>
      <c r="S924" s="7" t="s">
        <v>2033</v>
      </c>
      <c r="T924" t="s">
        <v>2060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11">
        <f t="shared" si="57"/>
        <v>40373.208333333336</v>
      </c>
      <c r="M925" s="11">
        <f t="shared" si="58"/>
        <v>40374.208333333336</v>
      </c>
      <c r="N925" t="b">
        <v>0</v>
      </c>
      <c r="O925" t="b">
        <v>0</v>
      </c>
      <c r="P925" t="s">
        <v>33</v>
      </c>
      <c r="Q925" s="5">
        <f t="shared" si="56"/>
        <v>237.88235294117646</v>
      </c>
      <c r="R925" s="4">
        <f t="shared" si="59"/>
        <v>101.1</v>
      </c>
      <c r="S925" s="7" t="s">
        <v>2037</v>
      </c>
      <c r="T925" t="s">
        <v>2038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11">
        <f t="shared" si="57"/>
        <v>43769.208333333328</v>
      </c>
      <c r="M926" s="11">
        <f t="shared" si="58"/>
        <v>43780.25</v>
      </c>
      <c r="N926" t="b">
        <v>0</v>
      </c>
      <c r="O926" t="b">
        <v>0</v>
      </c>
      <c r="P926" t="s">
        <v>33</v>
      </c>
      <c r="Q926" s="5">
        <f t="shared" si="56"/>
        <v>488.05076142131981</v>
      </c>
      <c r="R926" s="4">
        <f t="shared" si="59"/>
        <v>84.006989951944078</v>
      </c>
      <c r="S926" s="7" t="s">
        <v>2037</v>
      </c>
      <c r="T926" t="s">
        <v>2038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11">
        <f t="shared" si="57"/>
        <v>43000.208333333328</v>
      </c>
      <c r="M927" s="11">
        <f t="shared" si="58"/>
        <v>43012.208333333328</v>
      </c>
      <c r="N927" t="b">
        <v>0</v>
      </c>
      <c r="O927" t="b">
        <v>0</v>
      </c>
      <c r="P927" t="s">
        <v>33</v>
      </c>
      <c r="Q927" s="5">
        <f t="shared" si="56"/>
        <v>224.06666666666669</v>
      </c>
      <c r="R927" s="4">
        <f t="shared" si="59"/>
        <v>103.41538461538461</v>
      </c>
      <c r="S927" s="7" t="s">
        <v>2037</v>
      </c>
      <c r="T927" t="s">
        <v>2038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11">
        <f t="shared" si="57"/>
        <v>42502.208333333328</v>
      </c>
      <c r="M928" s="11">
        <f t="shared" si="58"/>
        <v>42506.208333333328</v>
      </c>
      <c r="N928" t="b">
        <v>0</v>
      </c>
      <c r="O928" t="b">
        <v>0</v>
      </c>
      <c r="P928" t="s">
        <v>17</v>
      </c>
      <c r="Q928" s="5">
        <f t="shared" si="56"/>
        <v>18.126436781609197</v>
      </c>
      <c r="R928" s="4">
        <f t="shared" si="59"/>
        <v>105.13333333333334</v>
      </c>
      <c r="S928" s="7" t="s">
        <v>2031</v>
      </c>
      <c r="T928" t="s">
        <v>2032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11">
        <f t="shared" si="57"/>
        <v>41102.208333333336</v>
      </c>
      <c r="M929" s="11">
        <f t="shared" si="58"/>
        <v>41131.208333333336</v>
      </c>
      <c r="N929" t="b">
        <v>0</v>
      </c>
      <c r="O929" t="b">
        <v>0</v>
      </c>
      <c r="P929" t="s">
        <v>33</v>
      </c>
      <c r="Q929" s="5">
        <f t="shared" si="56"/>
        <v>45.847222222222221</v>
      </c>
      <c r="R929" s="4">
        <f t="shared" si="59"/>
        <v>89.21621621621621</v>
      </c>
      <c r="S929" s="7" t="s">
        <v>2037</v>
      </c>
      <c r="T929" t="s">
        <v>2038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11">
        <f t="shared" si="57"/>
        <v>41637.25</v>
      </c>
      <c r="M930" s="11">
        <f t="shared" si="58"/>
        <v>41646.25</v>
      </c>
      <c r="N930" t="b">
        <v>0</v>
      </c>
      <c r="O930" t="b">
        <v>0</v>
      </c>
      <c r="P930" t="s">
        <v>28</v>
      </c>
      <c r="Q930" s="5">
        <f t="shared" si="56"/>
        <v>117.31541218637993</v>
      </c>
      <c r="R930" s="4">
        <f t="shared" si="59"/>
        <v>51.995234312946785</v>
      </c>
      <c r="S930" s="7" t="s">
        <v>2035</v>
      </c>
      <c r="T930" t="s">
        <v>2036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11">
        <f t="shared" si="57"/>
        <v>42858.208333333328</v>
      </c>
      <c r="M931" s="11">
        <f t="shared" si="58"/>
        <v>42872.208333333328</v>
      </c>
      <c r="N931" t="b">
        <v>0</v>
      </c>
      <c r="O931" t="b">
        <v>0</v>
      </c>
      <c r="P931" t="s">
        <v>33</v>
      </c>
      <c r="Q931" s="5">
        <f t="shared" si="56"/>
        <v>217.30909090909088</v>
      </c>
      <c r="R931" s="4">
        <f t="shared" si="59"/>
        <v>64.956521739130437</v>
      </c>
      <c r="S931" s="7" t="s">
        <v>2037</v>
      </c>
      <c r="T931" t="s">
        <v>2038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11">
        <f t="shared" si="57"/>
        <v>42060.25</v>
      </c>
      <c r="M932" s="11">
        <f t="shared" si="58"/>
        <v>42067.25</v>
      </c>
      <c r="N932" t="b">
        <v>0</v>
      </c>
      <c r="O932" t="b">
        <v>1</v>
      </c>
      <c r="P932" t="s">
        <v>33</v>
      </c>
      <c r="Q932" s="5">
        <f t="shared" si="56"/>
        <v>112.28571428571428</v>
      </c>
      <c r="R932" s="4">
        <f t="shared" si="59"/>
        <v>46.235294117647058</v>
      </c>
      <c r="S932" s="7" t="s">
        <v>2037</v>
      </c>
      <c r="T932" t="s">
        <v>2038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11">
        <f t="shared" si="57"/>
        <v>41818.208333333336</v>
      </c>
      <c r="M933" s="11">
        <f t="shared" si="58"/>
        <v>41820.208333333336</v>
      </c>
      <c r="N933" t="b">
        <v>0</v>
      </c>
      <c r="O933" t="b">
        <v>1</v>
      </c>
      <c r="P933" t="s">
        <v>33</v>
      </c>
      <c r="Q933" s="5">
        <f t="shared" si="56"/>
        <v>72.51898734177216</v>
      </c>
      <c r="R933" s="4">
        <f t="shared" si="59"/>
        <v>51.151785714285715</v>
      </c>
      <c r="S933" s="7" t="s">
        <v>2037</v>
      </c>
      <c r="T933" t="s">
        <v>2038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11">
        <f t="shared" si="57"/>
        <v>41709.208333333336</v>
      </c>
      <c r="M934" s="11">
        <f t="shared" si="58"/>
        <v>41712.208333333336</v>
      </c>
      <c r="N934" t="b">
        <v>0</v>
      </c>
      <c r="O934" t="b">
        <v>0</v>
      </c>
      <c r="P934" t="s">
        <v>23</v>
      </c>
      <c r="Q934" s="5">
        <f t="shared" si="56"/>
        <v>212.30434782608697</v>
      </c>
      <c r="R934" s="4">
        <f t="shared" si="59"/>
        <v>33.909722222222221</v>
      </c>
      <c r="S934" s="7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11">
        <f t="shared" si="57"/>
        <v>41372.208333333336</v>
      </c>
      <c r="M935" s="11">
        <f t="shared" si="58"/>
        <v>41385.208333333336</v>
      </c>
      <c r="N935" t="b">
        <v>0</v>
      </c>
      <c r="O935" t="b">
        <v>0</v>
      </c>
      <c r="P935" t="s">
        <v>33</v>
      </c>
      <c r="Q935" s="5">
        <f t="shared" si="56"/>
        <v>239.74657534246577</v>
      </c>
      <c r="R935" s="4">
        <f t="shared" si="59"/>
        <v>92.016298633017882</v>
      </c>
      <c r="S935" s="7" t="s">
        <v>2037</v>
      </c>
      <c r="T935" t="s">
        <v>2038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11">
        <f t="shared" si="57"/>
        <v>42422.25</v>
      </c>
      <c r="M936" s="11">
        <f t="shared" si="58"/>
        <v>42428.25</v>
      </c>
      <c r="N936" t="b">
        <v>0</v>
      </c>
      <c r="O936" t="b">
        <v>0</v>
      </c>
      <c r="P936" t="s">
        <v>33</v>
      </c>
      <c r="Q936" s="5">
        <f t="shared" si="56"/>
        <v>181.93548387096774</v>
      </c>
      <c r="R936" s="4">
        <f t="shared" si="59"/>
        <v>107.42857142857143</v>
      </c>
      <c r="S936" s="7" t="s">
        <v>2037</v>
      </c>
      <c r="T936" t="s">
        <v>2038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11">
        <f t="shared" si="57"/>
        <v>42209.208333333328</v>
      </c>
      <c r="M937" s="11">
        <f t="shared" si="58"/>
        <v>42216.208333333328</v>
      </c>
      <c r="N937" t="b">
        <v>0</v>
      </c>
      <c r="O937" t="b">
        <v>0</v>
      </c>
      <c r="P937" t="s">
        <v>33</v>
      </c>
      <c r="Q937" s="5">
        <f t="shared" si="56"/>
        <v>164.13114754098362</v>
      </c>
      <c r="R937" s="4">
        <f t="shared" si="59"/>
        <v>75.848484848484844</v>
      </c>
      <c r="S937" s="7" t="s">
        <v>2037</v>
      </c>
      <c r="T937" t="s">
        <v>2038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11">
        <f t="shared" si="57"/>
        <v>43668.208333333328</v>
      </c>
      <c r="M938" s="11">
        <f t="shared" si="58"/>
        <v>43671.208333333328</v>
      </c>
      <c r="N938" t="b">
        <v>1</v>
      </c>
      <c r="O938" t="b">
        <v>0</v>
      </c>
      <c r="P938" t="s">
        <v>33</v>
      </c>
      <c r="Q938" s="5">
        <f t="shared" si="56"/>
        <v>1.6375968992248062</v>
      </c>
      <c r="R938" s="4">
        <f t="shared" si="59"/>
        <v>80.476190476190482</v>
      </c>
      <c r="S938" s="7" t="s">
        <v>2037</v>
      </c>
      <c r="T938" t="s">
        <v>2038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11">
        <f t="shared" si="57"/>
        <v>42334.25</v>
      </c>
      <c r="M939" s="11">
        <f t="shared" si="58"/>
        <v>42343.25</v>
      </c>
      <c r="N939" t="b">
        <v>0</v>
      </c>
      <c r="O939" t="b">
        <v>0</v>
      </c>
      <c r="P939" t="s">
        <v>42</v>
      </c>
      <c r="Q939" s="5">
        <f t="shared" si="56"/>
        <v>49.64385964912281</v>
      </c>
      <c r="R939" s="4">
        <f t="shared" si="59"/>
        <v>86.978483606557376</v>
      </c>
      <c r="S939" s="7" t="s">
        <v>2039</v>
      </c>
      <c r="T939" t="s">
        <v>2040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11">
        <f t="shared" si="57"/>
        <v>43263.208333333328</v>
      </c>
      <c r="M940" s="11">
        <f t="shared" si="58"/>
        <v>43299.208333333328</v>
      </c>
      <c r="N940" t="b">
        <v>0</v>
      </c>
      <c r="O940" t="b">
        <v>1</v>
      </c>
      <c r="P940" t="s">
        <v>119</v>
      </c>
      <c r="Q940" s="5">
        <f t="shared" si="56"/>
        <v>109.70652173913042</v>
      </c>
      <c r="R940" s="4">
        <f t="shared" si="59"/>
        <v>105.13541666666667</v>
      </c>
      <c r="S940" s="7" t="s">
        <v>2045</v>
      </c>
      <c r="T940" t="s">
        <v>2051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11">
        <f t="shared" si="57"/>
        <v>40670.208333333336</v>
      </c>
      <c r="M941" s="11">
        <f t="shared" si="58"/>
        <v>40687.208333333336</v>
      </c>
      <c r="N941" t="b">
        <v>0</v>
      </c>
      <c r="O941" t="b">
        <v>1</v>
      </c>
      <c r="P941" t="s">
        <v>89</v>
      </c>
      <c r="Q941" s="5">
        <f t="shared" si="56"/>
        <v>49.217948717948715</v>
      </c>
      <c r="R941" s="4">
        <f t="shared" si="59"/>
        <v>57.298507462686565</v>
      </c>
      <c r="S941" s="7" t="s">
        <v>2048</v>
      </c>
      <c r="T941" t="s">
        <v>2049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1">
        <f t="shared" si="57"/>
        <v>41244.25</v>
      </c>
      <c r="M942" s="11">
        <f t="shared" si="58"/>
        <v>41266.25</v>
      </c>
      <c r="N942" t="b">
        <v>0</v>
      </c>
      <c r="O942" t="b">
        <v>0</v>
      </c>
      <c r="P942" t="s">
        <v>28</v>
      </c>
      <c r="Q942" s="5">
        <f t="shared" si="56"/>
        <v>62.232323232323225</v>
      </c>
      <c r="R942" s="4">
        <f t="shared" si="59"/>
        <v>93.348484848484844</v>
      </c>
      <c r="S942" s="7" t="s">
        <v>2035</v>
      </c>
      <c r="T942" t="s">
        <v>2036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11">
        <f t="shared" si="57"/>
        <v>40552.25</v>
      </c>
      <c r="M943" s="11">
        <f t="shared" si="58"/>
        <v>40587.25</v>
      </c>
      <c r="N943" t="b">
        <v>1</v>
      </c>
      <c r="O943" t="b">
        <v>0</v>
      </c>
      <c r="P943" t="s">
        <v>33</v>
      </c>
      <c r="Q943" s="5">
        <f t="shared" si="56"/>
        <v>13.05813953488372</v>
      </c>
      <c r="R943" s="4">
        <f t="shared" si="59"/>
        <v>71.987179487179489</v>
      </c>
      <c r="S943" s="7" t="s">
        <v>2037</v>
      </c>
      <c r="T943" t="s">
        <v>2038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11">
        <f t="shared" si="57"/>
        <v>40568.25</v>
      </c>
      <c r="M944" s="11">
        <f t="shared" si="58"/>
        <v>40571.25</v>
      </c>
      <c r="N944" t="b">
        <v>0</v>
      </c>
      <c r="O944" t="b">
        <v>0</v>
      </c>
      <c r="P944" t="s">
        <v>33</v>
      </c>
      <c r="Q944" s="5">
        <f t="shared" si="56"/>
        <v>64.635416666666671</v>
      </c>
      <c r="R944" s="4">
        <f t="shared" si="59"/>
        <v>92.611940298507463</v>
      </c>
      <c r="S944" s="7" t="s">
        <v>2037</v>
      </c>
      <c r="T944" t="s">
        <v>2038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11">
        <f t="shared" si="57"/>
        <v>41906.208333333336</v>
      </c>
      <c r="M945" s="11">
        <f t="shared" si="58"/>
        <v>41941.208333333336</v>
      </c>
      <c r="N945" t="b">
        <v>0</v>
      </c>
      <c r="O945" t="b">
        <v>0</v>
      </c>
      <c r="P945" t="s">
        <v>17</v>
      </c>
      <c r="Q945" s="5">
        <f t="shared" si="56"/>
        <v>159.58666666666667</v>
      </c>
      <c r="R945" s="4">
        <f t="shared" si="59"/>
        <v>104.99122807017544</v>
      </c>
      <c r="S945" s="7" t="s">
        <v>2031</v>
      </c>
      <c r="T945" t="s">
        <v>2032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11">
        <f t="shared" si="57"/>
        <v>42776.25</v>
      </c>
      <c r="M946" s="11">
        <f t="shared" si="58"/>
        <v>42795.25</v>
      </c>
      <c r="N946" t="b">
        <v>0</v>
      </c>
      <c r="O946" t="b">
        <v>0</v>
      </c>
      <c r="P946" t="s">
        <v>122</v>
      </c>
      <c r="Q946" s="5">
        <f t="shared" si="56"/>
        <v>81.42</v>
      </c>
      <c r="R946" s="4">
        <f t="shared" si="59"/>
        <v>30.958174904942965</v>
      </c>
      <c r="S946" s="7" t="s">
        <v>2052</v>
      </c>
      <c r="T946" t="s">
        <v>2053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11">
        <f t="shared" si="57"/>
        <v>41004.208333333336</v>
      </c>
      <c r="M947" s="11">
        <f t="shared" si="58"/>
        <v>41019.208333333336</v>
      </c>
      <c r="N947" t="b">
        <v>1</v>
      </c>
      <c r="O947" t="b">
        <v>0</v>
      </c>
      <c r="P947" t="s">
        <v>122</v>
      </c>
      <c r="Q947" s="5">
        <f t="shared" si="56"/>
        <v>32.444767441860463</v>
      </c>
      <c r="R947" s="4">
        <f t="shared" si="59"/>
        <v>33.001182732111175</v>
      </c>
      <c r="S947" s="7" t="s">
        <v>2052</v>
      </c>
      <c r="T947" t="s">
        <v>2053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11">
        <f t="shared" si="57"/>
        <v>40710.208333333336</v>
      </c>
      <c r="M948" s="11">
        <f t="shared" si="58"/>
        <v>40712.208333333336</v>
      </c>
      <c r="N948" t="b">
        <v>0</v>
      </c>
      <c r="O948" t="b">
        <v>0</v>
      </c>
      <c r="P948" t="s">
        <v>33</v>
      </c>
      <c r="Q948" s="5">
        <f t="shared" si="56"/>
        <v>9.9141184124918666</v>
      </c>
      <c r="R948" s="4">
        <f t="shared" si="59"/>
        <v>84.187845303867405</v>
      </c>
      <c r="S948" s="7" t="s">
        <v>2037</v>
      </c>
      <c r="T948" t="s">
        <v>2038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11">
        <f t="shared" si="57"/>
        <v>41908.208333333336</v>
      </c>
      <c r="M949" s="11">
        <f t="shared" si="58"/>
        <v>41915.208333333336</v>
      </c>
      <c r="N949" t="b">
        <v>0</v>
      </c>
      <c r="O949" t="b">
        <v>0</v>
      </c>
      <c r="P949" t="s">
        <v>33</v>
      </c>
      <c r="Q949" s="5">
        <f t="shared" si="56"/>
        <v>26.694444444444443</v>
      </c>
      <c r="R949" s="4">
        <f t="shared" si="59"/>
        <v>73.92307692307692</v>
      </c>
      <c r="S949" s="7" t="s">
        <v>2037</v>
      </c>
      <c r="T949" t="s">
        <v>2038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11">
        <f t="shared" si="57"/>
        <v>41985.25</v>
      </c>
      <c r="M950" s="11">
        <f t="shared" si="58"/>
        <v>41995.25</v>
      </c>
      <c r="N950" t="b">
        <v>1</v>
      </c>
      <c r="O950" t="b">
        <v>1</v>
      </c>
      <c r="P950" t="s">
        <v>42</v>
      </c>
      <c r="Q950" s="5">
        <f t="shared" si="56"/>
        <v>62.957446808510639</v>
      </c>
      <c r="R950" s="4">
        <f t="shared" si="59"/>
        <v>36.987499999999997</v>
      </c>
      <c r="S950" s="7" t="s">
        <v>2039</v>
      </c>
      <c r="T950" t="s">
        <v>2040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11">
        <f t="shared" si="57"/>
        <v>42112.208333333328</v>
      </c>
      <c r="M951" s="11">
        <f t="shared" si="58"/>
        <v>42131.208333333328</v>
      </c>
      <c r="N951" t="b">
        <v>0</v>
      </c>
      <c r="O951" t="b">
        <v>0</v>
      </c>
      <c r="P951" t="s">
        <v>28</v>
      </c>
      <c r="Q951" s="5">
        <f t="shared" si="56"/>
        <v>161.35593220338984</v>
      </c>
      <c r="R951" s="4">
        <f t="shared" si="59"/>
        <v>46.896551724137929</v>
      </c>
      <c r="S951" s="7" t="s">
        <v>2035</v>
      </c>
      <c r="T951" t="s">
        <v>2036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11">
        <f t="shared" si="57"/>
        <v>43571.208333333328</v>
      </c>
      <c r="M952" s="11">
        <f t="shared" si="58"/>
        <v>43576.208333333328</v>
      </c>
      <c r="N952" t="b">
        <v>0</v>
      </c>
      <c r="O952" t="b">
        <v>1</v>
      </c>
      <c r="P952" t="s">
        <v>33</v>
      </c>
      <c r="Q952" s="5">
        <f t="shared" si="56"/>
        <v>5</v>
      </c>
      <c r="R952" s="4">
        <f t="shared" si="59"/>
        <v>5</v>
      </c>
      <c r="S952" s="7" t="s">
        <v>2037</v>
      </c>
      <c r="T952" t="s">
        <v>2038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11">
        <f t="shared" si="57"/>
        <v>42730.25</v>
      </c>
      <c r="M953" s="11">
        <f t="shared" si="58"/>
        <v>42731.25</v>
      </c>
      <c r="N953" t="b">
        <v>0</v>
      </c>
      <c r="O953" t="b">
        <v>1</v>
      </c>
      <c r="P953" t="s">
        <v>23</v>
      </c>
      <c r="Q953" s="5">
        <f t="shared" si="56"/>
        <v>1096.9379310344827</v>
      </c>
      <c r="R953" s="4">
        <f t="shared" si="59"/>
        <v>102.02437459910199</v>
      </c>
      <c r="S953" s="7" t="s">
        <v>2033</v>
      </c>
      <c r="T953" t="s">
        <v>2034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11">
        <f t="shared" si="57"/>
        <v>42591.208333333328</v>
      </c>
      <c r="M954" s="11">
        <f t="shared" si="58"/>
        <v>42605.208333333328</v>
      </c>
      <c r="N954" t="b">
        <v>0</v>
      </c>
      <c r="O954" t="b">
        <v>0</v>
      </c>
      <c r="P954" t="s">
        <v>42</v>
      </c>
      <c r="Q954" s="5">
        <f t="shared" si="56"/>
        <v>70.094158075601371</v>
      </c>
      <c r="R954" s="4">
        <f t="shared" si="59"/>
        <v>45.007502206531335</v>
      </c>
      <c r="S954" s="7" t="s">
        <v>2039</v>
      </c>
      <c r="T954" t="s">
        <v>2040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11">
        <f t="shared" si="57"/>
        <v>42358.25</v>
      </c>
      <c r="M955" s="11">
        <f t="shared" si="58"/>
        <v>42394.25</v>
      </c>
      <c r="N955" t="b">
        <v>0</v>
      </c>
      <c r="O955" t="b">
        <v>1</v>
      </c>
      <c r="P955" t="s">
        <v>474</v>
      </c>
      <c r="Q955" s="5">
        <f t="shared" si="56"/>
        <v>60</v>
      </c>
      <c r="R955" s="4">
        <f t="shared" si="59"/>
        <v>94.285714285714292</v>
      </c>
      <c r="S955" s="7" t="s">
        <v>2039</v>
      </c>
      <c r="T955" t="s">
        <v>2061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11">
        <f t="shared" si="57"/>
        <v>41174.208333333336</v>
      </c>
      <c r="M956" s="11">
        <f t="shared" si="58"/>
        <v>41198.208333333336</v>
      </c>
      <c r="N956" t="b">
        <v>0</v>
      </c>
      <c r="O956" t="b">
        <v>0</v>
      </c>
      <c r="P956" t="s">
        <v>28</v>
      </c>
      <c r="Q956" s="5">
        <f t="shared" si="56"/>
        <v>367.0985915492958</v>
      </c>
      <c r="R956" s="4">
        <f t="shared" si="59"/>
        <v>101.02325581395348</v>
      </c>
      <c r="S956" s="7" t="s">
        <v>2035</v>
      </c>
      <c r="T956" t="s">
        <v>2036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11">
        <f t="shared" si="57"/>
        <v>41238.25</v>
      </c>
      <c r="M957" s="11">
        <f t="shared" si="58"/>
        <v>41240.25</v>
      </c>
      <c r="N957" t="b">
        <v>0</v>
      </c>
      <c r="O957" t="b">
        <v>0</v>
      </c>
      <c r="P957" t="s">
        <v>33</v>
      </c>
      <c r="Q957" s="5">
        <f t="shared" si="56"/>
        <v>1109</v>
      </c>
      <c r="R957" s="4">
        <f t="shared" si="59"/>
        <v>97.037499999999994</v>
      </c>
      <c r="S957" s="7" t="s">
        <v>2037</v>
      </c>
      <c r="T957" t="s">
        <v>2038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11">
        <f t="shared" si="57"/>
        <v>42360.25</v>
      </c>
      <c r="M958" s="11">
        <f t="shared" si="58"/>
        <v>42364.25</v>
      </c>
      <c r="N958" t="b">
        <v>0</v>
      </c>
      <c r="O958" t="b">
        <v>0</v>
      </c>
      <c r="P958" t="s">
        <v>474</v>
      </c>
      <c r="Q958" s="5">
        <f t="shared" si="56"/>
        <v>19.028784648187631</v>
      </c>
      <c r="R958" s="4">
        <f t="shared" si="59"/>
        <v>43.00963855421687</v>
      </c>
      <c r="S958" s="7" t="s">
        <v>2039</v>
      </c>
      <c r="T958" t="s">
        <v>2061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11">
        <f t="shared" si="57"/>
        <v>40955.25</v>
      </c>
      <c r="M959" s="11">
        <f t="shared" si="58"/>
        <v>40958.25</v>
      </c>
      <c r="N959" t="b">
        <v>0</v>
      </c>
      <c r="O959" t="b">
        <v>0</v>
      </c>
      <c r="P959" t="s">
        <v>33</v>
      </c>
      <c r="Q959" s="5">
        <f t="shared" si="56"/>
        <v>126.87755102040816</v>
      </c>
      <c r="R959" s="4">
        <f t="shared" si="59"/>
        <v>94.916030534351151</v>
      </c>
      <c r="S959" s="7" t="s">
        <v>2037</v>
      </c>
      <c r="T959" t="s">
        <v>2038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11">
        <f t="shared" si="57"/>
        <v>40350.208333333336</v>
      </c>
      <c r="M960" s="11">
        <f t="shared" si="58"/>
        <v>40372.208333333336</v>
      </c>
      <c r="N960" t="b">
        <v>0</v>
      </c>
      <c r="O960" t="b">
        <v>0</v>
      </c>
      <c r="P960" t="s">
        <v>71</v>
      </c>
      <c r="Q960" s="5">
        <f t="shared" si="56"/>
        <v>734.63636363636363</v>
      </c>
      <c r="R960" s="4">
        <f t="shared" si="59"/>
        <v>72.151785714285708</v>
      </c>
      <c r="S960" s="7" t="s">
        <v>2039</v>
      </c>
      <c r="T960" t="s">
        <v>2047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11">
        <f t="shared" si="57"/>
        <v>40357.208333333336</v>
      </c>
      <c r="M961" s="11">
        <f t="shared" si="58"/>
        <v>40385.208333333336</v>
      </c>
      <c r="N961" t="b">
        <v>0</v>
      </c>
      <c r="O961" t="b">
        <v>0</v>
      </c>
      <c r="P961" t="s">
        <v>206</v>
      </c>
      <c r="Q961" s="5">
        <f t="shared" si="56"/>
        <v>4.5731034482758623</v>
      </c>
      <c r="R961" s="4">
        <f t="shared" si="59"/>
        <v>51.007692307692309</v>
      </c>
      <c r="S961" s="7" t="s">
        <v>2045</v>
      </c>
      <c r="T961" t="s">
        <v>2057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11">
        <f t="shared" si="57"/>
        <v>42408.25</v>
      </c>
      <c r="M962" s="11">
        <f t="shared" si="58"/>
        <v>42445.208333333328</v>
      </c>
      <c r="N962" t="b">
        <v>0</v>
      </c>
      <c r="O962" t="b">
        <v>0</v>
      </c>
      <c r="P962" t="s">
        <v>28</v>
      </c>
      <c r="Q962" s="5">
        <f t="shared" ref="Q962:Q1001" si="60">E962/D962*100</f>
        <v>85.054545454545448</v>
      </c>
      <c r="R962" s="4">
        <f t="shared" si="59"/>
        <v>85.054545454545448</v>
      </c>
      <c r="S962" s="7" t="s">
        <v>2035</v>
      </c>
      <c r="T962" t="s">
        <v>2036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11">
        <f t="shared" ref="L963:L1001" si="61">(((J963/60)/60)/24)+DATE(1970,1,1)</f>
        <v>40591.25</v>
      </c>
      <c r="M963" s="11">
        <f t="shared" ref="M963:M1001" si="62">(((K963/60)/60)/24)+DATE(1970,1,1)</f>
        <v>40595.25</v>
      </c>
      <c r="N963" t="b">
        <v>0</v>
      </c>
      <c r="O963" t="b">
        <v>0</v>
      </c>
      <c r="P963" t="s">
        <v>206</v>
      </c>
      <c r="Q963" s="5">
        <f t="shared" si="60"/>
        <v>119.29824561403508</v>
      </c>
      <c r="R963" s="4">
        <f t="shared" ref="R963:R1001" si="63">(E963/G963)</f>
        <v>43.87096774193548</v>
      </c>
      <c r="S963" s="7" t="s">
        <v>2045</v>
      </c>
      <c r="T963" t="s">
        <v>2057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11">
        <f t="shared" si="61"/>
        <v>41592.25</v>
      </c>
      <c r="M964" s="11">
        <f t="shared" si="62"/>
        <v>41613.25</v>
      </c>
      <c r="N964" t="b">
        <v>0</v>
      </c>
      <c r="O964" t="b">
        <v>0</v>
      </c>
      <c r="P964" t="s">
        <v>17</v>
      </c>
      <c r="Q964" s="5">
        <f t="shared" si="60"/>
        <v>296.02777777777777</v>
      </c>
      <c r="R964" s="4">
        <f t="shared" si="63"/>
        <v>40.063909774436091</v>
      </c>
      <c r="S964" s="7" t="s">
        <v>2031</v>
      </c>
      <c r="T964" t="s">
        <v>2032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11">
        <f t="shared" si="61"/>
        <v>40607.25</v>
      </c>
      <c r="M965" s="11">
        <f t="shared" si="62"/>
        <v>40613.25</v>
      </c>
      <c r="N965" t="b">
        <v>0</v>
      </c>
      <c r="O965" t="b">
        <v>1</v>
      </c>
      <c r="P965" t="s">
        <v>122</v>
      </c>
      <c r="Q965" s="5">
        <f t="shared" si="60"/>
        <v>84.694915254237287</v>
      </c>
      <c r="R965" s="4">
        <f t="shared" si="63"/>
        <v>43.833333333333336</v>
      </c>
      <c r="S965" s="7" t="s">
        <v>2052</v>
      </c>
      <c r="T965" t="s">
        <v>2053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11">
        <f t="shared" si="61"/>
        <v>42135.208333333328</v>
      </c>
      <c r="M966" s="11">
        <f t="shared" si="62"/>
        <v>42140.208333333328</v>
      </c>
      <c r="N966" t="b">
        <v>0</v>
      </c>
      <c r="O966" t="b">
        <v>0</v>
      </c>
      <c r="P966" t="s">
        <v>33</v>
      </c>
      <c r="Q966" s="5">
        <f t="shared" si="60"/>
        <v>355.7837837837838</v>
      </c>
      <c r="R966" s="4">
        <f t="shared" si="63"/>
        <v>84.92903225806451</v>
      </c>
      <c r="S966" s="7" t="s">
        <v>2037</v>
      </c>
      <c r="T966" t="s">
        <v>2038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11">
        <f t="shared" si="61"/>
        <v>40203.25</v>
      </c>
      <c r="M967" s="11">
        <f t="shared" si="62"/>
        <v>40243.25</v>
      </c>
      <c r="N967" t="b">
        <v>0</v>
      </c>
      <c r="O967" t="b">
        <v>0</v>
      </c>
      <c r="P967" t="s">
        <v>23</v>
      </c>
      <c r="Q967" s="5">
        <f t="shared" si="60"/>
        <v>386.40909090909093</v>
      </c>
      <c r="R967" s="4">
        <f t="shared" si="63"/>
        <v>41.067632850241544</v>
      </c>
      <c r="S967" s="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11">
        <f t="shared" si="61"/>
        <v>42901.208333333328</v>
      </c>
      <c r="M968" s="11">
        <f t="shared" si="62"/>
        <v>42903.208333333328</v>
      </c>
      <c r="N968" t="b">
        <v>0</v>
      </c>
      <c r="O968" t="b">
        <v>0</v>
      </c>
      <c r="P968" t="s">
        <v>33</v>
      </c>
      <c r="Q968" s="5">
        <f t="shared" si="60"/>
        <v>792.23529411764707</v>
      </c>
      <c r="R968" s="4">
        <f t="shared" si="63"/>
        <v>54.971428571428568</v>
      </c>
      <c r="S968" s="7" t="s">
        <v>2037</v>
      </c>
      <c r="T968" t="s">
        <v>2038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11">
        <f t="shared" si="61"/>
        <v>41005.208333333336</v>
      </c>
      <c r="M969" s="11">
        <f t="shared" si="62"/>
        <v>41042.208333333336</v>
      </c>
      <c r="N969" t="b">
        <v>0</v>
      </c>
      <c r="O969" t="b">
        <v>0</v>
      </c>
      <c r="P969" t="s">
        <v>319</v>
      </c>
      <c r="Q969" s="5">
        <f t="shared" si="60"/>
        <v>137.03393665158373</v>
      </c>
      <c r="R969" s="4">
        <f t="shared" si="63"/>
        <v>77.010807374443743</v>
      </c>
      <c r="S969" s="7" t="s">
        <v>2033</v>
      </c>
      <c r="T969" t="s">
        <v>2060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11">
        <f t="shared" si="61"/>
        <v>40544.25</v>
      </c>
      <c r="M970" s="11">
        <f t="shared" si="62"/>
        <v>40559.25</v>
      </c>
      <c r="N970" t="b">
        <v>0</v>
      </c>
      <c r="O970" t="b">
        <v>0</v>
      </c>
      <c r="P970" t="s">
        <v>17</v>
      </c>
      <c r="Q970" s="5">
        <f t="shared" si="60"/>
        <v>338.20833333333337</v>
      </c>
      <c r="R970" s="4">
        <f t="shared" si="63"/>
        <v>71.201754385964918</v>
      </c>
      <c r="S970" s="7" t="s">
        <v>2031</v>
      </c>
      <c r="T970" t="s">
        <v>2032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11">
        <f t="shared" si="61"/>
        <v>43821.25</v>
      </c>
      <c r="M971" s="11">
        <f t="shared" si="62"/>
        <v>43828.25</v>
      </c>
      <c r="N971" t="b">
        <v>0</v>
      </c>
      <c r="O971" t="b">
        <v>0</v>
      </c>
      <c r="P971" t="s">
        <v>33</v>
      </c>
      <c r="Q971" s="5">
        <f t="shared" si="60"/>
        <v>108.22784810126582</v>
      </c>
      <c r="R971" s="4">
        <f t="shared" si="63"/>
        <v>91.935483870967744</v>
      </c>
      <c r="S971" s="7" t="s">
        <v>2037</v>
      </c>
      <c r="T971" t="s">
        <v>2038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11">
        <f t="shared" si="61"/>
        <v>40672.208333333336</v>
      </c>
      <c r="M972" s="11">
        <f t="shared" si="62"/>
        <v>40673.208333333336</v>
      </c>
      <c r="N972" t="b">
        <v>0</v>
      </c>
      <c r="O972" t="b">
        <v>0</v>
      </c>
      <c r="P972" t="s">
        <v>33</v>
      </c>
      <c r="Q972" s="5">
        <f t="shared" si="60"/>
        <v>60.757639620653315</v>
      </c>
      <c r="R972" s="4">
        <f t="shared" si="63"/>
        <v>97.069023569023571</v>
      </c>
      <c r="S972" s="7" t="s">
        <v>2037</v>
      </c>
      <c r="T972" t="s">
        <v>2038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11">
        <f t="shared" si="61"/>
        <v>41555.208333333336</v>
      </c>
      <c r="M973" s="11">
        <f t="shared" si="62"/>
        <v>41561.208333333336</v>
      </c>
      <c r="N973" t="b">
        <v>0</v>
      </c>
      <c r="O973" t="b">
        <v>0</v>
      </c>
      <c r="P973" t="s">
        <v>269</v>
      </c>
      <c r="Q973" s="5">
        <f t="shared" si="60"/>
        <v>27.725490196078432</v>
      </c>
      <c r="R973" s="4">
        <f t="shared" si="63"/>
        <v>58.916666666666664</v>
      </c>
      <c r="S973" s="7" t="s">
        <v>2039</v>
      </c>
      <c r="T973" t="s">
        <v>2058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11">
        <f t="shared" si="61"/>
        <v>41792.208333333336</v>
      </c>
      <c r="M974" s="11">
        <f t="shared" si="62"/>
        <v>41801.208333333336</v>
      </c>
      <c r="N974" t="b">
        <v>0</v>
      </c>
      <c r="O974" t="b">
        <v>1</v>
      </c>
      <c r="P974" t="s">
        <v>28</v>
      </c>
      <c r="Q974" s="5">
        <f t="shared" si="60"/>
        <v>228.3934426229508</v>
      </c>
      <c r="R974" s="4">
        <f t="shared" si="63"/>
        <v>58.015466983938133</v>
      </c>
      <c r="S974" s="7" t="s">
        <v>2035</v>
      </c>
      <c r="T974" t="s">
        <v>2036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11">
        <f t="shared" si="61"/>
        <v>40522.25</v>
      </c>
      <c r="M975" s="11">
        <f t="shared" si="62"/>
        <v>40524.25</v>
      </c>
      <c r="N975" t="b">
        <v>0</v>
      </c>
      <c r="O975" t="b">
        <v>1</v>
      </c>
      <c r="P975" t="s">
        <v>33</v>
      </c>
      <c r="Q975" s="5">
        <f t="shared" si="60"/>
        <v>21.615194054500414</v>
      </c>
      <c r="R975" s="4">
        <f t="shared" si="63"/>
        <v>103.87301587301587</v>
      </c>
      <c r="S975" s="7" t="s">
        <v>2037</v>
      </c>
      <c r="T975" t="s">
        <v>2038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11">
        <f t="shared" si="61"/>
        <v>41412.208333333336</v>
      </c>
      <c r="M976" s="11">
        <f t="shared" si="62"/>
        <v>41413.208333333336</v>
      </c>
      <c r="N976" t="b">
        <v>0</v>
      </c>
      <c r="O976" t="b">
        <v>0</v>
      </c>
      <c r="P976" t="s">
        <v>60</v>
      </c>
      <c r="Q976" s="5">
        <f t="shared" si="60"/>
        <v>373.875</v>
      </c>
      <c r="R976" s="4">
        <f t="shared" si="63"/>
        <v>93.46875</v>
      </c>
      <c r="S976" s="7" t="s">
        <v>2033</v>
      </c>
      <c r="T976" t="s">
        <v>2043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11">
        <f t="shared" si="61"/>
        <v>42337.25</v>
      </c>
      <c r="M977" s="11">
        <f t="shared" si="62"/>
        <v>42376.25</v>
      </c>
      <c r="N977" t="b">
        <v>0</v>
      </c>
      <c r="O977" t="b">
        <v>1</v>
      </c>
      <c r="P977" t="s">
        <v>33</v>
      </c>
      <c r="Q977" s="5">
        <f t="shared" si="60"/>
        <v>154.92592592592592</v>
      </c>
      <c r="R977" s="4">
        <f t="shared" si="63"/>
        <v>61.970370370370368</v>
      </c>
      <c r="S977" s="7" t="s">
        <v>2037</v>
      </c>
      <c r="T977" t="s">
        <v>2038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11">
        <f t="shared" si="61"/>
        <v>40571.25</v>
      </c>
      <c r="M978" s="11">
        <f t="shared" si="62"/>
        <v>40577.25</v>
      </c>
      <c r="N978" t="b">
        <v>0</v>
      </c>
      <c r="O978" t="b">
        <v>1</v>
      </c>
      <c r="P978" t="s">
        <v>33</v>
      </c>
      <c r="Q978" s="5">
        <f t="shared" si="60"/>
        <v>322.14999999999998</v>
      </c>
      <c r="R978" s="4">
        <f t="shared" si="63"/>
        <v>92.042857142857144</v>
      </c>
      <c r="S978" s="7" t="s">
        <v>2037</v>
      </c>
      <c r="T978" t="s">
        <v>2038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11">
        <f t="shared" si="61"/>
        <v>43138.25</v>
      </c>
      <c r="M979" s="11">
        <f t="shared" si="62"/>
        <v>43170.25</v>
      </c>
      <c r="N979" t="b">
        <v>0</v>
      </c>
      <c r="O979" t="b">
        <v>0</v>
      </c>
      <c r="P979" t="s">
        <v>17</v>
      </c>
      <c r="Q979" s="5">
        <f t="shared" si="60"/>
        <v>73.957142857142856</v>
      </c>
      <c r="R979" s="4">
        <f t="shared" si="63"/>
        <v>77.268656716417908</v>
      </c>
      <c r="S979" s="7" t="s">
        <v>2031</v>
      </c>
      <c r="T979" t="s">
        <v>2032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11">
        <f t="shared" si="61"/>
        <v>42686.25</v>
      </c>
      <c r="M980" s="11">
        <f t="shared" si="62"/>
        <v>42708.25</v>
      </c>
      <c r="N980" t="b">
        <v>0</v>
      </c>
      <c r="O980" t="b">
        <v>0</v>
      </c>
      <c r="P980" t="s">
        <v>89</v>
      </c>
      <c r="Q980" s="5">
        <f t="shared" si="60"/>
        <v>864.1</v>
      </c>
      <c r="R980" s="4">
        <f t="shared" si="63"/>
        <v>93.923913043478265</v>
      </c>
      <c r="S980" s="7" t="s">
        <v>2048</v>
      </c>
      <c r="T980" t="s">
        <v>2049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11">
        <f t="shared" si="61"/>
        <v>42078.208333333328</v>
      </c>
      <c r="M981" s="11">
        <f t="shared" si="62"/>
        <v>42084.208333333328</v>
      </c>
      <c r="N981" t="b">
        <v>0</v>
      </c>
      <c r="O981" t="b">
        <v>0</v>
      </c>
      <c r="P981" t="s">
        <v>33</v>
      </c>
      <c r="Q981" s="5">
        <f t="shared" si="60"/>
        <v>143.26245847176079</v>
      </c>
      <c r="R981" s="4">
        <f t="shared" si="63"/>
        <v>84.969458128078813</v>
      </c>
      <c r="S981" s="7" t="s">
        <v>2037</v>
      </c>
      <c r="T981" t="s">
        <v>2038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11">
        <f t="shared" si="61"/>
        <v>42307.208333333328</v>
      </c>
      <c r="M982" s="11">
        <f t="shared" si="62"/>
        <v>42312.25</v>
      </c>
      <c r="N982" t="b">
        <v>1</v>
      </c>
      <c r="O982" t="b">
        <v>0</v>
      </c>
      <c r="P982" t="s">
        <v>68</v>
      </c>
      <c r="Q982" s="5">
        <f t="shared" si="60"/>
        <v>40.281762295081968</v>
      </c>
      <c r="R982" s="4">
        <f t="shared" si="63"/>
        <v>105.97035040431267</v>
      </c>
      <c r="S982" s="7" t="s">
        <v>2045</v>
      </c>
      <c r="T982" t="s">
        <v>2046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11">
        <f t="shared" si="61"/>
        <v>43094.25</v>
      </c>
      <c r="M983" s="11">
        <f t="shared" si="62"/>
        <v>43127.25</v>
      </c>
      <c r="N983" t="b">
        <v>0</v>
      </c>
      <c r="O983" t="b">
        <v>0</v>
      </c>
      <c r="P983" t="s">
        <v>28</v>
      </c>
      <c r="Q983" s="5">
        <f t="shared" si="60"/>
        <v>178.22388059701493</v>
      </c>
      <c r="R983" s="4">
        <f t="shared" si="63"/>
        <v>36.969040247678016</v>
      </c>
      <c r="S983" s="7" t="s">
        <v>2035</v>
      </c>
      <c r="T983" t="s">
        <v>2036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11">
        <f t="shared" si="61"/>
        <v>40743.208333333336</v>
      </c>
      <c r="M984" s="11">
        <f t="shared" si="62"/>
        <v>40745.208333333336</v>
      </c>
      <c r="N984" t="b">
        <v>0</v>
      </c>
      <c r="O984" t="b">
        <v>1</v>
      </c>
      <c r="P984" t="s">
        <v>42</v>
      </c>
      <c r="Q984" s="5">
        <f t="shared" si="60"/>
        <v>84.930555555555557</v>
      </c>
      <c r="R984" s="4">
        <f t="shared" si="63"/>
        <v>81.533333333333331</v>
      </c>
      <c r="S984" s="7" t="s">
        <v>2039</v>
      </c>
      <c r="T984" t="s">
        <v>2040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11">
        <f t="shared" si="61"/>
        <v>43681.208333333328</v>
      </c>
      <c r="M985" s="11">
        <f t="shared" si="62"/>
        <v>43696.208333333328</v>
      </c>
      <c r="N985" t="b">
        <v>0</v>
      </c>
      <c r="O985" t="b">
        <v>0</v>
      </c>
      <c r="P985" t="s">
        <v>42</v>
      </c>
      <c r="Q985" s="5">
        <f t="shared" si="60"/>
        <v>145.93648334624322</v>
      </c>
      <c r="R985" s="4">
        <f t="shared" si="63"/>
        <v>80.999140154772135</v>
      </c>
      <c r="S985" s="7" t="s">
        <v>2039</v>
      </c>
      <c r="T985" t="s">
        <v>2040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11">
        <f t="shared" si="61"/>
        <v>43716.208333333328</v>
      </c>
      <c r="M986" s="11">
        <f t="shared" si="62"/>
        <v>43742.208333333328</v>
      </c>
      <c r="N986" t="b">
        <v>0</v>
      </c>
      <c r="O986" t="b">
        <v>0</v>
      </c>
      <c r="P986" t="s">
        <v>33</v>
      </c>
      <c r="Q986" s="5">
        <f t="shared" si="60"/>
        <v>152.46153846153848</v>
      </c>
      <c r="R986" s="4">
        <f t="shared" si="63"/>
        <v>26.010498687664043</v>
      </c>
      <c r="S986" s="7" t="s">
        <v>2037</v>
      </c>
      <c r="T986" t="s">
        <v>2038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11">
        <f t="shared" si="61"/>
        <v>41614.25</v>
      </c>
      <c r="M987" s="11">
        <f t="shared" si="62"/>
        <v>41640.25</v>
      </c>
      <c r="N987" t="b">
        <v>0</v>
      </c>
      <c r="O987" t="b">
        <v>1</v>
      </c>
      <c r="P987" t="s">
        <v>23</v>
      </c>
      <c r="Q987" s="5">
        <f t="shared" si="60"/>
        <v>67.129542790152414</v>
      </c>
      <c r="R987" s="4">
        <f t="shared" si="63"/>
        <v>25.998410896708286</v>
      </c>
      <c r="S987" s="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11">
        <f t="shared" si="61"/>
        <v>40638.208333333336</v>
      </c>
      <c r="M988" s="11">
        <f t="shared" si="62"/>
        <v>40652.208333333336</v>
      </c>
      <c r="N988" t="b">
        <v>0</v>
      </c>
      <c r="O988" t="b">
        <v>0</v>
      </c>
      <c r="P988" t="s">
        <v>23</v>
      </c>
      <c r="Q988" s="5">
        <f t="shared" si="60"/>
        <v>40.307692307692307</v>
      </c>
      <c r="R988" s="4">
        <f t="shared" si="63"/>
        <v>34.173913043478258</v>
      </c>
      <c r="S988" s="7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11">
        <f t="shared" si="61"/>
        <v>42852.208333333328</v>
      </c>
      <c r="M989" s="11">
        <f t="shared" si="62"/>
        <v>42866.208333333328</v>
      </c>
      <c r="N989" t="b">
        <v>0</v>
      </c>
      <c r="O989" t="b">
        <v>0</v>
      </c>
      <c r="P989" t="s">
        <v>42</v>
      </c>
      <c r="Q989" s="5">
        <f t="shared" si="60"/>
        <v>216.79032258064518</v>
      </c>
      <c r="R989" s="4">
        <f t="shared" si="63"/>
        <v>28.002083333333335</v>
      </c>
      <c r="S989" s="7" t="s">
        <v>2039</v>
      </c>
      <c r="T989" t="s">
        <v>2040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11">
        <f t="shared" si="61"/>
        <v>42686.25</v>
      </c>
      <c r="M990" s="11">
        <f t="shared" si="62"/>
        <v>42707.25</v>
      </c>
      <c r="N990" t="b">
        <v>0</v>
      </c>
      <c r="O990" t="b">
        <v>0</v>
      </c>
      <c r="P990" t="s">
        <v>133</v>
      </c>
      <c r="Q990" s="5">
        <f t="shared" si="60"/>
        <v>52.117021276595743</v>
      </c>
      <c r="R990" s="4">
        <f t="shared" si="63"/>
        <v>76.546875</v>
      </c>
      <c r="S990" s="7" t="s">
        <v>2045</v>
      </c>
      <c r="T990" t="s">
        <v>2054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11">
        <f t="shared" si="61"/>
        <v>43571.208333333328</v>
      </c>
      <c r="M991" s="11">
        <f t="shared" si="62"/>
        <v>43576.208333333328</v>
      </c>
      <c r="N991" t="b">
        <v>0</v>
      </c>
      <c r="O991" t="b">
        <v>0</v>
      </c>
      <c r="P991" t="s">
        <v>206</v>
      </c>
      <c r="Q991" s="5">
        <f t="shared" si="60"/>
        <v>499.58333333333337</v>
      </c>
      <c r="R991" s="4">
        <f t="shared" si="63"/>
        <v>53.053097345132741</v>
      </c>
      <c r="S991" s="7" t="s">
        <v>2045</v>
      </c>
      <c r="T991" t="s">
        <v>2057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11">
        <f t="shared" si="61"/>
        <v>42432.25</v>
      </c>
      <c r="M992" s="11">
        <f t="shared" si="62"/>
        <v>42454.208333333328</v>
      </c>
      <c r="N992" t="b">
        <v>0</v>
      </c>
      <c r="O992" t="b">
        <v>1</v>
      </c>
      <c r="P992" t="s">
        <v>53</v>
      </c>
      <c r="Q992" s="5">
        <f t="shared" si="60"/>
        <v>87.679487179487182</v>
      </c>
      <c r="R992" s="4">
        <f t="shared" si="63"/>
        <v>106.859375</v>
      </c>
      <c r="S992" s="7" t="s">
        <v>2039</v>
      </c>
      <c r="T992" t="s">
        <v>2042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11">
        <f t="shared" si="61"/>
        <v>41907.208333333336</v>
      </c>
      <c r="M993" s="11">
        <f t="shared" si="62"/>
        <v>41911.208333333336</v>
      </c>
      <c r="N993" t="b">
        <v>0</v>
      </c>
      <c r="O993" t="b">
        <v>1</v>
      </c>
      <c r="P993" t="s">
        <v>23</v>
      </c>
      <c r="Q993" s="5">
        <f t="shared" si="60"/>
        <v>113.17346938775511</v>
      </c>
      <c r="R993" s="4">
        <f t="shared" si="63"/>
        <v>46.020746887966808</v>
      </c>
      <c r="S993" s="7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11">
        <f t="shared" si="61"/>
        <v>43227.208333333328</v>
      </c>
      <c r="M994" s="11">
        <f t="shared" si="62"/>
        <v>43241.208333333328</v>
      </c>
      <c r="N994" t="b">
        <v>0</v>
      </c>
      <c r="O994" t="b">
        <v>1</v>
      </c>
      <c r="P994" t="s">
        <v>53</v>
      </c>
      <c r="Q994" s="5">
        <f t="shared" si="60"/>
        <v>426.54838709677421</v>
      </c>
      <c r="R994" s="4">
        <f t="shared" si="63"/>
        <v>100.17424242424242</v>
      </c>
      <c r="S994" s="7" t="s">
        <v>2039</v>
      </c>
      <c r="T994" t="s">
        <v>2042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11">
        <f t="shared" si="61"/>
        <v>42362.25</v>
      </c>
      <c r="M995" s="11">
        <f t="shared" si="62"/>
        <v>42379.25</v>
      </c>
      <c r="N995" t="b">
        <v>0</v>
      </c>
      <c r="O995" t="b">
        <v>1</v>
      </c>
      <c r="P995" t="s">
        <v>122</v>
      </c>
      <c r="Q995" s="5">
        <f t="shared" si="60"/>
        <v>77.632653061224488</v>
      </c>
      <c r="R995" s="4">
        <f t="shared" si="63"/>
        <v>101.44</v>
      </c>
      <c r="S995" s="7" t="s">
        <v>2052</v>
      </c>
      <c r="T995" t="s">
        <v>2053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11">
        <f t="shared" si="61"/>
        <v>41929.208333333336</v>
      </c>
      <c r="M996" s="11">
        <f t="shared" si="62"/>
        <v>41935.208333333336</v>
      </c>
      <c r="N996" t="b">
        <v>0</v>
      </c>
      <c r="O996" t="b">
        <v>1</v>
      </c>
      <c r="P996" t="s">
        <v>206</v>
      </c>
      <c r="Q996" s="5">
        <f t="shared" si="60"/>
        <v>52.496810772501767</v>
      </c>
      <c r="R996" s="4">
        <f t="shared" si="63"/>
        <v>87.972684085510693</v>
      </c>
      <c r="S996" s="7" t="s">
        <v>2045</v>
      </c>
      <c r="T996" t="s">
        <v>2057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11">
        <f t="shared" si="61"/>
        <v>43408.208333333328</v>
      </c>
      <c r="M997" s="11">
        <f t="shared" si="62"/>
        <v>43437.25</v>
      </c>
      <c r="N997" t="b">
        <v>0</v>
      </c>
      <c r="O997" t="b">
        <v>1</v>
      </c>
      <c r="P997" t="s">
        <v>17</v>
      </c>
      <c r="Q997" s="5">
        <f t="shared" si="60"/>
        <v>157.46762589928059</v>
      </c>
      <c r="R997" s="4">
        <f t="shared" si="63"/>
        <v>74.995594713656388</v>
      </c>
      <c r="S997" s="7" t="s">
        <v>2031</v>
      </c>
      <c r="T997" t="s">
        <v>2032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11">
        <f t="shared" si="61"/>
        <v>41276.25</v>
      </c>
      <c r="M998" s="11">
        <f t="shared" si="62"/>
        <v>41306.25</v>
      </c>
      <c r="N998" t="b">
        <v>0</v>
      </c>
      <c r="O998" t="b">
        <v>0</v>
      </c>
      <c r="P998" t="s">
        <v>33</v>
      </c>
      <c r="Q998" s="5">
        <f t="shared" si="60"/>
        <v>72.939393939393938</v>
      </c>
      <c r="R998" s="4">
        <f t="shared" si="63"/>
        <v>42.982142857142854</v>
      </c>
      <c r="S998" s="7" t="s">
        <v>2037</v>
      </c>
      <c r="T998" t="s">
        <v>2038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11">
        <f t="shared" si="61"/>
        <v>41659.25</v>
      </c>
      <c r="M999" s="11">
        <f t="shared" si="62"/>
        <v>41664.25</v>
      </c>
      <c r="N999" t="b">
        <v>0</v>
      </c>
      <c r="O999" t="b">
        <v>0</v>
      </c>
      <c r="P999" t="s">
        <v>33</v>
      </c>
      <c r="Q999" s="5">
        <f t="shared" si="60"/>
        <v>60.565789473684205</v>
      </c>
      <c r="R999" s="4">
        <f t="shared" si="63"/>
        <v>33.115107913669064</v>
      </c>
      <c r="S999" s="7" t="s">
        <v>2037</v>
      </c>
      <c r="T999" t="s">
        <v>2038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11">
        <f t="shared" si="61"/>
        <v>40220.25</v>
      </c>
      <c r="M1000" s="11">
        <f t="shared" si="62"/>
        <v>40234.25</v>
      </c>
      <c r="N1000" t="b">
        <v>0</v>
      </c>
      <c r="O1000" t="b">
        <v>1</v>
      </c>
      <c r="P1000" t="s">
        <v>60</v>
      </c>
      <c r="Q1000" s="5">
        <f t="shared" si="60"/>
        <v>56.791291291291287</v>
      </c>
      <c r="R1000" s="4">
        <f t="shared" si="63"/>
        <v>101.13101604278074</v>
      </c>
      <c r="S1000" s="7" t="s">
        <v>2033</v>
      </c>
      <c r="T1000" t="s">
        <v>2043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11">
        <f t="shared" si="61"/>
        <v>42550.208333333328</v>
      </c>
      <c r="M1001" s="11">
        <f t="shared" si="62"/>
        <v>42557.208333333328</v>
      </c>
      <c r="N1001" t="b">
        <v>0</v>
      </c>
      <c r="O1001" t="b">
        <v>0</v>
      </c>
      <c r="P1001" t="s">
        <v>17</v>
      </c>
      <c r="Q1001" s="5">
        <f t="shared" si="60"/>
        <v>56.542754275427541</v>
      </c>
      <c r="R1001" s="4">
        <f t="shared" si="63"/>
        <v>55.98841354723708</v>
      </c>
      <c r="S1001" s="7" t="s">
        <v>2031</v>
      </c>
      <c r="T1001" t="s">
        <v>2032</v>
      </c>
    </row>
    <row r="1002" spans="1:20" hidden="1" x14ac:dyDescent="0.35">
      <c r="Q1002" s="5"/>
      <c r="S1002" s="7"/>
    </row>
  </sheetData>
  <autoFilter ref="F1:F1002" xr:uid="{00000000-0001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ref="A2:T1002">
    <sortCondition ref="S2:S1002"/>
    <sortCondition ref="T2:T1002"/>
  </sortState>
  <phoneticPr fontId="18" type="noConversion"/>
  <conditionalFormatting sqref="F1:F1048576">
    <cfRule type="containsText" dxfId="16" priority="2" operator="containsText" text="live">
      <formula>NOT(ISERROR(SEARCH("live",F1)))</formula>
    </cfRule>
    <cfRule type="containsText" dxfId="15" priority="4" operator="containsText" text="Canceled">
      <formula>NOT(ISERROR(SEARCH("Canceled",F1)))</formula>
    </cfRule>
    <cfRule type="containsText" dxfId="14" priority="5" operator="containsText" text="canceled">
      <formula>NOT(ISERROR(SEARCH("canceled",F1)))</formula>
    </cfRule>
    <cfRule type="containsText" dxfId="13" priority="6" operator="containsText" text="successful">
      <formula>NOT(ISERROR(SEARCH("successful",F1)))</formula>
    </cfRule>
    <cfRule type="containsText" dxfId="12" priority="8" operator="containsText" text="Failed">
      <formula>NOT(ISERROR(SEARCH("Failed",F1)))</formula>
    </cfRule>
  </conditionalFormatting>
  <conditionalFormatting sqref="J15">
    <cfRule type="containsText" dxfId="11" priority="3" operator="containsText" text="live">
      <formula>NOT(ISERROR(SEARCH("live",J15)))</formula>
    </cfRule>
    <cfRule type="containsText" dxfId="10" priority="7" operator="containsText" text="Successful">
      <formula>NOT(ISERROR(SEARCH("Successful",J15)))</formula>
    </cfRule>
  </conditionalFormatting>
  <conditionalFormatting sqref="Q1:Q1048576">
    <cfRule type="colorScale" priority="1">
      <colorScale>
        <cfvo type="min"/>
        <cfvo type="num" val="100"/>
        <cfvo type="num" val="200"/>
        <color rgb="FFF8696B"/>
        <color theme="9"/>
        <color theme="8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888E-6E0E-40DC-9593-9B7823766B41}">
  <dimension ref="A1:F30"/>
  <sheetViews>
    <sheetView workbookViewId="0">
      <selection activeCell="L30" sqref="L30"/>
    </sheetView>
  </sheetViews>
  <sheetFormatPr defaultRowHeight="15.5" x14ac:dyDescent="0.35"/>
  <cols>
    <col min="1" max="1" width="25.08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  <col min="8" max="8" width="15.58203125" bestFit="1" customWidth="1"/>
    <col min="9" max="9" width="19.08203125" bestFit="1" customWidth="1"/>
    <col min="10" max="10" width="18" bestFit="1" customWidth="1"/>
    <col min="11" max="11" width="15.75" bestFit="1" customWidth="1"/>
    <col min="12" max="12" width="18.5" bestFit="1" customWidth="1"/>
    <col min="13" max="13" width="15.25" bestFit="1" customWidth="1"/>
    <col min="14" max="14" width="9.6640625" bestFit="1" customWidth="1"/>
    <col min="15" max="15" width="11.5" bestFit="1" customWidth="1"/>
    <col min="16" max="16" width="10.33203125" bestFit="1" customWidth="1"/>
    <col min="17" max="17" width="17.25" bestFit="1" customWidth="1"/>
    <col min="18" max="18" width="30.5" bestFit="1" customWidth="1"/>
    <col min="19" max="19" width="16.25" bestFit="1" customWidth="1"/>
    <col min="20" max="20" width="19.75" bestFit="1" customWidth="1"/>
    <col min="21" max="21" width="25.5" bestFit="1" customWidth="1"/>
    <col min="22" max="22" width="21" bestFit="1" customWidth="1"/>
    <col min="23" max="23" width="20.25" bestFit="1" customWidth="1"/>
    <col min="24" max="24" width="15.08203125" bestFit="1" customWidth="1"/>
    <col min="25" max="25" width="12.5" bestFit="1" customWidth="1"/>
    <col min="26" max="26" width="11" bestFit="1" customWidth="1"/>
  </cols>
  <sheetData>
    <row r="1" spans="1:6" x14ac:dyDescent="0.35">
      <c r="A1" s="8" t="s">
        <v>6</v>
      </c>
      <c r="B1" t="s">
        <v>2067</v>
      </c>
    </row>
    <row r="2" spans="1:6" x14ac:dyDescent="0.35">
      <c r="A2" s="8" t="s">
        <v>2064</v>
      </c>
      <c r="B2" t="s">
        <v>2067</v>
      </c>
    </row>
    <row r="4" spans="1:6" x14ac:dyDescent="0.35">
      <c r="A4" s="8" t="s">
        <v>2069</v>
      </c>
      <c r="B4" s="8" t="s">
        <v>2068</v>
      </c>
    </row>
    <row r="5" spans="1:6" x14ac:dyDescent="0.35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9" t="s">
        <v>2047</v>
      </c>
      <c r="B6" s="20">
        <v>1</v>
      </c>
      <c r="C6" s="20">
        <v>10</v>
      </c>
      <c r="D6" s="20">
        <v>2</v>
      </c>
      <c r="E6" s="20">
        <v>21</v>
      </c>
      <c r="F6" s="20">
        <v>34</v>
      </c>
    </row>
    <row r="7" spans="1:6" x14ac:dyDescent="0.35">
      <c r="A7" s="9" t="s">
        <v>2063</v>
      </c>
      <c r="B7" s="20"/>
      <c r="C7" s="20"/>
      <c r="D7" s="20"/>
      <c r="E7" s="20">
        <v>4</v>
      </c>
      <c r="F7" s="20">
        <v>4</v>
      </c>
    </row>
    <row r="8" spans="1:6" x14ac:dyDescent="0.35">
      <c r="A8" s="9" t="s">
        <v>2040</v>
      </c>
      <c r="B8" s="20">
        <v>4</v>
      </c>
      <c r="C8" s="20">
        <v>21</v>
      </c>
      <c r="D8" s="20">
        <v>1</v>
      </c>
      <c r="E8" s="20">
        <v>34</v>
      </c>
      <c r="F8" s="20">
        <v>60</v>
      </c>
    </row>
    <row r="9" spans="1:6" x14ac:dyDescent="0.35">
      <c r="A9" s="9" t="s">
        <v>2042</v>
      </c>
      <c r="B9" s="20">
        <v>2</v>
      </c>
      <c r="C9" s="20">
        <v>12</v>
      </c>
      <c r="D9" s="20">
        <v>1</v>
      </c>
      <c r="E9" s="20">
        <v>22</v>
      </c>
      <c r="F9" s="20">
        <v>37</v>
      </c>
    </row>
    <row r="10" spans="1:6" x14ac:dyDescent="0.35">
      <c r="A10" s="9" t="s">
        <v>2041</v>
      </c>
      <c r="B10" s="20"/>
      <c r="C10" s="20">
        <v>8</v>
      </c>
      <c r="D10" s="20"/>
      <c r="E10" s="20">
        <v>10</v>
      </c>
      <c r="F10" s="20">
        <v>18</v>
      </c>
    </row>
    <row r="11" spans="1:6" x14ac:dyDescent="0.35">
      <c r="A11" s="9" t="s">
        <v>2051</v>
      </c>
      <c r="B11" s="20">
        <v>1</v>
      </c>
      <c r="C11" s="20">
        <v>7</v>
      </c>
      <c r="D11" s="20"/>
      <c r="E11" s="20">
        <v>9</v>
      </c>
      <c r="F11" s="20">
        <v>17</v>
      </c>
    </row>
    <row r="12" spans="1:6" x14ac:dyDescent="0.35">
      <c r="A12" s="9" t="s">
        <v>2032</v>
      </c>
      <c r="B12" s="20">
        <v>4</v>
      </c>
      <c r="C12" s="20">
        <v>20</v>
      </c>
      <c r="D12" s="20"/>
      <c r="E12" s="20">
        <v>22</v>
      </c>
      <c r="F12" s="20">
        <v>46</v>
      </c>
    </row>
    <row r="13" spans="1:6" x14ac:dyDescent="0.35">
      <c r="A13" s="9" t="s">
        <v>2043</v>
      </c>
      <c r="B13" s="20">
        <v>3</v>
      </c>
      <c r="C13" s="20">
        <v>19</v>
      </c>
      <c r="D13" s="20"/>
      <c r="E13" s="20">
        <v>23</v>
      </c>
      <c r="F13" s="20">
        <v>45</v>
      </c>
    </row>
    <row r="14" spans="1:6" x14ac:dyDescent="0.35">
      <c r="A14" s="9" t="s">
        <v>2056</v>
      </c>
      <c r="B14" s="20">
        <v>1</v>
      </c>
      <c r="C14" s="20">
        <v>6</v>
      </c>
      <c r="D14" s="20"/>
      <c r="E14" s="20">
        <v>10</v>
      </c>
      <c r="F14" s="20">
        <v>17</v>
      </c>
    </row>
    <row r="15" spans="1:6" x14ac:dyDescent="0.35">
      <c r="A15" s="9" t="s">
        <v>2055</v>
      </c>
      <c r="B15" s="20"/>
      <c r="C15" s="20">
        <v>3</v>
      </c>
      <c r="D15" s="20"/>
      <c r="E15" s="20">
        <v>4</v>
      </c>
      <c r="F15" s="20">
        <v>7</v>
      </c>
    </row>
    <row r="16" spans="1:6" x14ac:dyDescent="0.35">
      <c r="A16" s="9" t="s">
        <v>2059</v>
      </c>
      <c r="B16" s="20"/>
      <c r="C16" s="20">
        <v>8</v>
      </c>
      <c r="D16" s="20">
        <v>1</v>
      </c>
      <c r="E16" s="20">
        <v>4</v>
      </c>
      <c r="F16" s="20">
        <v>13</v>
      </c>
    </row>
    <row r="17" spans="1:6" x14ac:dyDescent="0.35">
      <c r="A17" s="9" t="s">
        <v>2046</v>
      </c>
      <c r="B17" s="20">
        <v>1</v>
      </c>
      <c r="C17" s="20">
        <v>6</v>
      </c>
      <c r="D17" s="20">
        <v>1</v>
      </c>
      <c r="E17" s="20">
        <v>13</v>
      </c>
      <c r="F17" s="20">
        <v>21</v>
      </c>
    </row>
    <row r="18" spans="1:6" x14ac:dyDescent="0.35">
      <c r="A18" s="9" t="s">
        <v>2053</v>
      </c>
      <c r="B18" s="20">
        <v>4</v>
      </c>
      <c r="C18" s="20">
        <v>11</v>
      </c>
      <c r="D18" s="20">
        <v>1</v>
      </c>
      <c r="E18" s="20">
        <v>26</v>
      </c>
      <c r="F18" s="20">
        <v>42</v>
      </c>
    </row>
    <row r="19" spans="1:6" x14ac:dyDescent="0.35">
      <c r="A19" s="9" t="s">
        <v>2038</v>
      </c>
      <c r="B19" s="20">
        <v>23</v>
      </c>
      <c r="C19" s="20">
        <v>132</v>
      </c>
      <c r="D19" s="20">
        <v>2</v>
      </c>
      <c r="E19" s="20">
        <v>187</v>
      </c>
      <c r="F19" s="20">
        <v>344</v>
      </c>
    </row>
    <row r="20" spans="1:6" x14ac:dyDescent="0.35">
      <c r="A20" s="9" t="s">
        <v>2054</v>
      </c>
      <c r="B20" s="20"/>
      <c r="C20" s="20">
        <v>4</v>
      </c>
      <c r="D20" s="20"/>
      <c r="E20" s="20">
        <v>4</v>
      </c>
      <c r="F20" s="20">
        <v>8</v>
      </c>
    </row>
    <row r="21" spans="1:6" x14ac:dyDescent="0.35">
      <c r="A21" s="9" t="s">
        <v>2034</v>
      </c>
      <c r="B21" s="20">
        <v>6</v>
      </c>
      <c r="C21" s="20">
        <v>30</v>
      </c>
      <c r="D21" s="20"/>
      <c r="E21" s="20">
        <v>49</v>
      </c>
      <c r="F21" s="20">
        <v>85</v>
      </c>
    </row>
    <row r="22" spans="1:6" x14ac:dyDescent="0.35">
      <c r="A22" s="9" t="s">
        <v>2061</v>
      </c>
      <c r="B22" s="20"/>
      <c r="C22" s="20">
        <v>9</v>
      </c>
      <c r="D22" s="20"/>
      <c r="E22" s="20">
        <v>5</v>
      </c>
      <c r="F22" s="20">
        <v>14</v>
      </c>
    </row>
    <row r="23" spans="1:6" x14ac:dyDescent="0.35">
      <c r="A23" s="9" t="s">
        <v>2050</v>
      </c>
      <c r="B23" s="20">
        <v>1</v>
      </c>
      <c r="C23" s="20">
        <v>5</v>
      </c>
      <c r="D23" s="20">
        <v>1</v>
      </c>
      <c r="E23" s="20">
        <v>9</v>
      </c>
      <c r="F23" s="20">
        <v>16</v>
      </c>
    </row>
    <row r="24" spans="1:6" x14ac:dyDescent="0.35">
      <c r="A24" s="9" t="s">
        <v>2058</v>
      </c>
      <c r="B24" s="20">
        <v>3</v>
      </c>
      <c r="C24" s="20">
        <v>3</v>
      </c>
      <c r="D24" s="20"/>
      <c r="E24" s="20">
        <v>11</v>
      </c>
      <c r="F24" s="20">
        <v>17</v>
      </c>
    </row>
    <row r="25" spans="1:6" x14ac:dyDescent="0.35">
      <c r="A25" s="9" t="s">
        <v>2057</v>
      </c>
      <c r="B25" s="20"/>
      <c r="C25" s="20">
        <v>7</v>
      </c>
      <c r="D25" s="20"/>
      <c r="E25" s="20">
        <v>14</v>
      </c>
      <c r="F25" s="20">
        <v>21</v>
      </c>
    </row>
    <row r="26" spans="1:6" x14ac:dyDescent="0.35">
      <c r="A26" s="9" t="s">
        <v>2049</v>
      </c>
      <c r="B26" s="20">
        <v>1</v>
      </c>
      <c r="C26" s="20">
        <v>15</v>
      </c>
      <c r="D26" s="20">
        <v>2</v>
      </c>
      <c r="E26" s="20">
        <v>17</v>
      </c>
      <c r="F26" s="20">
        <v>35</v>
      </c>
    </row>
    <row r="27" spans="1:6" x14ac:dyDescent="0.35">
      <c r="A27" s="9" t="s">
        <v>2044</v>
      </c>
      <c r="B27" s="20"/>
      <c r="C27" s="20">
        <v>16</v>
      </c>
      <c r="D27" s="20">
        <v>1</v>
      </c>
      <c r="E27" s="20">
        <v>28</v>
      </c>
      <c r="F27" s="20">
        <v>45</v>
      </c>
    </row>
    <row r="28" spans="1:6" x14ac:dyDescent="0.35">
      <c r="A28" s="9" t="s">
        <v>2036</v>
      </c>
      <c r="B28" s="20">
        <v>2</v>
      </c>
      <c r="C28" s="20">
        <v>12</v>
      </c>
      <c r="D28" s="20">
        <v>1</v>
      </c>
      <c r="E28" s="20">
        <v>36</v>
      </c>
      <c r="F28" s="20">
        <v>51</v>
      </c>
    </row>
    <row r="29" spans="1:6" x14ac:dyDescent="0.35">
      <c r="A29" s="9" t="s">
        <v>2060</v>
      </c>
      <c r="B29" s="20"/>
      <c r="C29" s="20"/>
      <c r="D29" s="20"/>
      <c r="E29" s="20">
        <v>3</v>
      </c>
      <c r="F29" s="20">
        <v>3</v>
      </c>
    </row>
    <row r="30" spans="1:6" x14ac:dyDescent="0.35">
      <c r="A30" s="9" t="s">
        <v>2066</v>
      </c>
      <c r="B30" s="20">
        <v>57</v>
      </c>
      <c r="C30" s="20">
        <v>364</v>
      </c>
      <c r="D30" s="20">
        <v>14</v>
      </c>
      <c r="E30" s="20">
        <v>565</v>
      </c>
      <c r="F30" s="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0ABC-004A-4A34-8846-54326E02AA69}">
  <dimension ref="A1:E18"/>
  <sheetViews>
    <sheetView workbookViewId="0">
      <selection activeCell="F33" sqref="F3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8" t="s">
        <v>2064</v>
      </c>
      <c r="B1" t="s">
        <v>2067</v>
      </c>
    </row>
    <row r="2" spans="1:5" x14ac:dyDescent="0.35">
      <c r="A2" s="8" t="s">
        <v>2085</v>
      </c>
      <c r="B2" t="s">
        <v>2067</v>
      </c>
    </row>
    <row r="4" spans="1:5" x14ac:dyDescent="0.35">
      <c r="A4" s="8" t="s">
        <v>2086</v>
      </c>
      <c r="B4" s="8" t="s">
        <v>2068</v>
      </c>
    </row>
    <row r="5" spans="1:5" x14ac:dyDescent="0.35">
      <c r="A5" s="8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5">
      <c r="A6" s="9" t="s">
        <v>2073</v>
      </c>
      <c r="B6" s="20">
        <v>6</v>
      </c>
      <c r="C6" s="20">
        <v>36</v>
      </c>
      <c r="D6" s="20">
        <v>49</v>
      </c>
      <c r="E6" s="20">
        <v>91</v>
      </c>
    </row>
    <row r="7" spans="1:5" x14ac:dyDescent="0.35">
      <c r="A7" s="9" t="s">
        <v>2074</v>
      </c>
      <c r="B7" s="20">
        <v>7</v>
      </c>
      <c r="C7" s="20">
        <v>28</v>
      </c>
      <c r="D7" s="20">
        <v>44</v>
      </c>
      <c r="E7" s="20">
        <v>79</v>
      </c>
    </row>
    <row r="8" spans="1:5" x14ac:dyDescent="0.35">
      <c r="A8" s="9" t="s">
        <v>2075</v>
      </c>
      <c r="B8" s="20">
        <v>4</v>
      </c>
      <c r="C8" s="20">
        <v>33</v>
      </c>
      <c r="D8" s="20">
        <v>49</v>
      </c>
      <c r="E8" s="20">
        <v>86</v>
      </c>
    </row>
    <row r="9" spans="1:5" x14ac:dyDescent="0.35">
      <c r="A9" s="9" t="s">
        <v>2076</v>
      </c>
      <c r="B9" s="20">
        <v>1</v>
      </c>
      <c r="C9" s="20">
        <v>30</v>
      </c>
      <c r="D9" s="20">
        <v>46</v>
      </c>
      <c r="E9" s="20">
        <v>77</v>
      </c>
    </row>
    <row r="10" spans="1:5" x14ac:dyDescent="0.35">
      <c r="A10" s="9" t="s">
        <v>2077</v>
      </c>
      <c r="B10" s="20">
        <v>3</v>
      </c>
      <c r="C10" s="20">
        <v>35</v>
      </c>
      <c r="D10" s="20">
        <v>46</v>
      </c>
      <c r="E10" s="20">
        <v>84</v>
      </c>
    </row>
    <row r="11" spans="1:5" x14ac:dyDescent="0.35">
      <c r="A11" s="9" t="s">
        <v>2078</v>
      </c>
      <c r="B11" s="20">
        <v>3</v>
      </c>
      <c r="C11" s="20">
        <v>28</v>
      </c>
      <c r="D11" s="20">
        <v>55</v>
      </c>
      <c r="E11" s="20">
        <v>86</v>
      </c>
    </row>
    <row r="12" spans="1:5" x14ac:dyDescent="0.35">
      <c r="A12" s="9" t="s">
        <v>2079</v>
      </c>
      <c r="B12" s="20">
        <v>4</v>
      </c>
      <c r="C12" s="20">
        <v>31</v>
      </c>
      <c r="D12" s="20">
        <v>58</v>
      </c>
      <c r="E12" s="20">
        <v>93</v>
      </c>
    </row>
    <row r="13" spans="1:5" x14ac:dyDescent="0.35">
      <c r="A13" s="9" t="s">
        <v>2080</v>
      </c>
      <c r="B13" s="20">
        <v>8</v>
      </c>
      <c r="C13" s="20">
        <v>35</v>
      </c>
      <c r="D13" s="20">
        <v>41</v>
      </c>
      <c r="E13" s="20">
        <v>84</v>
      </c>
    </row>
    <row r="14" spans="1:5" x14ac:dyDescent="0.35">
      <c r="A14" s="9" t="s">
        <v>2081</v>
      </c>
      <c r="B14" s="20">
        <v>5</v>
      </c>
      <c r="C14" s="20">
        <v>23</v>
      </c>
      <c r="D14" s="20">
        <v>45</v>
      </c>
      <c r="E14" s="20">
        <v>73</v>
      </c>
    </row>
    <row r="15" spans="1:5" x14ac:dyDescent="0.35">
      <c r="A15" s="9" t="s">
        <v>2082</v>
      </c>
      <c r="B15" s="20">
        <v>6</v>
      </c>
      <c r="C15" s="20">
        <v>26</v>
      </c>
      <c r="D15" s="20">
        <v>45</v>
      </c>
      <c r="E15" s="20">
        <v>77</v>
      </c>
    </row>
    <row r="16" spans="1:5" x14ac:dyDescent="0.35">
      <c r="A16" s="9" t="s">
        <v>2083</v>
      </c>
      <c r="B16" s="20">
        <v>3</v>
      </c>
      <c r="C16" s="20">
        <v>27</v>
      </c>
      <c r="D16" s="20">
        <v>45</v>
      </c>
      <c r="E16" s="20">
        <v>75</v>
      </c>
    </row>
    <row r="17" spans="1:5" x14ac:dyDescent="0.35">
      <c r="A17" s="9" t="s">
        <v>2084</v>
      </c>
      <c r="B17" s="20">
        <v>7</v>
      </c>
      <c r="C17" s="20">
        <v>32</v>
      </c>
      <c r="D17" s="20">
        <v>42</v>
      </c>
      <c r="E17" s="20">
        <v>81</v>
      </c>
    </row>
    <row r="18" spans="1:5" x14ac:dyDescent="0.35">
      <c r="A18" s="9" t="s">
        <v>2066</v>
      </c>
      <c r="B18" s="20">
        <v>57</v>
      </c>
      <c r="C18" s="20">
        <v>364</v>
      </c>
      <c r="D18" s="20">
        <v>565</v>
      </c>
      <c r="E18" s="2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CAED-AEE4-4763-B167-D58AB2FD8703}">
  <dimension ref="A1:I13"/>
  <sheetViews>
    <sheetView workbookViewId="0">
      <selection activeCell="A21" sqref="A21"/>
    </sheetView>
  </sheetViews>
  <sheetFormatPr defaultRowHeight="15.5" x14ac:dyDescent="0.35"/>
  <cols>
    <col min="1" max="1" width="26.1640625" customWidth="1"/>
    <col min="2" max="2" width="17.33203125" customWidth="1"/>
    <col min="3" max="3" width="15.1640625" customWidth="1"/>
    <col min="4" max="4" width="18.75" customWidth="1"/>
    <col min="5" max="5" width="15" customWidth="1"/>
    <col min="6" max="6" width="19.25" style="15" bestFit="1" customWidth="1"/>
    <col min="7" max="7" width="17.75" customWidth="1"/>
    <col min="8" max="8" width="20.9140625" customWidth="1"/>
    <col min="9" max="9" width="8.5" customWidth="1"/>
  </cols>
  <sheetData>
    <row r="1" spans="1:9" x14ac:dyDescent="0.35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6" t="s">
        <v>2092</v>
      </c>
      <c r="G1" s="12" t="s">
        <v>2093</v>
      </c>
      <c r="H1" s="12" t="s">
        <v>2094</v>
      </c>
      <c r="I1" s="12"/>
    </row>
    <row r="2" spans="1:9" x14ac:dyDescent="0.35">
      <c r="A2" t="s">
        <v>2095</v>
      </c>
      <c r="B2">
        <f>COUNTIFS(Crowdfunding!F:F,"=successful",Crowdfunding!D:D,"&lt;1000")</f>
        <v>30</v>
      </c>
      <c r="C2">
        <f>COUNTIFS(Crowdfunding!F:F,"=Failed",Crowdfunding!D:D,"&lt;1000")</f>
        <v>20</v>
      </c>
      <c r="D2">
        <f>COUNTIFS(Crowdfunding!F:F,"=canceled",Crowdfunding!D:D,"&lt;1000")</f>
        <v>1</v>
      </c>
      <c r="E2">
        <f>SUM(B2:D2)</f>
        <v>51</v>
      </c>
      <c r="F2" s="13">
        <f>(B2/E2)</f>
        <v>0.58823529411764708</v>
      </c>
      <c r="G2" s="14">
        <f>(C2/E2)</f>
        <v>0.39215686274509803</v>
      </c>
      <c r="H2" s="13">
        <f>(D2/E2)</f>
        <v>1.9607843137254902E-2</v>
      </c>
    </row>
    <row r="3" spans="1:9" x14ac:dyDescent="0.35">
      <c r="A3" t="s">
        <v>2105</v>
      </c>
      <c r="B3">
        <f>COUNTIFS(Crowdfunding!F:F,"=successful",Crowdfunding!D:D,"&gt;=1000",Crowdfunding!D:D,"&lt;=4999")</f>
        <v>191</v>
      </c>
      <c r="C3">
        <f>COUNTIFS(Crowdfunding!F:F,"=failed",Crowdfunding!D:D,"&gt;=1000",Crowdfunding!D:D,"&lt;=4999")</f>
        <v>38</v>
      </c>
      <c r="D3">
        <f>COUNTIFS(Crowdfunding!F:F,"=canceled",Crowdfunding!D:D,"&gt;=1000",Crowdfunding!D:D,"&lt;=4999")</f>
        <v>2</v>
      </c>
      <c r="E3">
        <f t="shared" ref="E3:E13" si="0">SUM(B3:D3)</f>
        <v>231</v>
      </c>
      <c r="F3" s="13">
        <f t="shared" ref="F3:F13" si="1">(B3/E3)</f>
        <v>0.82683982683982682</v>
      </c>
      <c r="G3" s="14">
        <f t="shared" ref="G3:G13" si="2">(C3/E3)</f>
        <v>0.16450216450216451</v>
      </c>
      <c r="H3" s="13">
        <f t="shared" ref="H3:H13" si="3">(D3/E3)</f>
        <v>8.658008658008658E-3</v>
      </c>
    </row>
    <row r="4" spans="1:9" x14ac:dyDescent="0.35">
      <c r="A4" t="s">
        <v>2096</v>
      </c>
      <c r="B4">
        <f>COUNTIFS(Crowdfunding!F:F,"=successful",Crowdfunding!D:D,"&gt;=5000",Crowdfunding!D:D,"&lt;=9999")</f>
        <v>164</v>
      </c>
      <c r="C4">
        <f>COUNTIFS(Crowdfunding!F:F,"=failed",Crowdfunding!D:D,"&gt;=5000",Crowdfunding!D:D,"&lt;=9999")</f>
        <v>126</v>
      </c>
      <c r="D4">
        <f>COUNTIFS(Crowdfunding!F:F,"=canceled",Crowdfunding!D:D,"&gt;=5000",Crowdfunding!D:D,"&lt;=9999")</f>
        <v>25</v>
      </c>
      <c r="E4">
        <f t="shared" si="0"/>
        <v>315</v>
      </c>
      <c r="F4" s="13">
        <f t="shared" si="1"/>
        <v>0.52063492063492067</v>
      </c>
      <c r="G4" s="14">
        <f t="shared" si="2"/>
        <v>0.4</v>
      </c>
      <c r="H4" s="13">
        <f t="shared" si="3"/>
        <v>7.9365079365079361E-2</v>
      </c>
    </row>
    <row r="5" spans="1:9" x14ac:dyDescent="0.35">
      <c r="A5" t="s">
        <v>2097</v>
      </c>
      <c r="B5">
        <f>COUNTIFS(Crowdfunding!F:F,"=successful",Crowdfunding!D:D,"&gt;=10000",Crowdfunding!D:D,"&lt;=14999")</f>
        <v>4</v>
      </c>
      <c r="C5">
        <f>COUNTIFS(Crowdfunding!F:F,"=failed",Crowdfunding!D:D,"&gt;=10000",Crowdfunding!D:D,"&lt;=14999")</f>
        <v>5</v>
      </c>
      <c r="D5">
        <f>COUNTIFS(Crowdfunding!F:F,"=canceled",Crowdfunding!D:D,"&gt;=10000",Crowdfunding!D:D,"&lt;=14999")</f>
        <v>0</v>
      </c>
      <c r="E5">
        <f t="shared" si="0"/>
        <v>9</v>
      </c>
      <c r="F5" s="13">
        <f t="shared" si="1"/>
        <v>0.44444444444444442</v>
      </c>
      <c r="G5" s="14">
        <f t="shared" si="2"/>
        <v>0.55555555555555558</v>
      </c>
      <c r="H5" s="13">
        <f t="shared" si="3"/>
        <v>0</v>
      </c>
    </row>
    <row r="6" spans="1:9" x14ac:dyDescent="0.35">
      <c r="A6" t="s">
        <v>2098</v>
      </c>
      <c r="B6">
        <f>COUNTIFS(Crowdfunding!F:F,"=successful",Crowdfunding!D:D,"&gt;=15000",Crowdfunding!D:D,"&lt;=19999")</f>
        <v>10</v>
      </c>
      <c r="C6">
        <f>COUNTIFS(Crowdfunding!F:F,"=failed",Crowdfunding!D:D,"&gt;=15000",Crowdfunding!D:D,"&lt;=19999")</f>
        <v>0</v>
      </c>
      <c r="D6">
        <f>COUNTIFS(Crowdfunding!F:F,"=canceled",Crowdfunding!D:D,"&gt;=15000",Crowdfunding!D:D,"&lt;=19999")</f>
        <v>0</v>
      </c>
      <c r="E6">
        <f t="shared" si="0"/>
        <v>10</v>
      </c>
      <c r="F6" s="13">
        <f t="shared" si="1"/>
        <v>1</v>
      </c>
      <c r="G6" s="14">
        <f t="shared" si="2"/>
        <v>0</v>
      </c>
      <c r="H6" s="13">
        <f t="shared" si="3"/>
        <v>0</v>
      </c>
    </row>
    <row r="7" spans="1:9" x14ac:dyDescent="0.35">
      <c r="A7" t="s">
        <v>2099</v>
      </c>
      <c r="B7">
        <f>COUNTIFS(Crowdfunding!F:F,"=successful",Crowdfunding!D:D,"&gt;=20000",Crowdfunding!D:D,"&lt;=24999")</f>
        <v>7</v>
      </c>
      <c r="C7">
        <f>COUNTIFS(Crowdfunding!F:F,"=failed",Crowdfunding!D:D,"&gt;=20000",Crowdfunding!D:D,"&lt;=24999")</f>
        <v>0</v>
      </c>
      <c r="D7">
        <f>COUNTIFS(Crowdfunding!F:F,"=canceled",Crowdfunding!D:D,"&gt;=20000",Crowdfunding!D:D,"&lt;=24999")</f>
        <v>0</v>
      </c>
      <c r="E7">
        <f t="shared" si="0"/>
        <v>7</v>
      </c>
      <c r="F7" s="13">
        <f t="shared" si="1"/>
        <v>1</v>
      </c>
      <c r="G7" s="14">
        <f t="shared" si="2"/>
        <v>0</v>
      </c>
      <c r="H7" s="13">
        <f t="shared" si="3"/>
        <v>0</v>
      </c>
    </row>
    <row r="8" spans="1:9" x14ac:dyDescent="0.35">
      <c r="A8" t="s">
        <v>2100</v>
      </c>
      <c r="B8">
        <f>COUNTIFS(Crowdfunding!F:F,"=successful",Crowdfunding!D:D,"&gt;=25000",Crowdfunding!D:D,"&lt;=29999")</f>
        <v>11</v>
      </c>
      <c r="C8">
        <f>COUNTIFS(Crowdfunding!F:F,"=failed",Crowdfunding!D:D,"&gt;=25000",Crowdfunding!D:D,"&lt;=29999")</f>
        <v>3</v>
      </c>
      <c r="D8">
        <f>COUNTIFS(Crowdfunding!F:F,"=canceled",Crowdfunding!D:D,"&gt;=25000",Crowdfunding!D:D,"&lt;=29999")</f>
        <v>0</v>
      </c>
      <c r="E8">
        <f t="shared" si="0"/>
        <v>14</v>
      </c>
      <c r="F8" s="13">
        <f t="shared" si="1"/>
        <v>0.7857142857142857</v>
      </c>
      <c r="G8" s="14">
        <f t="shared" si="2"/>
        <v>0.21428571428571427</v>
      </c>
      <c r="H8" s="13">
        <f t="shared" si="3"/>
        <v>0</v>
      </c>
    </row>
    <row r="9" spans="1:9" x14ac:dyDescent="0.35">
      <c r="A9" t="s">
        <v>2103</v>
      </c>
      <c r="B9">
        <f>COUNTIFS(Crowdfunding!F:F,"=successful",Crowdfunding!D:D,"&gt;=30000",Crowdfunding!D:D,"&lt;=34999")</f>
        <v>7</v>
      </c>
      <c r="C9">
        <f>COUNTIFS(Crowdfunding!F:F,"=failed",Crowdfunding!D:D,"&gt;=30000",Crowdfunding!D:D,"&lt;=34999")</f>
        <v>0</v>
      </c>
      <c r="D9">
        <f>COUNTIFS(Crowdfunding!F:F,"=failed",Crowdfunding!D:D,"&gt;=30000",Crowdfunding!D:D,"&lt;=34999")</f>
        <v>0</v>
      </c>
      <c r="E9">
        <f t="shared" si="0"/>
        <v>7</v>
      </c>
      <c r="F9" s="13">
        <f t="shared" si="1"/>
        <v>1</v>
      </c>
      <c r="G9" s="14">
        <f t="shared" si="2"/>
        <v>0</v>
      </c>
      <c r="H9" s="13">
        <f t="shared" si="3"/>
        <v>0</v>
      </c>
    </row>
    <row r="10" spans="1:9" x14ac:dyDescent="0.35">
      <c r="A10" t="s">
        <v>2104</v>
      </c>
      <c r="B10">
        <f>COUNTIFS(Crowdfunding!F:F,"=successful",Crowdfunding!D:D,"&gt;=35000",Crowdfunding!D:D,"&lt;=39999")</f>
        <v>8</v>
      </c>
      <c r="C10">
        <f>COUNTIFS(Crowdfunding!F:F,"=failed",Crowdfunding!D:D,"&gt;=35000",Crowdfunding!D:D,"&lt;=39999")</f>
        <v>3</v>
      </c>
      <c r="D10">
        <f>COUNTIFS(Crowdfunding!F:F,"=canceled",Crowdfunding!D:D,"&gt;=35000",Crowdfunding!D:D,"&lt;=39999")</f>
        <v>1</v>
      </c>
      <c r="E10">
        <f t="shared" si="0"/>
        <v>12</v>
      </c>
      <c r="F10" s="13">
        <f t="shared" si="1"/>
        <v>0.66666666666666663</v>
      </c>
      <c r="G10" s="14">
        <f t="shared" si="2"/>
        <v>0.25</v>
      </c>
      <c r="H10" s="13">
        <f t="shared" si="3"/>
        <v>8.3333333333333329E-2</v>
      </c>
    </row>
    <row r="11" spans="1:9" x14ac:dyDescent="0.35">
      <c r="A11" t="s">
        <v>2101</v>
      </c>
      <c r="B11">
        <f>COUNTIFS(Crowdfunding!F:F,"=successful",Crowdfunding!D:D,"&gt;=40000",Crowdfunding!D:D,"&lt;=44999")</f>
        <v>11</v>
      </c>
      <c r="C11">
        <f>COUNTIFS(Crowdfunding!F:F,"=failed",Crowdfunding!D:D,"&gt;=40000",Crowdfunding!D:D,"&lt;=44999")</f>
        <v>3</v>
      </c>
      <c r="D11">
        <f>COUNTIFS(Crowdfunding!F:F,"=canceledl",Crowdfunding!D:D,"&gt;=40000",Crowdfunding!D:D,"&lt;=44999")</f>
        <v>0</v>
      </c>
      <c r="E11">
        <f t="shared" si="0"/>
        <v>14</v>
      </c>
      <c r="F11" s="13">
        <f t="shared" si="1"/>
        <v>0.7857142857142857</v>
      </c>
      <c r="G11" s="14">
        <f t="shared" si="2"/>
        <v>0.21428571428571427</v>
      </c>
      <c r="H11" s="13">
        <f t="shared" si="3"/>
        <v>0</v>
      </c>
    </row>
    <row r="12" spans="1:9" x14ac:dyDescent="0.35">
      <c r="A12" t="s">
        <v>2102</v>
      </c>
      <c r="B12">
        <f>COUNTIFS(Crowdfunding!F:F,"=successful",Crowdfunding!D:D,"&gt;=45000",Crowdfunding!D:D,"&lt;=49999")</f>
        <v>8</v>
      </c>
      <c r="C12">
        <f>COUNTIFS(Crowdfunding!F:F,"=failed",Crowdfunding!D:D,"&gt;=45000",Crowdfunding!D:D,"&lt;=49999")</f>
        <v>3</v>
      </c>
      <c r="D12">
        <f>COUNTIFS(Crowdfunding!F:F,"=canceled",Crowdfunding!D:D,"&gt;=45000",Crowdfunding!D:D,"&lt;=49999")</f>
        <v>0</v>
      </c>
      <c r="E12">
        <f t="shared" si="0"/>
        <v>11</v>
      </c>
      <c r="F12" s="13">
        <f t="shared" si="1"/>
        <v>0.72727272727272729</v>
      </c>
      <c r="G12" s="14">
        <f t="shared" si="2"/>
        <v>0.27272727272727271</v>
      </c>
      <c r="H12" s="13">
        <f t="shared" si="3"/>
        <v>0</v>
      </c>
    </row>
    <row r="13" spans="1:9" x14ac:dyDescent="0.35">
      <c r="A13" t="s">
        <v>2106</v>
      </c>
      <c r="B13">
        <f>COUNTIFS(Crowdfunding!F:F,"=successful",Crowdfunding!D:D,"&gt;50000")</f>
        <v>114</v>
      </c>
      <c r="C13">
        <f>COUNTIFS(Crowdfunding!F:F,"=failed",Crowdfunding!D:D,"&gt;50000")</f>
        <v>163</v>
      </c>
      <c r="D13">
        <f>COUNTIFS(Crowdfunding!F:F,"=canceled",Crowdfunding!D:D,"&gt;50000")</f>
        <v>28</v>
      </c>
      <c r="E13">
        <f t="shared" si="0"/>
        <v>305</v>
      </c>
      <c r="F13" s="13">
        <f t="shared" si="1"/>
        <v>0.3737704918032787</v>
      </c>
      <c r="G13" s="14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C316-CF2A-485E-930C-A17FBE95FDF2}">
  <dimension ref="A1:K566"/>
  <sheetViews>
    <sheetView tabSelected="1" workbookViewId="0">
      <selection activeCell="J22" sqref="J22"/>
    </sheetView>
  </sheetViews>
  <sheetFormatPr defaultRowHeight="15.5" x14ac:dyDescent="0.35"/>
  <cols>
    <col min="1" max="1" width="19.08203125" customWidth="1"/>
    <col min="2" max="2" width="16.33203125" customWidth="1"/>
    <col min="3" max="3" width="13.4140625" customWidth="1"/>
    <col min="4" max="4" width="18.08203125" customWidth="1"/>
    <col min="5" max="5" width="16.6640625" customWidth="1"/>
    <col min="9" max="9" width="37.58203125" customWidth="1"/>
    <col min="10" max="10" width="12.1640625" customWidth="1"/>
  </cols>
  <sheetData>
    <row r="1" spans="1:11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35">
      <c r="A2" t="s">
        <v>20</v>
      </c>
      <c r="B2">
        <v>158</v>
      </c>
      <c r="D2" t="s">
        <v>14</v>
      </c>
      <c r="E2">
        <v>0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I4" s="12" t="s">
        <v>2119</v>
      </c>
      <c r="J4" s="12" t="s">
        <v>2118</v>
      </c>
      <c r="K4" s="12"/>
    </row>
    <row r="5" spans="1:11" x14ac:dyDescent="0.35">
      <c r="A5" t="s">
        <v>20</v>
      </c>
      <c r="B5">
        <v>227</v>
      </c>
      <c r="D5" t="s">
        <v>14</v>
      </c>
      <c r="E5">
        <v>18</v>
      </c>
      <c r="I5" s="12" t="s">
        <v>2107</v>
      </c>
      <c r="J5" s="18">
        <f>AVERAGE(B:B)</f>
        <v>851.14690265486729</v>
      </c>
      <c r="K5" s="12"/>
    </row>
    <row r="6" spans="1:11" x14ac:dyDescent="0.35">
      <c r="A6" t="s">
        <v>20</v>
      </c>
      <c r="B6">
        <v>220</v>
      </c>
      <c r="D6" t="s">
        <v>14</v>
      </c>
      <c r="E6">
        <v>44</v>
      </c>
      <c r="I6" s="12" t="s">
        <v>2108</v>
      </c>
      <c r="J6" s="12">
        <f>MEDIAN(B:B)</f>
        <v>201</v>
      </c>
      <c r="K6" s="12"/>
    </row>
    <row r="7" spans="1:11" x14ac:dyDescent="0.35">
      <c r="A7" t="s">
        <v>20</v>
      </c>
      <c r="B7">
        <v>98</v>
      </c>
      <c r="D7" t="s">
        <v>14</v>
      </c>
      <c r="E7">
        <v>27</v>
      </c>
      <c r="I7" s="12" t="s">
        <v>2109</v>
      </c>
      <c r="J7" s="12">
        <f>MAX(B:B)</f>
        <v>7295</v>
      </c>
      <c r="K7" s="12"/>
    </row>
    <row r="8" spans="1:11" x14ac:dyDescent="0.35">
      <c r="A8" t="s">
        <v>20</v>
      </c>
      <c r="B8">
        <v>100</v>
      </c>
      <c r="D8" t="s">
        <v>14</v>
      </c>
      <c r="E8">
        <v>55</v>
      </c>
      <c r="I8" s="12" t="s">
        <v>2110</v>
      </c>
      <c r="J8" s="12">
        <f>MIN(B:B)</f>
        <v>16</v>
      </c>
      <c r="K8" s="12"/>
    </row>
    <row r="9" spans="1:11" x14ac:dyDescent="0.35">
      <c r="A9" t="s">
        <v>20</v>
      </c>
      <c r="B9">
        <v>1249</v>
      </c>
      <c r="D9" t="s">
        <v>14</v>
      </c>
      <c r="E9">
        <v>200</v>
      </c>
      <c r="I9" s="12" t="s">
        <v>2111</v>
      </c>
      <c r="J9" s="17">
        <f>_xlfn.VAR.P(B:B)</f>
        <v>1603373.7324019109</v>
      </c>
      <c r="K9" s="12"/>
    </row>
    <row r="10" spans="1:11" x14ac:dyDescent="0.35">
      <c r="A10" t="s">
        <v>20</v>
      </c>
      <c r="B10">
        <v>1396</v>
      </c>
      <c r="D10" t="s">
        <v>14</v>
      </c>
      <c r="E10">
        <v>452</v>
      </c>
      <c r="I10" s="12" t="s">
        <v>2112</v>
      </c>
      <c r="J10" s="17">
        <f>_xlfn.STDEV.P(B:B)</f>
        <v>1266.2439466397898</v>
      </c>
      <c r="K10" s="12"/>
    </row>
    <row r="11" spans="1:11" x14ac:dyDescent="0.35">
      <c r="A11" t="s">
        <v>20</v>
      </c>
      <c r="B11">
        <v>890</v>
      </c>
      <c r="D11" t="s">
        <v>14</v>
      </c>
      <c r="E11">
        <v>674</v>
      </c>
      <c r="I11" s="12" t="s">
        <v>2122</v>
      </c>
      <c r="J11" s="21">
        <f>SKEW(B:B)</f>
        <v>2.1761972595812389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  <c r="I15" s="12" t="s">
        <v>2120</v>
      </c>
      <c r="J15" s="12" t="s">
        <v>2121</v>
      </c>
      <c r="K15" s="12"/>
    </row>
    <row r="16" spans="1:11" x14ac:dyDescent="0.35">
      <c r="A16" t="s">
        <v>20</v>
      </c>
      <c r="B16">
        <v>1606</v>
      </c>
      <c r="D16" t="s">
        <v>14</v>
      </c>
      <c r="E16">
        <v>48</v>
      </c>
      <c r="I16" s="12" t="s">
        <v>2113</v>
      </c>
      <c r="J16" s="18">
        <f>AVERAGE(E:E)</f>
        <v>585.61538461538464</v>
      </c>
      <c r="K16" s="12"/>
    </row>
    <row r="17" spans="1:11" x14ac:dyDescent="0.35">
      <c r="A17" t="s">
        <v>20</v>
      </c>
      <c r="B17">
        <v>129</v>
      </c>
      <c r="D17" t="s">
        <v>14</v>
      </c>
      <c r="E17">
        <v>1</v>
      </c>
      <c r="I17" s="12" t="s">
        <v>2114</v>
      </c>
      <c r="J17" s="12">
        <f>MEDIAN(E:E)</f>
        <v>114.5</v>
      </c>
      <c r="K17" s="12"/>
    </row>
    <row r="18" spans="1:11" x14ac:dyDescent="0.35">
      <c r="A18" t="s">
        <v>20</v>
      </c>
      <c r="B18">
        <v>226</v>
      </c>
      <c r="D18" t="s">
        <v>14</v>
      </c>
      <c r="E18">
        <v>1467</v>
      </c>
      <c r="I18" s="12" t="s">
        <v>2115</v>
      </c>
      <c r="J18" s="12">
        <f>MAX(E:E)</f>
        <v>6080</v>
      </c>
      <c r="K18" s="12"/>
    </row>
    <row r="19" spans="1:11" x14ac:dyDescent="0.35">
      <c r="A19" t="s">
        <v>20</v>
      </c>
      <c r="B19">
        <v>5419</v>
      </c>
      <c r="D19" t="s">
        <v>14</v>
      </c>
      <c r="E19">
        <v>75</v>
      </c>
      <c r="I19" s="12" t="s">
        <v>2116</v>
      </c>
      <c r="J19" s="12">
        <f>MIN(E:E)</f>
        <v>0</v>
      </c>
      <c r="K19" s="12"/>
    </row>
    <row r="20" spans="1:11" x14ac:dyDescent="0.35">
      <c r="A20" t="s">
        <v>20</v>
      </c>
      <c r="B20">
        <v>165</v>
      </c>
      <c r="D20" t="s">
        <v>14</v>
      </c>
      <c r="E20">
        <v>120</v>
      </c>
      <c r="I20" s="12" t="s">
        <v>2117</v>
      </c>
      <c r="J20" s="17">
        <f>_xlfn.VAR.P(E:E)</f>
        <v>921574.68174133555</v>
      </c>
      <c r="K20" s="12"/>
    </row>
    <row r="21" spans="1:11" x14ac:dyDescent="0.35">
      <c r="A21" t="s">
        <v>20</v>
      </c>
      <c r="B21">
        <v>1965</v>
      </c>
      <c r="D21" t="s">
        <v>14</v>
      </c>
      <c r="E21">
        <v>2253</v>
      </c>
      <c r="I21" s="12" t="s">
        <v>2112</v>
      </c>
      <c r="J21" s="19">
        <f>_xlfn.STDEV.P(E:E)</f>
        <v>959.98681331637863</v>
      </c>
      <c r="K21" s="12"/>
    </row>
    <row r="22" spans="1:11" x14ac:dyDescent="0.35">
      <c r="A22" t="s">
        <v>20</v>
      </c>
      <c r="B22">
        <v>16</v>
      </c>
      <c r="D22" t="s">
        <v>14</v>
      </c>
      <c r="E22">
        <v>5</v>
      </c>
      <c r="I22" s="12" t="s">
        <v>2123</v>
      </c>
      <c r="J22" s="21">
        <f>_xlfn.SKEW.P(E:E)</f>
        <v>2.6937367210730674</v>
      </c>
    </row>
    <row r="23" spans="1:11" x14ac:dyDescent="0.35">
      <c r="A23" t="s">
        <v>20</v>
      </c>
      <c r="B23">
        <v>107</v>
      </c>
      <c r="D23" t="s">
        <v>14</v>
      </c>
      <c r="E23">
        <v>38</v>
      </c>
    </row>
    <row r="24" spans="1:11" x14ac:dyDescent="0.35">
      <c r="A24" t="s">
        <v>20</v>
      </c>
      <c r="B24">
        <v>134</v>
      </c>
      <c r="D24" t="s">
        <v>14</v>
      </c>
      <c r="E24">
        <v>12</v>
      </c>
    </row>
    <row r="25" spans="1:11" x14ac:dyDescent="0.35">
      <c r="A25" t="s">
        <v>20</v>
      </c>
      <c r="B25">
        <v>198</v>
      </c>
      <c r="D25" t="s">
        <v>14</v>
      </c>
      <c r="E25">
        <v>1684</v>
      </c>
    </row>
    <row r="26" spans="1:11" x14ac:dyDescent="0.35">
      <c r="A26" t="s">
        <v>20</v>
      </c>
      <c r="B26">
        <v>111</v>
      </c>
      <c r="D26" t="s">
        <v>14</v>
      </c>
      <c r="E26">
        <v>56</v>
      </c>
    </row>
    <row r="27" spans="1:11" x14ac:dyDescent="0.35">
      <c r="A27" t="s">
        <v>20</v>
      </c>
      <c r="B27">
        <v>222</v>
      </c>
      <c r="D27" t="s">
        <v>14</v>
      </c>
      <c r="E27">
        <v>838</v>
      </c>
    </row>
    <row r="28" spans="1:11" x14ac:dyDescent="0.35">
      <c r="A28" t="s">
        <v>20</v>
      </c>
      <c r="B28">
        <v>6212</v>
      </c>
      <c r="D28" t="s">
        <v>14</v>
      </c>
      <c r="E28">
        <v>1000</v>
      </c>
    </row>
    <row r="29" spans="1:11" x14ac:dyDescent="0.35">
      <c r="A29" t="s">
        <v>20</v>
      </c>
      <c r="B29">
        <v>98</v>
      </c>
      <c r="D29" t="s">
        <v>14</v>
      </c>
      <c r="E29">
        <v>1482</v>
      </c>
    </row>
    <row r="30" spans="1:11" x14ac:dyDescent="0.35">
      <c r="A30" t="s">
        <v>20</v>
      </c>
      <c r="B30">
        <v>92</v>
      </c>
      <c r="D30" t="s">
        <v>14</v>
      </c>
      <c r="E30">
        <v>106</v>
      </c>
    </row>
    <row r="31" spans="1:11" x14ac:dyDescent="0.35">
      <c r="A31" t="s">
        <v>20</v>
      </c>
      <c r="B31">
        <v>149</v>
      </c>
      <c r="D31" t="s">
        <v>14</v>
      </c>
      <c r="E31">
        <v>679</v>
      </c>
    </row>
    <row r="32" spans="1:11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9" priority="1" operator="containsText" text="live">
      <formula>NOT(ISERROR(SEARCH("live",A1)))</formula>
    </cfRule>
    <cfRule type="containsText" dxfId="8" priority="2" operator="containsText" text="Canceled">
      <formula>NOT(ISERROR(SEARCH("Canceled",A1)))</formula>
    </cfRule>
    <cfRule type="containsText" dxfId="7" priority="3" operator="containsText" text="canceled">
      <formula>NOT(ISERROR(SEARCH("canceled",A1)))</formula>
    </cfRule>
    <cfRule type="containsText" dxfId="6" priority="4" operator="containsText" text="successful">
      <formula>NOT(ISERROR(SEARCH("successful",A1)))</formula>
    </cfRule>
    <cfRule type="containsText" dxfId="5" priority="5" operator="containsText" text="Failed">
      <formula>NOT(ISERROR(SEARCH("Failed",A1)))</formula>
    </cfRule>
  </conditionalFormatting>
  <conditionalFormatting sqref="D1:D1047939">
    <cfRule type="containsText" dxfId="4" priority="6" operator="containsText" text="live">
      <formula>NOT(ISERROR(SEARCH("live",D1)))</formula>
    </cfRule>
    <cfRule type="containsText" dxfId="3" priority="7" operator="containsText" text="Canceled">
      <formula>NOT(ISERROR(SEARCH("Canceled",D1)))</formula>
    </cfRule>
    <cfRule type="containsText" dxfId="2" priority="8" operator="containsText" text="canceled">
      <formula>NOT(ISERROR(SEARCH("canceled",D1)))</formula>
    </cfRule>
    <cfRule type="containsText" dxfId="1" priority="9" operator="containsText" text="successful">
      <formula>NOT(ISERROR(SEARCH("successful",D1)))</formula>
    </cfRule>
    <cfRule type="containsText" dxfId="0" priority="10" operator="containsText" text="Failed">
      <formula>NOT(ISERROR(SEARCH("Failed",D1)))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F a S V o L e b K W k A A A A 9 g A A A B I A H A B D b 2 5 m a W c v U G F j a 2 F n Z S 5 4 b W w g o h g A K K A U A A A A A A A A A A A A A A A A A A A A A A A A A A A A h Y 9 B D o I w F E S v Q r q n L U U T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m K 2 i D H l Z I a 8 M P A V 2 L T 3 2 f 5 A n g + N G 3 o t N I T 5 m p M 5 c v L + I B 5 Q S w M E F A A C A A g A i F a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W k l Y o i k e 4 D g A A A B E A A A A T A B w A R m 9 y b X V s Y X M v U 2 V j d G l v b j E u b S C i G A A o o B Q A A A A A A A A A A A A A A A A A A A A A A A A A A A A r T k 0 u y c z P U w i G 0 I b W A F B L A Q I t A B Q A A g A I A I h W k l a C 3 m y l p A A A A P Y A A A A S A A A A A A A A A A A A A A A A A A A A A A B D b 2 5 m a W c v U G F j a 2 F n Z S 5 4 b W x Q S w E C L Q A U A A I A C A C I V p J W D 8 r p q 6 Q A A A D p A A A A E w A A A A A A A A A A A A A A A A D w A A A A W 0 N v b n R l b n R f V H l w Z X N d L n h t b F B L A Q I t A B Q A A g A I A I h W k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R V E h W x v 0 T a d f a B U t N b 2 D A A A A A A I A A A A A A B B m A A A A A Q A A I A A A A G G 6 o 5 r x 0 U C X O u L D W I w + j C 6 B j f z K H 1 e z w / F y S K h n L x P N A A A A A A 6 A A A A A A g A A I A A A A A h O V B w x o V b S 9 L W v i 9 5 Y u k t k d M i u i M S l T 7 s t + I w y 5 e 7 7 U A A A A J + R O q D 4 N C f Z p Z j g S 7 w w J F r 2 n j J V U d S C i y y o p w T K 7 e o M P f 8 / q u S F O c Q A V Z z g 4 H 1 / Z m N R q b 0 v y I 9 l z 5 4 1 r s g A j d 7 f p 6 k V / Q M K q r W A m T 4 u v q P y Q A A A A K 0 G L N m u / v 6 G 1 2 2 z U f 7 6 t J z 2 n U 2 O t H D l d b d T g V s O d g S X R C a 0 x G H V l N 4 K a u U e e B y t T 4 0 q + 1 e G 1 r o 7 e P Q f m m L w x b 4 = < / D a t a M a s h u p > 
</file>

<file path=customXml/itemProps1.xml><?xml version="1.0" encoding="utf-8"?>
<ds:datastoreItem xmlns:ds="http://schemas.openxmlformats.org/officeDocument/2006/customXml" ds:itemID="{9B32AC6F-3FCC-4C92-A4CF-F680888FAD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pivot_tabledonation</vt:lpstr>
      <vt:lpstr>pivottable_months</vt:lpstr>
      <vt:lpstr>Crowdfunding Goal Analysis</vt:lpstr>
      <vt:lpstr>Crowdfundingstatistcalanalysis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dhawan kaur</cp:lastModifiedBy>
  <dcterms:created xsi:type="dcterms:W3CDTF">2021-09-29T18:52:28Z</dcterms:created>
  <dcterms:modified xsi:type="dcterms:W3CDTF">2023-04-20T19:29:16Z</dcterms:modified>
</cp:coreProperties>
</file>