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43588A2-5351-407F-91D7-9F0C4FCD51F8}" xr6:coauthVersionLast="47" xr6:coauthVersionMax="47" xr10:uidLastSave="{00000000-0000-0000-0000-000000000000}"/>
  <bookViews>
    <workbookView xWindow="-108" yWindow="-108" windowWidth="23256" windowHeight="13176" xr2:uid="{3FEF4704-8ECD-48FC-9673-03ED39103FBE}"/>
  </bookViews>
  <sheets>
    <sheet name="Sheet1" sheetId="5" r:id="rId1"/>
    <sheet name="Sheet2" sheetId="7" r:id="rId2"/>
  </sheets>
  <definedNames>
    <definedName name="Prodect_Name">#REF!</definedName>
    <definedName name="S.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E20" i="5"/>
  <c r="E36" i="5"/>
  <c r="E37" i="5"/>
  <c r="E38" i="5"/>
  <c r="E39" i="5"/>
  <c r="E40" i="5"/>
  <c r="E41" i="5"/>
  <c r="E42" i="5"/>
  <c r="E43" i="5"/>
  <c r="E44" i="5"/>
  <c r="E45" i="5"/>
  <c r="E13" i="5"/>
  <c r="E14" i="5"/>
  <c r="E15" i="5"/>
  <c r="E16" i="5"/>
  <c r="E17" i="5"/>
  <c r="E18" i="5"/>
  <c r="E19" i="5"/>
  <c r="A13" i="5"/>
  <c r="C13" i="5"/>
  <c r="H13" i="5"/>
  <c r="I13" i="5"/>
  <c r="I17" i="5"/>
  <c r="I18" i="5"/>
  <c r="I19" i="5"/>
  <c r="I20" i="5"/>
  <c r="I8" i="5"/>
  <c r="I9" i="5"/>
  <c r="I10" i="5"/>
  <c r="I11" i="5"/>
  <c r="I12" i="5"/>
  <c r="I14" i="5"/>
  <c r="I15" i="5"/>
  <c r="I16" i="5"/>
  <c r="H16" i="5"/>
  <c r="H9" i="5"/>
  <c r="H10" i="5"/>
  <c r="H11" i="5"/>
  <c r="H12" i="5"/>
  <c r="H14" i="5"/>
  <c r="H15" i="5"/>
  <c r="H17" i="5"/>
  <c r="H18" i="5"/>
  <c r="H19" i="5"/>
  <c r="H20" i="5"/>
  <c r="C9" i="5"/>
  <c r="C10" i="5"/>
  <c r="C11" i="5"/>
  <c r="C12" i="5"/>
  <c r="C14" i="5"/>
  <c r="C15" i="5"/>
  <c r="C16" i="5"/>
  <c r="C17" i="5"/>
  <c r="C18" i="5"/>
  <c r="C19" i="5"/>
  <c r="C20" i="5"/>
  <c r="C36" i="5"/>
  <c r="C37" i="5"/>
  <c r="C38" i="5"/>
  <c r="C39" i="5"/>
  <c r="C40" i="5"/>
  <c r="C41" i="5"/>
  <c r="C42" i="5"/>
  <c r="C43" i="5"/>
  <c r="C44" i="5"/>
  <c r="C45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" i="7"/>
  <c r="A41" i="5"/>
  <c r="A42" i="5"/>
  <c r="A43" i="5"/>
  <c r="A44" i="5"/>
  <c r="A45" i="5"/>
  <c r="A20" i="5"/>
  <c r="A36" i="5"/>
  <c r="A37" i="5"/>
  <c r="A38" i="5"/>
  <c r="A39" i="5"/>
  <c r="A40" i="5"/>
  <c r="E11" i="5" l="1"/>
  <c r="E10" i="5"/>
  <c r="E9" i="5"/>
  <c r="C8" i="5"/>
  <c r="E8" i="5" s="1"/>
  <c r="E5" i="5"/>
  <c r="E4" i="5"/>
  <c r="K7" i="5"/>
  <c r="H8" i="5"/>
  <c r="A8" i="5"/>
  <c r="A9" i="5" l="1"/>
  <c r="A10" i="5" s="1"/>
  <c r="A11" i="5" s="1"/>
  <c r="A12" i="5" s="1"/>
  <c r="A14" i="5" s="1"/>
  <c r="A15" i="5" s="1"/>
  <c r="A16" i="5" s="1"/>
  <c r="A17" i="5" s="1"/>
  <c r="A18" i="5" s="1"/>
  <c r="E12" i="5"/>
  <c r="E21" i="5" s="1"/>
  <c r="E22" i="5" s="1"/>
  <c r="E24" i="5" s="1"/>
  <c r="E25" i="5" s="1"/>
  <c r="E27" i="5" l="1"/>
</calcChain>
</file>

<file path=xl/sharedStrings.xml><?xml version="1.0" encoding="utf-8"?>
<sst xmlns="http://schemas.openxmlformats.org/spreadsheetml/2006/main" count="68" uniqueCount="58">
  <si>
    <t>S,No</t>
  </si>
  <si>
    <t>Unit Price</t>
  </si>
  <si>
    <t>Quantity</t>
  </si>
  <si>
    <t>Price</t>
  </si>
  <si>
    <t>Prodect Name</t>
  </si>
  <si>
    <t>Gown</t>
  </si>
  <si>
    <t>T-shirt</t>
  </si>
  <si>
    <t>Bathrobe</t>
  </si>
  <si>
    <t>Jacket</t>
  </si>
  <si>
    <t>Denim Jacket</t>
  </si>
  <si>
    <t>Scarf</t>
  </si>
  <si>
    <t>Stockings</t>
  </si>
  <si>
    <t>Kaftan</t>
  </si>
  <si>
    <t>Jumper</t>
  </si>
  <si>
    <t>Hoodie</t>
  </si>
  <si>
    <t>Maxi</t>
  </si>
  <si>
    <t>Pants</t>
  </si>
  <si>
    <t>Frock</t>
  </si>
  <si>
    <t>Trend Blose</t>
  </si>
  <si>
    <t>Crop top</t>
  </si>
  <si>
    <t>Legging</t>
  </si>
  <si>
    <t>Coat</t>
  </si>
  <si>
    <t>Nightie</t>
  </si>
  <si>
    <t>Shorts</t>
  </si>
  <si>
    <t>Camisole</t>
  </si>
  <si>
    <t>Pajamas</t>
  </si>
  <si>
    <t>Capris</t>
  </si>
  <si>
    <t>Jeans</t>
  </si>
  <si>
    <t>Skirt</t>
  </si>
  <si>
    <t>Sweater</t>
  </si>
  <si>
    <t>Tank top</t>
  </si>
  <si>
    <t>dungaree</t>
  </si>
  <si>
    <t>Midi dress</t>
  </si>
  <si>
    <t>Denim skirt</t>
  </si>
  <si>
    <t>Slip</t>
  </si>
  <si>
    <t>Wedding dress</t>
  </si>
  <si>
    <t>t-shirt</t>
  </si>
  <si>
    <t>Sheath dress</t>
  </si>
  <si>
    <t>Long coat</t>
  </si>
  <si>
    <t>Blazer</t>
  </si>
  <si>
    <t>Total Quantity</t>
  </si>
  <si>
    <t>VLOOKUP</t>
  </si>
  <si>
    <t>STYLOSALE - INDIA'S TOP SALE STORE</t>
  </si>
  <si>
    <t>Tax Invoice</t>
  </si>
  <si>
    <t>Date:</t>
  </si>
  <si>
    <t xml:space="preserve">    Sub Total</t>
  </si>
  <si>
    <t xml:space="preserve">               Discount @ 10%</t>
  </si>
  <si>
    <t xml:space="preserve"> GST @ 20%</t>
  </si>
  <si>
    <r>
      <t xml:space="preserve">Invoice No: </t>
    </r>
    <r>
      <rPr>
        <sz val="12"/>
        <color theme="1"/>
        <rFont val="Times New Roman"/>
        <family val="1"/>
      </rPr>
      <t>SO1</t>
    </r>
  </si>
  <si>
    <r>
      <t xml:space="preserve">SF 201, Sivanandapuram, Sathy RD, Coimbatore,641035
Gmail: </t>
    </r>
    <r>
      <rPr>
        <sz val="12"/>
        <color theme="1"/>
        <rFont val="Times New Roman"/>
        <family val="1"/>
      </rPr>
      <t>prozanmalls@gamil.com</t>
    </r>
  </si>
  <si>
    <t>XLOOKUP</t>
  </si>
  <si>
    <t xml:space="preserve">                                         Total</t>
  </si>
  <si>
    <r>
      <rPr>
        <b/>
        <sz val="11"/>
        <color theme="1"/>
        <rFont val="Times New Roman"/>
        <family val="1"/>
      </rPr>
      <t>Place</t>
    </r>
    <r>
      <rPr>
        <sz val="11"/>
        <color theme="1"/>
        <rFont val="Times New Roman"/>
        <family val="1"/>
      </rPr>
      <t xml:space="preserve"> : Coimbatore</t>
    </r>
  </si>
  <si>
    <r>
      <rPr>
        <b/>
        <sz val="11"/>
        <color theme="1"/>
        <rFont val="Times New Roman"/>
        <family val="1"/>
      </rPr>
      <t>Owner Sign</t>
    </r>
    <r>
      <rPr>
        <sz val="11"/>
        <color theme="1"/>
        <rFont val="Times New Roman"/>
        <family val="1"/>
      </rPr>
      <t xml:space="preserve"> ___________________</t>
    </r>
  </si>
  <si>
    <t>Thank You For Shoping.</t>
  </si>
  <si>
    <t>Time:</t>
  </si>
  <si>
    <t xml:space="preserve">                                                                                           Grand Total</t>
  </si>
  <si>
    <r>
      <t xml:space="preserve"> Name: Dhiya
  Phone No: </t>
    </r>
    <r>
      <rPr>
        <sz val="12"/>
        <color theme="1"/>
        <rFont val="Times New Roman"/>
        <family val="1"/>
      </rPr>
      <t>88xxxxxxx2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</si>
</sst>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.00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20"/>
      <color theme="1"/>
      <name val="Times New Roman"/>
      <family val="1"/>
    </font>
    <font>
      <sz val="12"/>
      <color theme="1"/>
      <name val="Times New Roman"/>
      <family val="1"/>
    </font>
    <font>
      <b/>
      <i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gradientFill degree="90">
        <stop position="0">
          <color theme="3" tint="0.40000610370189521"/>
        </stop>
        <stop position="1">
          <color theme="4" tint="0.59999389629810485"/>
        </stop>
      </gradient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1">
          <color theme="4" tint="0.80001220740379042"/>
        </stop>
      </gradientFill>
    </fill>
    <fill>
      <gradientFill degree="90">
        <stop position="0">
          <color theme="9" tint="0.40000610370189521"/>
        </stop>
        <stop position="1">
          <color theme="9" tint="0.80001220740379042"/>
        </stop>
      </gradientFill>
    </fill>
    <fill>
      <gradientFill degree="90">
        <stop position="0">
          <color theme="8" tint="0.40000610370189521"/>
        </stop>
        <stop position="1">
          <color theme="8" tint="0.59999389629810485"/>
        </stop>
      </gradientFill>
    </fill>
    <fill>
      <gradientFill degree="90">
        <stop position="0">
          <color theme="4" tint="0.80001220740379042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theme="4" tint="0.40000610370189521"/>
        </stop>
        <stop position="1">
          <color theme="9" tint="0.40000610370189521"/>
        </stop>
      </gradientFill>
    </fill>
    <fill>
      <gradientFill degree="90">
        <stop position="0">
          <color theme="3" tint="0.40000610370189521"/>
        </stop>
        <stop position="1">
          <color theme="3" tint="0.59999389629810485"/>
        </stop>
      </gradient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4" fontId="3" fillId="5" borderId="6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3" fillId="7" borderId="3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right" vertical="center" indent="1"/>
    </xf>
    <xf numFmtId="0" fontId="3" fillId="0" borderId="9" xfId="0" applyFont="1" applyBorder="1" applyAlignment="1">
      <alignment horizontal="right" vertical="center" indent="1"/>
    </xf>
    <xf numFmtId="164" fontId="9" fillId="0" borderId="12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3" fillId="5" borderId="9" xfId="0" applyFont="1" applyFill="1" applyBorder="1" applyAlignment="1">
      <alignment horizontal="right" vertical="center" wrapText="1"/>
    </xf>
    <xf numFmtId="165" fontId="3" fillId="5" borderId="10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 wrapText="1"/>
    </xf>
    <xf numFmtId="0" fontId="0" fillId="11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1181100</xdr:colOff>
          <xdr:row>32</xdr:row>
          <xdr:rowOff>99060</xdr:rowOff>
        </xdr:from>
        <xdr:to>
          <xdr:col>4</xdr:col>
          <xdr:colOff>868680</xdr:colOff>
          <xdr:row>33</xdr:row>
          <xdr:rowOff>137160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6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7386-BF51-4BBC-AA64-A409D547F69A}">
  <sheetPr codeName="Sheet1"/>
  <dimension ref="A1:M45"/>
  <sheetViews>
    <sheetView tabSelected="1" topLeftCell="A6" workbookViewId="0">
      <selection activeCell="G31" sqref="G31"/>
    </sheetView>
  </sheetViews>
  <sheetFormatPr defaultRowHeight="14.4" x14ac:dyDescent="0.3"/>
  <cols>
    <col min="1" max="1" width="11.21875" style="1" customWidth="1"/>
    <col min="2" max="3" width="17.88671875" style="1" customWidth="1"/>
    <col min="4" max="4" width="18" style="1" customWidth="1"/>
    <col min="5" max="5" width="16.109375" style="1" customWidth="1"/>
    <col min="8" max="8" width="16" style="1" customWidth="1"/>
    <col min="9" max="9" width="17.77734375" style="1" customWidth="1"/>
    <col min="11" max="11" width="14.6640625" bestFit="1" customWidth="1"/>
    <col min="13" max="13" width="10.33203125" bestFit="1" customWidth="1"/>
    <col min="14" max="14" width="10.44140625" customWidth="1"/>
  </cols>
  <sheetData>
    <row r="1" spans="1:13" ht="39" customHeight="1" x14ac:dyDescent="0.3">
      <c r="A1" s="48" t="s">
        <v>42</v>
      </c>
      <c r="B1" s="49"/>
      <c r="C1" s="49"/>
      <c r="D1" s="49"/>
      <c r="E1" s="49"/>
      <c r="G1" s="1"/>
    </row>
    <row r="2" spans="1:13" ht="39.6" customHeight="1" x14ac:dyDescent="0.3">
      <c r="A2" s="50" t="s">
        <v>49</v>
      </c>
      <c r="B2" s="51"/>
      <c r="C2" s="51"/>
      <c r="D2" s="51"/>
      <c r="E2" s="51"/>
      <c r="H2"/>
    </row>
    <row r="3" spans="1:13" ht="21.6" customHeight="1" x14ac:dyDescent="0.3">
      <c r="A3" s="52" t="s">
        <v>43</v>
      </c>
      <c r="B3" s="52"/>
      <c r="C3" s="52"/>
      <c r="D3" s="52"/>
      <c r="E3" s="52"/>
      <c r="M3" s="19"/>
    </row>
    <row r="4" spans="1:13" ht="21.6" customHeight="1" x14ac:dyDescent="0.3">
      <c r="A4" s="54" t="s">
        <v>48</v>
      </c>
      <c r="B4" s="55"/>
      <c r="C4" s="23"/>
      <c r="D4" s="33" t="s">
        <v>44</v>
      </c>
      <c r="E4" s="18">
        <f ca="1">TODAY()</f>
        <v>45645</v>
      </c>
      <c r="M4" s="19"/>
    </row>
    <row r="5" spans="1:13" ht="21.6" customHeight="1" x14ac:dyDescent="0.3">
      <c r="A5" s="56"/>
      <c r="B5" s="57"/>
      <c r="C5" s="26"/>
      <c r="D5" s="31" t="s">
        <v>55</v>
      </c>
      <c r="E5" s="32">
        <f ca="1">NOW()</f>
        <v>45645.495987037037</v>
      </c>
      <c r="M5" s="19"/>
    </row>
    <row r="6" spans="1:13" ht="43.8" customHeight="1" x14ac:dyDescent="0.3">
      <c r="A6" s="64" t="s">
        <v>57</v>
      </c>
      <c r="B6" s="65"/>
      <c r="C6" s="65"/>
      <c r="D6" s="65"/>
      <c r="E6" s="66"/>
    </row>
    <row r="7" spans="1:13" s="6" customFormat="1" ht="21" customHeight="1" x14ac:dyDescent="0.3">
      <c r="A7" s="20" t="s">
        <v>0</v>
      </c>
      <c r="B7" s="20" t="s">
        <v>4</v>
      </c>
      <c r="C7" s="20" t="s">
        <v>1</v>
      </c>
      <c r="D7" s="20" t="s">
        <v>2</v>
      </c>
      <c r="E7" s="20" t="s">
        <v>3</v>
      </c>
      <c r="F7" s="5"/>
      <c r="H7" s="42" t="s">
        <v>41</v>
      </c>
      <c r="I7" s="22" t="s">
        <v>50</v>
      </c>
      <c r="K7" s="6" t="str">
        <f>_xlfn.IFNA(VLOOKUP(B8,Sheet2!A2:E37,3,FALSE)," ")</f>
        <v xml:space="preserve"> </v>
      </c>
    </row>
    <row r="8" spans="1:13" x14ac:dyDescent="0.3">
      <c r="A8" s="14">
        <f>IF(ISBLANK(B8)," ",1)</f>
        <v>1</v>
      </c>
      <c r="B8" s="9" t="s">
        <v>5</v>
      </c>
      <c r="C8" s="37">
        <f>IF(ISBLANK(B8)," ",VLOOKUP(B8,Sheet2!$B$3:$E$37,2,FALSE))</f>
        <v>899</v>
      </c>
      <c r="D8" s="10">
        <v>2</v>
      </c>
      <c r="E8" s="39">
        <f>IF(ISBLANK(B8)," ",D8*C8)</f>
        <v>1798</v>
      </c>
      <c r="H8" s="43">
        <f>IF(ISBLANK(B8)," ",VLOOKUP(B8,Sheet2!B3:E37,2,FALSE))</f>
        <v>899</v>
      </c>
      <c r="I8" s="43">
        <f>IF(ISBLANK(B8)," ",_xlfn.XLOOKUP(B8,Sheet2!B3:B37,Sheet2!C3:C37,FALSE))</f>
        <v>899</v>
      </c>
      <c r="K8" s="19"/>
    </row>
    <row r="9" spans="1:13" x14ac:dyDescent="0.3">
      <c r="A9" s="16">
        <f>IF(ISBLANK(B9)," ",A8+1)</f>
        <v>2</v>
      </c>
      <c r="B9" s="12" t="s">
        <v>6</v>
      </c>
      <c r="C9" s="21">
        <f>IF(ISBLANK(B9)," ",VLOOKUP(B9,Sheet2!$B$3:$E$37,2,FALSE))</f>
        <v>455</v>
      </c>
      <c r="D9" s="7">
        <v>2</v>
      </c>
      <c r="E9" s="17">
        <f t="shared" ref="E9:E45" si="0">IF(ISBLANK(B9)," ",D9*C9)</f>
        <v>910</v>
      </c>
      <c r="H9" s="35">
        <f>IF(ISBLANK(B9)," ",VLOOKUP(B9,Sheet2!B4:E38,2,FALSE))</f>
        <v>455</v>
      </c>
      <c r="I9" s="35">
        <f>IF(ISBLANK(B9)," ",_xlfn.XLOOKUP(B9,Sheet2!B4:B38,Sheet2!C4:C38,FALSE))</f>
        <v>455</v>
      </c>
    </row>
    <row r="10" spans="1:13" x14ac:dyDescent="0.3">
      <c r="A10" s="16">
        <f t="shared" ref="A10:A45" si="1">IF(ISBLANK(B10)," ",A9+1)</f>
        <v>3</v>
      </c>
      <c r="B10" s="12" t="s">
        <v>7</v>
      </c>
      <c r="C10" s="21">
        <f>IF(ISBLANK(B10)," ",VLOOKUP(B10,Sheet2!$B$3:$E$37,2,FALSE))</f>
        <v>399</v>
      </c>
      <c r="D10" s="7">
        <v>3</v>
      </c>
      <c r="E10" s="17">
        <f t="shared" si="0"/>
        <v>1197</v>
      </c>
      <c r="H10" s="35">
        <f>IF(ISBLANK(B10)," ",VLOOKUP(B10,Sheet2!B5:E39,2,FALSE))</f>
        <v>399</v>
      </c>
      <c r="I10" s="35">
        <f>IF(ISBLANK(B10)," ",_xlfn.XLOOKUP(B10,Sheet2!B5:B39,Sheet2!C5:C39,FALSE))</f>
        <v>399</v>
      </c>
    </row>
    <row r="11" spans="1:13" x14ac:dyDescent="0.3">
      <c r="A11" s="16">
        <f t="shared" si="1"/>
        <v>4</v>
      </c>
      <c r="B11" s="12" t="s">
        <v>8</v>
      </c>
      <c r="C11" s="21">
        <f>IF(ISBLANK(B11)," ",VLOOKUP(B11,Sheet2!$B$3:$E$37,2,FALSE))</f>
        <v>1599</v>
      </c>
      <c r="D11" s="7">
        <v>2</v>
      </c>
      <c r="E11" s="17">
        <f t="shared" si="0"/>
        <v>3198</v>
      </c>
      <c r="H11" s="35">
        <f>IF(ISBLANK(B11)," ",VLOOKUP(B11,Sheet2!B6:E40,2,FALSE))</f>
        <v>1599</v>
      </c>
      <c r="I11" s="35">
        <f>IF(ISBLANK(B11)," ",_xlfn.XLOOKUP(B11,Sheet2!B6:B40,Sheet2!C6:C40,FALSE))</f>
        <v>1599</v>
      </c>
    </row>
    <row r="12" spans="1:13" x14ac:dyDescent="0.3">
      <c r="A12" s="16">
        <f t="shared" si="1"/>
        <v>5</v>
      </c>
      <c r="B12" s="12" t="s">
        <v>9</v>
      </c>
      <c r="C12" s="21">
        <f>IF(ISBLANK(B12)," ",VLOOKUP(B12,Sheet2!$B$3:$E$37,2,FALSE))</f>
        <v>1200</v>
      </c>
      <c r="D12" s="7">
        <f>2</f>
        <v>2</v>
      </c>
      <c r="E12" s="17">
        <f t="shared" si="0"/>
        <v>2400</v>
      </c>
      <c r="H12" s="35">
        <f>IF(ISBLANK(B12)," ",VLOOKUP(B12,Sheet2!B7:E41,2,FALSE))</f>
        <v>1200</v>
      </c>
      <c r="I12" s="35">
        <f>IF(ISBLANK(B12)," ",_xlfn.XLOOKUP(B12,Sheet2!B7:B41,Sheet2!C7:C41,FALSE))</f>
        <v>1200</v>
      </c>
    </row>
    <row r="13" spans="1:13" x14ac:dyDescent="0.3">
      <c r="A13" s="16" t="str">
        <f t="shared" si="1"/>
        <v xml:space="preserve"> </v>
      </c>
      <c r="B13" s="12"/>
      <c r="C13" s="21" t="str">
        <f>IF(ISBLANK(B13)," ",VLOOKUP(B13,Sheet2!$B$3:$E$37,2,FALSE))</f>
        <v xml:space="preserve"> </v>
      </c>
      <c r="D13" s="13"/>
      <c r="E13" s="17" t="str">
        <f t="shared" si="0"/>
        <v xml:space="preserve"> </v>
      </c>
      <c r="H13" s="35" t="str">
        <f>IF(ISBLANK(B13)," ",VLOOKUP(B13,Sheet2!B8:E42,2,FALSE))</f>
        <v xml:space="preserve"> </v>
      </c>
      <c r="I13" s="35" t="str">
        <f>IF(ISBLANK(B13)," ",_xlfn.XLOOKUP(B13,Sheet2!B8:B42,Sheet2!C8:C42,FALSE))</f>
        <v xml:space="preserve"> </v>
      </c>
    </row>
    <row r="14" spans="1:13" x14ac:dyDescent="0.3">
      <c r="A14" s="16" t="str">
        <f t="shared" si="1"/>
        <v xml:space="preserve"> </v>
      </c>
      <c r="B14" s="12"/>
      <c r="C14" s="21" t="str">
        <f>IF(ISBLANK(B14)," ",VLOOKUP(B14,Sheet2!$B$3:$E$37,2,FALSE))</f>
        <v xml:space="preserve"> </v>
      </c>
      <c r="D14" s="13"/>
      <c r="E14" s="17" t="str">
        <f t="shared" si="0"/>
        <v xml:space="preserve"> </v>
      </c>
      <c r="H14" s="35" t="str">
        <f>IF(ISBLANK(B14)," ",VLOOKUP(B14,Sheet2!B9:E43,2,FALSE))</f>
        <v xml:space="preserve"> </v>
      </c>
      <c r="I14" s="35" t="str">
        <f>IF(ISBLANK(B14)," ",_xlfn.XLOOKUP(B14,Sheet2!B9:B43,Sheet2!C9:C43,FALSE))</f>
        <v xml:space="preserve"> </v>
      </c>
    </row>
    <row r="15" spans="1:13" x14ac:dyDescent="0.3">
      <c r="A15" s="16" t="str">
        <f t="shared" si="1"/>
        <v xml:space="preserve"> </v>
      </c>
      <c r="B15" s="12"/>
      <c r="C15" s="21" t="str">
        <f>IF(ISBLANK(B15)," ",VLOOKUP(B15,Sheet2!$B$3:$E$37,2,FALSE))</f>
        <v xml:space="preserve"> </v>
      </c>
      <c r="D15" s="13"/>
      <c r="E15" s="17" t="str">
        <f t="shared" si="0"/>
        <v xml:space="preserve"> </v>
      </c>
      <c r="H15" s="35" t="str">
        <f>IF(ISBLANK(B15)," ",VLOOKUP(B15,Sheet2!B10:E44,2,FALSE))</f>
        <v xml:space="preserve"> </v>
      </c>
      <c r="I15" s="35" t="str">
        <f>IF(ISBLANK(B15)," ",_xlfn.XLOOKUP(B15,Sheet2!B10:B44,Sheet2!C10:C44,FALSE))</f>
        <v xml:space="preserve"> </v>
      </c>
    </row>
    <row r="16" spans="1:13" x14ac:dyDescent="0.3">
      <c r="A16" s="16" t="str">
        <f t="shared" si="1"/>
        <v xml:space="preserve"> </v>
      </c>
      <c r="B16" s="12"/>
      <c r="C16" s="21" t="str">
        <f>IF(ISBLANK(B16)," ",VLOOKUP(B16,Sheet2!$B$3:$E$37,2,FALSE))</f>
        <v xml:space="preserve"> </v>
      </c>
      <c r="D16" s="13"/>
      <c r="E16" s="17" t="str">
        <f t="shared" si="0"/>
        <v xml:space="preserve"> </v>
      </c>
      <c r="H16" s="35" t="str">
        <f>IF(ISBLANK(B16)," ",VLOOKUP(B16,Sheet2!B3:E37,2,FALSE))</f>
        <v xml:space="preserve"> </v>
      </c>
      <c r="I16" s="35" t="str">
        <f>IF(ISBLANK(B16)," ",_xlfn.XLOOKUP(B16,Sheet2!B11:B45,Sheet2!C11:C45,FALSE))</f>
        <v xml:space="preserve"> </v>
      </c>
    </row>
    <row r="17" spans="1:9" x14ac:dyDescent="0.3">
      <c r="A17" s="16" t="str">
        <f t="shared" si="1"/>
        <v xml:space="preserve"> </v>
      </c>
      <c r="B17" s="12"/>
      <c r="C17" s="21" t="str">
        <f>IF(ISBLANK(B17)," ",VLOOKUP(B17,Sheet2!$B$3:$E$37,2,FALSE))</f>
        <v xml:space="preserve"> </v>
      </c>
      <c r="D17" s="13"/>
      <c r="E17" s="17" t="str">
        <f t="shared" si="0"/>
        <v xml:space="preserve"> </v>
      </c>
      <c r="H17" s="35" t="str">
        <f>IF(ISBLANK(B17)," ",VLOOKUP(B17,Sheet2!B12:E46,2,FALSE))</f>
        <v xml:space="preserve"> </v>
      </c>
      <c r="I17" s="35" t="str">
        <f>IF(ISBLANK(B17)," ",_xlfn.XLOOKUP(B17,Sheet2!B12:B46,Sheet2!C12:C46,FALSE))</f>
        <v xml:space="preserve"> </v>
      </c>
    </row>
    <row r="18" spans="1:9" x14ac:dyDescent="0.3">
      <c r="A18" s="16" t="str">
        <f t="shared" si="1"/>
        <v xml:space="preserve"> </v>
      </c>
      <c r="B18" s="12"/>
      <c r="C18" s="21" t="str">
        <f>IF(ISBLANK(B18)," ",VLOOKUP(B18,Sheet2!$B$3:$E$37,2,FALSE))</f>
        <v xml:space="preserve"> </v>
      </c>
      <c r="D18" s="13"/>
      <c r="E18" s="17" t="str">
        <f t="shared" si="0"/>
        <v xml:space="preserve"> </v>
      </c>
      <c r="H18" s="35" t="str">
        <f>IF(ISBLANK(B18)," ",VLOOKUP(B18,Sheet2!B13:E47,2,FALSE))</f>
        <v xml:space="preserve"> </v>
      </c>
      <c r="I18" s="35" t="str">
        <f>IF(ISBLANK(B18)," ",_xlfn.XLOOKUP(B18,Sheet2!B13:B47,Sheet2!C13:C47,FALSE))</f>
        <v xml:space="preserve"> </v>
      </c>
    </row>
    <row r="19" spans="1:9" x14ac:dyDescent="0.3">
      <c r="A19" s="16"/>
      <c r="B19" s="12"/>
      <c r="C19" s="21" t="str">
        <f>IF(ISBLANK(B19)," ",VLOOKUP(B19,Sheet2!$B$3:$E$37,2,FALSE))</f>
        <v xml:space="preserve"> </v>
      </c>
      <c r="D19" s="13"/>
      <c r="E19" s="17" t="str">
        <f t="shared" si="0"/>
        <v xml:space="preserve"> </v>
      </c>
      <c r="H19" s="35" t="str">
        <f>IF(ISBLANK(B19)," ",VLOOKUP(B19,Sheet2!B14:E48,2,FALSE))</f>
        <v xml:space="preserve"> </v>
      </c>
      <c r="I19" s="35" t="str">
        <f>IF(ISBLANK(B19)," ",_xlfn.XLOOKUP(B19,Sheet2!B14:B48,Sheet2!C14:C48,FALSE))</f>
        <v xml:space="preserve"> </v>
      </c>
    </row>
    <row r="20" spans="1:9" x14ac:dyDescent="0.3">
      <c r="A20" s="36" t="str">
        <f t="shared" si="1"/>
        <v xml:space="preserve"> </v>
      </c>
      <c r="B20" s="40"/>
      <c r="C20" s="38" t="str">
        <f>IF(ISBLANK(B20)," ",VLOOKUP(B20,Sheet2!$B$3:$E$37,2,FALSE))</f>
        <v xml:space="preserve"> </v>
      </c>
      <c r="D20" s="41"/>
      <c r="E20" s="17" t="str">
        <f t="shared" si="0"/>
        <v xml:space="preserve"> </v>
      </c>
      <c r="H20" s="44" t="str">
        <f>IF(ISBLANK(B20)," ",VLOOKUP(B20,Sheet2!B15:E49,2,FALSE))</f>
        <v xml:space="preserve"> </v>
      </c>
      <c r="I20" s="44" t="str">
        <f>IF(ISBLANK(B20)," ",_xlfn.XLOOKUP(B20,Sheet2!B15:B49,Sheet2!C15:C49,FALSE))</f>
        <v xml:space="preserve"> </v>
      </c>
    </row>
    <row r="21" spans="1:9" ht="15.6" x14ac:dyDescent="0.3">
      <c r="A21" s="24"/>
      <c r="B21"/>
      <c r="C21" s="69" t="s">
        <v>51</v>
      </c>
      <c r="D21" s="69"/>
      <c r="E21" s="45">
        <f>SUM(E8:E20)</f>
        <v>9503</v>
      </c>
    </row>
    <row r="22" spans="1:9" ht="15.6" x14ac:dyDescent="0.3">
      <c r="A22" s="24"/>
      <c r="B22"/>
      <c r="C22" s="69" t="s">
        <v>46</v>
      </c>
      <c r="D22" s="69"/>
      <c r="E22" s="17">
        <f>10%*E21</f>
        <v>950.30000000000007</v>
      </c>
    </row>
    <row r="23" spans="1:9" ht="15.6" x14ac:dyDescent="0.3">
      <c r="A23" s="24"/>
      <c r="B23"/>
      <c r="C23" s="27"/>
      <c r="D23" s="27"/>
      <c r="E23" s="17"/>
    </row>
    <row r="24" spans="1:9" ht="15.6" x14ac:dyDescent="0.3">
      <c r="A24" s="24"/>
      <c r="B24"/>
      <c r="C24" s="69" t="s">
        <v>45</v>
      </c>
      <c r="D24" s="69"/>
      <c r="E24" s="29">
        <f>E21-E22</f>
        <v>8552.7000000000007</v>
      </c>
    </row>
    <row r="25" spans="1:9" ht="16.2" customHeight="1" x14ac:dyDescent="0.3">
      <c r="A25" s="24"/>
      <c r="B25"/>
      <c r="C25" s="69" t="s">
        <v>47</v>
      </c>
      <c r="D25" s="69"/>
      <c r="E25" s="17">
        <f>20%*E24</f>
        <v>1710.5400000000002</v>
      </c>
    </row>
    <row r="26" spans="1:9" ht="15.6" x14ac:dyDescent="0.3">
      <c r="A26" s="25"/>
      <c r="B26" s="26"/>
      <c r="C26" s="28"/>
      <c r="D26" s="28"/>
      <c r="E26" s="15"/>
    </row>
    <row r="27" spans="1:9" ht="18" customHeight="1" x14ac:dyDescent="0.3">
      <c r="A27" s="58" t="s">
        <v>56</v>
      </c>
      <c r="B27" s="59"/>
      <c r="C27" s="59"/>
      <c r="D27" s="60"/>
      <c r="E27" s="67">
        <f>E24+E25</f>
        <v>10263.240000000002</v>
      </c>
    </row>
    <row r="28" spans="1:9" ht="17.399999999999999" customHeight="1" x14ac:dyDescent="0.3">
      <c r="A28" s="61"/>
      <c r="B28" s="62"/>
      <c r="C28" s="62"/>
      <c r="D28" s="63"/>
      <c r="E28" s="68"/>
    </row>
    <row r="29" spans="1:9" ht="15.6" customHeight="1" x14ac:dyDescent="0.3">
      <c r="A29" s="9"/>
      <c r="B29" s="10"/>
      <c r="C29" s="10"/>
      <c r="D29" s="10"/>
      <c r="E29" s="11"/>
    </row>
    <row r="30" spans="1:9" ht="14.4" customHeight="1" x14ac:dyDescent="0.3">
      <c r="A30" s="12"/>
      <c r="B30" s="7"/>
      <c r="C30" s="7"/>
      <c r="D30" s="7"/>
      <c r="E30" s="13"/>
      <c r="F30" s="8"/>
    </row>
    <row r="31" spans="1:9" x14ac:dyDescent="0.3">
      <c r="A31" s="12"/>
      <c r="B31" s="30" t="s">
        <v>53</v>
      </c>
      <c r="C31" s="7"/>
      <c r="D31" s="7"/>
      <c r="E31" s="13"/>
    </row>
    <row r="32" spans="1:9" x14ac:dyDescent="0.3">
      <c r="A32" s="12"/>
      <c r="B32" s="7"/>
      <c r="C32" s="7"/>
      <c r="D32" s="7"/>
      <c r="E32" s="13"/>
    </row>
    <row r="33" spans="1:5" x14ac:dyDescent="0.3">
      <c r="A33" s="12"/>
      <c r="B33" s="7" t="s">
        <v>52</v>
      </c>
      <c r="C33" s="7"/>
      <c r="D33" s="7"/>
      <c r="E33" s="13"/>
    </row>
    <row r="34" spans="1:5" x14ac:dyDescent="0.3">
      <c r="A34" s="12"/>
      <c r="B34" s="7"/>
      <c r="C34" s="7"/>
      <c r="D34" s="7"/>
      <c r="E34" s="13"/>
    </row>
    <row r="35" spans="1:5" ht="24.6" x14ac:dyDescent="0.3">
      <c r="A35" s="53" t="s">
        <v>54</v>
      </c>
      <c r="B35" s="53"/>
      <c r="C35" s="53"/>
      <c r="D35" s="53"/>
      <c r="E35" s="53"/>
    </row>
    <row r="36" spans="1:5" x14ac:dyDescent="0.3">
      <c r="A36" s="7" t="str">
        <f>IF(ISBLANK(B36)," ",#REF!+1)</f>
        <v xml:space="preserve"> </v>
      </c>
      <c r="B36" s="7"/>
      <c r="C36" s="46" t="str">
        <f>IF(ISBLANK(B36)," ",VLOOKUP(B36,Sheet2!$B$3:$E$37,2,FALSE))</f>
        <v xml:space="preserve"> </v>
      </c>
      <c r="E36" s="47" t="str">
        <f t="shared" si="0"/>
        <v xml:space="preserve"> </v>
      </c>
    </row>
    <row r="37" spans="1:5" ht="16.2" customHeight="1" x14ac:dyDescent="0.3">
      <c r="A37" s="7" t="str">
        <f t="shared" si="1"/>
        <v xml:space="preserve"> </v>
      </c>
      <c r="B37" s="7"/>
      <c r="C37" s="46" t="str">
        <f>IF(ISBLANK(B37)," ",VLOOKUP(B37,Sheet2!$B$3:$E$37,2,FALSE))</f>
        <v xml:space="preserve"> </v>
      </c>
      <c r="E37" s="47" t="str">
        <f t="shared" si="0"/>
        <v xml:space="preserve"> </v>
      </c>
    </row>
    <row r="38" spans="1:5" x14ac:dyDescent="0.3">
      <c r="A38" s="7" t="str">
        <f t="shared" si="1"/>
        <v xml:space="preserve"> </v>
      </c>
      <c r="B38" s="7"/>
      <c r="C38" s="46" t="str">
        <f>IF(ISBLANK(B38)," ",VLOOKUP(B38,Sheet2!$B$3:$E$37,2,FALSE))</f>
        <v xml:space="preserve"> </v>
      </c>
      <c r="D38" s="7"/>
      <c r="E38" s="47" t="str">
        <f t="shared" si="0"/>
        <v xml:space="preserve"> </v>
      </c>
    </row>
    <row r="39" spans="1:5" x14ac:dyDescent="0.3">
      <c r="A39" s="7" t="str">
        <f t="shared" si="1"/>
        <v xml:space="preserve"> </v>
      </c>
      <c r="B39" s="7"/>
      <c r="C39" s="46" t="str">
        <f>IF(ISBLANK(B39)," ",VLOOKUP(B39,Sheet2!$B$3:$E$37,2,FALSE))</f>
        <v xml:space="preserve"> </v>
      </c>
      <c r="D39" s="7"/>
      <c r="E39" s="47" t="str">
        <f t="shared" si="0"/>
        <v xml:space="preserve"> </v>
      </c>
    </row>
    <row r="40" spans="1:5" x14ac:dyDescent="0.3">
      <c r="A40" s="7" t="str">
        <f t="shared" si="1"/>
        <v xml:space="preserve"> </v>
      </c>
      <c r="B40" s="7"/>
      <c r="C40" s="46" t="str">
        <f>IF(ISBLANK(B40)," ",VLOOKUP(B40,Sheet2!$B$3:$E$37,2,FALSE))</f>
        <v xml:space="preserve"> </v>
      </c>
      <c r="D40" s="7"/>
      <c r="E40" s="47" t="str">
        <f t="shared" si="0"/>
        <v xml:space="preserve"> </v>
      </c>
    </row>
    <row r="41" spans="1:5" x14ac:dyDescent="0.3">
      <c r="A41" s="7" t="str">
        <f t="shared" si="1"/>
        <v xml:space="preserve"> </v>
      </c>
      <c r="B41" s="7"/>
      <c r="C41" s="46" t="str">
        <f>IF(ISBLANK(B41)," ",VLOOKUP(B41,Sheet2!$B$3:$E$37,2,FALSE))</f>
        <v xml:space="preserve"> </v>
      </c>
      <c r="D41" s="7"/>
      <c r="E41" s="47" t="str">
        <f t="shared" si="0"/>
        <v xml:space="preserve"> </v>
      </c>
    </row>
    <row r="42" spans="1:5" x14ac:dyDescent="0.3">
      <c r="A42" s="7" t="str">
        <f t="shared" si="1"/>
        <v xml:space="preserve"> </v>
      </c>
      <c r="B42" s="7"/>
      <c r="C42" s="46" t="str">
        <f>IF(ISBLANK(B42)," ",VLOOKUP(B42,Sheet2!$B$3:$E$37,2,FALSE))</f>
        <v xml:space="preserve"> </v>
      </c>
      <c r="D42" s="7"/>
      <c r="E42" s="47" t="str">
        <f t="shared" si="0"/>
        <v xml:space="preserve"> </v>
      </c>
    </row>
    <row r="43" spans="1:5" x14ac:dyDescent="0.3">
      <c r="A43" s="7" t="str">
        <f t="shared" si="1"/>
        <v xml:space="preserve"> </v>
      </c>
      <c r="B43" s="7"/>
      <c r="C43" s="46" t="str">
        <f>IF(ISBLANK(B43)," ",VLOOKUP(B43,Sheet2!$B$3:$E$37,2,FALSE))</f>
        <v xml:space="preserve"> </v>
      </c>
      <c r="D43" s="7"/>
      <c r="E43" s="47" t="str">
        <f t="shared" si="0"/>
        <v xml:space="preserve"> </v>
      </c>
    </row>
    <row r="44" spans="1:5" x14ac:dyDescent="0.3">
      <c r="A44" s="7" t="str">
        <f t="shared" si="1"/>
        <v xml:space="preserve"> </v>
      </c>
      <c r="B44" s="7"/>
      <c r="C44" s="46" t="str">
        <f>IF(ISBLANK(B44)," ",VLOOKUP(B44,Sheet2!$B$3:$E$37,2,FALSE))</f>
        <v xml:space="preserve"> </v>
      </c>
      <c r="D44" s="7"/>
      <c r="E44" s="47" t="str">
        <f t="shared" si="0"/>
        <v xml:space="preserve"> </v>
      </c>
    </row>
    <row r="45" spans="1:5" x14ac:dyDescent="0.3">
      <c r="A45" s="7" t="str">
        <f t="shared" si="1"/>
        <v xml:space="preserve"> </v>
      </c>
      <c r="B45" s="7"/>
      <c r="C45" s="46" t="str">
        <f>IF(ISBLANK(B45)," ",VLOOKUP(B45,Sheet2!$B$3:$E$37,2,FALSE))</f>
        <v xml:space="preserve"> </v>
      </c>
      <c r="D45" s="7"/>
      <c r="E45" s="47" t="str">
        <f t="shared" si="0"/>
        <v xml:space="preserve"> </v>
      </c>
    </row>
  </sheetData>
  <mergeCells count="12">
    <mergeCell ref="A1:E1"/>
    <mergeCell ref="A2:E2"/>
    <mergeCell ref="A3:E3"/>
    <mergeCell ref="A35:E35"/>
    <mergeCell ref="A4:B5"/>
    <mergeCell ref="A27:D28"/>
    <mergeCell ref="A6:E6"/>
    <mergeCell ref="E27:E28"/>
    <mergeCell ref="C21:D21"/>
    <mergeCell ref="C22:D22"/>
    <mergeCell ref="C24:D24"/>
    <mergeCell ref="C25:D25"/>
  </mergeCells>
  <dataValidations count="1">
    <dataValidation type="list" allowBlank="1" showInputMessage="1" showErrorMessage="1" sqref="B62" xr:uid="{195A9A24-D288-43D2-A64F-857F502E58FA}">
      <formula1>#REF!</formula1>
    </dataValidation>
  </dataValidations>
  <printOptions horizontalCentered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Button 6">
              <controlPr defaultSize="0" print="0" autoFill="0" autoPict="0" macro="[0]!Button6_Click">
                <anchor moveWithCells="1" sizeWithCells="1">
                  <from>
                    <xdr:col>3</xdr:col>
                    <xdr:colOff>1181100</xdr:colOff>
                    <xdr:row>32</xdr:row>
                    <xdr:rowOff>99060</xdr:rowOff>
                  </from>
                  <to>
                    <xdr:col>4</xdr:col>
                    <xdr:colOff>868680</xdr:colOff>
                    <xdr:row>33</xdr:row>
                    <xdr:rowOff>137160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994BC4-A191-46CD-8631-DF2BD9C69322}">
          <x14:formula1>
            <xm:f>Sheet2!$B$3:$B$37</xm:f>
          </x14:formula1>
          <xm:sqref>B8:B45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0885-0626-45D9-A1E5-4D1596EAE923}">
  <sheetPr codeName="Sheet2"/>
  <dimension ref="A1:E37"/>
  <sheetViews>
    <sheetView workbookViewId="0">
      <selection activeCell="E3" sqref="E3"/>
    </sheetView>
  </sheetViews>
  <sheetFormatPr defaultRowHeight="14.4" x14ac:dyDescent="0.3"/>
  <cols>
    <col min="1" max="1" width="14.44140625" style="1" customWidth="1"/>
    <col min="2" max="2" width="17" style="1" customWidth="1"/>
    <col min="3" max="3" width="15.88671875" style="1" customWidth="1"/>
    <col min="4" max="4" width="15.6640625" style="1" customWidth="1"/>
    <col min="5" max="5" width="18.21875" style="1" customWidth="1"/>
    <col min="15" max="15" width="11.21875" bestFit="1" customWidth="1"/>
  </cols>
  <sheetData>
    <row r="1" spans="1:5" ht="30" customHeight="1" x14ac:dyDescent="0.3">
      <c r="A1" s="70" t="s">
        <v>42</v>
      </c>
      <c r="B1" s="71"/>
      <c r="C1" s="71"/>
      <c r="D1" s="71"/>
      <c r="E1" s="71"/>
    </row>
    <row r="2" spans="1:5" s="4" customFormat="1" ht="19.95" customHeight="1" x14ac:dyDescent="0.3">
      <c r="A2" s="3" t="s">
        <v>0</v>
      </c>
      <c r="B2" s="3" t="s">
        <v>4</v>
      </c>
      <c r="C2" s="3" t="s">
        <v>1</v>
      </c>
      <c r="D2" s="3" t="s">
        <v>2</v>
      </c>
      <c r="E2" s="3" t="s">
        <v>40</v>
      </c>
    </row>
    <row r="3" spans="1:5" x14ac:dyDescent="0.3">
      <c r="A3" s="2">
        <v>1</v>
      </c>
      <c r="B3" s="2" t="s">
        <v>5</v>
      </c>
      <c r="C3" s="2">
        <v>899</v>
      </c>
      <c r="D3" s="2">
        <v>25</v>
      </c>
      <c r="E3" s="34">
        <f>IF(ISERROR(MATCH(B3,Sheet1!$B$8:$B$45,0)),D3,D3-VLOOKUP(B3,Sheet1!$B$8:$D$45,3,FALSE))</f>
        <v>23</v>
      </c>
    </row>
    <row r="4" spans="1:5" x14ac:dyDescent="0.3">
      <c r="A4" s="2">
        <v>2</v>
      </c>
      <c r="B4" s="2" t="s">
        <v>6</v>
      </c>
      <c r="C4" s="2">
        <v>455</v>
      </c>
      <c r="D4" s="2">
        <v>300</v>
      </c>
      <c r="E4" s="34">
        <f>IF(ISERROR(MATCH(B4,Sheet1!$B$8:$B$45,0)),D4,D4-VLOOKUP(B4,Sheet1!$B$8:$D$45,3,FALSE))</f>
        <v>298</v>
      </c>
    </row>
    <row r="5" spans="1:5" x14ac:dyDescent="0.3">
      <c r="A5" s="2">
        <v>3</v>
      </c>
      <c r="B5" s="2" t="s">
        <v>7</v>
      </c>
      <c r="C5" s="2">
        <v>399</v>
      </c>
      <c r="D5" s="2">
        <v>20</v>
      </c>
      <c r="E5" s="34">
        <f>IF(ISERROR(MATCH(B5,Sheet1!$B$8:$B$45,0)),D5,D5-VLOOKUP(B5,Sheet1!$B$8:$D$45,3,FALSE))</f>
        <v>17</v>
      </c>
    </row>
    <row r="6" spans="1:5" x14ac:dyDescent="0.3">
      <c r="A6" s="2">
        <v>4</v>
      </c>
      <c r="B6" s="2" t="s">
        <v>8</v>
      </c>
      <c r="C6" s="2">
        <v>1599</v>
      </c>
      <c r="D6" s="2">
        <v>40</v>
      </c>
      <c r="E6" s="34">
        <f>IF(ISERROR(MATCH(B6,Sheet1!$B$8:$B$45,0)),D6,D6-VLOOKUP(B6,Sheet1!$B$8:$D$45,3,FALSE))</f>
        <v>38</v>
      </c>
    </row>
    <row r="7" spans="1:5" x14ac:dyDescent="0.3">
      <c r="A7" s="2">
        <v>5</v>
      </c>
      <c r="B7" s="2" t="s">
        <v>9</v>
      </c>
      <c r="C7" s="2">
        <v>1200</v>
      </c>
      <c r="D7" s="2">
        <v>50</v>
      </c>
      <c r="E7" s="34">
        <f>IF(ISERROR(MATCH(B7,Sheet1!$B$8:$B$45,0)),D7,D7-VLOOKUP(B7,Sheet1!$B$8:$D$45,3,FALSE))</f>
        <v>48</v>
      </c>
    </row>
    <row r="8" spans="1:5" x14ac:dyDescent="0.3">
      <c r="A8" s="2">
        <v>6</v>
      </c>
      <c r="B8" s="2" t="s">
        <v>10</v>
      </c>
      <c r="C8" s="2">
        <v>399</v>
      </c>
      <c r="D8" s="2">
        <v>100</v>
      </c>
      <c r="E8" s="34">
        <f>IF(ISERROR(MATCH(B8,Sheet1!$B$8:$B$45,0)),D8,D8-VLOOKUP(B8,Sheet1!$B$8:$D$45,3,FALSE))</f>
        <v>100</v>
      </c>
    </row>
    <row r="9" spans="1:5" x14ac:dyDescent="0.3">
      <c r="A9" s="2">
        <v>7</v>
      </c>
      <c r="B9" s="2" t="s">
        <v>11</v>
      </c>
      <c r="C9" s="2">
        <v>759</v>
      </c>
      <c r="D9" s="2">
        <v>250</v>
      </c>
      <c r="E9" s="34">
        <f>IF(ISERROR(MATCH(B9,Sheet1!$B$8:$B$45,0)),D9,D9-VLOOKUP(B9,Sheet1!$B$8:$D$45,3,FALSE))</f>
        <v>250</v>
      </c>
    </row>
    <row r="10" spans="1:5" x14ac:dyDescent="0.3">
      <c r="A10" s="2">
        <v>8</v>
      </c>
      <c r="B10" s="2" t="s">
        <v>12</v>
      </c>
      <c r="C10" s="2">
        <v>400</v>
      </c>
      <c r="D10" s="2">
        <v>150</v>
      </c>
      <c r="E10" s="34">
        <f>IF(ISERROR(MATCH(B10,Sheet1!$B$8:$B$45,0)),D10,D10-VLOOKUP(B10,Sheet1!$B$8:$D$45,3,FALSE))</f>
        <v>150</v>
      </c>
    </row>
    <row r="11" spans="1:5" x14ac:dyDescent="0.3">
      <c r="A11" s="2">
        <v>9</v>
      </c>
      <c r="B11" s="2" t="s">
        <v>13</v>
      </c>
      <c r="C11" s="2">
        <v>250</v>
      </c>
      <c r="D11" s="2">
        <v>50</v>
      </c>
      <c r="E11" s="34">
        <f>IF(ISERROR(MATCH(B11,Sheet1!$B$8:$B$45,0)),D11,D11-VLOOKUP(B11,Sheet1!$B$8:$D$45,3,FALSE))</f>
        <v>50</v>
      </c>
    </row>
    <row r="12" spans="1:5" x14ac:dyDescent="0.3">
      <c r="A12" s="2">
        <v>10</v>
      </c>
      <c r="B12" s="2" t="s">
        <v>14</v>
      </c>
      <c r="C12" s="2">
        <v>999</v>
      </c>
      <c r="D12" s="2">
        <v>70</v>
      </c>
      <c r="E12" s="34">
        <f>IF(ISERROR(MATCH(B12,Sheet1!$B$8:$B$45,0)),D12,D12-VLOOKUP(B12,Sheet1!$B$8:$D$45,3,FALSE))</f>
        <v>70</v>
      </c>
    </row>
    <row r="13" spans="1:5" x14ac:dyDescent="0.3">
      <c r="A13" s="2">
        <v>11</v>
      </c>
      <c r="B13" s="2" t="s">
        <v>15</v>
      </c>
      <c r="C13" s="2">
        <v>588</v>
      </c>
      <c r="D13" s="2">
        <v>80</v>
      </c>
      <c r="E13" s="34">
        <f>IF(ISERROR(MATCH(B13,Sheet1!$B$8:$B$45,0)),D13,D13-VLOOKUP(B13,Sheet1!$B$8:$D$45,3,FALSE))</f>
        <v>80</v>
      </c>
    </row>
    <row r="14" spans="1:5" x14ac:dyDescent="0.3">
      <c r="A14" s="2">
        <v>12</v>
      </c>
      <c r="B14" s="2" t="s">
        <v>16</v>
      </c>
      <c r="C14" s="2">
        <v>250</v>
      </c>
      <c r="D14" s="2">
        <v>500</v>
      </c>
      <c r="E14" s="34">
        <f>IF(ISERROR(MATCH(B14,Sheet1!$B$8:$B$45,0)),D14,D14-VLOOKUP(B14,Sheet1!$B$8:$D$45,3,FALSE))</f>
        <v>500</v>
      </c>
    </row>
    <row r="15" spans="1:5" x14ac:dyDescent="0.3">
      <c r="A15" s="2">
        <v>13</v>
      </c>
      <c r="B15" s="2" t="s">
        <v>17</v>
      </c>
      <c r="C15" s="2">
        <v>600</v>
      </c>
      <c r="D15" s="2">
        <v>250</v>
      </c>
      <c r="E15" s="34">
        <f>IF(ISERROR(MATCH(B15,Sheet1!$B$8:$B$45,0)),D15,D15-VLOOKUP(B15,Sheet1!$B$8:$D$45,3,FALSE))</f>
        <v>250</v>
      </c>
    </row>
    <row r="16" spans="1:5" x14ac:dyDescent="0.3">
      <c r="A16" s="2">
        <v>14</v>
      </c>
      <c r="B16" s="2" t="s">
        <v>18</v>
      </c>
      <c r="C16" s="2">
        <v>1100</v>
      </c>
      <c r="D16" s="2">
        <v>300</v>
      </c>
      <c r="E16" s="34">
        <f>IF(ISERROR(MATCH(B16,Sheet1!$B$8:$B$45,0)),D16,D16-VLOOKUP(B16,Sheet1!$B$8:$D$45,3,FALSE))</f>
        <v>300</v>
      </c>
    </row>
    <row r="17" spans="1:5" x14ac:dyDescent="0.3">
      <c r="A17" s="2">
        <v>15</v>
      </c>
      <c r="B17" s="2" t="s">
        <v>19</v>
      </c>
      <c r="C17" s="2">
        <v>500</v>
      </c>
      <c r="D17" s="2">
        <v>270</v>
      </c>
      <c r="E17" s="34">
        <f>IF(ISERROR(MATCH(B17,Sheet1!$B$8:$B$45,0)),D17,D17-VLOOKUP(B17,Sheet1!$B$8:$D$45,3,FALSE))</f>
        <v>270</v>
      </c>
    </row>
    <row r="18" spans="1:5" x14ac:dyDescent="0.3">
      <c r="A18" s="2">
        <v>16</v>
      </c>
      <c r="B18" s="2" t="s">
        <v>20</v>
      </c>
      <c r="C18" s="2">
        <v>250</v>
      </c>
      <c r="D18" s="2">
        <v>2000</v>
      </c>
      <c r="E18" s="34">
        <f>IF(ISERROR(MATCH(B18,Sheet1!$B$8:$B$45,0)),D18,D18-VLOOKUP(B18,Sheet1!$B$8:$D$45,3,FALSE))</f>
        <v>2000</v>
      </c>
    </row>
    <row r="19" spans="1:5" x14ac:dyDescent="0.3">
      <c r="A19" s="2">
        <v>17</v>
      </c>
      <c r="B19" s="2" t="s">
        <v>21</v>
      </c>
      <c r="C19" s="2">
        <v>3000</v>
      </c>
      <c r="D19" s="2">
        <v>100</v>
      </c>
      <c r="E19" s="34">
        <f>IF(ISERROR(MATCH(B19,Sheet1!$B$8:$B$45,0)),D19,D19-VLOOKUP(B19,Sheet1!$B$8:$D$45,3,FALSE))</f>
        <v>100</v>
      </c>
    </row>
    <row r="20" spans="1:5" x14ac:dyDescent="0.3">
      <c r="A20" s="2">
        <v>18</v>
      </c>
      <c r="B20" s="2" t="s">
        <v>22</v>
      </c>
      <c r="C20" s="2">
        <v>200</v>
      </c>
      <c r="D20" s="2">
        <v>300</v>
      </c>
      <c r="E20" s="34">
        <f>IF(ISERROR(MATCH(B20,Sheet1!$B$8:$B$45,0)),D20,D20-VLOOKUP(B20,Sheet1!$B$8:$D$45,3,FALSE))</f>
        <v>300</v>
      </c>
    </row>
    <row r="21" spans="1:5" x14ac:dyDescent="0.3">
      <c r="A21" s="2">
        <v>19</v>
      </c>
      <c r="B21" s="2" t="s">
        <v>23</v>
      </c>
      <c r="C21" s="2">
        <v>150</v>
      </c>
      <c r="D21" s="2">
        <v>340</v>
      </c>
      <c r="E21" s="34">
        <f>IF(ISERROR(MATCH(B21,Sheet1!$B$8:$B$45,0)),D21,D21-VLOOKUP(B21,Sheet1!$B$8:$D$45,3,FALSE))</f>
        <v>340</v>
      </c>
    </row>
    <row r="22" spans="1:5" x14ac:dyDescent="0.3">
      <c r="A22" s="2">
        <v>20</v>
      </c>
      <c r="B22" s="2" t="s">
        <v>24</v>
      </c>
      <c r="C22" s="2">
        <v>1300</v>
      </c>
      <c r="D22" s="2">
        <v>230</v>
      </c>
      <c r="E22" s="34">
        <f>IF(ISERROR(MATCH(B22,Sheet1!$B$8:$B$45,0)),D22,D22-VLOOKUP(B22,Sheet1!$B$8:$D$45,3,FALSE))</f>
        <v>230</v>
      </c>
    </row>
    <row r="23" spans="1:5" x14ac:dyDescent="0.3">
      <c r="A23" s="2">
        <v>21</v>
      </c>
      <c r="B23" s="2" t="s">
        <v>25</v>
      </c>
      <c r="C23" s="2">
        <v>499</v>
      </c>
      <c r="D23" s="2">
        <v>340</v>
      </c>
      <c r="E23" s="34">
        <f>IF(ISERROR(MATCH(B23,Sheet1!$B$8:$B$45,0)),D23,D23-VLOOKUP(B23,Sheet1!$B$8:$D$45,3,FALSE))</f>
        <v>340</v>
      </c>
    </row>
    <row r="24" spans="1:5" x14ac:dyDescent="0.3">
      <c r="A24" s="2">
        <v>22</v>
      </c>
      <c r="B24" s="2" t="s">
        <v>26</v>
      </c>
      <c r="C24" s="2">
        <v>699</v>
      </c>
      <c r="D24" s="2">
        <v>400</v>
      </c>
      <c r="E24" s="34">
        <f>IF(ISERROR(MATCH(B24,Sheet1!$B$8:$B$45,0)),D24,D24-VLOOKUP(B24,Sheet1!$B$8:$D$45,3,FALSE))</f>
        <v>400</v>
      </c>
    </row>
    <row r="25" spans="1:5" x14ac:dyDescent="0.3">
      <c r="A25" s="2">
        <v>23</v>
      </c>
      <c r="B25" s="2" t="s">
        <v>27</v>
      </c>
      <c r="C25" s="2">
        <v>879</v>
      </c>
      <c r="D25" s="2">
        <v>500</v>
      </c>
      <c r="E25" s="34">
        <f>IF(ISERROR(MATCH(B25,Sheet1!$B$8:$B$45,0)),D25,D25-VLOOKUP(B25,Sheet1!$B$8:$D$45,3,FALSE))</f>
        <v>500</v>
      </c>
    </row>
    <row r="26" spans="1:5" x14ac:dyDescent="0.3">
      <c r="A26" s="2">
        <v>24</v>
      </c>
      <c r="B26" s="2" t="s">
        <v>28</v>
      </c>
      <c r="C26" s="2">
        <v>599</v>
      </c>
      <c r="D26" s="2">
        <v>220</v>
      </c>
      <c r="E26" s="34">
        <f>IF(ISERROR(MATCH(B26,Sheet1!$B$8:$B$45,0)),D26,D26-VLOOKUP(B26,Sheet1!$B$8:$D$45,3,FALSE))</f>
        <v>220</v>
      </c>
    </row>
    <row r="27" spans="1:5" x14ac:dyDescent="0.3">
      <c r="A27" s="2">
        <v>25</v>
      </c>
      <c r="B27" s="2" t="s">
        <v>29</v>
      </c>
      <c r="C27" s="2">
        <v>1700</v>
      </c>
      <c r="D27" s="2">
        <v>190</v>
      </c>
      <c r="E27" s="34">
        <f>IF(ISERROR(MATCH(B27,Sheet1!$B$8:$B$45,0)),D27,D27-VLOOKUP(B27,Sheet1!$B$8:$D$45,3,FALSE))</f>
        <v>190</v>
      </c>
    </row>
    <row r="28" spans="1:5" x14ac:dyDescent="0.3">
      <c r="A28" s="2">
        <v>26</v>
      </c>
      <c r="B28" s="2" t="s">
        <v>30</v>
      </c>
      <c r="C28" s="2">
        <v>400</v>
      </c>
      <c r="D28" s="2">
        <v>560</v>
      </c>
      <c r="E28" s="34">
        <f>IF(ISERROR(MATCH(B28,Sheet1!$B$8:$B$45,0)),D28,D28-VLOOKUP(B28,Sheet1!$B$8:$D$45,3,FALSE))</f>
        <v>560</v>
      </c>
    </row>
    <row r="29" spans="1:5" x14ac:dyDescent="0.3">
      <c r="A29" s="2">
        <v>27</v>
      </c>
      <c r="B29" s="2" t="s">
        <v>31</v>
      </c>
      <c r="C29" s="2">
        <v>300</v>
      </c>
      <c r="D29" s="2">
        <v>50</v>
      </c>
      <c r="E29" s="34">
        <f>IF(ISERROR(MATCH(B29,Sheet1!$B$8:$B$45,0)),D29,D29-VLOOKUP(B29,Sheet1!$B$8:$D$45,3,FALSE))</f>
        <v>50</v>
      </c>
    </row>
    <row r="30" spans="1:5" x14ac:dyDescent="0.3">
      <c r="A30" s="2">
        <v>28</v>
      </c>
      <c r="B30" s="2" t="s">
        <v>32</v>
      </c>
      <c r="C30" s="2">
        <v>899</v>
      </c>
      <c r="D30" s="2">
        <v>325</v>
      </c>
      <c r="E30" s="34">
        <f>IF(ISERROR(MATCH(B30,Sheet1!$B$8:$B$45,0)),D30,D30-VLOOKUP(B30,Sheet1!$B$8:$D$45,3,FALSE))</f>
        <v>325</v>
      </c>
    </row>
    <row r="31" spans="1:5" x14ac:dyDescent="0.3">
      <c r="A31" s="2">
        <v>29</v>
      </c>
      <c r="B31" s="2" t="s">
        <v>33</v>
      </c>
      <c r="C31" s="2">
        <v>599</v>
      </c>
      <c r="D31" s="2">
        <v>60</v>
      </c>
      <c r="E31" s="34">
        <f>IF(ISERROR(MATCH(B31,Sheet1!$B$8:$B$45,0)),D31,D31-VLOOKUP(B31,Sheet1!$B$8:$D$45,3,FALSE))</f>
        <v>60</v>
      </c>
    </row>
    <row r="32" spans="1:5" x14ac:dyDescent="0.3">
      <c r="A32" s="2">
        <v>30</v>
      </c>
      <c r="B32" s="2" t="s">
        <v>34</v>
      </c>
      <c r="C32" s="2">
        <v>199</v>
      </c>
      <c r="D32" s="2">
        <v>45</v>
      </c>
      <c r="E32" s="34">
        <f>IF(ISERROR(MATCH(B32,Sheet1!$B$8:$B$45,0)),D32,D32-VLOOKUP(B32,Sheet1!$B$8:$D$45,3,FALSE))</f>
        <v>45</v>
      </c>
    </row>
    <row r="33" spans="1:5" x14ac:dyDescent="0.3">
      <c r="A33" s="2">
        <v>31</v>
      </c>
      <c r="B33" s="2" t="s">
        <v>35</v>
      </c>
      <c r="C33" s="2">
        <v>10000</v>
      </c>
      <c r="D33" s="2">
        <v>20</v>
      </c>
      <c r="E33" s="34">
        <f>IF(ISERROR(MATCH(B33,Sheet1!$B$8:$B$45,0)),D33,D33-VLOOKUP(B33,Sheet1!$B$8:$D$45,3,FALSE))</f>
        <v>20</v>
      </c>
    </row>
    <row r="34" spans="1:5" x14ac:dyDescent="0.3">
      <c r="A34" s="2">
        <v>32</v>
      </c>
      <c r="B34" s="2" t="s">
        <v>36</v>
      </c>
      <c r="C34" s="2">
        <v>399</v>
      </c>
      <c r="D34" s="2">
        <v>210</v>
      </c>
      <c r="E34" s="34">
        <f>IF(ISERROR(MATCH(B34,Sheet1!$B$8:$B$45,0)),D34,D34-VLOOKUP(B34,Sheet1!$B$8:$D$45,3,FALSE))</f>
        <v>208</v>
      </c>
    </row>
    <row r="35" spans="1:5" x14ac:dyDescent="0.3">
      <c r="A35" s="2">
        <v>33</v>
      </c>
      <c r="B35" s="2" t="s">
        <v>37</v>
      </c>
      <c r="C35" s="2">
        <v>679</v>
      </c>
      <c r="D35" s="2">
        <v>45</v>
      </c>
      <c r="E35" s="34">
        <f>IF(ISERROR(MATCH(B35,Sheet1!$B$8:$B$45,0)),D35,D35-VLOOKUP(B35,Sheet1!$B$8:$D$45,3,FALSE))</f>
        <v>45</v>
      </c>
    </row>
    <row r="36" spans="1:5" x14ac:dyDescent="0.3">
      <c r="A36" s="2">
        <v>34</v>
      </c>
      <c r="B36" s="2" t="s">
        <v>38</v>
      </c>
      <c r="C36" s="2">
        <v>1399</v>
      </c>
      <c r="D36" s="2">
        <v>63</v>
      </c>
      <c r="E36" s="34">
        <f>IF(ISERROR(MATCH(B36,Sheet1!$B$8:$B$45,0)),D36,D36-VLOOKUP(B36,Sheet1!$B$8:$D$45,3,FALSE))</f>
        <v>63</v>
      </c>
    </row>
    <row r="37" spans="1:5" x14ac:dyDescent="0.3">
      <c r="A37" s="2">
        <v>35</v>
      </c>
      <c r="B37" s="2" t="s">
        <v>39</v>
      </c>
      <c r="C37" s="2">
        <v>2500</v>
      </c>
      <c r="D37" s="2">
        <v>30</v>
      </c>
      <c r="E37" s="34">
        <f>IF(ISERROR(MATCH(B37,Sheet1!$B$8:$B$45,0)),D37,D37-VLOOKUP(B37,Sheet1!$B$8:$D$45,3,FALSE))</f>
        <v>30</v>
      </c>
    </row>
  </sheetData>
  <dataConsolidate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Dhiya Dhilip</dc:creator>
  <cp:lastModifiedBy>Dhiya Dhilip</cp:lastModifiedBy>
  <cp:lastPrinted>2024-12-02T04:44:44Z</cp:lastPrinted>
  <dcterms:created xsi:type="dcterms:W3CDTF">2024-10-22T04:58:28Z</dcterms:created>
  <dcterms:modified xsi:type="dcterms:W3CDTF">2024-12-19T06:31:24Z</dcterms:modified>
</cp:coreProperties>
</file>