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"/>
    </mc:Choice>
  </mc:AlternateContent>
  <xr:revisionPtr revIDLastSave="0" documentId="8_{C763580F-D6C7-4702-8472-8513D849069B}" xr6:coauthVersionLast="38" xr6:coauthVersionMax="38" xr10:uidLastSave="{00000000-0000-0000-0000-000000000000}"/>
  <bookViews>
    <workbookView xWindow="0" yWindow="0" windowWidth="20490" windowHeight="7485"/>
  </bookViews>
  <sheets>
    <sheet name="Dados_feminicídio_2015-2016_-_0" sheetId="1" r:id="rId1"/>
  </sheets>
  <calcPr calcId="17902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I28" i="1"/>
  <c r="M28" i="1" s="1"/>
  <c r="H28" i="1"/>
  <c r="C28" i="1"/>
  <c r="L28" i="1" s="1"/>
  <c r="I27" i="1"/>
  <c r="M27" i="1" s="1"/>
  <c r="H27" i="1"/>
  <c r="C27" i="1"/>
  <c r="L27" i="1" s="1"/>
  <c r="I26" i="1"/>
  <c r="M26" i="1" s="1"/>
  <c r="H26" i="1"/>
  <c r="C26" i="1"/>
  <c r="L26" i="1" s="1"/>
  <c r="I25" i="1"/>
  <c r="M25" i="1" s="1"/>
  <c r="H25" i="1"/>
  <c r="C25" i="1"/>
  <c r="L25" i="1" s="1"/>
  <c r="I24" i="1"/>
  <c r="M24" i="1" s="1"/>
  <c r="H24" i="1"/>
  <c r="C24" i="1"/>
  <c r="L24" i="1" s="1"/>
  <c r="I23" i="1"/>
  <c r="M23" i="1" s="1"/>
  <c r="H23" i="1"/>
  <c r="C23" i="1"/>
  <c r="L23" i="1" s="1"/>
  <c r="I22" i="1"/>
  <c r="M22" i="1" s="1"/>
  <c r="H22" i="1"/>
  <c r="C22" i="1"/>
  <c r="L22" i="1" s="1"/>
  <c r="I21" i="1"/>
  <c r="M21" i="1" s="1"/>
  <c r="H21" i="1"/>
  <c r="C21" i="1"/>
  <c r="L21" i="1" s="1"/>
  <c r="I20" i="1"/>
  <c r="M20" i="1" s="1"/>
  <c r="H20" i="1"/>
  <c r="N19" i="1"/>
  <c r="I19" i="1"/>
  <c r="M19" i="1" s="1"/>
  <c r="H19" i="1"/>
  <c r="C19" i="1"/>
  <c r="L19" i="1" s="1"/>
  <c r="I18" i="1"/>
  <c r="M18" i="1" s="1"/>
  <c r="H18" i="1"/>
  <c r="C18" i="1"/>
  <c r="L18" i="1" s="1"/>
  <c r="I17" i="1"/>
  <c r="M17" i="1" s="1"/>
  <c r="H17" i="1"/>
  <c r="C17" i="1"/>
  <c r="L17" i="1" s="1"/>
  <c r="I16" i="1"/>
  <c r="M16" i="1" s="1"/>
  <c r="H16" i="1"/>
  <c r="C16" i="1"/>
  <c r="L16" i="1" s="1"/>
  <c r="G15" i="1"/>
  <c r="E15" i="1"/>
  <c r="E29" i="1" s="1"/>
  <c r="D15" i="1"/>
  <c r="H15" i="1" s="1"/>
  <c r="H14" i="1"/>
  <c r="G14" i="1"/>
  <c r="G29" i="1" s="1"/>
  <c r="L13" i="1"/>
  <c r="J13" i="1"/>
  <c r="I13" i="1"/>
  <c r="M13" i="1" s="1"/>
  <c r="H13" i="1"/>
  <c r="O12" i="1"/>
  <c r="M12" i="1"/>
  <c r="I12" i="1"/>
  <c r="N12" i="1" s="1"/>
  <c r="H12" i="1"/>
  <c r="C12" i="1"/>
  <c r="L12" i="1" s="1"/>
  <c r="O11" i="1"/>
  <c r="M11" i="1"/>
  <c r="I11" i="1"/>
  <c r="N11" i="1" s="1"/>
  <c r="H11" i="1"/>
  <c r="C11" i="1"/>
  <c r="L11" i="1" s="1"/>
  <c r="O10" i="1"/>
  <c r="M10" i="1"/>
  <c r="I10" i="1"/>
  <c r="N10" i="1" s="1"/>
  <c r="H10" i="1"/>
  <c r="C10" i="1"/>
  <c r="L10" i="1" s="1"/>
  <c r="O9" i="1"/>
  <c r="M9" i="1"/>
  <c r="I9" i="1"/>
  <c r="N9" i="1" s="1"/>
  <c r="H9" i="1"/>
  <c r="C9" i="1"/>
  <c r="L9" i="1" s="1"/>
  <c r="O8" i="1"/>
  <c r="M8" i="1"/>
  <c r="I8" i="1"/>
  <c r="N8" i="1" s="1"/>
  <c r="H8" i="1"/>
  <c r="C8" i="1"/>
  <c r="L8" i="1" s="1"/>
  <c r="O7" i="1"/>
  <c r="M7" i="1"/>
  <c r="I7" i="1"/>
  <c r="N7" i="1" s="1"/>
  <c r="H7" i="1"/>
  <c r="C7" i="1"/>
  <c r="L7" i="1" s="1"/>
  <c r="O6" i="1"/>
  <c r="M6" i="1"/>
  <c r="J6" i="1"/>
  <c r="I6" i="1"/>
  <c r="N6" i="1" s="1"/>
  <c r="H6" i="1"/>
  <c r="C6" i="1"/>
  <c r="L6" i="1" s="1"/>
  <c r="O5" i="1"/>
  <c r="M5" i="1"/>
  <c r="J5" i="1"/>
  <c r="I5" i="1"/>
  <c r="N5" i="1" s="1"/>
  <c r="H5" i="1"/>
  <c r="C5" i="1"/>
  <c r="L5" i="1" s="1"/>
  <c r="O4" i="1"/>
  <c r="M4" i="1"/>
  <c r="J4" i="1"/>
  <c r="I4" i="1"/>
  <c r="N4" i="1" s="1"/>
  <c r="H4" i="1"/>
  <c r="C4" i="1"/>
  <c r="L4" i="1" s="1"/>
  <c r="H3" i="1"/>
  <c r="D3" i="1"/>
  <c r="I3" i="1" s="1"/>
  <c r="C3" i="1"/>
  <c r="L3" i="1" s="1"/>
  <c r="B3" i="1"/>
  <c r="B29" i="1" s="1"/>
  <c r="O2" i="1"/>
  <c r="M2" i="1"/>
  <c r="J2" i="1"/>
  <c r="I2" i="1"/>
  <c r="N2" i="1" s="1"/>
  <c r="H2" i="1"/>
  <c r="C2" i="1"/>
  <c r="H29" i="1" l="1"/>
  <c r="O3" i="1"/>
  <c r="M3" i="1"/>
  <c r="N3" i="1"/>
  <c r="N16" i="1"/>
  <c r="N20" i="1"/>
  <c r="N21" i="1"/>
  <c r="N22" i="1"/>
  <c r="N23" i="1"/>
  <c r="N24" i="1"/>
  <c r="N25" i="1"/>
  <c r="N26" i="1"/>
  <c r="N27" i="1"/>
  <c r="N28" i="1"/>
  <c r="D29" i="1"/>
  <c r="L2" i="1"/>
  <c r="O13" i="1"/>
  <c r="I14" i="1"/>
  <c r="J16" i="1"/>
  <c r="O16" i="1"/>
  <c r="J17" i="1"/>
  <c r="O17" i="1"/>
  <c r="J18" i="1"/>
  <c r="O18" i="1"/>
  <c r="J19" i="1"/>
  <c r="O19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I15" i="1"/>
  <c r="N17" i="1"/>
  <c r="N18" i="1"/>
  <c r="J3" i="1"/>
  <c r="J7" i="1"/>
  <c r="J8" i="1"/>
  <c r="J9" i="1"/>
  <c r="J10" i="1"/>
  <c r="J11" i="1"/>
  <c r="J12" i="1"/>
  <c r="C14" i="1"/>
  <c r="C20" i="1"/>
  <c r="N13" i="1"/>
  <c r="C15" i="1"/>
  <c r="J29" i="1" l="1"/>
  <c r="L14" i="1"/>
  <c r="J14" i="1"/>
  <c r="L15" i="1"/>
  <c r="J15" i="1"/>
  <c r="O14" i="1"/>
  <c r="M14" i="1"/>
  <c r="N14" i="1"/>
  <c r="M15" i="1"/>
  <c r="N15" i="1"/>
  <c r="O15" i="1"/>
  <c r="C29" i="1"/>
  <c r="L20" i="1"/>
  <c r="J20" i="1"/>
  <c r="I29" i="1"/>
  <c r="F33" i="1" l="1"/>
  <c r="N29" i="1"/>
  <c r="M29" i="1"/>
  <c r="O29" i="1"/>
  <c r="L29" i="1"/>
</calcChain>
</file>

<file path=xl/sharedStrings.xml><?xml version="1.0" encoding="utf-8"?>
<sst xmlns="http://schemas.openxmlformats.org/spreadsheetml/2006/main" count="48" uniqueCount="43">
  <si>
    <t>MP / ESTADOS</t>
  </si>
  <si>
    <t>Número de inquéritos informado</t>
  </si>
  <si>
    <t>Número de inquéritos – dez/2016</t>
  </si>
  <si>
    <t>Denúncias</t>
  </si>
  <si>
    <t>Arquivamento</t>
  </si>
  <si>
    <t>Desclassificação</t>
  </si>
  <si>
    <t>Investigação em curso</t>
  </si>
  <si>
    <t>Total de baixas</t>
  </si>
  <si>
    <t>Total</t>
  </si>
  <si>
    <t>Baixa do estoque</t>
  </si>
  <si>
    <t>% Denúncias</t>
  </si>
  <si>
    <t>% Arquivamentos</t>
  </si>
  <si>
    <t>% Desclassificações</t>
  </si>
  <si>
    <t>% Diligências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</si>
  <si>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</si>
  <si>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</si>
  <si>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</si>
  <si>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</si>
  <si>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</si>
  <si>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</si>
  <si>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</si>
  <si>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</si>
  <si>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</si>
  <si>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</si>
  <si>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</si>
  <si>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</si>
  <si>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</si>
  <si>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</si>
  <si>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</si>
  <si>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</si>
  <si>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</si>
  <si>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</si>
  <si>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</si>
  <si>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</si>
  <si>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</si>
  <si>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</si>
  <si>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</si>
  <si>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</si>
  <si>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</si>
  <si>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</si>
  <si>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</si>
  <si>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Total – BRASIL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</si>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</sst>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"/>
    <numFmt numFmtId="165" formatCode="0.000"/>
    <numFmt numFmtId="166" formatCode="#,##0.00&quot; &quot;[$€-407];[Red]&quot;-&quot;#,##0.00&quot; &quot;[$€-407]"/>
  </numFmts>
  <fonts count="7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30"/>
      <c:rotY val="90"/>
      <c:rAngAx val="1"/>
    </c:view3D>
    <c:floor>
      <c:thickness val="0"/>
      <c:spPr>
        <a:solidFill>
          <a:srgbClr val="CCCCCC"/>
        </a:solidFill>
        <a:ln w="6345" cap="flat">
          <a:solidFill>
            <a:srgbClr val="B3B3B3"/>
          </a:solidFill>
          <a:prstDash val="solid"/>
          <a:round/>
        </a:ln>
      </c:spPr>
    </c:floor>
    <c:sideWall>
      <c:thickness val="0"/>
      <c:spPr>
        <a:noFill/>
        <a:ln w="9528">
          <a:solidFill>
            <a:srgbClr val="B3B3B3"/>
          </a:solidFill>
          <a:prstDash val="solid"/>
        </a:ln>
      </c:spPr>
    </c:sideWall>
    <c:backWall>
      <c:thickness val="0"/>
      <c:spPr>
        <a:noFill/>
        <a:ln w="9528">
          <a:solidFill>
            <a:srgbClr val="B3B3B3"/>
          </a:solidFill>
          <a:prstDash val="solid"/>
        </a:ln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rgbClr val="3DEB3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262-48C1-9FB1-36E603810AB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262-48C1-9FB1-36E603810AB7}"/>
              </c:ext>
            </c:extLst>
          </c:dPt>
          <c:dPt>
            <c:idx val="2"/>
            <c:bubble3D val="0"/>
            <c:spPr>
              <a:solidFill>
                <a:srgbClr val="E6E6E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0262-48C1-9FB1-36E603810AB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262-48C1-9FB1-36E603810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8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;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'Dados_feminicídio_2015-2016_-_0'!$D$1:$G$1</c:f>
              <c:strCache>
                <c:ptCount val="4"/>
                <c:pt idx="0">
                  <c:v>Denúncias</c:v>
                </c:pt>
                <c:pt idx="1">
                  <c:v>Arquivamento</c:v>
                </c:pt>
                <c:pt idx="2">
                  <c:v>Desclassificação</c:v>
                </c:pt>
                <c:pt idx="3">
                  <c:v>Investigação em curso</c:v>
                </c:pt>
              </c:strCache>
            </c:strRef>
          </c:cat>
          <c:val>
            <c:numRef>
              <c:f>'Dados_feminicídio_2015-2016_-_0'!$D$29:$G$29</c:f>
              <c:numCache>
                <c:formatCode>0</c:formatCode>
                <c:ptCount val="4"/>
                <c:pt idx="0" formatCode="#,##0">
                  <c:v>1420</c:v>
                </c:pt>
                <c:pt idx="1">
                  <c:v>90</c:v>
                </c:pt>
                <c:pt idx="2" formatCode="General">
                  <c:v>86</c:v>
                </c:pt>
                <c:pt idx="3" formatCode="General">
                  <c:v>1090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64715" y="757077"/>
    <xdr:ext cx="4520519" cy="29851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46C8FF-EACD-4B2B-8C0A-DDA976B6A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C38:D64" headerRowCount="0" totalsRowShown="0">
  <sortState xmlns:xlrd2="http://schemas.microsoft.com/office/spreadsheetml/2017/richdata2" ref="C38:D64">
    <sortCondition descending="1" ref="D38:D64"/>
  </sortState>
  <tableColumns count="2">
    <tableColumn id="1" name="Coluna1"/>
    <tableColumn id="2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7"/>
  <sheetViews>
    <sheetView tabSelected="1" workbookViewId="0"/>
  </sheetViews>
  <sheetFormatPr defaultRowHeight="12.75" x14ac:dyDescent="0.2"/>
  <cols>
    <col min="1" max="1" width="20.75" style="9" customWidth="1"/>
    <col min="2" max="2" width="10.5" style="9" customWidth="1"/>
    <col min="3" max="3" width="12" style="9" customWidth="1"/>
    <col min="4" max="4" width="11.25" style="9" customWidth="1"/>
    <col min="5" max="10" width="10.5" style="9" customWidth="1"/>
    <col min="11" max="11" width="3.875" style="9" customWidth="1"/>
    <col min="12" max="1024" width="10.625" style="9" customWidth="1"/>
    <col min="1025" max="1025" width="9" customWidth="1"/>
  </cols>
  <sheetData>
    <row r="1" spans="1:15" ht="38.25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6" t="s">
        <v>8</v>
      </c>
      <c r="J1" s="5" t="s">
        <v>9</v>
      </c>
      <c r="K1" s="7"/>
      <c r="L1" s="8" t="s">
        <v>10</v>
      </c>
      <c r="M1" s="8" t="s">
        <v>11</v>
      </c>
      <c r="N1" s="8" t="s">
        <v>12</v>
      </c>
      <c r="O1" s="8" t="s">
        <v>13</v>
      </c>
    </row>
    <row r="2" spans="1:15" ht="14.25" x14ac:dyDescent="0.2">
      <c r="A2" s="10" t="s">
        <v>14</v>
      </c>
      <c r="B2" s="11">
        <v>50</v>
      </c>
      <c r="C2" s="11">
        <f t="shared" ref="C2:C12" si="0">D2+E2+F2+G2</f>
        <v>50</v>
      </c>
      <c r="D2" s="12">
        <v>32</v>
      </c>
      <c r="E2" s="12">
        <v>3</v>
      </c>
      <c r="F2" s="13">
        <v>4</v>
      </c>
      <c r="G2" s="13">
        <v>11</v>
      </c>
      <c r="H2" s="13">
        <f t="shared" ref="H2:H28" si="1">D2+E2+F2</f>
        <v>39</v>
      </c>
      <c r="I2" s="13">
        <f t="shared" ref="I2:I28" si="2">D2+E2+F2+G2</f>
        <v>50</v>
      </c>
      <c r="J2" s="14">
        <f t="shared" ref="J2:J28" si="3">IF(C2=0,"-",(D2+E2+F2)/C2)</f>
        <v>0.78</v>
      </c>
      <c r="K2" s="15"/>
      <c r="L2" s="16">
        <f>IF(I2=0,"-",D2/(D2+E2+F2+G2))</f>
        <v>0.64</v>
      </c>
      <c r="M2" s="16">
        <f t="shared" ref="M2:M28" si="4">IF(I2=0,"-",E2/(D2+E2+F2+G2))</f>
        <v>0.06</v>
      </c>
      <c r="N2" s="16">
        <f t="shared" ref="N2:N28" si="5">IF(I2=0,"-",F2/(D2+E2+F2+G2))</f>
        <v>0.08</v>
      </c>
      <c r="O2" s="16">
        <f t="shared" ref="O2:O28" si="6">IF(I2=0,"-",G2/(D2+E2+F2+G2))</f>
        <v>0.22</v>
      </c>
    </row>
    <row r="3" spans="1:15" ht="14.25" x14ac:dyDescent="0.2">
      <c r="A3" s="17" t="s">
        <v>15</v>
      </c>
      <c r="B3" s="11">
        <f>71+32</f>
        <v>103</v>
      </c>
      <c r="C3" s="11">
        <f t="shared" si="0"/>
        <v>103</v>
      </c>
      <c r="D3" s="12">
        <f>32+11</f>
        <v>43</v>
      </c>
      <c r="E3" s="12">
        <v>1</v>
      </c>
      <c r="F3" s="13"/>
      <c r="G3" s="13">
        <v>59</v>
      </c>
      <c r="H3" s="13">
        <f t="shared" si="1"/>
        <v>44</v>
      </c>
      <c r="I3" s="13">
        <f t="shared" si="2"/>
        <v>103</v>
      </c>
      <c r="J3" s="14">
        <f t="shared" si="3"/>
        <v>0.42718446601941745</v>
      </c>
      <c r="K3" s="15"/>
      <c r="L3" s="16">
        <f t="shared" ref="L3:L28" si="7">IF(C3=0,"-",D3/(D3+E3+F3+G3))</f>
        <v>0.41747572815533979</v>
      </c>
      <c r="M3" s="16">
        <f t="shared" si="4"/>
        <v>9.7087378640776691E-3</v>
      </c>
      <c r="N3" s="16">
        <f t="shared" si="5"/>
        <v>0</v>
      </c>
      <c r="O3" s="16">
        <f t="shared" si="6"/>
        <v>0.57281553398058249</v>
      </c>
    </row>
    <row r="4" spans="1:15" ht="14.25" x14ac:dyDescent="0.2">
      <c r="A4" s="17" t="s">
        <v>16</v>
      </c>
      <c r="B4" s="11">
        <v>178</v>
      </c>
      <c r="C4" s="11">
        <f t="shared" si="0"/>
        <v>156</v>
      </c>
      <c r="D4" s="12">
        <v>67</v>
      </c>
      <c r="E4" s="12">
        <v>22</v>
      </c>
      <c r="F4" s="13">
        <v>38</v>
      </c>
      <c r="G4" s="13">
        <v>29</v>
      </c>
      <c r="H4" s="13">
        <f t="shared" si="1"/>
        <v>127</v>
      </c>
      <c r="I4" s="13">
        <f t="shared" si="2"/>
        <v>156</v>
      </c>
      <c r="J4" s="14">
        <f t="shared" si="3"/>
        <v>0.8141025641025641</v>
      </c>
      <c r="K4" s="15"/>
      <c r="L4" s="16">
        <f t="shared" si="7"/>
        <v>0.42948717948717946</v>
      </c>
      <c r="M4" s="16">
        <f t="shared" si="4"/>
        <v>0.14102564102564102</v>
      </c>
      <c r="N4" s="16">
        <f t="shared" si="5"/>
        <v>0.24358974358974358</v>
      </c>
      <c r="O4" s="16">
        <f t="shared" si="6"/>
        <v>0.1858974358974359</v>
      </c>
    </row>
    <row r="5" spans="1:15" ht="14.25" x14ac:dyDescent="0.2">
      <c r="A5" s="10" t="s">
        <v>17</v>
      </c>
      <c r="B5" s="11">
        <v>47</v>
      </c>
      <c r="C5" s="11">
        <f t="shared" si="0"/>
        <v>44</v>
      </c>
      <c r="D5" s="12">
        <v>16</v>
      </c>
      <c r="E5" s="12">
        <v>3</v>
      </c>
      <c r="F5" s="13">
        <v>0</v>
      </c>
      <c r="G5" s="13">
        <v>25</v>
      </c>
      <c r="H5" s="13">
        <f t="shared" si="1"/>
        <v>19</v>
      </c>
      <c r="I5" s="13">
        <f t="shared" si="2"/>
        <v>44</v>
      </c>
      <c r="J5" s="14">
        <f t="shared" si="3"/>
        <v>0.43181818181818182</v>
      </c>
      <c r="K5" s="15"/>
      <c r="L5" s="16">
        <f t="shared" si="7"/>
        <v>0.36363636363636365</v>
      </c>
      <c r="M5" s="16">
        <f t="shared" si="4"/>
        <v>6.8181818181818177E-2</v>
      </c>
      <c r="N5" s="16">
        <f t="shared" si="5"/>
        <v>0</v>
      </c>
      <c r="O5" s="16">
        <f t="shared" si="6"/>
        <v>0.56818181818181823</v>
      </c>
    </row>
    <row r="6" spans="1:15" ht="14.25" x14ac:dyDescent="0.2">
      <c r="A6" s="18" t="s">
        <v>18</v>
      </c>
      <c r="B6" s="11">
        <v>395</v>
      </c>
      <c r="C6" s="11">
        <f t="shared" si="0"/>
        <v>0</v>
      </c>
      <c r="D6" s="12"/>
      <c r="E6" s="12"/>
      <c r="F6" s="13"/>
      <c r="G6" s="13"/>
      <c r="H6" s="13">
        <f t="shared" si="1"/>
        <v>0</v>
      </c>
      <c r="I6" s="13">
        <f t="shared" si="2"/>
        <v>0</v>
      </c>
      <c r="J6" s="14" t="str">
        <f t="shared" si="3"/>
        <v>-</v>
      </c>
      <c r="K6" s="15"/>
      <c r="L6" s="16" t="str">
        <f t="shared" si="7"/>
        <v>-</v>
      </c>
      <c r="M6" s="16" t="str">
        <f t="shared" si="4"/>
        <v>-</v>
      </c>
      <c r="N6" s="16" t="str">
        <f t="shared" si="5"/>
        <v>-</v>
      </c>
      <c r="O6" s="16" t="str">
        <f t="shared" si="6"/>
        <v>-</v>
      </c>
    </row>
    <row r="7" spans="1:15" ht="14.25" x14ac:dyDescent="0.2">
      <c r="A7" s="10" t="s">
        <v>19</v>
      </c>
      <c r="B7" s="11">
        <v>181</v>
      </c>
      <c r="C7" s="11">
        <f t="shared" si="0"/>
        <v>249</v>
      </c>
      <c r="D7" s="12">
        <v>86</v>
      </c>
      <c r="E7" s="12">
        <v>7</v>
      </c>
      <c r="F7" s="13">
        <v>33</v>
      </c>
      <c r="G7" s="13">
        <v>123</v>
      </c>
      <c r="H7" s="13">
        <f t="shared" si="1"/>
        <v>126</v>
      </c>
      <c r="I7" s="13">
        <f t="shared" si="2"/>
        <v>249</v>
      </c>
      <c r="J7" s="14">
        <f t="shared" si="3"/>
        <v>0.50602409638554213</v>
      </c>
      <c r="K7" s="15"/>
      <c r="L7" s="16">
        <f t="shared" si="7"/>
        <v>0.34538152610441769</v>
      </c>
      <c r="M7" s="16">
        <f t="shared" si="4"/>
        <v>2.8112449799196786E-2</v>
      </c>
      <c r="N7" s="16">
        <f t="shared" si="5"/>
        <v>0.13253012048192772</v>
      </c>
      <c r="O7" s="16">
        <f t="shared" si="6"/>
        <v>0.49397590361445781</v>
      </c>
    </row>
    <row r="8" spans="1:15" ht="14.25" x14ac:dyDescent="0.2">
      <c r="A8" s="10" t="s">
        <v>20</v>
      </c>
      <c r="B8" s="11">
        <v>99</v>
      </c>
      <c r="C8" s="11">
        <f t="shared" si="0"/>
        <v>99</v>
      </c>
      <c r="D8" s="12">
        <v>90</v>
      </c>
      <c r="E8" s="12"/>
      <c r="F8" s="13"/>
      <c r="G8" s="13">
        <v>9</v>
      </c>
      <c r="H8" s="13">
        <f t="shared" si="1"/>
        <v>90</v>
      </c>
      <c r="I8" s="13">
        <f t="shared" si="2"/>
        <v>99</v>
      </c>
      <c r="J8" s="14">
        <f t="shared" si="3"/>
        <v>0.90909090909090906</v>
      </c>
      <c r="K8" s="15"/>
      <c r="L8" s="16">
        <f t="shared" si="7"/>
        <v>0.90909090909090906</v>
      </c>
      <c r="M8" s="16">
        <f t="shared" si="4"/>
        <v>0</v>
      </c>
      <c r="N8" s="16">
        <f t="shared" si="5"/>
        <v>0</v>
      </c>
      <c r="O8" s="16">
        <f t="shared" si="6"/>
        <v>9.0909090909090912E-2</v>
      </c>
    </row>
    <row r="9" spans="1:15" ht="14.25" x14ac:dyDescent="0.2">
      <c r="A9" s="10" t="s">
        <v>21</v>
      </c>
      <c r="B9" s="11">
        <v>45</v>
      </c>
      <c r="C9" s="11">
        <f t="shared" si="0"/>
        <v>76</v>
      </c>
      <c r="D9" s="12">
        <v>56</v>
      </c>
      <c r="E9" s="12">
        <v>3</v>
      </c>
      <c r="F9" s="13">
        <v>3</v>
      </c>
      <c r="G9" s="13">
        <v>14</v>
      </c>
      <c r="H9" s="13">
        <f t="shared" si="1"/>
        <v>62</v>
      </c>
      <c r="I9" s="13">
        <f t="shared" si="2"/>
        <v>76</v>
      </c>
      <c r="J9" s="14">
        <f t="shared" si="3"/>
        <v>0.81578947368421051</v>
      </c>
      <c r="K9" s="15"/>
      <c r="L9" s="16">
        <f t="shared" si="7"/>
        <v>0.73684210526315785</v>
      </c>
      <c r="M9" s="16">
        <f t="shared" si="4"/>
        <v>3.9473684210526314E-2</v>
      </c>
      <c r="N9" s="16">
        <f t="shared" si="5"/>
        <v>3.9473684210526314E-2</v>
      </c>
      <c r="O9" s="16">
        <f t="shared" si="6"/>
        <v>0.18421052631578946</v>
      </c>
    </row>
    <row r="10" spans="1:15" ht="14.25" x14ac:dyDescent="0.2">
      <c r="A10" s="10" t="s">
        <v>22</v>
      </c>
      <c r="B10" s="11">
        <v>181</v>
      </c>
      <c r="C10" s="11">
        <f t="shared" si="0"/>
        <v>70</v>
      </c>
      <c r="D10" s="12">
        <v>50</v>
      </c>
      <c r="E10" s="12"/>
      <c r="F10" s="13"/>
      <c r="G10" s="13">
        <v>20</v>
      </c>
      <c r="H10" s="13">
        <f t="shared" si="1"/>
        <v>50</v>
      </c>
      <c r="I10" s="13">
        <f t="shared" si="2"/>
        <v>70</v>
      </c>
      <c r="J10" s="14">
        <f t="shared" si="3"/>
        <v>0.7142857142857143</v>
      </c>
      <c r="K10" s="15"/>
      <c r="L10" s="16">
        <f t="shared" si="7"/>
        <v>0.7142857142857143</v>
      </c>
      <c r="M10" s="16">
        <f t="shared" si="4"/>
        <v>0</v>
      </c>
      <c r="N10" s="16">
        <f t="shared" si="5"/>
        <v>0</v>
      </c>
      <c r="O10" s="16">
        <f t="shared" si="6"/>
        <v>0.2857142857142857</v>
      </c>
    </row>
    <row r="11" spans="1:15" ht="14.25" x14ac:dyDescent="0.2">
      <c r="A11" s="10" t="s">
        <v>23</v>
      </c>
      <c r="B11" s="11">
        <v>20</v>
      </c>
      <c r="C11" s="11">
        <f t="shared" si="0"/>
        <v>25</v>
      </c>
      <c r="D11" s="12">
        <v>15</v>
      </c>
      <c r="E11" s="12">
        <v>2</v>
      </c>
      <c r="F11" s="13">
        <v>0</v>
      </c>
      <c r="G11" s="13">
        <v>8</v>
      </c>
      <c r="H11" s="13">
        <f t="shared" si="1"/>
        <v>17</v>
      </c>
      <c r="I11" s="13">
        <f t="shared" si="2"/>
        <v>25</v>
      </c>
      <c r="J11" s="14">
        <f t="shared" si="3"/>
        <v>0.68</v>
      </c>
      <c r="K11" s="15"/>
      <c r="L11" s="16">
        <f t="shared" si="7"/>
        <v>0.6</v>
      </c>
      <c r="M11" s="16">
        <f t="shared" si="4"/>
        <v>0.08</v>
      </c>
      <c r="N11" s="16">
        <f t="shared" si="5"/>
        <v>0</v>
      </c>
      <c r="O11" s="16">
        <f t="shared" si="6"/>
        <v>0.32</v>
      </c>
    </row>
    <row r="12" spans="1:15" ht="14.25" x14ac:dyDescent="0.2">
      <c r="A12" s="17" t="s">
        <v>24</v>
      </c>
      <c r="B12" s="11">
        <v>70</v>
      </c>
      <c r="C12" s="11">
        <f t="shared" si="0"/>
        <v>72</v>
      </c>
      <c r="D12" s="12">
        <v>62</v>
      </c>
      <c r="E12" s="12">
        <v>3</v>
      </c>
      <c r="F12" s="13"/>
      <c r="G12" s="13">
        <v>7</v>
      </c>
      <c r="H12" s="13">
        <f t="shared" si="1"/>
        <v>65</v>
      </c>
      <c r="I12" s="13">
        <f t="shared" si="2"/>
        <v>72</v>
      </c>
      <c r="J12" s="14">
        <f t="shared" si="3"/>
        <v>0.90277777777777779</v>
      </c>
      <c r="K12" s="15"/>
      <c r="L12" s="16">
        <f t="shared" si="7"/>
        <v>0.86111111111111116</v>
      </c>
      <c r="M12" s="16">
        <f t="shared" si="4"/>
        <v>4.1666666666666664E-2</v>
      </c>
      <c r="N12" s="16">
        <f t="shared" si="5"/>
        <v>0</v>
      </c>
      <c r="O12" s="16">
        <f t="shared" si="6"/>
        <v>9.7222222222222224E-2</v>
      </c>
    </row>
    <row r="13" spans="1:15" ht="14.25" x14ac:dyDescent="0.2">
      <c r="A13" s="17" t="s">
        <v>25</v>
      </c>
      <c r="B13" s="11">
        <v>52</v>
      </c>
      <c r="C13" s="11">
        <v>52</v>
      </c>
      <c r="D13" s="12">
        <v>37</v>
      </c>
      <c r="E13" s="12">
        <v>2</v>
      </c>
      <c r="F13" s="13">
        <v>1</v>
      </c>
      <c r="G13" s="13">
        <v>12</v>
      </c>
      <c r="H13" s="13">
        <f t="shared" si="1"/>
        <v>40</v>
      </c>
      <c r="I13" s="13">
        <f t="shared" si="2"/>
        <v>52</v>
      </c>
      <c r="J13" s="14">
        <f t="shared" si="3"/>
        <v>0.76923076923076927</v>
      </c>
      <c r="K13" s="15"/>
      <c r="L13" s="16">
        <f t="shared" si="7"/>
        <v>0.71153846153846156</v>
      </c>
      <c r="M13" s="16">
        <f t="shared" si="4"/>
        <v>3.8461538461538464E-2</v>
      </c>
      <c r="N13" s="16">
        <f t="shared" si="5"/>
        <v>1.9230769230769232E-2</v>
      </c>
      <c r="O13" s="16">
        <f t="shared" si="6"/>
        <v>0.23076923076923078</v>
      </c>
    </row>
    <row r="14" spans="1:15" ht="14.25" x14ac:dyDescent="0.2">
      <c r="A14" s="17" t="s">
        <v>26</v>
      </c>
      <c r="B14" s="11">
        <v>576</v>
      </c>
      <c r="C14" s="11">
        <f t="shared" ref="C14:C19" si="8">D14+E14+F14+G14</f>
        <v>576</v>
      </c>
      <c r="D14" s="12">
        <v>192</v>
      </c>
      <c r="E14" s="12">
        <v>9</v>
      </c>
      <c r="F14" s="13">
        <v>3</v>
      </c>
      <c r="G14" s="19">
        <f>576-204</f>
        <v>372</v>
      </c>
      <c r="H14" s="13">
        <f t="shared" si="1"/>
        <v>204</v>
      </c>
      <c r="I14" s="13">
        <f t="shared" si="2"/>
        <v>576</v>
      </c>
      <c r="J14" s="14">
        <f t="shared" si="3"/>
        <v>0.35416666666666669</v>
      </c>
      <c r="K14" s="15"/>
      <c r="L14" s="16">
        <f t="shared" si="7"/>
        <v>0.33333333333333331</v>
      </c>
      <c r="M14" s="16">
        <f t="shared" si="4"/>
        <v>1.5625E-2</v>
      </c>
      <c r="N14" s="16">
        <f t="shared" si="5"/>
        <v>5.208333333333333E-3</v>
      </c>
      <c r="O14" s="16">
        <f t="shared" si="6"/>
        <v>0.64583333333333337</v>
      </c>
    </row>
    <row r="15" spans="1:15" ht="14.25" x14ac:dyDescent="0.2">
      <c r="A15" s="10" t="s">
        <v>27</v>
      </c>
      <c r="B15" s="11">
        <v>50</v>
      </c>
      <c r="C15" s="11">
        <f t="shared" si="8"/>
        <v>78</v>
      </c>
      <c r="D15" s="12">
        <f>36+9</f>
        <v>45</v>
      </c>
      <c r="E15" s="12">
        <f>2+2</f>
        <v>4</v>
      </c>
      <c r="F15" s="13"/>
      <c r="G15" s="13">
        <f>15+13+1</f>
        <v>29</v>
      </c>
      <c r="H15" s="13">
        <f t="shared" si="1"/>
        <v>49</v>
      </c>
      <c r="I15" s="13">
        <f t="shared" si="2"/>
        <v>78</v>
      </c>
      <c r="J15" s="14">
        <f t="shared" si="3"/>
        <v>0.62820512820512819</v>
      </c>
      <c r="K15" s="15"/>
      <c r="L15" s="16">
        <f t="shared" si="7"/>
        <v>0.57692307692307687</v>
      </c>
      <c r="M15" s="16">
        <f t="shared" si="4"/>
        <v>5.128205128205128E-2</v>
      </c>
      <c r="N15" s="16">
        <f t="shared" si="5"/>
        <v>0</v>
      </c>
      <c r="O15" s="16">
        <f t="shared" si="6"/>
        <v>0.37179487179487181</v>
      </c>
    </row>
    <row r="16" spans="1:15" ht="14.25" x14ac:dyDescent="0.2">
      <c r="A16" s="18" t="s">
        <v>28</v>
      </c>
      <c r="B16" s="11">
        <v>166</v>
      </c>
      <c r="C16" s="11">
        <f t="shared" si="8"/>
        <v>0</v>
      </c>
      <c r="D16" s="12"/>
      <c r="E16" s="12"/>
      <c r="F16" s="13"/>
      <c r="G16" s="13"/>
      <c r="H16" s="13">
        <f t="shared" si="1"/>
        <v>0</v>
      </c>
      <c r="I16" s="13">
        <f t="shared" si="2"/>
        <v>0</v>
      </c>
      <c r="J16" s="14" t="str">
        <f t="shared" si="3"/>
        <v>-</v>
      </c>
      <c r="K16" s="15"/>
      <c r="L16" s="16" t="str">
        <f t="shared" si="7"/>
        <v>-</v>
      </c>
      <c r="M16" s="16" t="str">
        <f t="shared" si="4"/>
        <v>-</v>
      </c>
      <c r="N16" s="16" t="str">
        <f t="shared" si="5"/>
        <v>-</v>
      </c>
      <c r="O16" s="16" t="str">
        <f t="shared" si="6"/>
        <v>-</v>
      </c>
    </row>
    <row r="17" spans="1:16" ht="14.25" x14ac:dyDescent="0.2">
      <c r="A17" s="10" t="s">
        <v>29</v>
      </c>
      <c r="B17" s="11">
        <v>155</v>
      </c>
      <c r="C17" s="11">
        <f t="shared" si="8"/>
        <v>155</v>
      </c>
      <c r="D17" s="12">
        <v>134</v>
      </c>
      <c r="E17" s="12">
        <v>5</v>
      </c>
      <c r="F17" s="13">
        <v>1</v>
      </c>
      <c r="G17" s="13">
        <v>15</v>
      </c>
      <c r="H17" s="13">
        <f t="shared" si="1"/>
        <v>140</v>
      </c>
      <c r="I17" s="13">
        <f t="shared" si="2"/>
        <v>155</v>
      </c>
      <c r="J17" s="14">
        <f t="shared" si="3"/>
        <v>0.90322580645161288</v>
      </c>
      <c r="K17" s="15"/>
      <c r="L17" s="16">
        <f t="shared" si="7"/>
        <v>0.86451612903225805</v>
      </c>
      <c r="M17" s="16">
        <f t="shared" si="4"/>
        <v>3.2258064516129031E-2</v>
      </c>
      <c r="N17" s="16">
        <f t="shared" si="5"/>
        <v>6.4516129032258064E-3</v>
      </c>
      <c r="O17" s="16">
        <f t="shared" si="6"/>
        <v>9.6774193548387094E-2</v>
      </c>
    </row>
    <row r="18" spans="1:16" ht="14.25" x14ac:dyDescent="0.2">
      <c r="A18" s="17" t="s">
        <v>30</v>
      </c>
      <c r="B18" s="11">
        <v>117</v>
      </c>
      <c r="C18" s="11">
        <f t="shared" si="8"/>
        <v>117</v>
      </c>
      <c r="D18" s="12">
        <v>72</v>
      </c>
      <c r="E18" s="12"/>
      <c r="F18" s="13"/>
      <c r="G18" s="13">
        <v>45</v>
      </c>
      <c r="H18" s="13">
        <f t="shared" si="1"/>
        <v>72</v>
      </c>
      <c r="I18" s="13">
        <f t="shared" si="2"/>
        <v>117</v>
      </c>
      <c r="J18" s="14">
        <f t="shared" si="3"/>
        <v>0.61538461538461542</v>
      </c>
      <c r="K18" s="15"/>
      <c r="L18" s="16">
        <f t="shared" si="7"/>
        <v>0.61538461538461542</v>
      </c>
      <c r="M18" s="16">
        <f t="shared" si="4"/>
        <v>0</v>
      </c>
      <c r="N18" s="16">
        <f t="shared" si="5"/>
        <v>0</v>
      </c>
      <c r="O18" s="16">
        <f t="shared" si="6"/>
        <v>0.38461538461538464</v>
      </c>
    </row>
    <row r="19" spans="1:16" ht="14.25" x14ac:dyDescent="0.2">
      <c r="A19" s="17" t="s">
        <v>31</v>
      </c>
      <c r="B19" s="11">
        <v>33</v>
      </c>
      <c r="C19" s="11">
        <f t="shared" si="8"/>
        <v>33</v>
      </c>
      <c r="D19" s="12">
        <v>14</v>
      </c>
      <c r="E19" s="12"/>
      <c r="F19" s="13"/>
      <c r="G19" s="13">
        <v>19</v>
      </c>
      <c r="H19" s="13">
        <f t="shared" si="1"/>
        <v>14</v>
      </c>
      <c r="I19" s="13">
        <f t="shared" si="2"/>
        <v>33</v>
      </c>
      <c r="J19" s="14">
        <f t="shared" si="3"/>
        <v>0.42424242424242425</v>
      </c>
      <c r="K19" s="15"/>
      <c r="L19" s="16">
        <f t="shared" si="7"/>
        <v>0.42424242424242425</v>
      </c>
      <c r="M19" s="16">
        <f t="shared" si="4"/>
        <v>0</v>
      </c>
      <c r="N19" s="16">
        <f t="shared" si="5"/>
        <v>0</v>
      </c>
      <c r="O19" s="16">
        <f t="shared" si="6"/>
        <v>0.5757575757575758</v>
      </c>
    </row>
    <row r="20" spans="1:16" ht="14.25" x14ac:dyDescent="0.2">
      <c r="A20" s="10" t="s">
        <v>32</v>
      </c>
      <c r="B20" s="11">
        <v>553</v>
      </c>
      <c r="C20" s="11">
        <f>I20</f>
        <v>121</v>
      </c>
      <c r="D20" s="12">
        <v>72</v>
      </c>
      <c r="E20" s="12">
        <v>3</v>
      </c>
      <c r="F20" s="13">
        <v>0</v>
      </c>
      <c r="G20" s="13">
        <v>46</v>
      </c>
      <c r="H20" s="13">
        <f t="shared" si="1"/>
        <v>75</v>
      </c>
      <c r="I20" s="13">
        <f t="shared" si="2"/>
        <v>121</v>
      </c>
      <c r="J20" s="14">
        <f t="shared" si="3"/>
        <v>0.6198347107438017</v>
      </c>
      <c r="K20" s="15"/>
      <c r="L20" s="16">
        <f t="shared" si="7"/>
        <v>0.5950413223140496</v>
      </c>
      <c r="M20" s="16">
        <f t="shared" si="4"/>
        <v>2.4793388429752067E-2</v>
      </c>
      <c r="N20" s="16">
        <f t="shared" si="5"/>
        <v>0</v>
      </c>
      <c r="O20" s="16">
        <f t="shared" si="6"/>
        <v>0.38016528925619836</v>
      </c>
    </row>
    <row r="21" spans="1:16" ht="14.25" x14ac:dyDescent="0.2">
      <c r="A21" s="17" t="s">
        <v>33</v>
      </c>
      <c r="B21" s="11">
        <v>22</v>
      </c>
      <c r="C21" s="11">
        <f t="shared" ref="C21:C28" si="9">D21+E21+F21+G21</f>
        <v>22</v>
      </c>
      <c r="D21" s="12">
        <v>2</v>
      </c>
      <c r="E21" s="12">
        <v>5</v>
      </c>
      <c r="F21" s="13">
        <v>0</v>
      </c>
      <c r="G21" s="13">
        <v>15</v>
      </c>
      <c r="H21" s="13">
        <f t="shared" si="1"/>
        <v>7</v>
      </c>
      <c r="I21" s="13">
        <f t="shared" si="2"/>
        <v>22</v>
      </c>
      <c r="J21" s="14">
        <f t="shared" si="3"/>
        <v>0.31818181818181818</v>
      </c>
      <c r="K21" s="15"/>
      <c r="L21" s="16">
        <f t="shared" si="7"/>
        <v>9.0909090909090912E-2</v>
      </c>
      <c r="M21" s="16">
        <f t="shared" si="4"/>
        <v>0.22727272727272727</v>
      </c>
      <c r="N21" s="16">
        <f t="shared" si="5"/>
        <v>0</v>
      </c>
      <c r="O21" s="16">
        <f t="shared" si="6"/>
        <v>0.68181818181818177</v>
      </c>
    </row>
    <row r="22" spans="1:16" ht="14.25" x14ac:dyDescent="0.2">
      <c r="A22" s="18" t="s">
        <v>34</v>
      </c>
      <c r="B22" s="11">
        <v>203</v>
      </c>
      <c r="C22" s="11">
        <f t="shared" si="9"/>
        <v>0</v>
      </c>
      <c r="D22" s="12"/>
      <c r="E22" s="12"/>
      <c r="F22" s="13"/>
      <c r="G22" s="13"/>
      <c r="H22" s="13">
        <f t="shared" si="1"/>
        <v>0</v>
      </c>
      <c r="I22" s="13">
        <f t="shared" si="2"/>
        <v>0</v>
      </c>
      <c r="J22" s="14" t="str">
        <f t="shared" si="3"/>
        <v>-</v>
      </c>
      <c r="K22" s="15"/>
      <c r="L22" s="16" t="str">
        <f t="shared" si="7"/>
        <v>-</v>
      </c>
      <c r="M22" s="16" t="str">
        <f t="shared" si="4"/>
        <v>-</v>
      </c>
      <c r="N22" s="16" t="str">
        <f t="shared" si="5"/>
        <v>-</v>
      </c>
      <c r="O22" s="16" t="str">
        <f t="shared" si="6"/>
        <v>-</v>
      </c>
    </row>
    <row r="23" spans="1:16" ht="14.25" x14ac:dyDescent="0.2">
      <c r="A23" s="10" t="s">
        <v>35</v>
      </c>
      <c r="B23" s="11">
        <v>60</v>
      </c>
      <c r="C23" s="11">
        <f t="shared" si="9"/>
        <v>136</v>
      </c>
      <c r="D23" s="12">
        <v>7</v>
      </c>
      <c r="E23" s="12">
        <v>1</v>
      </c>
      <c r="F23" s="13">
        <v>0</v>
      </c>
      <c r="G23" s="13">
        <v>128</v>
      </c>
      <c r="H23" s="13">
        <f t="shared" si="1"/>
        <v>8</v>
      </c>
      <c r="I23" s="13">
        <f t="shared" si="2"/>
        <v>136</v>
      </c>
      <c r="J23" s="14">
        <f t="shared" si="3"/>
        <v>5.8823529411764705E-2</v>
      </c>
      <c r="K23" s="15"/>
      <c r="L23" s="16">
        <f t="shared" si="7"/>
        <v>5.1470588235294115E-2</v>
      </c>
      <c r="M23" s="16">
        <f t="shared" si="4"/>
        <v>7.3529411764705881E-3</v>
      </c>
      <c r="N23" s="16">
        <f t="shared" si="5"/>
        <v>0</v>
      </c>
      <c r="O23" s="16">
        <f t="shared" si="6"/>
        <v>0.94117647058823528</v>
      </c>
    </row>
    <row r="24" spans="1:16" ht="14.25" x14ac:dyDescent="0.2">
      <c r="A24" s="10" t="s">
        <v>36</v>
      </c>
      <c r="B24" s="11">
        <v>16</v>
      </c>
      <c r="C24" s="11">
        <f t="shared" si="9"/>
        <v>16</v>
      </c>
      <c r="D24" s="12">
        <v>7</v>
      </c>
      <c r="E24" s="12">
        <v>1</v>
      </c>
      <c r="F24" s="13">
        <v>0</v>
      </c>
      <c r="G24" s="13">
        <v>8</v>
      </c>
      <c r="H24" s="13">
        <f t="shared" si="1"/>
        <v>8</v>
      </c>
      <c r="I24" s="13">
        <f t="shared" si="2"/>
        <v>16</v>
      </c>
      <c r="J24" s="14">
        <f t="shared" si="3"/>
        <v>0.5</v>
      </c>
      <c r="K24" s="15"/>
      <c r="L24" s="16">
        <f t="shared" si="7"/>
        <v>0.4375</v>
      </c>
      <c r="M24" s="16">
        <f t="shared" si="4"/>
        <v>6.25E-2</v>
      </c>
      <c r="N24" s="16">
        <f t="shared" si="5"/>
        <v>0</v>
      </c>
      <c r="O24" s="16">
        <f t="shared" si="6"/>
        <v>0.5</v>
      </c>
    </row>
    <row r="25" spans="1:16" ht="14.25" x14ac:dyDescent="0.2">
      <c r="A25" s="10" t="s">
        <v>37</v>
      </c>
      <c r="B25" s="11">
        <v>71</v>
      </c>
      <c r="C25" s="11">
        <f t="shared" si="9"/>
        <v>60</v>
      </c>
      <c r="D25" s="12">
        <v>51</v>
      </c>
      <c r="E25" s="12">
        <v>4</v>
      </c>
      <c r="F25" s="13">
        <v>0</v>
      </c>
      <c r="G25" s="13">
        <v>5</v>
      </c>
      <c r="H25" s="13">
        <f t="shared" si="1"/>
        <v>55</v>
      </c>
      <c r="I25" s="13">
        <f t="shared" si="2"/>
        <v>60</v>
      </c>
      <c r="J25" s="14">
        <f t="shared" si="3"/>
        <v>0.91666666666666663</v>
      </c>
      <c r="K25" s="15"/>
      <c r="L25" s="16">
        <f t="shared" si="7"/>
        <v>0.85</v>
      </c>
      <c r="M25" s="16">
        <f t="shared" si="4"/>
        <v>6.6666666666666666E-2</v>
      </c>
      <c r="N25" s="16">
        <f t="shared" si="5"/>
        <v>0</v>
      </c>
      <c r="O25" s="16">
        <f t="shared" si="6"/>
        <v>8.3333333333333329E-2</v>
      </c>
    </row>
    <row r="26" spans="1:16" ht="14.25" x14ac:dyDescent="0.2">
      <c r="A26" s="17" t="s">
        <v>38</v>
      </c>
      <c r="B26" s="11">
        <v>320</v>
      </c>
      <c r="C26" s="11">
        <f t="shared" si="9"/>
        <v>320</v>
      </c>
      <c r="D26" s="12">
        <v>244</v>
      </c>
      <c r="E26" s="12">
        <v>11</v>
      </c>
      <c r="F26" s="13">
        <v>0</v>
      </c>
      <c r="G26" s="13">
        <v>65</v>
      </c>
      <c r="H26" s="13">
        <f t="shared" si="1"/>
        <v>255</v>
      </c>
      <c r="I26" s="13">
        <f t="shared" si="2"/>
        <v>320</v>
      </c>
      <c r="J26" s="14">
        <f t="shared" si="3"/>
        <v>0.796875</v>
      </c>
      <c r="K26" s="15"/>
      <c r="L26" s="16">
        <f t="shared" si="7"/>
        <v>0.76249999999999996</v>
      </c>
      <c r="M26" s="16">
        <f t="shared" si="4"/>
        <v>3.4375000000000003E-2</v>
      </c>
      <c r="N26" s="16">
        <f t="shared" si="5"/>
        <v>0</v>
      </c>
      <c r="O26" s="16">
        <f t="shared" si="6"/>
        <v>0.203125</v>
      </c>
    </row>
    <row r="27" spans="1:16" ht="14.25" x14ac:dyDescent="0.2">
      <c r="A27" s="17" t="s">
        <v>39</v>
      </c>
      <c r="B27" s="11">
        <v>20</v>
      </c>
      <c r="C27" s="11">
        <f t="shared" si="9"/>
        <v>21</v>
      </c>
      <c r="D27" s="12">
        <v>1</v>
      </c>
      <c r="E27" s="12"/>
      <c r="F27" s="13"/>
      <c r="G27" s="13">
        <v>20</v>
      </c>
      <c r="H27" s="13">
        <f t="shared" si="1"/>
        <v>1</v>
      </c>
      <c r="I27" s="13">
        <f t="shared" si="2"/>
        <v>21</v>
      </c>
      <c r="J27" s="14">
        <f t="shared" si="3"/>
        <v>4.7619047619047616E-2</v>
      </c>
      <c r="K27" s="15"/>
      <c r="L27" s="16">
        <f t="shared" si="7"/>
        <v>4.7619047619047616E-2</v>
      </c>
      <c r="M27" s="16">
        <f t="shared" si="4"/>
        <v>0</v>
      </c>
      <c r="N27" s="16">
        <f t="shared" si="5"/>
        <v>0</v>
      </c>
      <c r="O27" s="16">
        <f t="shared" si="6"/>
        <v>0.95238095238095233</v>
      </c>
    </row>
    <row r="28" spans="1:16" ht="14.25" x14ac:dyDescent="0.2">
      <c r="A28" s="10" t="s">
        <v>40</v>
      </c>
      <c r="B28" s="11">
        <v>35</v>
      </c>
      <c r="C28" s="11">
        <f t="shared" si="9"/>
        <v>35</v>
      </c>
      <c r="D28" s="12">
        <v>25</v>
      </c>
      <c r="E28" s="12">
        <v>1</v>
      </c>
      <c r="F28" s="13">
        <v>3</v>
      </c>
      <c r="G28" s="13">
        <v>6</v>
      </c>
      <c r="H28" s="13">
        <f t="shared" si="1"/>
        <v>29</v>
      </c>
      <c r="I28" s="13">
        <f t="shared" si="2"/>
        <v>35</v>
      </c>
      <c r="J28" s="14">
        <f t="shared" si="3"/>
        <v>0.82857142857142863</v>
      </c>
      <c r="K28" s="15"/>
      <c r="L28" s="16">
        <f t="shared" si="7"/>
        <v>0.7142857142857143</v>
      </c>
      <c r="M28" s="16">
        <f t="shared" si="4"/>
        <v>2.8571428571428571E-2</v>
      </c>
      <c r="N28" s="16">
        <f t="shared" si="5"/>
        <v>8.5714285714285715E-2</v>
      </c>
      <c r="O28" s="16">
        <f t="shared" si="6"/>
        <v>0.17142857142857143</v>
      </c>
    </row>
    <row r="29" spans="1:16" ht="14.25" x14ac:dyDescent="0.2">
      <c r="A29" s="20" t="s">
        <v>41</v>
      </c>
      <c r="B29" s="8">
        <f t="shared" ref="B29:I29" si="10">SUM(B2:B28)</f>
        <v>3818</v>
      </c>
      <c r="C29" s="8">
        <f t="shared" si="10"/>
        <v>2686</v>
      </c>
      <c r="D29" s="21">
        <f t="shared" si="10"/>
        <v>1420</v>
      </c>
      <c r="E29" s="22">
        <f t="shared" si="10"/>
        <v>90</v>
      </c>
      <c r="F29" s="23">
        <f t="shared" si="10"/>
        <v>86</v>
      </c>
      <c r="G29" s="23">
        <f t="shared" si="10"/>
        <v>1090</v>
      </c>
      <c r="H29" s="23">
        <f t="shared" si="10"/>
        <v>1596</v>
      </c>
      <c r="I29" s="23">
        <f t="shared" si="10"/>
        <v>2686</v>
      </c>
      <c r="J29" s="16">
        <f>AVERAGE(J2:J28)</f>
        <v>0.61508753310583575</v>
      </c>
      <c r="L29" s="16">
        <f>D29/$I$29</f>
        <v>0.52866716306775874</v>
      </c>
      <c r="M29" s="16">
        <f>E29/$I$29</f>
        <v>3.3507073715562177E-2</v>
      </c>
      <c r="N29" s="16">
        <f>F29/$I$29</f>
        <v>3.2017870439314963E-2</v>
      </c>
      <c r="O29" s="16">
        <f>G29/$I$29</f>
        <v>0.40580789277736412</v>
      </c>
      <c r="P29" s="16"/>
    </row>
    <row r="30" spans="1:16" ht="14.25" x14ac:dyDescent="0.2"/>
    <row r="31" spans="1:16" ht="14.25" x14ac:dyDescent="0.2"/>
    <row r="32" spans="1:16" ht="32.85" customHeight="1" x14ac:dyDescent="0.2">
      <c r="A32" s="24"/>
      <c r="B32" s="1" t="s">
        <v>3</v>
      </c>
      <c r="C32" s="1" t="s">
        <v>4</v>
      </c>
      <c r="D32" s="1" t="s">
        <v>5</v>
      </c>
      <c r="E32" s="1" t="s">
        <v>6</v>
      </c>
      <c r="F32" s="1" t="s">
        <v>8</v>
      </c>
    </row>
    <row r="33" spans="1:9" ht="14.25" x14ac:dyDescent="0.2">
      <c r="A33" s="25" t="s">
        <v>42</v>
      </c>
      <c r="B33" s="21">
        <v>1420</v>
      </c>
      <c r="C33" s="22">
        <v>90</v>
      </c>
      <c r="D33" s="23">
        <v>86</v>
      </c>
      <c r="E33" s="23">
        <v>1090</v>
      </c>
      <c r="F33" s="23">
        <f>I29</f>
        <v>2686</v>
      </c>
      <c r="G33" s="23"/>
      <c r="H33" s="23"/>
      <c r="I33" s="23"/>
    </row>
    <row r="34" spans="1:9" ht="14.25" x14ac:dyDescent="0.2">
      <c r="B34" s="26"/>
    </row>
    <row r="35" spans="1:9" ht="14.25" x14ac:dyDescent="0.2">
      <c r="A35" s="27"/>
      <c r="B35" s="27"/>
      <c r="C35" s="27"/>
      <c r="D35" s="27"/>
      <c r="E35" s="27"/>
      <c r="F35" s="27"/>
    </row>
    <row r="36" spans="1:9" ht="14.25" x14ac:dyDescent="0.2">
      <c r="A36" s="28"/>
      <c r="B36" s="29"/>
      <c r="C36" s="30"/>
      <c r="D36" s="28"/>
      <c r="E36" s="28"/>
      <c r="F36" s="31"/>
    </row>
    <row r="37" spans="1:9" ht="14.25" x14ac:dyDescent="0.2">
      <c r="A37" s="32"/>
      <c r="B37" s="33"/>
      <c r="C37" s="33"/>
      <c r="D37" s="34"/>
      <c r="E37" s="34"/>
      <c r="F37" s="34"/>
    </row>
    <row r="38" spans="1:9" ht="14.25" x14ac:dyDescent="0.2">
      <c r="A38" s="32"/>
      <c r="B38" s="33"/>
      <c r="C38" s="33"/>
      <c r="D38" s="34"/>
      <c r="E38" s="34"/>
      <c r="F38" s="34"/>
    </row>
    <row r="39" spans="1:9" ht="14.25" x14ac:dyDescent="0.2">
      <c r="A39" s="32"/>
      <c r="B39" s="33"/>
      <c r="C39" s="33"/>
      <c r="D39" s="34"/>
      <c r="E39" s="34"/>
      <c r="F39" s="34"/>
    </row>
    <row r="40" spans="1:9" ht="14.25" x14ac:dyDescent="0.2">
      <c r="A40" s="32"/>
      <c r="B40" s="33"/>
      <c r="C40" s="33"/>
      <c r="D40" s="34"/>
      <c r="E40" s="34"/>
      <c r="F40" s="34"/>
    </row>
    <row r="41" spans="1:9" ht="14.25" x14ac:dyDescent="0.2">
      <c r="A41" s="32"/>
      <c r="B41" s="33"/>
      <c r="C41" s="33"/>
      <c r="D41" s="34"/>
      <c r="E41" s="34"/>
      <c r="F41" s="34"/>
    </row>
    <row r="42" spans="1:9" ht="14.25" x14ac:dyDescent="0.2">
      <c r="A42" s="32"/>
      <c r="B42" s="33"/>
      <c r="C42" s="33"/>
      <c r="D42" s="34"/>
      <c r="E42" s="34"/>
      <c r="F42" s="34"/>
    </row>
    <row r="43" spans="1:9" ht="14.25" x14ac:dyDescent="0.2">
      <c r="A43" s="32"/>
      <c r="B43" s="33"/>
      <c r="C43" s="33"/>
      <c r="D43" s="34"/>
      <c r="E43" s="34"/>
      <c r="F43" s="34"/>
    </row>
    <row r="44" spans="1:9" ht="14.25" x14ac:dyDescent="0.2">
      <c r="A44" s="32"/>
      <c r="B44" s="33"/>
      <c r="C44" s="33"/>
      <c r="D44" s="34"/>
      <c r="E44" s="34"/>
      <c r="F44" s="34"/>
    </row>
    <row r="45" spans="1:9" ht="14.25" x14ac:dyDescent="0.2">
      <c r="A45" s="32"/>
      <c r="B45" s="33"/>
      <c r="C45" s="33"/>
      <c r="D45" s="34"/>
      <c r="E45" s="34"/>
      <c r="F45" s="34"/>
    </row>
    <row r="46" spans="1:9" ht="14.25" x14ac:dyDescent="0.2">
      <c r="A46" s="32"/>
      <c r="B46" s="33"/>
      <c r="C46" s="33"/>
      <c r="D46" s="34"/>
      <c r="E46" s="34"/>
      <c r="F46" s="34"/>
    </row>
    <row r="47" spans="1:9" ht="14.25" x14ac:dyDescent="0.2">
      <c r="A47" s="32"/>
      <c r="B47" s="33"/>
      <c r="C47" s="33"/>
      <c r="D47" s="34"/>
      <c r="E47" s="34"/>
      <c r="F47" s="34"/>
    </row>
    <row r="48" spans="1:9" ht="14.25" x14ac:dyDescent="0.2">
      <c r="A48" s="32"/>
      <c r="B48" s="33"/>
      <c r="C48" s="33"/>
      <c r="D48" s="34"/>
      <c r="E48" s="34"/>
      <c r="F48" s="34"/>
    </row>
    <row r="49" spans="1:6" ht="14.25" x14ac:dyDescent="0.2">
      <c r="A49" s="32"/>
      <c r="B49" s="33"/>
      <c r="C49" s="33"/>
      <c r="D49" s="34"/>
      <c r="E49" s="34"/>
      <c r="F49" s="34"/>
    </row>
    <row r="50" spans="1:6" ht="14.25" x14ac:dyDescent="0.2">
      <c r="A50" s="32"/>
      <c r="B50" s="33"/>
      <c r="C50" s="33"/>
      <c r="D50" s="34"/>
      <c r="E50" s="34"/>
      <c r="F50" s="34"/>
    </row>
    <row r="51" spans="1:6" ht="14.25" x14ac:dyDescent="0.2">
      <c r="A51" s="32"/>
      <c r="B51" s="33"/>
      <c r="C51" s="33"/>
      <c r="D51" s="34"/>
      <c r="E51" s="34"/>
      <c r="F51" s="34"/>
    </row>
    <row r="52" spans="1:6" ht="14.25" x14ac:dyDescent="0.2">
      <c r="A52" s="32"/>
      <c r="B52" s="33"/>
      <c r="C52" s="33"/>
      <c r="D52" s="34"/>
      <c r="E52" s="34"/>
      <c r="F52" s="34"/>
    </row>
    <row r="53" spans="1:6" ht="14.25" x14ac:dyDescent="0.2">
      <c r="A53" s="32"/>
      <c r="B53" s="33"/>
      <c r="C53" s="33"/>
      <c r="D53" s="34"/>
      <c r="E53" s="34"/>
      <c r="F53" s="34"/>
    </row>
    <row r="54" spans="1:6" ht="14.25" x14ac:dyDescent="0.2">
      <c r="A54" s="32"/>
      <c r="B54" s="33"/>
      <c r="C54" s="33"/>
      <c r="D54" s="34"/>
      <c r="E54" s="34"/>
      <c r="F54" s="34"/>
    </row>
    <row r="55" spans="1:6" ht="14.25" x14ac:dyDescent="0.2">
      <c r="A55" s="32"/>
      <c r="B55" s="33"/>
      <c r="C55" s="33"/>
      <c r="D55" s="34"/>
      <c r="E55" s="34"/>
      <c r="F55" s="34"/>
    </row>
    <row r="56" spans="1:6" ht="14.25" x14ac:dyDescent="0.2">
      <c r="A56" s="32"/>
      <c r="B56" s="33"/>
      <c r="C56" s="33"/>
      <c r="D56" s="34"/>
      <c r="E56" s="34"/>
      <c r="F56" s="34"/>
    </row>
    <row r="57" spans="1:6" ht="14.25" x14ac:dyDescent="0.2">
      <c r="A57" s="32"/>
      <c r="B57" s="33"/>
      <c r="C57" s="33"/>
      <c r="D57" s="34"/>
      <c r="E57" s="34"/>
      <c r="F57" s="34"/>
    </row>
    <row r="58" spans="1:6" ht="14.25" x14ac:dyDescent="0.2">
      <c r="A58" s="32"/>
      <c r="B58" s="33"/>
      <c r="C58" s="33"/>
      <c r="D58" s="34"/>
      <c r="E58" s="34"/>
      <c r="F58" s="34"/>
    </row>
    <row r="59" spans="1:6" ht="14.25" x14ac:dyDescent="0.2">
      <c r="A59" s="32"/>
      <c r="B59" s="33"/>
      <c r="C59" s="33"/>
      <c r="D59" s="34"/>
      <c r="E59" s="34"/>
      <c r="F59" s="34"/>
    </row>
    <row r="60" spans="1:6" ht="14.25" x14ac:dyDescent="0.2">
      <c r="A60" s="32"/>
      <c r="B60" s="33"/>
      <c r="C60" s="33"/>
      <c r="D60" s="34"/>
      <c r="E60" s="34"/>
      <c r="F60" s="34"/>
    </row>
    <row r="61" spans="1:6" ht="14.25" x14ac:dyDescent="0.2">
      <c r="A61" s="32"/>
      <c r="B61" s="33"/>
      <c r="C61" s="33"/>
      <c r="D61" s="34"/>
      <c r="E61" s="34"/>
      <c r="F61" s="34"/>
    </row>
    <row r="62" spans="1:6" ht="14.25" x14ac:dyDescent="0.2">
      <c r="A62" s="32"/>
      <c r="B62" s="33"/>
      <c r="C62" s="33"/>
      <c r="D62" s="34"/>
      <c r="E62" s="34"/>
      <c r="F62" s="34"/>
    </row>
    <row r="63" spans="1:6" ht="14.25" x14ac:dyDescent="0.2">
      <c r="A63" s="32"/>
      <c r="B63" s="33"/>
      <c r="C63" s="33"/>
      <c r="D63" s="34"/>
      <c r="E63" s="34"/>
      <c r="F63" s="34"/>
    </row>
    <row r="64" spans="1:6" ht="14.25" x14ac:dyDescent="0.2">
      <c r="A64" s="35"/>
      <c r="B64" s="29"/>
      <c r="C64" s="36"/>
      <c r="D64" s="37"/>
      <c r="E64" s="37"/>
      <c r="F64" s="37"/>
    </row>
    <row r="65" spans="1:6" ht="14.25" x14ac:dyDescent="0.2">
      <c r="A65" s="27"/>
      <c r="B65" s="38"/>
      <c r="C65" s="27"/>
      <c r="D65" s="27"/>
      <c r="E65" s="27"/>
      <c r="F65" s="27"/>
    </row>
    <row r="66" spans="1:6" ht="14.25" x14ac:dyDescent="0.2">
      <c r="A66" s="27"/>
      <c r="B66" s="27"/>
      <c r="C66" s="27"/>
      <c r="D66" s="27"/>
      <c r="E66" s="27"/>
      <c r="F66" s="27"/>
    </row>
    <row r="67" spans="1:6" ht="14.25" x14ac:dyDescent="0.2">
      <c r="A67" s="27"/>
      <c r="B67" s="27"/>
      <c r="C67" s="27"/>
      <c r="D67" s="27"/>
      <c r="E67" s="27"/>
      <c r="F67" s="27"/>
    </row>
  </sheetData>
  <pageMargins left="0" right="0" top="0.39409448818897608" bottom="0.39409448818897608" header="0" footer="0"/>
  <pageSetup paperSize="0" scale="49" fitToWidth="0" fitToHeight="0" pageOrder="overThenDown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Dados_feminicídio_2015-2016_-_0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Patricia Machado Silva</dc:creator>
  <dc:description/>
  <cp:lastModifiedBy>Leonardo Tamanhão</cp:lastModifiedBy>
  <cp:revision>45</cp:revision>
  <dcterms:created xsi:type="dcterms:W3CDTF">2009-04-16T11:32:48Z</dcterms:created>
  <dcterms:modified xsi:type="dcterms:W3CDTF">2018-11-05T10:20:07Z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