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<sst xmlns="http://schemas.openxmlformats.org/spreadsheetml/2006/main" count="42" uniqueCount="42">
  <si>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地块名</t>
  </si>
  <si>
    <t>黄豆</t>
  </si>
  <si>
    <t>黑豆</t>
  </si>
  <si>
    <t>红豆</t>
  </si>
  <si>
    <t>绿豆</t>
  </si>
  <si>
    <t>爬豆</t>
  </si>
  <si>
    <t>小麦</t>
  </si>
  <si>
    <t>玉米</t>
  </si>
  <si>
    <t>谷子</t>
  </si>
  <si>
    <t>高粱</t>
  </si>
  <si>
    <t>黍子</t>
  </si>
  <si>
    <t>荞麦</t>
  </si>
  <si>
    <t>南瓜</t>
  </si>
  <si>
    <t>红薯</t>
  </si>
  <si>
    <t>莜麦</t>
  </si>
  <si>
    <t>大麦</t>
  </si>
  <si>
    <t>水稻</t>
  </si>
  <si>
    <t>豇豆</t>
  </si>
  <si>
    <t>刀豆</t>
  </si>
  <si>
    <t>芸豆</t>
  </si>
  <si>
    <t>土豆</t>
  </si>
  <si>
    <t>西红柿</t>
  </si>
  <si>
    <t>茄子</t>
  </si>
  <si>
    <t xml:space="preserve">菠菜 </t>
  </si>
  <si>
    <t>青椒</t>
  </si>
  <si>
    <t>菜花</t>
  </si>
  <si>
    <t>包菜</t>
  </si>
  <si>
    <t>油麦菜</t>
  </si>
  <si>
    <t>小青菜</t>
  </si>
  <si>
    <t>黄瓜</t>
  </si>
  <si>
    <t xml:space="preserve">生菜 </t>
  </si>
  <si>
    <t>辣椒</t>
  </si>
  <si>
    <t>空心菜</t>
  </si>
  <si>
    <t>黄心菜</t>
  </si>
  <si>
    <t>芹菜</t>
  </si>
  <si>
    <t>大白菜</t>
  </si>
  <si>
    <t>白萝卜</t>
  </si>
  <si>
    <t>红萝卜</t>
  </si>
  <si>
    <t>榆黄菇</t>
  </si>
  <si>
    <t>香菇</t>
  </si>
  <si>
    <t>白灵菇</t>
  </si>
  <si>
    <t>羊肚菌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</si>
</sst>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0"/>
      <name val="黑体"/>
      <charset val="134"/>
    </font>
    <font>
      <sz val="10"/>
      <name val="Times New Roman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indexed="8"/>
      <name val="Times New Roman"/>
      <charset val="134"/>
    </font>
    <font>
      <sz val="11"/>
      <name val="Times New Roman"/>
      <charset val="134"/>
    </font>
    <font>
      <sz val="12"/>
      <color indexed="8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"/>
  <sheetViews>
    <sheetView tabSelected="1" workbookViewId="0">
      <selection activeCell="A11" sqref="$A11:$XFD13"/>
    </sheetView>
  </sheetViews>
  <sheetFormatPr defaultColWidth="9.11111111111111" defaultRowHeight="13.2"/>
  <cols>
    <col min="1" max="1" width="6.77777777777778" style="2" customWidth="1"/>
    <col min="2" max="18" width="6.22222222222222" style="2" customWidth="1"/>
    <col min="19" max="19" width="6.55555555555556" style="2" customWidth="1"/>
    <col min="20" max="42" width="6.22222222222222" style="2" customWidth="1"/>
    <col min="43" max="16384" width="9.11111111111111" style="2"/>
  </cols>
  <sheetData>
    <row r="1" s="1" customFormat="1" ht="12" customHeight="1" spans="1:4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</row>
    <row r="2" ht="12" customHeight="1" spans="1:44">
      <c r="A2" s="5">
        <v>1</v>
      </c>
      <c r="B2" s="6">
        <f>400*72</f>
        <v>28800</v>
      </c>
      <c r="C2" s="6">
        <f>500*0</f>
        <v>0</v>
      </c>
      <c r="D2" s="6">
        <v>0</v>
      </c>
      <c r="E2" s="6">
        <f>68*350</f>
        <v>23800</v>
      </c>
      <c r="F2" s="6">
        <v>0</v>
      </c>
      <c r="G2" s="6">
        <f>80*800</f>
        <v>64000</v>
      </c>
      <c r="H2" s="6">
        <f>90*1000</f>
        <v>90000</v>
      </c>
      <c r="I2" s="6">
        <f>55*400</f>
        <v>22000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R2" s="8"/>
    </row>
    <row r="3" ht="12" customHeight="1" spans="1:44">
      <c r="A3" s="5">
        <v>2</v>
      </c>
      <c r="B3" s="7">
        <f>380*60</f>
        <v>22800</v>
      </c>
      <c r="C3" s="7">
        <f>475*46</f>
        <v>21850</v>
      </c>
      <c r="D3" s="7">
        <f>40*380</f>
        <v>15200</v>
      </c>
      <c r="E3" s="7">
        <f>28*330</f>
        <v>9240</v>
      </c>
      <c r="F3" s="7">
        <f>25*395</f>
        <v>9875</v>
      </c>
      <c r="G3" s="7">
        <f>60*760</f>
        <v>45600</v>
      </c>
      <c r="H3" s="7">
        <f>45*950</f>
        <v>42750</v>
      </c>
      <c r="I3" s="7">
        <f>44*380</f>
        <v>16720</v>
      </c>
      <c r="J3" s="7">
        <f>50*600</f>
        <v>30000</v>
      </c>
      <c r="K3" s="7">
        <f>25*500</f>
        <v>12500</v>
      </c>
      <c r="L3" s="7">
        <v>0</v>
      </c>
      <c r="M3" s="7">
        <v>0</v>
      </c>
      <c r="N3" s="7">
        <v>0</v>
      </c>
      <c r="O3" s="7">
        <f>35*400</f>
        <v>14000</v>
      </c>
      <c r="P3" s="7">
        <f>20*500</f>
        <v>10000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R3" s="8"/>
    </row>
    <row r="4" ht="12" customHeight="1" spans="1:44">
      <c r="A4" s="5">
        <v>3</v>
      </c>
      <c r="B4" s="6">
        <f>360*15</f>
        <v>5400</v>
      </c>
      <c r="C4" s="6">
        <v>0</v>
      </c>
      <c r="D4" s="6">
        <f>20*360</f>
        <v>7200</v>
      </c>
      <c r="E4" s="6">
        <v>0</v>
      </c>
      <c r="F4" s="6">
        <v>0</v>
      </c>
      <c r="G4" s="6">
        <f>27*720</f>
        <v>19440</v>
      </c>
      <c r="H4" s="6">
        <v>0</v>
      </c>
      <c r="I4" s="6">
        <v>0</v>
      </c>
      <c r="J4" s="6">
        <v>0</v>
      </c>
      <c r="K4" s="6">
        <v>0</v>
      </c>
      <c r="L4" s="6">
        <f>15*100</f>
        <v>1500</v>
      </c>
      <c r="M4" s="6">
        <f>13*2700</f>
        <v>35100</v>
      </c>
      <c r="N4" s="6">
        <f>18*2000</f>
        <v>36000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R4" s="8"/>
    </row>
    <row r="5" ht="12" customHeight="1" spans="1:44">
      <c r="A5" s="5">
        <v>4</v>
      </c>
      <c r="B5" s="7">
        <f>400*0</f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f>42*500</f>
        <v>21000</v>
      </c>
      <c r="R5" s="7">
        <f>10*3000</f>
        <v>30000</v>
      </c>
      <c r="S5" s="7">
        <f>12*2000</f>
        <v>24000</v>
      </c>
      <c r="T5" s="7">
        <v>0</v>
      </c>
      <c r="U5" s="7">
        <f>15*3000</f>
        <v>45000</v>
      </c>
      <c r="V5" s="7">
        <f>14*2400</f>
        <v>33600</v>
      </c>
      <c r="W5" s="7">
        <f>6*6400</f>
        <v>38400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f>10*3200</f>
        <v>32000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R5" s="8"/>
    </row>
    <row r="6" ht="12" customHeight="1" spans="1:44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f>30*5000</f>
        <v>150000</v>
      </c>
      <c r="AK6" s="6">
        <f>25*4000</f>
        <v>100000</v>
      </c>
      <c r="AL6" s="6">
        <f>12*3000</f>
        <v>36000</v>
      </c>
      <c r="AM6" s="6">
        <v>0</v>
      </c>
      <c r="AN6" s="6">
        <v>0</v>
      </c>
      <c r="AO6" s="6">
        <v>0</v>
      </c>
      <c r="AP6" s="6">
        <v>0</v>
      </c>
      <c r="AR6" s="9"/>
    </row>
    <row r="7" ht="12" customHeight="1" spans="1:44">
      <c r="A7" s="5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f>1.2*3600</f>
        <v>4320</v>
      </c>
      <c r="S7" s="7">
        <f>1.2*2400</f>
        <v>2880</v>
      </c>
      <c r="T7" s="7">
        <f>1.2*3000</f>
        <v>3600</v>
      </c>
      <c r="U7" s="7">
        <v>0</v>
      </c>
      <c r="V7" s="7">
        <v>0</v>
      </c>
      <c r="W7" s="7">
        <f>0.6*6400</f>
        <v>3840</v>
      </c>
      <c r="X7" s="7">
        <v>0</v>
      </c>
      <c r="Y7" s="7">
        <f>0.6*3000</f>
        <v>1800</v>
      </c>
      <c r="Z7" s="7">
        <f>0.6*4000</f>
        <v>2400</v>
      </c>
      <c r="AA7" s="7">
        <f>0.6*4500</f>
        <v>2700</v>
      </c>
      <c r="AB7" s="7">
        <f>0.9*5000</f>
        <v>4500</v>
      </c>
      <c r="AC7" s="7">
        <f>0.6*4000</f>
        <v>2400</v>
      </c>
      <c r="AD7" s="7">
        <f>0.6*12000</f>
        <v>7200</v>
      </c>
      <c r="AE7" s="7">
        <f>0.3*5000</f>
        <v>1500</v>
      </c>
      <c r="AF7" s="7">
        <f>0.6*2000</f>
        <v>1200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R7" s="8"/>
    </row>
    <row r="8" ht="12" customHeight="1" spans="1:44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f>1.8*5000</f>
        <v>9000</v>
      </c>
      <c r="AN8" s="6">
        <f>1.8*4000</f>
        <v>7200</v>
      </c>
      <c r="AO8" s="6">
        <f>1.8*10000</f>
        <v>18000</v>
      </c>
      <c r="AP8" s="6">
        <f>4.2*1000</f>
        <v>4200</v>
      </c>
      <c r="AR8" s="8"/>
    </row>
    <row r="9" ht="12" customHeight="1" spans="1:44">
      <c r="A9" s="5">
        <v>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f>0.6*3600</f>
        <v>2160</v>
      </c>
      <c r="S9" s="7">
        <v>0</v>
      </c>
      <c r="T9" s="7">
        <f>0.6*3600</f>
        <v>2160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f>0.3*4000</f>
        <v>1200</v>
      </c>
      <c r="AA9" s="7">
        <f>0.3*4500</f>
        <v>1350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f>0.3*12000</f>
        <v>3600</v>
      </c>
      <c r="AH9" s="7">
        <f>0.3*6000</f>
        <v>1800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R9" s="8"/>
    </row>
    <row r="10" ht="12" customHeight="1" spans="1:44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f>0.3*2700</f>
        <v>810</v>
      </c>
      <c r="W10" s="6">
        <f>0.3*7200</f>
        <v>2160</v>
      </c>
      <c r="X10" s="6">
        <f>0.3*3000</f>
        <v>900</v>
      </c>
      <c r="Y10" s="6">
        <f>0.3*2700</f>
        <v>810</v>
      </c>
      <c r="Z10" s="6">
        <v>0</v>
      </c>
      <c r="AA10" s="6">
        <v>0</v>
      </c>
      <c r="AB10" s="6">
        <v>0</v>
      </c>
      <c r="AC10" s="6">
        <f>0.3*3600</f>
        <v>1080</v>
      </c>
      <c r="AD10" s="7">
        <f>0.3*13500</f>
        <v>4050</v>
      </c>
      <c r="AE10" s="6">
        <f>0.3*4500</f>
        <v>1350</v>
      </c>
      <c r="AF10" s="6">
        <v>0</v>
      </c>
      <c r="AG10" s="6">
        <v>0</v>
      </c>
      <c r="AH10" s="6">
        <v>0</v>
      </c>
      <c r="AI10" s="6">
        <f>0.3*6000</f>
        <v>1800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R10" s="8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万欣</dc:creator>
  <cp:lastModifiedBy>WPS_1594122505</cp:lastModifiedBy>
  <dcterms:created xsi:type="dcterms:W3CDTF">2015-06-05T18:19:00Z</dcterms:created>
  <dcterms:modified xsi:type="dcterms:W3CDTF">2024-09-06T07:27:21Z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213D6B36D11F416C9E08BFD02AD2B945_12</vt:lpwstr>
  </property>
  <property fmtid="{D5CDD505-2E9C-101B-9397-08002B2CF9AE}" pid="3" name="KSOProductBuildVer">
    <vt:lpwstr>2052-12.1.0.17857</vt:lpwstr>
  </property>
</Properties>
</file>