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500" windowHeight="7200" activeTab="5"/>
  </bookViews>
  <sheets>
    <sheet name="Dataset" sheetId="1" r:id="rId1"/>
    <sheet name="Charts for datasets" sheetId="2" r:id="rId2"/>
    <sheet name="Problematic 1" sheetId="4" r:id="rId3"/>
    <sheet name="Problematic 2" sheetId="5" r:id="rId4"/>
    <sheet name="Problematic 3" sheetId="3" r:id="rId5"/>
    <sheet name="Problematic 4" sheetId="6" r:id="rId6"/>
  </sheets>
  <calcPr calcId="124519"/>
</workbook>
</file>

<file path=xl/calcChain.xml><?xml version="1.0" encoding="utf-8"?>
<calcChain xmlns="http://schemas.openxmlformats.org/spreadsheetml/2006/main">
  <c r="M4" i="1"/>
  <c r="N4"/>
  <c r="P4" s="1"/>
  <c r="O4"/>
  <c r="G7" i="3"/>
  <c r="G5"/>
  <c r="G6"/>
  <c r="G4"/>
  <c r="D10"/>
  <c r="E10"/>
  <c r="F10"/>
  <c r="C10"/>
  <c r="D9"/>
  <c r="E9"/>
  <c r="F9"/>
  <c r="C9"/>
  <c r="C7"/>
  <c r="C6"/>
  <c r="C5"/>
  <c r="L13"/>
  <c r="H20" i="5"/>
  <c r="H21"/>
  <c r="G20"/>
  <c r="G21"/>
  <c r="F20"/>
  <c r="F21"/>
  <c r="E20"/>
  <c r="E21"/>
  <c r="H19"/>
  <c r="F19"/>
  <c r="G19"/>
  <c r="E19"/>
  <c r="D20"/>
  <c r="D21"/>
  <c r="C20"/>
  <c r="C21"/>
  <c r="D19"/>
  <c r="C19"/>
  <c r="L5" i="3"/>
  <c r="D4" s="1"/>
  <c r="L6"/>
  <c r="E4" s="1"/>
  <c r="L7"/>
  <c r="F4" s="1"/>
  <c r="L9"/>
  <c r="L10"/>
  <c r="E5" s="1"/>
  <c r="L11"/>
  <c r="F5" s="1"/>
  <c r="L14"/>
  <c r="D6" s="1"/>
  <c r="L15"/>
  <c r="F6" s="1"/>
  <c r="L17"/>
  <c r="L18"/>
  <c r="D7" s="1"/>
  <c r="L19"/>
  <c r="E7" s="1"/>
  <c r="D20" i="1"/>
  <c r="D13"/>
  <c r="O5"/>
  <c r="O6"/>
  <c r="O3"/>
  <c r="M5"/>
  <c r="M6"/>
  <c r="M3"/>
  <c r="P3" s="1"/>
  <c r="D11"/>
  <c r="N5"/>
  <c r="N6"/>
  <c r="N3"/>
  <c r="L7"/>
  <c r="I7"/>
  <c r="K7"/>
  <c r="J7"/>
  <c r="H7"/>
  <c r="G7"/>
  <c r="P6" l="1"/>
  <c r="D12"/>
  <c r="P5"/>
  <c r="Q3"/>
  <c r="H14"/>
  <c r="I14"/>
  <c r="G14"/>
  <c r="I21" l="1"/>
</calcChain>
</file>

<file path=xl/sharedStrings.xml><?xml version="1.0" encoding="utf-8"?>
<sst xmlns="http://schemas.openxmlformats.org/spreadsheetml/2006/main" count="213" uniqueCount="104">
  <si>
    <t>Dataset</t>
  </si>
  <si>
    <t>Label Type</t>
  </si>
  <si>
    <t>Source</t>
  </si>
  <si>
    <t xml:space="preserve">Type </t>
  </si>
  <si>
    <t>Style</t>
  </si>
  <si>
    <t>Number of Songs</t>
  </si>
  <si>
    <t>Japanease Music</t>
  </si>
  <si>
    <t>TJA</t>
  </si>
  <si>
    <t>https://taikosanjiro-humenroom.net/original </t>
  </si>
  <si>
    <t>Polyphonic</t>
  </si>
  <si>
    <t>Number of Onsets</t>
  </si>
  <si>
    <t>MARG</t>
  </si>
  <si>
    <t>Medley DataBase</t>
  </si>
  <si>
    <t>txt</t>
  </si>
  <si>
    <t>http://marg.snu.ac.kr/automatic-music-transcription/ </t>
  </si>
  <si>
    <t>https://github.com/CarlSouthall/MDBDrums </t>
  </si>
  <si>
    <t> https://grfia.dlsi.ua.es/cm/worklines/pertusa/onset/ODB/</t>
  </si>
  <si>
    <t>Monophonic</t>
  </si>
  <si>
    <t>South Korean  Comptines</t>
  </si>
  <si>
    <t>Training duration</t>
  </si>
  <si>
    <t>Train</t>
  </si>
  <si>
    <t>TOTAL</t>
  </si>
  <si>
    <t>TOTAL:</t>
  </si>
  <si>
    <t>Test</t>
  </si>
  <si>
    <t>Duration</t>
  </si>
  <si>
    <t>Onsets</t>
  </si>
  <si>
    <t>Western Music</t>
  </si>
  <si>
    <t>Classical Music</t>
  </si>
  <si>
    <t>Songs</t>
  </si>
  <si>
    <t>Mixed</t>
  </si>
  <si>
    <t>DS0</t>
  </si>
  <si>
    <t>DS2</t>
  </si>
  <si>
    <t>DS3</t>
  </si>
  <si>
    <t>DS4</t>
  </si>
  <si>
    <t xml:space="preserve">              DS B
DS A</t>
  </si>
  <si>
    <t>With Transfer Learning</t>
  </si>
  <si>
    <t>DS5</t>
  </si>
  <si>
    <t>Comparative study between accuracy with and without TL</t>
  </si>
  <si>
    <t>No Transfer Learning</t>
  </si>
  <si>
    <t>D.S A</t>
  </si>
  <si>
    <t>D.S B</t>
  </si>
  <si>
    <t>Variation</t>
  </si>
  <si>
    <t>DS0, DS1, variation of epochs</t>
  </si>
  <si>
    <t>D.S C</t>
  </si>
  <si>
    <t>All</t>
  </si>
  <si>
    <t>Same length datasets</t>
  </si>
  <si>
    <t>Citations</t>
  </si>
  <si>
    <t>Psychology and Transfer Learning</t>
  </si>
  <si>
    <t>Recall</t>
  </si>
  <si>
    <t>F Measure</t>
  </si>
  <si>
    <t>Precision</t>
  </si>
  <si>
    <t>Transfer Learning</t>
  </si>
  <si>
    <t>Average length</t>
  </si>
  <si>
    <t>ODB</t>
  </si>
  <si>
    <t>South Korean  Voice Singing</t>
  </si>
  <si>
    <t>Western ModernMusic</t>
  </si>
  <si>
    <t xml:space="preserve">Classical Music / Western Modern </t>
  </si>
  <si>
    <t>#</t>
  </si>
  <si>
    <t>Polyphonic/Monophonic</t>
  </si>
  <si>
    <t>Monophonic/Polyphonic</t>
  </si>
  <si>
    <t>All/All</t>
  </si>
  <si>
    <t>Confirm that the bigger the dataset A, the bigger the improvement in T</t>
  </si>
  <si>
    <t>Epochs=30</t>
  </si>
  <si>
    <t xml:space="preserve">TL </t>
  </si>
  <si>
    <t>No TL</t>
  </si>
  <si>
    <t>ATTENTION TU AS CHANGE DANS FINAL LIST DATASET!!!</t>
  </si>
  <si>
    <t>Exp1</t>
  </si>
  <si>
    <t>NO TL</t>
  </si>
  <si>
    <t>TL</t>
  </si>
  <si>
    <t>Exp2</t>
  </si>
  <si>
    <t>Exp3</t>
  </si>
  <si>
    <t>Should we begin with the easier task or the hardest task first?</t>
  </si>
  <si>
    <t>(Dataset A, Dataset B)</t>
  </si>
  <si>
    <t xml:space="preserve">Difference Between Accuracy With And WithoutTL </t>
  </si>
  <si>
    <t>122 Minutes</t>
  </si>
  <si>
    <t>Train on A</t>
  </si>
  <si>
    <t xml:space="preserve">Train On B </t>
  </si>
  <si>
    <t>Transfer from A to B</t>
  </si>
  <si>
    <t xml:space="preserve"> vary size of B</t>
  </si>
  <si>
    <t>Test on B</t>
  </si>
  <si>
    <t>at what point do we have enough data for a particular style</t>
  </si>
  <si>
    <t xml:space="preserve">at what point do we have enough data for the dataset B to consider TL </t>
  </si>
  <si>
    <t>For every experiement</t>
  </si>
  <si>
    <t>what is the dataset</t>
  </si>
  <si>
    <t>the size</t>
  </si>
  <si>
    <t xml:space="preserve">genre/ polyphonic? </t>
  </si>
  <si>
    <t>test and training</t>
  </si>
  <si>
    <t>Transfer Learning methodology</t>
  </si>
  <si>
    <t>Results</t>
  </si>
  <si>
    <t>DS1</t>
  </si>
  <si>
    <t>Experiemnt</t>
  </si>
  <si>
    <t>DS A</t>
  </si>
  <si>
    <t>DS B</t>
  </si>
  <si>
    <t xml:space="preserve">DS3 </t>
  </si>
  <si>
    <t>Dataset A</t>
  </si>
  <si>
    <t>Dataset B</t>
  </si>
  <si>
    <t>Percentile</t>
  </si>
  <si>
    <t>F Accuracy</t>
  </si>
  <si>
    <t>Exp 1</t>
  </si>
  <si>
    <t>Exp 2</t>
  </si>
  <si>
    <t>Experiement</t>
  </si>
  <si>
    <t>Exp 3-10%</t>
  </si>
  <si>
    <t>Exp 3-50%</t>
  </si>
  <si>
    <t>Exp3-100%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</si>
</sst>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1" applyAlignment="1" applyProtection="1"/>
    <xf numFmtId="0" fontId="0" fillId="0" borderId="2" xfId="0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3" fillId="5" borderId="0" xfId="0" applyFont="1" applyFill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/>
  </cellXfs>
  <cellStyles count="2">
    <cellStyle name="Lien hypertexte" xfId="1" builtinId="8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Style Distribution </a:t>
            </a:r>
          </a:p>
        </c:rich>
      </c:tx>
    </c:title>
    <c:plotArea>
      <c:layout/>
      <c:doughnutChart>
        <c:varyColors val="1"/>
        <c:ser>
          <c:idx val="0"/>
          <c:order val="0"/>
          <c:dLbls>
            <c:showPercent val="1"/>
          </c:dLbls>
          <c:cat>
            <c:strRef>
              <c:f>Dataset!$C$11:$C$13</c:f>
              <c:strCache>
                <c:ptCount val="3"/>
                <c:pt idx="0">
                  <c:v>Polyphonic</c:v>
                </c:pt>
                <c:pt idx="1">
                  <c:v>Monophonic</c:v>
                </c:pt>
                <c:pt idx="2">
                  <c:v>Mixed</c:v>
                </c:pt>
              </c:strCache>
            </c:strRef>
          </c:cat>
          <c:val>
            <c:numRef>
              <c:f>Dataset!$D$11:$D$13</c:f>
              <c:numCache>
                <c:formatCode>General</c:formatCode>
                <c:ptCount val="3"/>
                <c:pt idx="0">
                  <c:v>6549</c:v>
                </c:pt>
                <c:pt idx="1">
                  <c:v>525</c:v>
                </c:pt>
                <c:pt idx="2">
                  <c:v>0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Genre</a:t>
            </a:r>
            <a:r>
              <a:rPr lang="fr-FR" baseline="0"/>
              <a:t> Distribution </a:t>
            </a:r>
            <a:endParaRPr lang="fr-FR"/>
          </a:p>
        </c:rich>
      </c:tx>
    </c:title>
    <c:plotArea>
      <c:layout/>
      <c:doughnutChart>
        <c:varyColors val="1"/>
        <c:ser>
          <c:idx val="0"/>
          <c:order val="0"/>
          <c:dLbls>
            <c:showPercent val="1"/>
          </c:dLbls>
          <c:cat>
            <c:strRef>
              <c:f>Dataset!$C$17:$C$20</c:f>
              <c:strCache>
                <c:ptCount val="4"/>
                <c:pt idx="0">
                  <c:v>Japanease Music</c:v>
                </c:pt>
                <c:pt idx="1">
                  <c:v>Classical Music</c:v>
                </c:pt>
                <c:pt idx="2">
                  <c:v>South Korean  Comptines</c:v>
                </c:pt>
                <c:pt idx="3">
                  <c:v>Western Music</c:v>
                </c:pt>
              </c:strCache>
            </c:strRef>
          </c:cat>
          <c:val>
            <c:numRef>
              <c:f>Dataset!$D$17:$D$20</c:f>
              <c:numCache>
                <c:formatCode>General</c:formatCode>
                <c:ptCount val="4"/>
                <c:pt idx="0">
                  <c:v>4149</c:v>
                </c:pt>
                <c:pt idx="1">
                  <c:v>240</c:v>
                </c:pt>
                <c:pt idx="2">
                  <c:v>525</c:v>
                </c:pt>
                <c:pt idx="3">
                  <c:v>2400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Choice of</a:t>
            </a:r>
            <a:r>
              <a:rPr lang="fr-FR" baseline="0"/>
              <a:t> Datasets in Transfer Learning</a:t>
            </a:r>
            <a:endParaRPr lang="fr-FR"/>
          </a:p>
        </c:rich>
      </c:tx>
      <c:layout>
        <c:manualLayout>
          <c:xMode val="edge"/>
          <c:yMode val="edge"/>
          <c:x val="0.17422922134733188"/>
          <c:y val="3.2425066728526027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'Problematic 1'!$L$8</c:f>
              <c:strCache>
                <c:ptCount val="1"/>
                <c:pt idx="0">
                  <c:v>F Measure</c:v>
                </c:pt>
              </c:strCache>
            </c:strRef>
          </c:tx>
          <c:cat>
            <c:strRef>
              <c:f>'Problematic 1'!$K$9:$K$11</c:f>
              <c:strCache>
                <c:ptCount val="3"/>
                <c:pt idx="0">
                  <c:v>Polyphonic/Monophonic</c:v>
                </c:pt>
                <c:pt idx="1">
                  <c:v>All/All</c:v>
                </c:pt>
                <c:pt idx="2">
                  <c:v>Monophonic/Polyphonic</c:v>
                </c:pt>
              </c:strCache>
            </c:strRef>
          </c:cat>
          <c:val>
            <c:numRef>
              <c:f>'Problematic 1'!$L$9:$L$11</c:f>
              <c:numCache>
                <c:formatCode>General</c:formatCode>
                <c:ptCount val="3"/>
                <c:pt idx="0">
                  <c:v>67</c:v>
                </c:pt>
                <c:pt idx="1">
                  <c:v>70</c:v>
                </c:pt>
                <c:pt idx="2">
                  <c:v>71</c:v>
                </c:pt>
              </c:numCache>
            </c:numRef>
          </c:val>
        </c:ser>
        <c:axId val="162901376"/>
        <c:axId val="164463744"/>
      </c:barChart>
      <c:catAx>
        <c:axId val="162901376"/>
        <c:scaling>
          <c:orientation val="minMax"/>
        </c:scaling>
        <c:axPos val="l"/>
        <c:tickLblPos val="nextTo"/>
        <c:crossAx val="164463744"/>
        <c:crosses val="autoZero"/>
        <c:auto val="1"/>
        <c:lblAlgn val="ctr"/>
        <c:lblOffset val="100"/>
      </c:catAx>
      <c:valAx>
        <c:axId val="164463744"/>
        <c:scaling>
          <c:orientation val="minMax"/>
        </c:scaling>
        <c:axPos val="b"/>
        <c:majorGridlines/>
        <c:numFmt formatCode="General" sourceLinked="1"/>
        <c:tickLblPos val="nextTo"/>
        <c:crossAx val="16290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Comparative</a:t>
            </a:r>
            <a:r>
              <a:rPr lang="fr-FR" baseline="0"/>
              <a:t> f_measure with and without TL</a:t>
            </a:r>
          </a:p>
          <a:p>
            <a:pPr>
              <a:defRPr/>
            </a:pPr>
            <a:endParaRPr lang="fr-FR"/>
          </a:p>
        </c:rich>
      </c:tx>
      <c:layout/>
    </c:title>
    <c:view3D>
      <c:perspective val="30"/>
    </c:view3D>
    <c:plotArea>
      <c:layout>
        <c:manualLayout>
          <c:layoutTarget val="inner"/>
          <c:xMode val="edge"/>
          <c:yMode val="edge"/>
          <c:x val="9.3016185476815394E-2"/>
          <c:y val="0.40366231507200584"/>
          <c:w val="0.8708727034120739"/>
          <c:h val="0.33092661847325489"/>
        </c:manualLayout>
      </c:layout>
      <c:bar3DChart>
        <c:barDir val="col"/>
        <c:grouping val="clustered"/>
        <c:ser>
          <c:idx val="0"/>
          <c:order val="0"/>
          <c:tx>
            <c:strRef>
              <c:f>'Problematic 2'!$D$23:$D$24</c:f>
              <c:strCache>
                <c:ptCount val="1"/>
                <c:pt idx="0">
                  <c:v>F Measure TL</c:v>
                </c:pt>
              </c:strCache>
            </c:strRef>
          </c:tx>
          <c:cat>
            <c:strRef>
              <c:f>'Problematic 2'!$C$25:$C$27</c:f>
              <c:strCache>
                <c:ptCount val="3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</c:strCache>
            </c:strRef>
          </c:cat>
          <c:val>
            <c:numRef>
              <c:f>'Problematic 2'!$D$25:$D$27</c:f>
              <c:numCache>
                <c:formatCode>General</c:formatCode>
                <c:ptCount val="3"/>
                <c:pt idx="0">
                  <c:v>70</c:v>
                </c:pt>
                <c:pt idx="1">
                  <c:v>74</c:v>
                </c:pt>
                <c:pt idx="2">
                  <c:v>76</c:v>
                </c:pt>
              </c:numCache>
            </c:numRef>
          </c:val>
        </c:ser>
        <c:ser>
          <c:idx val="1"/>
          <c:order val="1"/>
          <c:tx>
            <c:strRef>
              <c:f>'Problematic 2'!$E$23:$E$24</c:f>
              <c:strCache>
                <c:ptCount val="1"/>
                <c:pt idx="0">
                  <c:v>F Measure NO TL</c:v>
                </c:pt>
              </c:strCache>
            </c:strRef>
          </c:tx>
          <c:cat>
            <c:strRef>
              <c:f>'Problematic 2'!$C$25:$C$27</c:f>
              <c:strCache>
                <c:ptCount val="3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</c:strCache>
            </c:strRef>
          </c:cat>
          <c:val>
            <c:numRef>
              <c:f>'Problematic 2'!$E$25:$E$27</c:f>
              <c:numCache>
                <c:formatCode>General</c:formatCode>
                <c:ptCount val="3"/>
                <c:pt idx="0">
                  <c:v>71</c:v>
                </c:pt>
                <c:pt idx="1">
                  <c:v>76</c:v>
                </c:pt>
                <c:pt idx="2">
                  <c:v>85</c:v>
                </c:pt>
              </c:numCache>
            </c:numRef>
          </c:val>
        </c:ser>
        <c:gapWidth val="75"/>
        <c:shape val="box"/>
        <c:axId val="164481280"/>
        <c:axId val="164487168"/>
        <c:axId val="0"/>
      </c:bar3DChart>
      <c:catAx>
        <c:axId val="164481280"/>
        <c:scaling>
          <c:orientation val="minMax"/>
        </c:scaling>
        <c:axPos val="b"/>
        <c:majorTickMark val="none"/>
        <c:tickLblPos val="nextTo"/>
        <c:crossAx val="164487168"/>
        <c:crosses val="autoZero"/>
        <c:auto val="1"/>
        <c:lblAlgn val="ctr"/>
        <c:lblOffset val="100"/>
      </c:catAx>
      <c:valAx>
        <c:axId val="164487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44812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TL Impact with variation</a:t>
            </a:r>
            <a:r>
              <a:rPr lang="fr-FR" baseline="0"/>
              <a:t> of dataset size</a:t>
            </a:r>
            <a:endParaRPr lang="fr-F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'Problematic 2'!$F$24</c:f>
              <c:strCache>
                <c:ptCount val="1"/>
                <c:pt idx="0">
                  <c:v>Difference Between Accuracy With And WithoutTL </c:v>
                </c:pt>
              </c:strCache>
            </c:strRef>
          </c:tx>
          <c:cat>
            <c:strRef>
              <c:f>'Problematic 2'!$C$25:$C$27</c:f>
              <c:strCache>
                <c:ptCount val="3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</c:strCache>
            </c:strRef>
          </c:cat>
          <c:val>
            <c:numRef>
              <c:f>'Problematic 2'!$F$25:$F$27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shape val="box"/>
        <c:axId val="164528128"/>
        <c:axId val="164529664"/>
        <c:axId val="0"/>
      </c:bar3DChart>
      <c:catAx>
        <c:axId val="164528128"/>
        <c:scaling>
          <c:orientation val="minMax"/>
        </c:scaling>
        <c:axPos val="b"/>
        <c:majorTickMark val="none"/>
        <c:tickLblPos val="nextTo"/>
        <c:crossAx val="164529664"/>
        <c:crosses val="autoZero"/>
        <c:auto val="1"/>
        <c:lblAlgn val="ctr"/>
        <c:lblOffset val="100"/>
      </c:catAx>
      <c:valAx>
        <c:axId val="1645296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452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 b="0" i="0" u="none" strike="noStrike" baseline="0"/>
              <a:t>Comparative study of accuracy with and without Transfer </a:t>
            </a:r>
            <a:endParaRPr lang="fr-FR"/>
          </a:p>
        </c:rich>
      </c:tx>
      <c:layout>
        <c:manualLayout>
          <c:xMode val="edge"/>
          <c:yMode val="edge"/>
          <c:x val="9.8553721107442538E-2"/>
          <c:y val="6.48148148148149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'Problematic 3'!$J$4</c:f>
              <c:strCache>
                <c:ptCount val="1"/>
                <c:pt idx="0">
                  <c:v>With Transfer Learning</c:v>
                </c:pt>
              </c:strCache>
            </c:strRef>
          </c:tx>
          <c:cat>
            <c:strRef>
              <c:f>'Problematic 3'!$I$9:$I$11</c:f>
              <c:strCache>
                <c:ptCount val="3"/>
                <c:pt idx="0">
                  <c:v>DS0</c:v>
                </c:pt>
                <c:pt idx="1">
                  <c:v>DS4</c:v>
                </c:pt>
                <c:pt idx="2">
                  <c:v>DS5</c:v>
                </c:pt>
              </c:strCache>
            </c:strRef>
          </c:cat>
          <c:val>
            <c:numRef>
              <c:f>'Problematic 3'!$J$9:$J$11</c:f>
              <c:numCache>
                <c:formatCode>General</c:formatCode>
                <c:ptCount val="3"/>
                <c:pt idx="0">
                  <c:v>63</c:v>
                </c:pt>
                <c:pt idx="1">
                  <c:v>74</c:v>
                </c:pt>
                <c:pt idx="2">
                  <c:v>84</c:v>
                </c:pt>
              </c:numCache>
            </c:numRef>
          </c:val>
        </c:ser>
        <c:ser>
          <c:idx val="1"/>
          <c:order val="1"/>
          <c:tx>
            <c:strRef>
              <c:f>'Problematic 3'!$K$4</c:f>
              <c:strCache>
                <c:ptCount val="1"/>
                <c:pt idx="0">
                  <c:v>No Transfer Learning</c:v>
                </c:pt>
              </c:strCache>
            </c:strRef>
          </c:tx>
          <c:cat>
            <c:strRef>
              <c:f>'Problematic 3'!$I$9:$I$11</c:f>
              <c:strCache>
                <c:ptCount val="3"/>
                <c:pt idx="0">
                  <c:v>DS0</c:v>
                </c:pt>
                <c:pt idx="1">
                  <c:v>DS4</c:v>
                </c:pt>
                <c:pt idx="2">
                  <c:v>DS5</c:v>
                </c:pt>
              </c:strCache>
            </c:strRef>
          </c:cat>
          <c:val>
            <c:numRef>
              <c:f>'Problematic 3'!$K$9:$K$11</c:f>
              <c:numCache>
                <c:formatCode>General</c:formatCode>
                <c:ptCount val="3"/>
                <c:pt idx="0">
                  <c:v>62</c:v>
                </c:pt>
                <c:pt idx="1">
                  <c:v>72</c:v>
                </c:pt>
                <c:pt idx="2">
                  <c:v>85</c:v>
                </c:pt>
              </c:numCache>
            </c:numRef>
          </c:val>
        </c:ser>
        <c:axId val="164600064"/>
        <c:axId val="164622336"/>
      </c:barChart>
      <c:catAx>
        <c:axId val="164600064"/>
        <c:scaling>
          <c:orientation val="minMax"/>
        </c:scaling>
        <c:axPos val="b"/>
        <c:majorTickMark val="none"/>
        <c:tickLblPos val="nextTo"/>
        <c:crossAx val="164622336"/>
        <c:crosses val="autoZero"/>
        <c:auto val="1"/>
        <c:lblAlgn val="ctr"/>
        <c:lblOffset val="100"/>
      </c:catAx>
      <c:valAx>
        <c:axId val="1646223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460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Comparative</a:t>
            </a:r>
            <a:r>
              <a:rPr lang="en-US" baseline="0"/>
              <a:t>  Study with DS 3 and DS 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'Problematic 4'!$J$2</c:f>
              <c:strCache>
                <c:ptCount val="1"/>
                <c:pt idx="0">
                  <c:v>F Accuracy</c:v>
                </c:pt>
              </c:strCache>
            </c:strRef>
          </c:tx>
          <c:cat>
            <c:strRef>
              <c:f>'Problematic 4'!$E$3:$E$7</c:f>
              <c:strCache>
                <c:ptCount val="5"/>
                <c:pt idx="0">
                  <c:v>Exp 1</c:v>
                </c:pt>
                <c:pt idx="1">
                  <c:v>Exp 2</c:v>
                </c:pt>
                <c:pt idx="2">
                  <c:v>Exp 3-10%</c:v>
                </c:pt>
                <c:pt idx="3">
                  <c:v>Exp 3-50%</c:v>
                </c:pt>
                <c:pt idx="4">
                  <c:v>Exp3-100%</c:v>
                </c:pt>
              </c:strCache>
            </c:strRef>
          </c:cat>
          <c:val>
            <c:numRef>
              <c:f>'Problematic 4'!$J$3:$J$7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44</c:v>
                </c:pt>
                <c:pt idx="3">
                  <c:v>56</c:v>
                </c:pt>
                <c:pt idx="4">
                  <c:v>63</c:v>
                </c:pt>
              </c:numCache>
            </c:numRef>
          </c:val>
        </c:ser>
        <c:axId val="164651392"/>
        <c:axId val="164652928"/>
      </c:barChart>
      <c:catAx>
        <c:axId val="164651392"/>
        <c:scaling>
          <c:orientation val="minMax"/>
        </c:scaling>
        <c:axPos val="b"/>
        <c:tickLblPos val="nextTo"/>
        <c:crossAx val="164652928"/>
        <c:crosses val="autoZero"/>
        <c:auto val="1"/>
        <c:lblAlgn val="ctr"/>
        <c:lblOffset val="100"/>
      </c:catAx>
      <c:valAx>
        <c:axId val="164652928"/>
        <c:scaling>
          <c:orientation val="minMax"/>
        </c:scaling>
        <c:axPos val="l"/>
        <c:majorGridlines/>
        <c:numFmt formatCode="General" sourceLinked="1"/>
        <c:tickLblPos val="nextTo"/>
        <c:crossAx val="16465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Comparative  Study with DS 1 and DS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'Problematic 4'!$P$8</c:f>
              <c:strCache>
                <c:ptCount val="1"/>
                <c:pt idx="0">
                  <c:v>F Accuracy</c:v>
                </c:pt>
              </c:strCache>
            </c:strRef>
          </c:tx>
          <c:cat>
            <c:strRef>
              <c:f>'Problematic 4'!$K$9:$K$13</c:f>
              <c:strCache>
                <c:ptCount val="5"/>
                <c:pt idx="0">
                  <c:v>Exp 1</c:v>
                </c:pt>
                <c:pt idx="1">
                  <c:v>Exp 2</c:v>
                </c:pt>
                <c:pt idx="2">
                  <c:v>Exp 3-10%</c:v>
                </c:pt>
                <c:pt idx="3">
                  <c:v>Exp 3-50%</c:v>
                </c:pt>
                <c:pt idx="4">
                  <c:v>Exp3-100%</c:v>
                </c:pt>
              </c:strCache>
            </c:strRef>
          </c:cat>
          <c:val>
            <c:numRef>
              <c:f>'Problematic 4'!$P$9:$P$13</c:f>
              <c:numCache>
                <c:formatCode>General</c:formatCode>
                <c:ptCount val="5"/>
                <c:pt idx="0">
                  <c:v>68</c:v>
                </c:pt>
                <c:pt idx="1">
                  <c:v>70</c:v>
                </c:pt>
                <c:pt idx="2">
                  <c:v>68</c:v>
                </c:pt>
                <c:pt idx="3">
                  <c:v>68</c:v>
                </c:pt>
                <c:pt idx="4">
                  <c:v>71</c:v>
                </c:pt>
              </c:numCache>
            </c:numRef>
          </c:val>
        </c:ser>
        <c:axId val="164685696"/>
        <c:axId val="164687232"/>
      </c:barChart>
      <c:catAx>
        <c:axId val="164685696"/>
        <c:scaling>
          <c:orientation val="minMax"/>
        </c:scaling>
        <c:axPos val="b"/>
        <c:tickLblPos val="nextTo"/>
        <c:crossAx val="164687232"/>
        <c:crosses val="autoZero"/>
        <c:auto val="1"/>
        <c:lblAlgn val="ctr"/>
        <c:lblOffset val="100"/>
      </c:catAx>
      <c:valAx>
        <c:axId val="164687232"/>
        <c:scaling>
          <c:orientation val="minMax"/>
          <c:max val="71"/>
          <c:min val="65"/>
        </c:scaling>
        <c:axPos val="l"/>
        <c:majorGridlines/>
        <c:numFmt formatCode="General" sourceLinked="1"/>
        <c:tickLblPos val="nextTo"/>
        <c:crossAx val="164685696"/>
        <c:crosses val="autoZero"/>
        <c:crossBetween val="between"/>
        <c:majorUnit val="2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63500</xdr:rowOff>
    </xdr:from>
    <xdr:to>
      <xdr:col>12</xdr:col>
      <xdr:colOff>152400</xdr:colOff>
      <xdr:row>17</xdr:row>
      <xdr:rowOff>44450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</xdr:row>
      <xdr:rowOff>69850</xdr:rowOff>
    </xdr:from>
    <xdr:to>
      <xdr:col>6</xdr:col>
      <xdr:colOff>152400</xdr:colOff>
      <xdr:row>17</xdr:row>
      <xdr:rowOff>50800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12</xdr:row>
      <xdr:rowOff>7472</xdr:rowOff>
    </xdr:from>
    <xdr:to>
      <xdr:col>14</xdr:col>
      <xdr:colOff>381000</xdr:colOff>
      <xdr:row>26</xdr:row>
      <xdr:rowOff>134472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585321</xdr:colOff>
      <xdr:row>0</xdr:row>
      <xdr:rowOff>162860</xdr:rowOff>
    </xdr:from>
    <xdr:to>
      <xdr:col>13</xdr:col>
      <xdr:colOff>585321</xdr:colOff>
      <xdr:row>14</xdr:row>
      <xdr:rowOff>157630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755775</xdr:colOff>
      <xdr:row>15</xdr:row>
      <xdr:rowOff>197347</xdr:rowOff>
    </xdr:from>
    <xdr:to>
      <xdr:col>16</xdr:col>
      <xdr:colOff>666128</xdr:colOff>
      <xdr:row>27</xdr:row>
      <xdr:rowOff>114549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517072</xdr:colOff>
      <xdr:row>11</xdr:row>
      <xdr:rowOff>97064</xdr:rowOff>
    </xdr:from>
    <xdr:to>
      <xdr:col>19</xdr:col>
      <xdr:colOff>491672</xdr:colOff>
      <xdr:row>26</xdr:row>
      <xdr:rowOff>108856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9</xdr:row>
      <xdr:rowOff>0</xdr:rowOff>
    </xdr:from>
    <xdr:to>
      <xdr:col>6</xdr:col>
      <xdr:colOff>260350</xdr:colOff>
      <xdr:row>23</xdr:row>
      <xdr:rowOff>158750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74707</xdr:colOff>
      <xdr:row>14</xdr:row>
      <xdr:rowOff>22413</xdr:rowOff>
    </xdr:from>
    <xdr:to>
      <xdr:col>16</xdr:col>
      <xdr:colOff>74707</xdr:colOff>
      <xdr:row>28</xdr:row>
      <xdr:rowOff>149413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fia.dlsi.ua.es/cm/worklines/pertusa/onset/ODB/" TargetMode="External"/><Relationship Id="rId2" Type="http://schemas.openxmlformats.org/officeDocument/2006/relationships/hyperlink" Target="https://github.com/CarlSouthall/MDBDrums&#160;" TargetMode="External"/><Relationship Id="rId1" Type="http://schemas.openxmlformats.org/officeDocument/2006/relationships/hyperlink" Target="https://taikosanjiro-humenroom.net/origina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A4" sqref="A4"/>
    </sheetView>
  </sheetViews>
  <sheetFormatPr baseColWidth="10" defaultRowHeight="14.5"/>
  <cols>
    <col min="1" max="1" width="2" bestFit="1" customWidth="1"/>
    <col min="2" max="2" width="15.26953125" bestFit="1" customWidth="1"/>
    <col min="6" max="6" width="22" bestFit="1" customWidth="1"/>
    <col min="7" max="7" width="15.453125" bestFit="1" customWidth="1"/>
    <col min="8" max="8" width="15.1796875" bestFit="1" customWidth="1"/>
  </cols>
  <sheetData>
    <row r="1" spans="1:17" ht="15.5" thickTop="1" thickBot="1">
      <c r="F1" s="3"/>
      <c r="G1" s="13" t="s">
        <v>23</v>
      </c>
      <c r="H1" s="13"/>
      <c r="I1" s="13"/>
      <c r="J1" s="13" t="s">
        <v>20</v>
      </c>
      <c r="K1" s="13"/>
      <c r="L1" s="13"/>
      <c r="M1" s="3"/>
      <c r="N1" s="3"/>
      <c r="O1" s="3"/>
      <c r="P1" s="3"/>
    </row>
    <row r="2" spans="1:17" ht="15.5" thickTop="1" thickBot="1">
      <c r="A2" t="s">
        <v>57</v>
      </c>
      <c r="B2" t="s">
        <v>0</v>
      </c>
      <c r="C2" t="s">
        <v>1</v>
      </c>
      <c r="D2" t="s">
        <v>2</v>
      </c>
      <c r="E2" t="s">
        <v>3</v>
      </c>
      <c r="F2" s="3" t="s">
        <v>4</v>
      </c>
      <c r="G2" s="3" t="s">
        <v>5</v>
      </c>
      <c r="H2" s="3" t="s">
        <v>19</v>
      </c>
      <c r="I2" s="3" t="s">
        <v>10</v>
      </c>
      <c r="J2" s="3" t="s">
        <v>5</v>
      </c>
      <c r="K2" s="3" t="s">
        <v>19</v>
      </c>
      <c r="L2" s="3" t="s">
        <v>10</v>
      </c>
      <c r="M2" s="3" t="s">
        <v>28</v>
      </c>
      <c r="N2" s="3" t="s">
        <v>24</v>
      </c>
      <c r="O2" s="3" t="s">
        <v>25</v>
      </c>
      <c r="P2" s="3" t="s">
        <v>52</v>
      </c>
    </row>
    <row r="3" spans="1:17" ht="15.5" thickTop="1" thickBot="1">
      <c r="A3">
        <v>0</v>
      </c>
      <c r="B3" s="7" t="s">
        <v>6</v>
      </c>
      <c r="C3" t="s">
        <v>7</v>
      </c>
      <c r="D3" s="1" t="s">
        <v>8</v>
      </c>
      <c r="E3" t="s">
        <v>9</v>
      </c>
      <c r="F3" s="3" t="s">
        <v>6</v>
      </c>
      <c r="G3" s="3">
        <v>6</v>
      </c>
      <c r="H3" s="3">
        <v>732</v>
      </c>
      <c r="I3" s="3">
        <v>4918</v>
      </c>
      <c r="J3" s="3">
        <v>27</v>
      </c>
      <c r="K3" s="3">
        <v>3417</v>
      </c>
      <c r="L3" s="3">
        <v>21278</v>
      </c>
      <c r="M3" s="3">
        <f t="shared" ref="M3:O6" si="0">G3+J3</f>
        <v>33</v>
      </c>
      <c r="N3" s="3">
        <f t="shared" si="0"/>
        <v>4149</v>
      </c>
      <c r="O3" s="3">
        <f t="shared" si="0"/>
        <v>26196</v>
      </c>
      <c r="P3" s="3">
        <f>N3/M3</f>
        <v>125.72727272727273</v>
      </c>
      <c r="Q3">
        <f>O3/M3</f>
        <v>793.81818181818187</v>
      </c>
    </row>
    <row r="4" spans="1:17" ht="15.5" thickTop="1" thickBot="1">
      <c r="A4">
        <v>1</v>
      </c>
      <c r="B4" t="s">
        <v>53</v>
      </c>
      <c r="C4" t="s">
        <v>13</v>
      </c>
      <c r="D4" s="1" t="s">
        <v>15</v>
      </c>
      <c r="E4" t="s">
        <v>9</v>
      </c>
      <c r="F4" s="3" t="s">
        <v>56</v>
      </c>
      <c r="G4" s="3">
        <v>3</v>
      </c>
      <c r="H4" s="3">
        <v>89</v>
      </c>
      <c r="I4" s="3">
        <v>454</v>
      </c>
      <c r="J4" s="3">
        <v>16</v>
      </c>
      <c r="K4" s="3">
        <v>436</v>
      </c>
      <c r="L4" s="3">
        <v>1701</v>
      </c>
      <c r="M4" s="3">
        <f t="shared" si="0"/>
        <v>19</v>
      </c>
      <c r="N4" s="3">
        <f t="shared" si="0"/>
        <v>525</v>
      </c>
      <c r="O4" s="3">
        <f t="shared" si="0"/>
        <v>2155</v>
      </c>
      <c r="P4" s="3">
        <f>N4/M4</f>
        <v>27.631578947368421</v>
      </c>
    </row>
    <row r="5" spans="1:17" ht="15.5" thickTop="1" thickBot="1">
      <c r="A5">
        <v>2</v>
      </c>
      <c r="B5" s="7" t="s">
        <v>11</v>
      </c>
      <c r="C5" t="s">
        <v>13</v>
      </c>
      <c r="D5" s="1" t="s">
        <v>14</v>
      </c>
      <c r="E5" t="s">
        <v>17</v>
      </c>
      <c r="F5" s="3" t="s">
        <v>54</v>
      </c>
      <c r="G5" s="3">
        <v>6</v>
      </c>
      <c r="H5" s="3">
        <v>305</v>
      </c>
      <c r="I5" s="3">
        <v>288</v>
      </c>
      <c r="J5" s="3">
        <v>24</v>
      </c>
      <c r="K5" s="3">
        <v>787</v>
      </c>
      <c r="L5" s="3">
        <v>1152</v>
      </c>
      <c r="M5" s="3">
        <f t="shared" si="0"/>
        <v>30</v>
      </c>
      <c r="N5" s="3">
        <f t="shared" si="0"/>
        <v>1092</v>
      </c>
      <c r="O5" s="3">
        <f t="shared" si="0"/>
        <v>1440</v>
      </c>
      <c r="P5" s="3">
        <f>N5/M5</f>
        <v>36.4</v>
      </c>
    </row>
    <row r="6" spans="1:17" ht="15.5" thickTop="1" thickBot="1">
      <c r="A6">
        <v>3</v>
      </c>
      <c r="B6" s="7" t="s">
        <v>12</v>
      </c>
      <c r="C6" t="s">
        <v>13</v>
      </c>
      <c r="D6" s="1" t="s">
        <v>16</v>
      </c>
      <c r="E6" t="s">
        <v>9</v>
      </c>
      <c r="F6" s="3" t="s">
        <v>55</v>
      </c>
      <c r="G6" s="3">
        <v>4</v>
      </c>
      <c r="H6" s="3">
        <v>213</v>
      </c>
      <c r="I6" s="3">
        <v>1149</v>
      </c>
      <c r="J6" s="3">
        <v>19</v>
      </c>
      <c r="K6" s="3">
        <v>1095</v>
      </c>
      <c r="L6" s="3">
        <v>6845</v>
      </c>
      <c r="M6" s="3">
        <f t="shared" si="0"/>
        <v>23</v>
      </c>
      <c r="N6" s="3">
        <f t="shared" si="0"/>
        <v>1308</v>
      </c>
      <c r="O6" s="3">
        <f t="shared" si="0"/>
        <v>7994</v>
      </c>
      <c r="P6" s="3">
        <f>N6/M6</f>
        <v>56.869565217391305</v>
      </c>
    </row>
    <row r="7" spans="1:17" ht="15" thickTop="1">
      <c r="F7" t="s">
        <v>21</v>
      </c>
      <c r="G7">
        <f t="shared" ref="G7:L7" si="1">SUM(G3:G6)</f>
        <v>19</v>
      </c>
      <c r="H7">
        <f t="shared" si="1"/>
        <v>1339</v>
      </c>
      <c r="I7">
        <f t="shared" si="1"/>
        <v>6809</v>
      </c>
      <c r="J7">
        <f t="shared" si="1"/>
        <v>86</v>
      </c>
      <c r="K7">
        <f t="shared" si="1"/>
        <v>5735</v>
      </c>
      <c r="L7">
        <f t="shared" si="1"/>
        <v>30976</v>
      </c>
    </row>
    <row r="11" spans="1:17">
      <c r="C11" t="s">
        <v>9</v>
      </c>
      <c r="D11">
        <f>N3+N6+N5</f>
        <v>6549</v>
      </c>
    </row>
    <row r="12" spans="1:17">
      <c r="C12" t="s">
        <v>17</v>
      </c>
      <c r="D12">
        <f>N4</f>
        <v>525</v>
      </c>
    </row>
    <row r="13" spans="1:17">
      <c r="C13" t="s">
        <v>29</v>
      </c>
      <c r="D13" t="e">
        <f>#REF!</f>
        <v>#REF!</v>
      </c>
      <c r="G13" t="s">
        <v>5</v>
      </c>
      <c r="H13" t="s">
        <v>24</v>
      </c>
      <c r="I13" t="s">
        <v>25</v>
      </c>
    </row>
    <row r="14" spans="1:17" ht="23.5">
      <c r="F14" s="11" t="s">
        <v>22</v>
      </c>
      <c r="G14">
        <f>G7+J7</f>
        <v>105</v>
      </c>
      <c r="H14">
        <f>H7+K7</f>
        <v>7074</v>
      </c>
      <c r="I14">
        <f>I7+L7</f>
        <v>37785</v>
      </c>
      <c r="J14" s="6"/>
    </row>
    <row r="15" spans="1:17">
      <c r="H15" t="s">
        <v>74</v>
      </c>
    </row>
    <row r="17" spans="3:9">
      <c r="C17" t="s">
        <v>6</v>
      </c>
      <c r="D17">
        <v>4149</v>
      </c>
    </row>
    <row r="18" spans="3:9">
      <c r="C18" t="s">
        <v>27</v>
      </c>
      <c r="D18">
        <v>240</v>
      </c>
    </row>
    <row r="19" spans="3:9">
      <c r="C19" t="s">
        <v>18</v>
      </c>
      <c r="D19">
        <v>525</v>
      </c>
    </row>
    <row r="20" spans="3:9">
      <c r="C20" t="s">
        <v>26</v>
      </c>
      <c r="D20">
        <f>1092+1308</f>
        <v>2400</v>
      </c>
    </row>
    <row r="21" spans="3:9">
      <c r="I21">
        <f>H14/I14</f>
        <v>0.1872171496625645</v>
      </c>
    </row>
  </sheetData>
  <mergeCells count="2">
    <mergeCell ref="G1:I1"/>
    <mergeCell ref="J1:L1"/>
  </mergeCells>
  <hyperlinks>
    <hyperlink ref="D3" r:id="rId1" display="https://taikosanjiro-humenroom.net/original"/>
    <hyperlink ref="D4" r:id="rId2"/>
    <hyperlink ref="D6" r:id="rId3" display="https://grfia.dlsi.ua.es/cm/worklines/pertusa/onset/ODB/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0" sqref="I20"/>
    </sheetView>
  </sheetViews>
  <sheetFormatPr baseColWidth="10" defaultRowHeight="14.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topLeftCell="D4" zoomScale="85" zoomScaleNormal="85" workbookViewId="0">
      <selection activeCell="J28" sqref="J28:J30"/>
    </sheetView>
  </sheetViews>
  <sheetFormatPr baseColWidth="10" defaultRowHeight="14.5"/>
  <cols>
    <col min="2" max="2" width="21.54296875" bestFit="1" customWidth="1"/>
    <col min="4" max="4" width="11.453125" bestFit="1" customWidth="1"/>
    <col min="6" max="6" width="21.54296875" bestFit="1" customWidth="1"/>
    <col min="11" max="11" width="21.54296875" bestFit="1" customWidth="1"/>
  </cols>
  <sheetData>
    <row r="1" spans="1:12">
      <c r="C1" t="s">
        <v>71</v>
      </c>
    </row>
    <row r="3" spans="1:12">
      <c r="C3" t="s">
        <v>39</v>
      </c>
      <c r="D3" t="s">
        <v>40</v>
      </c>
      <c r="E3" t="s">
        <v>43</v>
      </c>
      <c r="G3" t="s">
        <v>50</v>
      </c>
      <c r="H3" t="s">
        <v>48</v>
      </c>
      <c r="I3" t="s">
        <v>49</v>
      </c>
    </row>
    <row r="4" spans="1:12">
      <c r="A4" s="14" t="s">
        <v>51</v>
      </c>
      <c r="C4" t="s">
        <v>9</v>
      </c>
      <c r="D4" t="s">
        <v>17</v>
      </c>
      <c r="E4" t="s">
        <v>44</v>
      </c>
      <c r="F4" s="8" t="s">
        <v>58</v>
      </c>
      <c r="G4">
        <v>79</v>
      </c>
      <c r="H4">
        <v>98</v>
      </c>
      <c r="I4">
        <v>67</v>
      </c>
    </row>
    <row r="5" spans="1:12">
      <c r="A5" s="14"/>
      <c r="C5" t="s">
        <v>17</v>
      </c>
      <c r="D5" t="s">
        <v>9</v>
      </c>
      <c r="E5" t="s">
        <v>44</v>
      </c>
      <c r="F5" t="s">
        <v>60</v>
      </c>
      <c r="G5">
        <v>81</v>
      </c>
      <c r="H5">
        <v>98</v>
      </c>
      <c r="I5">
        <v>69</v>
      </c>
    </row>
    <row r="6" spans="1:12">
      <c r="C6" t="s">
        <v>44</v>
      </c>
      <c r="D6" t="s">
        <v>44</v>
      </c>
      <c r="E6" t="s">
        <v>44</v>
      </c>
      <c r="F6" s="8" t="s">
        <v>59</v>
      </c>
      <c r="G6">
        <v>81</v>
      </c>
      <c r="H6">
        <v>98</v>
      </c>
      <c r="I6">
        <v>71</v>
      </c>
    </row>
    <row r="8" spans="1:12">
      <c r="K8" t="s">
        <v>72</v>
      </c>
      <c r="L8" t="s">
        <v>49</v>
      </c>
    </row>
    <row r="9" spans="1:12">
      <c r="K9" s="9" t="s">
        <v>58</v>
      </c>
      <c r="L9">
        <v>67</v>
      </c>
    </row>
    <row r="10" spans="1:12">
      <c r="G10" t="s">
        <v>46</v>
      </c>
      <c r="K10" t="s">
        <v>60</v>
      </c>
      <c r="L10">
        <v>70</v>
      </c>
    </row>
    <row r="11" spans="1:12">
      <c r="G11" t="s">
        <v>45</v>
      </c>
      <c r="K11" s="9" t="s">
        <v>59</v>
      </c>
      <c r="L11">
        <v>71</v>
      </c>
    </row>
    <row r="12" spans="1:12">
      <c r="A12" t="s">
        <v>9</v>
      </c>
      <c r="C12">
        <v>650</v>
      </c>
      <c r="G12" t="s">
        <v>47</v>
      </c>
    </row>
    <row r="13" spans="1:12">
      <c r="A13" t="s">
        <v>17</v>
      </c>
      <c r="C13">
        <v>525</v>
      </c>
    </row>
  </sheetData>
  <mergeCells count="1">
    <mergeCell ref="A4: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8"/>
  <sheetViews>
    <sheetView topLeftCell="E1" zoomScale="60" zoomScaleNormal="60" workbookViewId="0">
      <selection activeCell="P39" sqref="P39"/>
    </sheetView>
  </sheetViews>
  <sheetFormatPr baseColWidth="10" defaultRowHeight="14.5"/>
  <cols>
    <col min="17" max="17" width="17.81640625" bestFit="1" customWidth="1"/>
  </cols>
  <sheetData>
    <row r="1" spans="1:19">
      <c r="A1" t="s">
        <v>61</v>
      </c>
      <c r="R1" t="s">
        <v>81</v>
      </c>
    </row>
    <row r="2" spans="1:19" ht="15" thickBot="1">
      <c r="R2" t="s">
        <v>80</v>
      </c>
    </row>
    <row r="3" spans="1:19" ht="15.5" thickTop="1" thickBot="1">
      <c r="B3" s="13" t="s">
        <v>62</v>
      </c>
      <c r="C3" s="13"/>
      <c r="D3" s="13"/>
      <c r="E3" s="13"/>
      <c r="F3" s="13"/>
      <c r="G3" s="13"/>
      <c r="Q3" t="s">
        <v>75</v>
      </c>
    </row>
    <row r="4" spans="1:19" ht="15.5" thickTop="1" thickBot="1">
      <c r="B4" s="15" t="s">
        <v>63</v>
      </c>
      <c r="C4" s="15"/>
      <c r="D4" s="15"/>
      <c r="E4" s="15"/>
      <c r="F4" s="15"/>
      <c r="G4" s="15"/>
      <c r="Q4" t="s">
        <v>76</v>
      </c>
      <c r="S4" t="s">
        <v>79</v>
      </c>
    </row>
    <row r="5" spans="1:19" ht="15.5" thickTop="1" thickBot="1">
      <c r="B5" s="3" t="s">
        <v>30</v>
      </c>
      <c r="C5" s="3" t="s">
        <v>33</v>
      </c>
      <c r="D5" s="3" t="s">
        <v>33</v>
      </c>
      <c r="E5" s="3" t="s">
        <v>50</v>
      </c>
      <c r="F5" s="3" t="s">
        <v>48</v>
      </c>
      <c r="G5" s="3" t="s">
        <v>49</v>
      </c>
      <c r="Q5" t="s">
        <v>77</v>
      </c>
    </row>
    <row r="6" spans="1:19" ht="15.5" thickTop="1" thickBot="1">
      <c r="B6" s="3">
        <v>10</v>
      </c>
      <c r="C6" s="3">
        <v>100</v>
      </c>
      <c r="D6" s="3">
        <v>100</v>
      </c>
      <c r="E6" s="3">
        <v>81</v>
      </c>
      <c r="F6" s="3">
        <v>98</v>
      </c>
      <c r="G6" s="3">
        <v>70</v>
      </c>
      <c r="Q6" t="s">
        <v>78</v>
      </c>
    </row>
    <row r="7" spans="1:19" ht="15.5" thickTop="1" thickBot="1">
      <c r="B7" s="3">
        <v>30</v>
      </c>
      <c r="C7" s="3">
        <v>100</v>
      </c>
      <c r="D7" s="3">
        <v>100</v>
      </c>
      <c r="E7" s="3">
        <v>83</v>
      </c>
      <c r="F7" s="3">
        <v>95</v>
      </c>
      <c r="G7" s="3">
        <v>74</v>
      </c>
    </row>
    <row r="8" spans="1:19" ht="15.5" thickTop="1" thickBot="1">
      <c r="B8" s="3">
        <v>90</v>
      </c>
      <c r="C8" s="3">
        <v>100</v>
      </c>
      <c r="D8" s="3">
        <v>100</v>
      </c>
      <c r="E8" s="3">
        <v>85</v>
      </c>
      <c r="F8" s="3">
        <v>97</v>
      </c>
      <c r="G8" s="3">
        <v>76</v>
      </c>
      <c r="I8" s="6" t="s">
        <v>65</v>
      </c>
    </row>
    <row r="9" spans="1:19" ht="15.5" thickTop="1" thickBot="1"/>
    <row r="10" spans="1:19" ht="15.5" thickTop="1" thickBot="1">
      <c r="B10" s="13" t="s">
        <v>62</v>
      </c>
      <c r="C10" s="13"/>
      <c r="D10" s="13"/>
      <c r="E10" s="13"/>
      <c r="F10" s="13"/>
      <c r="G10" s="13"/>
      <c r="R10" t="s">
        <v>82</v>
      </c>
    </row>
    <row r="11" spans="1:19" ht="15.5" thickTop="1" thickBot="1">
      <c r="B11" s="15" t="s">
        <v>64</v>
      </c>
      <c r="C11" s="15"/>
      <c r="D11" s="15"/>
      <c r="E11" s="15"/>
      <c r="F11" s="15"/>
      <c r="G11" s="15"/>
      <c r="R11" t="s">
        <v>83</v>
      </c>
    </row>
    <row r="12" spans="1:19" ht="15.5" thickTop="1" thickBot="1">
      <c r="B12" s="3" t="s">
        <v>30</v>
      </c>
      <c r="C12" s="3" t="s">
        <v>33</v>
      </c>
      <c r="D12" s="3" t="s">
        <v>33</v>
      </c>
      <c r="E12" s="3" t="s">
        <v>50</v>
      </c>
      <c r="F12" s="3" t="s">
        <v>48</v>
      </c>
      <c r="G12" s="3" t="s">
        <v>49</v>
      </c>
      <c r="R12" t="s">
        <v>84</v>
      </c>
    </row>
    <row r="13" spans="1:19" ht="15.5" thickTop="1" thickBot="1">
      <c r="B13" s="3">
        <v>10</v>
      </c>
      <c r="C13" s="3">
        <v>100</v>
      </c>
      <c r="D13" s="3">
        <v>100</v>
      </c>
      <c r="E13" s="3">
        <v>81</v>
      </c>
      <c r="F13" s="3">
        <v>96</v>
      </c>
      <c r="G13" s="3">
        <v>71</v>
      </c>
      <c r="R13" t="s">
        <v>85</v>
      </c>
    </row>
    <row r="14" spans="1:19" ht="15.5" thickTop="1" thickBot="1">
      <c r="B14" s="3">
        <v>30</v>
      </c>
      <c r="C14" s="3">
        <v>100</v>
      </c>
      <c r="D14" s="3">
        <v>100</v>
      </c>
      <c r="E14" s="3">
        <v>95</v>
      </c>
      <c r="F14" s="3">
        <v>97</v>
      </c>
      <c r="G14" s="3">
        <v>76</v>
      </c>
      <c r="R14" t="s">
        <v>86</v>
      </c>
    </row>
    <row r="15" spans="1:19" ht="15.5" thickTop="1" thickBot="1">
      <c r="B15" s="3">
        <v>90</v>
      </c>
      <c r="C15" s="3">
        <v>100</v>
      </c>
      <c r="D15" s="3">
        <v>100</v>
      </c>
      <c r="E15" s="3">
        <v>89</v>
      </c>
      <c r="F15" s="3">
        <v>95</v>
      </c>
      <c r="G15" s="3">
        <v>85</v>
      </c>
      <c r="R15" t="s">
        <v>87</v>
      </c>
    </row>
    <row r="16" spans="1:19" ht="15.5" thickTop="1" thickBot="1">
      <c r="R16" t="s">
        <v>88</v>
      </c>
    </row>
    <row r="17" spans="2:9" ht="15.5" thickTop="1" thickBot="1">
      <c r="B17" s="3"/>
      <c r="C17" s="13" t="s">
        <v>50</v>
      </c>
      <c r="D17" s="13"/>
      <c r="E17" s="13" t="s">
        <v>48</v>
      </c>
      <c r="F17" s="13"/>
      <c r="G17" s="13" t="s">
        <v>49</v>
      </c>
      <c r="H17" s="13"/>
    </row>
    <row r="18" spans="2:9" ht="15.5" thickTop="1" thickBot="1">
      <c r="B18" s="3"/>
      <c r="C18" s="3" t="s">
        <v>67</v>
      </c>
      <c r="D18" s="3" t="s">
        <v>68</v>
      </c>
      <c r="E18" s="3" t="s">
        <v>67</v>
      </c>
      <c r="F18" s="3" t="s">
        <v>68</v>
      </c>
      <c r="G18" s="3" t="s">
        <v>67</v>
      </c>
      <c r="H18" s="3" t="s">
        <v>68</v>
      </c>
    </row>
    <row r="19" spans="2:9" ht="15.5" thickTop="1" thickBot="1">
      <c r="B19" s="3" t="s">
        <v>66</v>
      </c>
      <c r="C19" s="3">
        <f>E13</f>
        <v>81</v>
      </c>
      <c r="D19" s="3">
        <f>E6</f>
        <v>81</v>
      </c>
      <c r="E19" s="3">
        <f>F13</f>
        <v>96</v>
      </c>
      <c r="F19" s="3">
        <f>F6</f>
        <v>98</v>
      </c>
      <c r="G19" s="3">
        <f>G13</f>
        <v>71</v>
      </c>
      <c r="H19" s="3">
        <f>G6</f>
        <v>70</v>
      </c>
      <c r="I19" s="3" t="s">
        <v>66</v>
      </c>
    </row>
    <row r="20" spans="2:9" ht="15.5" thickTop="1" thickBot="1">
      <c r="B20" s="3" t="s">
        <v>69</v>
      </c>
      <c r="C20" s="3">
        <f>E14</f>
        <v>95</v>
      </c>
      <c r="D20" s="3">
        <f>E7</f>
        <v>83</v>
      </c>
      <c r="E20" s="3">
        <f>F14</f>
        <v>97</v>
      </c>
      <c r="F20" s="3">
        <f>F7</f>
        <v>95</v>
      </c>
      <c r="G20" s="3">
        <f>G14</f>
        <v>76</v>
      </c>
      <c r="H20" s="3">
        <f>G7</f>
        <v>74</v>
      </c>
      <c r="I20" s="3" t="s">
        <v>69</v>
      </c>
    </row>
    <row r="21" spans="2:9" ht="15.5" thickTop="1" thickBot="1">
      <c r="B21" s="3" t="s">
        <v>70</v>
      </c>
      <c r="C21" s="3">
        <f>E15</f>
        <v>89</v>
      </c>
      <c r="D21" s="3">
        <f>E8</f>
        <v>85</v>
      </c>
      <c r="E21" s="3">
        <f>F15</f>
        <v>95</v>
      </c>
      <c r="F21" s="3">
        <f>F8</f>
        <v>97</v>
      </c>
      <c r="G21" s="3">
        <f>G15</f>
        <v>85</v>
      </c>
      <c r="H21" s="3">
        <f>G8</f>
        <v>76</v>
      </c>
      <c r="I21" s="3" t="s">
        <v>70</v>
      </c>
    </row>
    <row r="22" spans="2:9" ht="15.5" thickTop="1" thickBot="1"/>
    <row r="23" spans="2:9" ht="15.5" thickTop="1" thickBot="1">
      <c r="D23" s="13" t="s">
        <v>49</v>
      </c>
      <c r="E23" s="13"/>
    </row>
    <row r="24" spans="2:9" ht="15.5" thickTop="1" thickBot="1">
      <c r="D24" s="3" t="s">
        <v>68</v>
      </c>
      <c r="E24" s="3" t="s">
        <v>67</v>
      </c>
      <c r="F24" t="s">
        <v>73</v>
      </c>
    </row>
    <row r="25" spans="2:9" ht="15.5" thickTop="1" thickBot="1">
      <c r="C25" s="3" t="s">
        <v>66</v>
      </c>
      <c r="D25">
        <v>70</v>
      </c>
      <c r="E25">
        <v>71</v>
      </c>
      <c r="F25">
        <v>1</v>
      </c>
      <c r="G25" s="10"/>
    </row>
    <row r="26" spans="2:9" ht="15.5" thickTop="1" thickBot="1">
      <c r="C26" s="3" t="s">
        <v>69</v>
      </c>
      <c r="D26">
        <v>74</v>
      </c>
      <c r="E26">
        <v>76</v>
      </c>
      <c r="F26">
        <v>2</v>
      </c>
      <c r="G26" s="10"/>
    </row>
    <row r="27" spans="2:9" ht="15.5" thickTop="1" thickBot="1">
      <c r="C27" s="3" t="s">
        <v>70</v>
      </c>
      <c r="D27">
        <v>76</v>
      </c>
      <c r="E27">
        <v>85</v>
      </c>
      <c r="F27">
        <v>8</v>
      </c>
      <c r="G27" s="10"/>
    </row>
    <row r="28" spans="2:9" ht="15" thickTop="1"/>
  </sheetData>
  <mergeCells count="8">
    <mergeCell ref="D23:E23"/>
    <mergeCell ref="B3:G3"/>
    <mergeCell ref="B4:G4"/>
    <mergeCell ref="B10:G10"/>
    <mergeCell ref="B11:G11"/>
    <mergeCell ref="C17:D17"/>
    <mergeCell ref="E17:F17"/>
    <mergeCell ref="G17:H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4"/>
  <sheetViews>
    <sheetView zoomScale="70" zoomScaleNormal="70" workbookViewId="0">
      <selection activeCell="J15" sqref="J15"/>
    </sheetView>
  </sheetViews>
  <sheetFormatPr baseColWidth="10" defaultRowHeight="14.5"/>
  <cols>
    <col min="9" max="9" width="19.90625" bestFit="1" customWidth="1"/>
    <col min="10" max="11" width="18.26953125" bestFit="1" customWidth="1"/>
  </cols>
  <sheetData>
    <row r="2" spans="2:13" ht="15" thickBot="1"/>
    <row r="3" spans="2:13" ht="38.5" customHeight="1" thickTop="1" thickBot="1">
      <c r="B3" s="2" t="s">
        <v>34</v>
      </c>
      <c r="C3" s="3" t="s">
        <v>30</v>
      </c>
      <c r="D3" s="3" t="s">
        <v>89</v>
      </c>
      <c r="E3" s="3" t="s">
        <v>31</v>
      </c>
      <c r="F3" s="3" t="s">
        <v>32</v>
      </c>
      <c r="I3" s="17" t="s">
        <v>37</v>
      </c>
      <c r="J3" s="18"/>
      <c r="K3" s="18"/>
      <c r="L3" s="18"/>
      <c r="M3" s="19"/>
    </row>
    <row r="4" spans="2:13" ht="15.5" thickTop="1" thickBot="1">
      <c r="B4" s="3" t="s">
        <v>30</v>
      </c>
      <c r="C4" s="4">
        <v>0</v>
      </c>
      <c r="D4" s="3">
        <f>L5</f>
        <v>-3</v>
      </c>
      <c r="E4" s="3">
        <f>L6</f>
        <v>-10</v>
      </c>
      <c r="F4" s="3">
        <f>L7</f>
        <v>-3</v>
      </c>
      <c r="G4">
        <f>SUM(C4:F4)/3</f>
        <v>-5.333333333333333</v>
      </c>
      <c r="H4" s="3" t="s">
        <v>39</v>
      </c>
      <c r="I4" s="3" t="s">
        <v>40</v>
      </c>
      <c r="J4" s="3" t="s">
        <v>35</v>
      </c>
      <c r="K4" s="3" t="s">
        <v>38</v>
      </c>
      <c r="L4" s="5" t="s">
        <v>41</v>
      </c>
    </row>
    <row r="5" spans="2:13" ht="15.5" thickTop="1" thickBot="1">
      <c r="B5" s="3" t="s">
        <v>89</v>
      </c>
      <c r="C5" s="3">
        <f>L9</f>
        <v>1</v>
      </c>
      <c r="D5" s="4"/>
      <c r="E5" s="3">
        <f>L10</f>
        <v>2</v>
      </c>
      <c r="F5" s="3">
        <f>L11</f>
        <v>-1</v>
      </c>
      <c r="G5">
        <f>SUM(C5:F5)/3</f>
        <v>0.66666666666666663</v>
      </c>
      <c r="H5" s="13" t="s">
        <v>30</v>
      </c>
      <c r="I5" s="3" t="s">
        <v>32</v>
      </c>
      <c r="J5" s="3">
        <v>77</v>
      </c>
      <c r="K5" s="3">
        <v>80</v>
      </c>
      <c r="L5" s="3">
        <f>J5-K5</f>
        <v>-3</v>
      </c>
    </row>
    <row r="6" spans="2:13" ht="15.5" thickTop="1" thickBot="1">
      <c r="B6" s="3" t="s">
        <v>31</v>
      </c>
      <c r="C6" s="3">
        <f>L13</f>
        <v>7</v>
      </c>
      <c r="D6" s="3">
        <f>L14</f>
        <v>-1</v>
      </c>
      <c r="E6" s="4"/>
      <c r="F6" s="3">
        <f>L15</f>
        <v>1</v>
      </c>
      <c r="G6">
        <f>SUM(C6:F6)/3</f>
        <v>2.3333333333333335</v>
      </c>
      <c r="H6" s="13"/>
      <c r="I6" s="3" t="s">
        <v>33</v>
      </c>
      <c r="J6" s="3">
        <v>62</v>
      </c>
      <c r="K6" s="3">
        <v>72</v>
      </c>
      <c r="L6" s="3">
        <f>J6-K6</f>
        <v>-10</v>
      </c>
    </row>
    <row r="7" spans="2:13" ht="15.5" thickTop="1" thickBot="1">
      <c r="B7" s="3" t="s">
        <v>32</v>
      </c>
      <c r="C7" s="3">
        <f>L17</f>
        <v>1</v>
      </c>
      <c r="D7" s="3">
        <f>L18</f>
        <v>-2</v>
      </c>
      <c r="E7" s="3">
        <f>L19</f>
        <v>-15</v>
      </c>
      <c r="F7" s="4"/>
      <c r="G7">
        <f>SUM(C7:F7)/3</f>
        <v>-5.333333333333333</v>
      </c>
      <c r="H7" s="13"/>
      <c r="I7" s="3" t="s">
        <v>36</v>
      </c>
      <c r="J7" s="3">
        <v>81</v>
      </c>
      <c r="K7" s="3">
        <v>84</v>
      </c>
      <c r="L7" s="3">
        <f>J7-K7</f>
        <v>-3</v>
      </c>
    </row>
    <row r="8" spans="2:13" ht="15.5" thickTop="1" thickBot="1">
      <c r="H8" s="20"/>
      <c r="I8" s="21"/>
      <c r="J8" s="21"/>
      <c r="K8" s="21"/>
      <c r="L8" s="22"/>
    </row>
    <row r="9" spans="2:13" ht="15.5" thickTop="1" thickBot="1">
      <c r="C9">
        <f>SUM(C4:C8)</f>
        <v>9</v>
      </c>
      <c r="D9">
        <f>SUM(D4:D8)</f>
        <v>-6</v>
      </c>
      <c r="E9">
        <f>SUM(E4:E8)</f>
        <v>-23</v>
      </c>
      <c r="F9">
        <f>SUM(F4:F8)</f>
        <v>-3</v>
      </c>
      <c r="H9" s="13" t="s">
        <v>32</v>
      </c>
      <c r="I9" s="3" t="s">
        <v>30</v>
      </c>
      <c r="J9" s="3">
        <v>63</v>
      </c>
      <c r="K9" s="3">
        <v>62</v>
      </c>
      <c r="L9" s="3">
        <f>J9-K9</f>
        <v>1</v>
      </c>
    </row>
    <row r="10" spans="2:13" ht="15.5" thickTop="1" thickBot="1">
      <c r="C10">
        <f>C9/3</f>
        <v>3</v>
      </c>
      <c r="D10">
        <f>D9/3</f>
        <v>-2</v>
      </c>
      <c r="E10">
        <f>E9/3</f>
        <v>-7.666666666666667</v>
      </c>
      <c r="F10">
        <f>F9/3</f>
        <v>-1</v>
      </c>
      <c r="H10" s="13"/>
      <c r="I10" s="3" t="s">
        <v>33</v>
      </c>
      <c r="J10" s="3">
        <v>74</v>
      </c>
      <c r="K10" s="3">
        <v>72</v>
      </c>
      <c r="L10" s="3">
        <f>J10-K10</f>
        <v>2</v>
      </c>
    </row>
    <row r="11" spans="2:13" ht="15.5" thickTop="1" thickBot="1">
      <c r="H11" s="13"/>
      <c r="I11" s="3" t="s">
        <v>36</v>
      </c>
      <c r="J11" s="3">
        <v>84</v>
      </c>
      <c r="K11" s="3">
        <v>85</v>
      </c>
      <c r="L11" s="3">
        <f>J11-K11</f>
        <v>-1</v>
      </c>
    </row>
    <row r="12" spans="2:13" ht="15.5" thickTop="1" thickBot="1">
      <c r="H12" s="16"/>
      <c r="I12" s="16"/>
      <c r="J12" s="16"/>
      <c r="K12" s="16"/>
      <c r="L12" s="16"/>
    </row>
    <row r="13" spans="2:13" ht="15.5" thickTop="1" thickBot="1">
      <c r="H13" s="13" t="s">
        <v>33</v>
      </c>
      <c r="I13" s="3" t="s">
        <v>30</v>
      </c>
      <c r="J13" s="3">
        <v>68</v>
      </c>
      <c r="K13" s="3">
        <v>61</v>
      </c>
      <c r="L13" s="3">
        <f>J13-K13</f>
        <v>7</v>
      </c>
    </row>
    <row r="14" spans="2:13" ht="15.5" thickTop="1" thickBot="1">
      <c r="H14" s="13"/>
      <c r="I14" s="3" t="s">
        <v>32</v>
      </c>
      <c r="J14" s="3">
        <v>70</v>
      </c>
      <c r="K14" s="3">
        <v>71</v>
      </c>
      <c r="L14" s="3">
        <f>J14-K14</f>
        <v>-1</v>
      </c>
    </row>
    <row r="15" spans="2:13" ht="15.5" thickTop="1" thickBot="1">
      <c r="H15" s="13"/>
      <c r="I15" s="3" t="s">
        <v>36</v>
      </c>
      <c r="J15" s="3">
        <v>85</v>
      </c>
      <c r="K15" s="3">
        <v>84</v>
      </c>
      <c r="L15" s="3">
        <f>J15-K15</f>
        <v>1</v>
      </c>
    </row>
    <row r="16" spans="2:13" ht="15.5" thickTop="1" thickBot="1">
      <c r="H16" s="16"/>
      <c r="I16" s="16"/>
      <c r="J16" s="16"/>
      <c r="K16" s="16"/>
      <c r="L16" s="16"/>
    </row>
    <row r="17" spans="8:12" ht="15.5" thickTop="1" thickBot="1">
      <c r="H17" s="13" t="s">
        <v>36</v>
      </c>
      <c r="I17" s="3" t="s">
        <v>30</v>
      </c>
      <c r="J17" s="3">
        <v>64</v>
      </c>
      <c r="K17" s="3">
        <v>63</v>
      </c>
      <c r="L17" s="3">
        <f>J17-K17</f>
        <v>1</v>
      </c>
    </row>
    <row r="18" spans="8:12" ht="15.5" thickTop="1" thickBot="1">
      <c r="H18" s="13"/>
      <c r="I18" s="3" t="s">
        <v>32</v>
      </c>
      <c r="J18" s="3">
        <v>79</v>
      </c>
      <c r="K18" s="3">
        <v>81</v>
      </c>
      <c r="L18" s="3">
        <f>J18-K18</f>
        <v>-2</v>
      </c>
    </row>
    <row r="19" spans="8:12" ht="15.5" thickTop="1" thickBot="1">
      <c r="H19" s="13"/>
      <c r="I19" s="3" t="s">
        <v>33</v>
      </c>
      <c r="J19" s="3">
        <v>63</v>
      </c>
      <c r="K19" s="3">
        <v>78</v>
      </c>
      <c r="L19" s="3">
        <f>J19-K19</f>
        <v>-15</v>
      </c>
    </row>
    <row r="20" spans="8:12" ht="15" thickTop="1"/>
    <row r="24" spans="8:12">
      <c r="I24" t="s">
        <v>42</v>
      </c>
    </row>
  </sheetData>
  <mergeCells count="8">
    <mergeCell ref="H17:H19"/>
    <mergeCell ref="H9:H11"/>
    <mergeCell ref="H13:H15"/>
    <mergeCell ref="H16:L16"/>
    <mergeCell ref="I3:M3"/>
    <mergeCell ref="H5:H7"/>
    <mergeCell ref="H8:L8"/>
    <mergeCell ref="H12:L12"/>
  </mergeCells>
  <conditionalFormatting sqref="C4:F7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P14"/>
  <sheetViews>
    <sheetView tabSelected="1" zoomScale="85" zoomScaleNormal="85" workbookViewId="0">
      <selection activeCell="P18" sqref="P18"/>
    </sheetView>
  </sheetViews>
  <sheetFormatPr baseColWidth="10" defaultRowHeight="14.5"/>
  <sheetData>
    <row r="1" spans="2:16" ht="15" thickBot="1"/>
    <row r="2" spans="2:16" ht="15.5" thickTop="1" thickBot="1">
      <c r="B2" s="3" t="s">
        <v>90</v>
      </c>
      <c r="C2" s="3" t="s">
        <v>91</v>
      </c>
      <c r="D2" s="3" t="s">
        <v>92</v>
      </c>
      <c r="E2" s="3" t="s">
        <v>100</v>
      </c>
      <c r="F2" s="3" t="s">
        <v>94</v>
      </c>
      <c r="G2" s="3" t="s">
        <v>95</v>
      </c>
      <c r="H2" s="3" t="s">
        <v>96</v>
      </c>
      <c r="I2" s="3" t="s">
        <v>23</v>
      </c>
      <c r="J2" s="3" t="s">
        <v>97</v>
      </c>
    </row>
    <row r="3" spans="2:16" ht="15.5" thickTop="1" thickBot="1">
      <c r="B3" s="23" t="s">
        <v>98</v>
      </c>
      <c r="C3" s="23" t="s">
        <v>93</v>
      </c>
      <c r="D3" s="23" t="s">
        <v>30</v>
      </c>
      <c r="E3" s="3" t="s">
        <v>98</v>
      </c>
      <c r="F3" s="3" t="s">
        <v>32</v>
      </c>
      <c r="G3" s="12"/>
      <c r="H3" s="12"/>
      <c r="I3" s="3" t="s">
        <v>30</v>
      </c>
      <c r="J3" s="3">
        <v>40</v>
      </c>
    </row>
    <row r="4" spans="2:16" ht="15.5" thickTop="1" thickBot="1">
      <c r="B4" s="24"/>
      <c r="C4" s="26"/>
      <c r="D4" s="26"/>
      <c r="E4" s="3" t="s">
        <v>99</v>
      </c>
      <c r="F4" s="12"/>
      <c r="G4" s="3" t="s">
        <v>30</v>
      </c>
      <c r="H4" s="3">
        <v>100</v>
      </c>
      <c r="I4" s="3" t="s">
        <v>30</v>
      </c>
      <c r="J4" s="3">
        <v>60</v>
      </c>
    </row>
    <row r="5" spans="2:16" ht="15.5" thickTop="1" thickBot="1">
      <c r="B5" s="24"/>
      <c r="C5" s="26"/>
      <c r="D5" s="26"/>
      <c r="E5" s="3" t="s">
        <v>101</v>
      </c>
      <c r="F5" s="3" t="s">
        <v>32</v>
      </c>
      <c r="G5" s="3" t="s">
        <v>30</v>
      </c>
      <c r="H5" s="3">
        <v>10</v>
      </c>
      <c r="I5" s="3" t="s">
        <v>30</v>
      </c>
      <c r="J5" s="3">
        <v>44</v>
      </c>
    </row>
    <row r="6" spans="2:16" ht="15.5" thickTop="1" thickBot="1">
      <c r="B6" s="24"/>
      <c r="C6" s="26"/>
      <c r="D6" s="26"/>
      <c r="E6" s="3" t="s">
        <v>102</v>
      </c>
      <c r="F6" s="3" t="s">
        <v>32</v>
      </c>
      <c r="G6" s="3" t="s">
        <v>30</v>
      </c>
      <c r="H6" s="3">
        <v>50</v>
      </c>
      <c r="I6" s="3" t="s">
        <v>30</v>
      </c>
      <c r="J6" s="3">
        <v>56</v>
      </c>
    </row>
    <row r="7" spans="2:16" ht="15.5" thickTop="1" thickBot="1">
      <c r="B7" s="25"/>
      <c r="C7" s="27"/>
      <c r="D7" s="27"/>
      <c r="E7" s="3" t="s">
        <v>103</v>
      </c>
      <c r="F7" s="3" t="s">
        <v>32</v>
      </c>
      <c r="G7" s="3" t="s">
        <v>30</v>
      </c>
      <c r="H7" s="3">
        <v>100</v>
      </c>
      <c r="I7" s="3" t="s">
        <v>30</v>
      </c>
      <c r="J7" s="3">
        <v>63</v>
      </c>
    </row>
    <row r="8" spans="2:16" ht="15.5" thickTop="1" thickBot="1">
      <c r="P8" s="3" t="s">
        <v>97</v>
      </c>
    </row>
    <row r="9" spans="2:16" ht="15.5" thickTop="1" thickBot="1">
      <c r="H9" s="23"/>
      <c r="I9" s="23" t="s">
        <v>89</v>
      </c>
      <c r="J9" s="23" t="s">
        <v>31</v>
      </c>
      <c r="K9" s="3" t="s">
        <v>98</v>
      </c>
      <c r="L9" s="3" t="s">
        <v>89</v>
      </c>
      <c r="M9" s="12"/>
      <c r="N9" s="12"/>
      <c r="O9" s="3"/>
      <c r="P9" s="3">
        <v>68</v>
      </c>
    </row>
    <row r="10" spans="2:16" ht="15.5" thickTop="1" thickBot="1">
      <c r="H10" s="24"/>
      <c r="I10" s="26"/>
      <c r="J10" s="26"/>
      <c r="K10" s="3" t="s">
        <v>99</v>
      </c>
      <c r="L10" s="12"/>
      <c r="M10" s="3" t="s">
        <v>31</v>
      </c>
      <c r="N10" s="3">
        <v>100</v>
      </c>
      <c r="O10" s="3"/>
      <c r="P10" s="3">
        <v>70</v>
      </c>
    </row>
    <row r="11" spans="2:16" ht="15.5" thickTop="1" thickBot="1">
      <c r="H11" s="24"/>
      <c r="I11" s="26"/>
      <c r="J11" s="26"/>
      <c r="K11" s="3" t="s">
        <v>101</v>
      </c>
      <c r="L11" s="3" t="s">
        <v>89</v>
      </c>
      <c r="M11" s="3" t="s">
        <v>31</v>
      </c>
      <c r="N11" s="3">
        <v>10</v>
      </c>
      <c r="O11" s="3"/>
      <c r="P11" s="3">
        <v>68</v>
      </c>
    </row>
    <row r="12" spans="2:16" ht="15.5" thickTop="1" thickBot="1">
      <c r="H12" s="24"/>
      <c r="I12" s="26"/>
      <c r="J12" s="26"/>
      <c r="K12" s="3" t="s">
        <v>102</v>
      </c>
      <c r="L12" s="3" t="s">
        <v>89</v>
      </c>
      <c r="M12" s="3" t="s">
        <v>31</v>
      </c>
      <c r="N12" s="3">
        <v>50</v>
      </c>
      <c r="O12" s="3"/>
      <c r="P12" s="3">
        <v>68</v>
      </c>
    </row>
    <row r="13" spans="2:16" ht="15.5" thickTop="1" thickBot="1">
      <c r="H13" s="25"/>
      <c r="I13" s="27"/>
      <c r="J13" s="27"/>
      <c r="K13" s="3" t="s">
        <v>103</v>
      </c>
      <c r="L13" s="3" t="s">
        <v>31</v>
      </c>
      <c r="M13" s="3" t="s">
        <v>31</v>
      </c>
      <c r="N13" s="3">
        <v>100</v>
      </c>
      <c r="O13" s="3"/>
      <c r="P13" s="28">
        <v>71</v>
      </c>
    </row>
    <row r="14" spans="2:16" ht="15" thickTop="1"/>
  </sheetData>
  <mergeCells count="6">
    <mergeCell ref="J9:J13"/>
    <mergeCell ref="B3:B7"/>
    <mergeCell ref="H9:H13"/>
    <mergeCell ref="C3:C7"/>
    <mergeCell ref="D3:D7"/>
    <mergeCell ref="I9:I1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Dataset</vt:lpstr>
      <vt:lpstr>Charts for datasets</vt:lpstr>
      <vt:lpstr>Problematic 1</vt:lpstr>
      <vt:lpstr>Problematic 2</vt:lpstr>
      <vt:lpstr>Problematic 3</vt:lpstr>
      <vt:lpstr>Problematic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2021-01-16T03:08:52Z</dcterms:modified>
</cp:coreProperties>
</file>