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s.py\EXCEL\"/>
    </mc:Choice>
  </mc:AlternateContent>
  <xr:revisionPtr revIDLastSave="0" documentId="13_ncr:1_{1C3E2829-D3C8-40D0-A856-0F57D82FC98F}" xr6:coauthVersionLast="47" xr6:coauthVersionMax="47" xr10:uidLastSave="{00000000-0000-0000-0000-000000000000}"/>
  <bookViews>
    <workbookView xWindow="-108" yWindow="-108" windowWidth="23256" windowHeight="12456" activeTab="1" xr2:uid="{D03F9675-364F-4583-AD65-F2706E807DFA}"/>
  </bookViews>
  <sheets>
    <sheet name="21.03.2023" sheetId="1" r:id="rId1"/>
    <sheet name="Histogram,Box Plot" sheetId="4" r:id="rId2"/>
    <sheet name="Prectice" sheetId="3" r:id="rId3"/>
  </sheets>
  <definedNames>
    <definedName name="_xlchart.v1.0" hidden="1">'Histogram,Box Plot'!$A$2:$A$13</definedName>
    <definedName name="_xlchart.v1.1" hidden="1">'Histogram,Box Plot'!$A$2:$A$13</definedName>
    <definedName name="_xlchart.v1.2" hidden="1">Prectice!$A$2:$A$13</definedName>
    <definedName name="_xlchart.v1.3" hidden="1">Prectice!$A$2:$A$13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Prectice!$C$20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D9" i="4"/>
  <c r="D8" i="4"/>
  <c r="D7" i="4"/>
  <c r="D6" i="4"/>
  <c r="D5" i="4"/>
  <c r="D4" i="4"/>
  <c r="D2" i="4"/>
  <c r="D3" i="4"/>
  <c r="J14" i="4"/>
  <c r="J15" i="4" s="1"/>
  <c r="J7" i="4" l="1"/>
  <c r="J10" i="4"/>
  <c r="G7" i="4"/>
  <c r="G8" i="4" s="1"/>
  <c r="G10" i="4" s="1"/>
  <c r="G6" i="4"/>
  <c r="G4" i="4" a="1"/>
  <c r="G4" i="4" s="1"/>
  <c r="G3" i="4"/>
  <c r="G2" i="4"/>
  <c r="J3" i="4" s="1"/>
  <c r="E9" i="3"/>
  <c r="E8" i="3"/>
  <c r="E7" i="3"/>
  <c r="E6" i="3"/>
  <c r="E5" i="3"/>
  <c r="E4" i="3"/>
  <c r="E3" i="3"/>
  <c r="E2" i="3"/>
  <c r="E13" i="3"/>
  <c r="E11" i="3"/>
  <c r="E12" i="3"/>
  <c r="F12" i="3"/>
  <c r="E10" i="3"/>
  <c r="J9" i="4" l="1"/>
  <c r="J8" i="4"/>
  <c r="G11" i="4"/>
  <c r="J13" i="4"/>
  <c r="J5" i="4"/>
  <c r="J12" i="4"/>
  <c r="J4" i="4"/>
  <c r="I2" i="4"/>
  <c r="J2" i="4" s="1"/>
  <c r="J6" i="4"/>
  <c r="J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<sst xmlns="http://schemas.openxmlformats.org/spreadsheetml/2006/main" count="128" uniqueCount="47">
  <si>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</si>
  <si>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</si>
  <si>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</si>
  <si>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</si>
  <si>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</si>
  <si>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</si>
  <si>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</si>
  <si>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</si>
  <si>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</si>
  <si>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</si>
  <si>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</si>
  <si>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</si>
  <si>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</si>
  <si>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</si>
  <si>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</si>
  <si>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</si>
  <si>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</si>
  <si>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Confidence Level(99.0%)</t>
  </si>
  <si>
    <t>sd</t>
  </si>
  <si>
    <t>var</t>
  </si>
  <si>
    <t>histo</t>
  </si>
  <si>
    <t>box</t>
  </si>
  <si>
    <t>Bin</t>
  </si>
  <si>
    <t>Frequency</t>
  </si>
  <si>
    <t>Cumulative %</t>
  </si>
  <si>
    <t>Data</t>
  </si>
  <si>
    <t>Fre</t>
  </si>
  <si>
    <t>More</t>
  </si>
  <si>
    <t>40To50</t>
  </si>
  <si>
    <t>10To20</t>
  </si>
  <si>
    <t>20To30</t>
  </si>
  <si>
    <t>50To60</t>
  </si>
  <si>
    <t>70To80</t>
  </si>
  <si>
    <t>80To90</t>
  </si>
  <si>
    <t>0To10</t>
  </si>
  <si>
    <t>30To40</t>
  </si>
  <si>
    <t>60To70</t>
  </si>
  <si>
    <t>Sort</t>
  </si>
  <si>
    <t>Q1</t>
  </si>
  <si>
    <t>Q3</t>
  </si>
  <si>
    <t>IQR</t>
  </si>
  <si>
    <t>S.P.</t>
  </si>
  <si>
    <t>E.P.</t>
  </si>
  <si>
    <t>(x-x^)</t>
  </si>
  <si>
    <t>(x-x^)2</t>
  </si>
  <si>
    <t>Variance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</si>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</sst>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0" xfId="0" applyNumberFormat="1"/>
    <xf numFmtId="10" fontId="0" fillId="0" borderId="1" xfId="0" applyNumberFormat="1" applyBorder="1"/>
    <xf numFmtId="17" fontId="0" fillId="0" borderId="0" xfId="0" applyNumberFormat="1"/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0" fillId="3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9" borderId="6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'Histogram,Box Plot'!$D$18:$D$27</c:f>
              <c:strCache>
                <c:ptCount val="10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60</c:v>
                </c:pt>
                <c:pt idx="4">
                  <c:v>80</c:v>
                </c:pt>
                <c:pt idx="5">
                  <c:v>90</c:v>
                </c:pt>
                <c:pt idx="6">
                  <c:v>10</c:v>
                </c:pt>
                <c:pt idx="7">
                  <c:v>40</c:v>
                </c:pt>
                <c:pt idx="8">
                  <c:v>70</c:v>
                </c:pt>
                <c:pt idx="9">
                  <c:v>More</c:v>
                </c:pt>
              </c:strCache>
            </c:strRef>
          </c:cat>
          <c:val>
            <c:numRef>
              <c:f>'Histogram,Box Plot'!$E$18:$E$27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4-4E1F-BCC0-AC248D2DDC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04148623"/>
        <c:axId val="589507695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'Histogram,Box Plot'!$D$18:$D$27</c:f>
              <c:strCache>
                <c:ptCount val="10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60</c:v>
                </c:pt>
                <c:pt idx="4">
                  <c:v>80</c:v>
                </c:pt>
                <c:pt idx="5">
                  <c:v>90</c:v>
                </c:pt>
                <c:pt idx="6">
                  <c:v>10</c:v>
                </c:pt>
                <c:pt idx="7">
                  <c:v>40</c:v>
                </c:pt>
                <c:pt idx="8">
                  <c:v>70</c:v>
                </c:pt>
                <c:pt idx="9">
                  <c:v>More</c:v>
                </c:pt>
              </c:strCache>
            </c:strRef>
          </c:cat>
          <c:val>
            <c:numRef>
              <c:f>'Histogram,Box Plot'!$F$18:$F$27</c:f>
              <c:numCache>
                <c:formatCode>0.00%</c:formatCode>
                <c:ptCount val="10"/>
                <c:pt idx="0">
                  <c:v>0.33333333333333331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0.83333333333333337</c:v>
                </c:pt>
                <c:pt idx="4">
                  <c:v>0.91666666666666663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34-4E1F-BCC0-AC248D2DDC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5741119"/>
        <c:axId val="589533135"/>
      </c:lineChart>
      <c:catAx>
        <c:axId val="30414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07695"/>
        <c:crosses val="autoZero"/>
        <c:auto val="1"/>
        <c:lblAlgn val="ctr"/>
        <c:lblOffset val="100"/>
        <c:noMultiLvlLbl val="0"/>
      </c:catAx>
      <c:valAx>
        <c:axId val="58950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48623"/>
        <c:crosses val="autoZero"/>
        <c:crossBetween val="between"/>
      </c:valAx>
      <c:valAx>
        <c:axId val="58953313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41119"/>
        <c:crosses val="max"/>
        <c:crossBetween val="between"/>
      </c:valAx>
      <c:catAx>
        <c:axId val="305741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9533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75000"/>
      </a:schemeClr>
    </a:solidFill>
    <a:ln>
      <a:solidFill>
        <a:schemeClr val="accent1"/>
      </a:solidFill>
    </a:ln>
    <a:effectLst>
      <a:glow rad="139700">
        <a:schemeClr val="accent6">
          <a:satMod val="175000"/>
          <a:alpha val="40000"/>
        </a:schemeClr>
      </a:glow>
      <a:innerShdw blurRad="114300">
        <a:prstClr val="black"/>
      </a:innerShdw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987-407B-9A73-9CDD68B35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992783"/>
        <c:axId val="2036864351"/>
      </c:barChart>
      <c:lineChart>
        <c:grouping val="standard"/>
        <c:varyColors val="0"/>
        <c:ser>
          <c:idx val="1"/>
          <c:order val="1"/>
          <c:tx>
            <c:v>Cumulative %</c:v>
          </c:tx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987-407B-9A73-9CDD68B35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03455"/>
        <c:axId val="1870796799"/>
      </c:lineChart>
      <c:catAx>
        <c:axId val="92992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6864351"/>
        <c:crosses val="autoZero"/>
        <c:auto val="1"/>
        <c:lblAlgn val="ctr"/>
        <c:lblOffset val="100"/>
        <c:noMultiLvlLbl val="0"/>
      </c:catAx>
      <c:valAx>
        <c:axId val="2036864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992783"/>
        <c:crosses val="autoZero"/>
        <c:crossBetween val="between"/>
      </c:valAx>
      <c:valAx>
        <c:axId val="1870796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93003455"/>
        <c:crosses val="max"/>
        <c:crossBetween val="between"/>
      </c:valAx>
      <c:catAx>
        <c:axId val="930034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0796799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Prectice!$G$3:$G$11</c:f>
              <c:numCache>
                <c:formatCode>General</c:formatCode>
                <c:ptCount val="9"/>
                <c:pt idx="0">
                  <c:v>11</c:v>
                </c:pt>
                <c:pt idx="1">
                  <c:v>21</c:v>
                </c:pt>
                <c:pt idx="2">
                  <c:v>31</c:v>
                </c:pt>
                <c:pt idx="3">
                  <c:v>41</c:v>
                </c:pt>
                <c:pt idx="4">
                  <c:v>51</c:v>
                </c:pt>
                <c:pt idx="5">
                  <c:v>61</c:v>
                </c:pt>
                <c:pt idx="6">
                  <c:v>71</c:v>
                </c:pt>
                <c:pt idx="7">
                  <c:v>81</c:v>
                </c:pt>
                <c:pt idx="8">
                  <c:v>91</c:v>
                </c:pt>
              </c:numCache>
            </c:numRef>
          </c:cat>
          <c:val>
            <c:numRef>
              <c:f>Prectice!$H$3:$H$11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C-46B7-8125-1857EE89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34288"/>
        <c:axId val="175347680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Prectice!$J$3:$J$11</c:f>
              <c:numCache>
                <c:formatCode>General</c:formatCode>
                <c:ptCount val="9"/>
                <c:pt idx="0">
                  <c:v>51</c:v>
                </c:pt>
                <c:pt idx="1">
                  <c:v>11</c:v>
                </c:pt>
                <c:pt idx="2">
                  <c:v>31</c:v>
                </c:pt>
                <c:pt idx="3">
                  <c:v>21</c:v>
                </c:pt>
                <c:pt idx="4">
                  <c:v>61</c:v>
                </c:pt>
                <c:pt idx="5">
                  <c:v>81</c:v>
                </c:pt>
                <c:pt idx="6">
                  <c:v>91</c:v>
                </c:pt>
                <c:pt idx="7">
                  <c:v>41</c:v>
                </c:pt>
                <c:pt idx="8">
                  <c:v>71</c:v>
                </c:pt>
              </c:numCache>
            </c:numRef>
          </c:cat>
          <c:val>
            <c:numRef>
              <c:f>Prectice!$L$3:$L$11</c:f>
              <c:numCache>
                <c:formatCode>0.00%</c:formatCode>
                <c:ptCount val="9"/>
                <c:pt idx="0">
                  <c:v>0.33333333333333331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0.83333333333333337</c:v>
                </c:pt>
                <c:pt idx="5">
                  <c:v>0.91666666666666663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C-46B7-8125-1857EE89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38464"/>
        <c:axId val="175334720"/>
      </c:lineChart>
      <c:catAx>
        <c:axId val="17813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7680"/>
        <c:crosses val="autoZero"/>
        <c:auto val="1"/>
        <c:lblAlgn val="ctr"/>
        <c:lblOffset val="100"/>
        <c:noMultiLvlLbl val="0"/>
      </c:catAx>
      <c:valAx>
        <c:axId val="17534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34288"/>
        <c:crosses val="autoZero"/>
        <c:crossBetween val="between"/>
      </c:valAx>
      <c:valAx>
        <c:axId val="1753347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38464"/>
        <c:crosses val="max"/>
        <c:crossBetween val="between"/>
      </c:valAx>
      <c:catAx>
        <c:axId val="178138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334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Prectice!$E$34:$E$43</c:f>
              <c:strCache>
                <c:ptCount val="10"/>
                <c:pt idx="0">
                  <c:v>51</c:v>
                </c:pt>
                <c:pt idx="1">
                  <c:v>11</c:v>
                </c:pt>
                <c:pt idx="2">
                  <c:v>31</c:v>
                </c:pt>
                <c:pt idx="3">
                  <c:v>21</c:v>
                </c:pt>
                <c:pt idx="4">
                  <c:v>61</c:v>
                </c:pt>
                <c:pt idx="5">
                  <c:v>81</c:v>
                </c:pt>
                <c:pt idx="6">
                  <c:v>91</c:v>
                </c:pt>
                <c:pt idx="7">
                  <c:v>41</c:v>
                </c:pt>
                <c:pt idx="8">
                  <c:v>71</c:v>
                </c:pt>
                <c:pt idx="9">
                  <c:v>More</c:v>
                </c:pt>
              </c:strCache>
            </c:strRef>
          </c:cat>
          <c:val>
            <c:numRef>
              <c:f>Prectice!$F$34:$F$43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B8-4960-A148-DE30538F9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9946176"/>
        <c:axId val="86394492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Prectice!$E$34:$E$43</c:f>
              <c:strCache>
                <c:ptCount val="10"/>
                <c:pt idx="0">
                  <c:v>51</c:v>
                </c:pt>
                <c:pt idx="1">
                  <c:v>11</c:v>
                </c:pt>
                <c:pt idx="2">
                  <c:v>31</c:v>
                </c:pt>
                <c:pt idx="3">
                  <c:v>21</c:v>
                </c:pt>
                <c:pt idx="4">
                  <c:v>61</c:v>
                </c:pt>
                <c:pt idx="5">
                  <c:v>81</c:v>
                </c:pt>
                <c:pt idx="6">
                  <c:v>91</c:v>
                </c:pt>
                <c:pt idx="7">
                  <c:v>41</c:v>
                </c:pt>
                <c:pt idx="8">
                  <c:v>71</c:v>
                </c:pt>
                <c:pt idx="9">
                  <c:v>More</c:v>
                </c:pt>
              </c:strCache>
            </c:strRef>
          </c:cat>
          <c:val>
            <c:numRef>
              <c:f>Prectice!$G$34:$G$43</c:f>
              <c:numCache>
                <c:formatCode>0.00%</c:formatCode>
                <c:ptCount val="10"/>
                <c:pt idx="0">
                  <c:v>0.33333333333333331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0.83333333333333337</c:v>
                </c:pt>
                <c:pt idx="5">
                  <c:v>0.91666666666666663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8-4960-A148-DE30538F9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961488"/>
        <c:axId val="863941088"/>
      </c:lineChart>
      <c:catAx>
        <c:axId val="115994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944928"/>
        <c:crosses val="autoZero"/>
        <c:auto val="1"/>
        <c:lblAlgn val="ctr"/>
        <c:lblOffset val="100"/>
        <c:noMultiLvlLbl val="0"/>
      </c:catAx>
      <c:valAx>
        <c:axId val="86394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9946176"/>
        <c:crosses val="autoZero"/>
        <c:crossBetween val="between"/>
      </c:valAx>
      <c:valAx>
        <c:axId val="86394108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159961488"/>
        <c:crosses val="max"/>
        <c:crossBetween val="between"/>
      </c:valAx>
      <c:catAx>
        <c:axId val="115996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394108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Prectice!$E$48:$E$57</c:f>
              <c:strCache>
                <c:ptCount val="10"/>
                <c:pt idx="0">
                  <c:v>40To50</c:v>
                </c:pt>
                <c:pt idx="1">
                  <c:v>10To20</c:v>
                </c:pt>
                <c:pt idx="2">
                  <c:v>20To30</c:v>
                </c:pt>
                <c:pt idx="3">
                  <c:v>50To60</c:v>
                </c:pt>
                <c:pt idx="4">
                  <c:v>70To80</c:v>
                </c:pt>
                <c:pt idx="5">
                  <c:v>80To90</c:v>
                </c:pt>
                <c:pt idx="6">
                  <c:v>0To10</c:v>
                </c:pt>
                <c:pt idx="7">
                  <c:v>30To40</c:v>
                </c:pt>
                <c:pt idx="8">
                  <c:v>60To70</c:v>
                </c:pt>
                <c:pt idx="9">
                  <c:v>More</c:v>
                </c:pt>
              </c:strCache>
            </c:strRef>
          </c:cat>
          <c:val>
            <c:numRef>
              <c:f>Prectice!$F$48:$F$57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F-4EA0-9DC4-FD97DF56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0932816"/>
        <c:axId val="863936288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Prectice!$E$48:$E$57</c:f>
              <c:strCache>
                <c:ptCount val="10"/>
                <c:pt idx="0">
                  <c:v>40To50</c:v>
                </c:pt>
                <c:pt idx="1">
                  <c:v>10To20</c:v>
                </c:pt>
                <c:pt idx="2">
                  <c:v>20To30</c:v>
                </c:pt>
                <c:pt idx="3">
                  <c:v>50To60</c:v>
                </c:pt>
                <c:pt idx="4">
                  <c:v>70To80</c:v>
                </c:pt>
                <c:pt idx="5">
                  <c:v>80To90</c:v>
                </c:pt>
                <c:pt idx="6">
                  <c:v>0To10</c:v>
                </c:pt>
                <c:pt idx="7">
                  <c:v>30To40</c:v>
                </c:pt>
                <c:pt idx="8">
                  <c:v>60To70</c:v>
                </c:pt>
                <c:pt idx="9">
                  <c:v>More</c:v>
                </c:pt>
              </c:strCache>
            </c:strRef>
          </c:cat>
          <c:val>
            <c:numRef>
              <c:f>Prectice!$G$48:$G$57</c:f>
              <c:numCache>
                <c:formatCode>0.00%</c:formatCode>
                <c:ptCount val="10"/>
                <c:pt idx="0">
                  <c:v>0.33333333333333331</c:v>
                </c:pt>
                <c:pt idx="1">
                  <c:v>0.58333333333333337</c:v>
                </c:pt>
                <c:pt idx="2">
                  <c:v>0.75</c:v>
                </c:pt>
                <c:pt idx="3">
                  <c:v>0.83333333333333337</c:v>
                </c:pt>
                <c:pt idx="4">
                  <c:v>0.91666666666666663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FF-4EA0-9DC4-FD97DF56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935136"/>
        <c:axId val="863936768"/>
      </c:lineChart>
      <c:catAx>
        <c:axId val="86093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36288"/>
        <c:crosses val="autoZero"/>
        <c:auto val="1"/>
        <c:lblAlgn val="ctr"/>
        <c:lblOffset val="100"/>
        <c:noMultiLvlLbl val="0"/>
      </c:catAx>
      <c:valAx>
        <c:axId val="8639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932816"/>
        <c:crosses val="autoZero"/>
        <c:crossBetween val="between"/>
      </c:valAx>
      <c:valAx>
        <c:axId val="86393676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935136"/>
        <c:crosses val="max"/>
        <c:crossBetween val="between"/>
      </c:valAx>
      <c:catAx>
        <c:axId val="8609351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3936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A002263C-8CA6-48BA-B065-261B07D4CD6F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>
          <cx:spPr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x:spPr>
        </cx:majorGridlines>
        <cx:tickLabels/>
      </cx:axis>
    </cx:plotArea>
  </cx:chart>
  <cx:spPr>
    <a:ln>
      <a:solidFill>
        <a:schemeClr val="accent1"/>
      </a:solidFill>
    </a:ln>
    <a:effectLst>
      <a:glow rad="139700">
        <a:schemeClr val="accent5">
          <a:satMod val="175000"/>
          <a:alpha val="40000"/>
        </a:schemeClr>
      </a:glow>
      <a:softEdge rad="127000"/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2</a:t>
          </a:r>
        </a:p>
      </cx:txPr>
    </cx:title>
    <cx:plotArea>
      <cx:plotAreaRegion>
        <cx:series layoutId="clusteredColumn" uniqueId="{E1E94DB0-460A-4852-A403-C4FC446A3227}">
          <cx:dataId val="0"/>
          <cx:layoutPr>
            <cx:binning intervalClosed="r"/>
          </cx:layoutPr>
          <cx:axisId val="1"/>
        </cx:series>
        <cx:series layoutId="paretoLine" ownerIdx="0" uniqueId="{7193A6C3-7B4E-45D8-BDC9-5F1F4E989A3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effectLst>
      <a:glow rad="139700">
        <a:schemeClr val="accent4">
          <a:satMod val="175000"/>
          <a:alpha val="40000"/>
        </a:schemeClr>
      </a:glow>
      <a:innerShdw blurRad="114300">
        <a:schemeClr val="accent4">
          <a:lumMod val="60000"/>
          <a:lumOff val="40000"/>
        </a:schemeClr>
      </a:innerShdw>
      <a:softEdge rad="12700"/>
    </a:effectLst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053E579-F7C1-4D83-888C-A86C5C0BB9A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7486ADD8-3856-4BB3-96E3-86AE06883F88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19</xdr:row>
      <xdr:rowOff>114300</xdr:rowOff>
    </xdr:from>
    <xdr:to>
      <xdr:col>17</xdr:col>
      <xdr:colOff>510540</xdr:colOff>
      <xdr:row>36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611D8-96A2-78A8-19E9-AF99B8BF6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106680</xdr:colOff>
      <xdr:row>0</xdr:row>
      <xdr:rowOff>171450</xdr:rowOff>
    </xdr:from>
    <xdr:to>
      <xdr:col>20</xdr:col>
      <xdr:colOff>411480</xdr:colOff>
      <xdr:row>15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328DD8-99F1-657D-4CA7-4A85BE6D18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4560" y="171450"/>
              <a:ext cx="4572000" cy="2796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243840</xdr:colOff>
      <xdr:row>17</xdr:row>
      <xdr:rowOff>80010</xdr:rowOff>
    </xdr:from>
    <xdr:to>
      <xdr:col>25</xdr:col>
      <xdr:colOff>548640</xdr:colOff>
      <xdr:row>32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9E0822D-5572-F5FF-2B7E-BEEF7AC8AD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99720" y="3265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167640</xdr:rowOff>
    </xdr:from>
    <xdr:to>
      <xdr:col>7</xdr:col>
      <xdr:colOff>0</xdr:colOff>
      <xdr:row>11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52165B-29D9-0150-088E-E00F00538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56727</xdr:colOff>
      <xdr:row>1</xdr:row>
      <xdr:rowOff>6774</xdr:rowOff>
    </xdr:from>
    <xdr:to>
      <xdr:col>20</xdr:col>
      <xdr:colOff>372533</xdr:colOff>
      <xdr:row>12</xdr:row>
      <xdr:rowOff>84667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E04EA4-7997-7459-FDEA-14D78EB7D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321734</xdr:colOff>
      <xdr:row>14</xdr:row>
      <xdr:rowOff>101601</xdr:rowOff>
    </xdr:from>
    <xdr:to>
      <xdr:col>8</xdr:col>
      <xdr:colOff>626534</xdr:colOff>
      <xdr:row>29</xdr:row>
      <xdr:rowOff>50801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40A6D1A-0B41-535F-CB80-C3FA729271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1814" y="2684781"/>
              <a:ext cx="4572000" cy="2700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135466</xdr:colOff>
      <xdr:row>13</xdr:row>
      <xdr:rowOff>93132</xdr:rowOff>
    </xdr:from>
    <xdr:to>
      <xdr:col>16</xdr:col>
      <xdr:colOff>601133</xdr:colOff>
      <xdr:row>28</xdr:row>
      <xdr:rowOff>42332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63AAD8AE-6F6F-1E06-04D2-6EA7BAB5F0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68626" y="2493432"/>
              <a:ext cx="4572847" cy="2700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251460</xdr:colOff>
      <xdr:row>32</xdr:row>
      <xdr:rowOff>167640</xdr:rowOff>
    </xdr:from>
    <xdr:to>
      <xdr:col>14</xdr:col>
      <xdr:colOff>251460</xdr:colOff>
      <xdr:row>42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1FA68D-1FA1-82B7-D468-FFB8B1B76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183726</xdr:colOff>
      <xdr:row>45</xdr:row>
      <xdr:rowOff>184572</xdr:rowOff>
    </xdr:from>
    <xdr:to>
      <xdr:col>15</xdr:col>
      <xdr:colOff>507999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15AB1E-153C-8E51-F9BB-92289C54E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32D7-D128-410E-A51B-A05B7B2BB2F3}">
  <dimension ref="A1:J19"/>
  <sheetViews>
    <sheetView workbookViewId="0">
      <selection activeCell="A16" sqref="A16"/>
    </sheetView>
  </sheetViews>
  <sheetFormatPr defaultRowHeight="14.4" x14ac:dyDescent="0.3"/>
  <cols>
    <col min="4" max="4" width="21.33203125" bestFit="1" customWidth="1"/>
    <col min="5" max="5" width="12.6640625" bestFit="1" customWidth="1"/>
    <col min="7" max="7" width="21.33203125" bestFit="1" customWidth="1"/>
    <col min="8" max="8" width="12.6640625" bestFit="1" customWidth="1"/>
  </cols>
  <sheetData>
    <row r="1" spans="1:10" ht="15" thickBot="1" x14ac:dyDescent="0.35"/>
    <row r="2" spans="1:10" x14ac:dyDescent="0.3">
      <c r="A2" s="4">
        <v>12</v>
      </c>
      <c r="D2" s="3" t="s">
        <v>0</v>
      </c>
      <c r="E2" s="3"/>
      <c r="G2" s="3" t="s">
        <v>0</v>
      </c>
      <c r="H2" s="3"/>
    </row>
    <row r="3" spans="1:10" x14ac:dyDescent="0.3">
      <c r="A3" s="5">
        <v>89</v>
      </c>
    </row>
    <row r="4" spans="1:10" x14ac:dyDescent="0.3">
      <c r="A4" s="5">
        <v>11</v>
      </c>
      <c r="D4" t="s">
        <v>1</v>
      </c>
      <c r="E4">
        <v>40.25</v>
      </c>
      <c r="G4" t="s">
        <v>1</v>
      </c>
      <c r="H4">
        <v>40.25</v>
      </c>
      <c r="J4" t="s">
        <v>18</v>
      </c>
    </row>
    <row r="5" spans="1:10" x14ac:dyDescent="0.3">
      <c r="A5" s="5">
        <v>56</v>
      </c>
      <c r="D5" t="s">
        <v>2</v>
      </c>
      <c r="E5">
        <v>7.4081496892396714</v>
      </c>
      <c r="G5" t="s">
        <v>2</v>
      </c>
      <c r="H5">
        <v>7.4081496892396714</v>
      </c>
      <c r="J5" t="s">
        <v>19</v>
      </c>
    </row>
    <row r="6" spans="1:10" x14ac:dyDescent="0.3">
      <c r="A6" s="5">
        <v>23</v>
      </c>
      <c r="D6" t="s">
        <v>3</v>
      </c>
      <c r="E6">
        <v>45</v>
      </c>
      <c r="G6" t="s">
        <v>3</v>
      </c>
      <c r="H6">
        <v>45</v>
      </c>
      <c r="J6" t="s">
        <v>20</v>
      </c>
    </row>
    <row r="7" spans="1:10" x14ac:dyDescent="0.3">
      <c r="A7" s="5">
        <v>11</v>
      </c>
      <c r="D7" t="s">
        <v>4</v>
      </c>
      <c r="E7">
        <v>45</v>
      </c>
      <c r="G7" t="s">
        <v>4</v>
      </c>
      <c r="H7">
        <v>45</v>
      </c>
      <c r="J7" t="s">
        <v>21</v>
      </c>
    </row>
    <row r="8" spans="1:10" x14ac:dyDescent="0.3">
      <c r="A8" s="5">
        <v>78</v>
      </c>
      <c r="D8" t="s">
        <v>5</v>
      </c>
      <c r="E8">
        <v>25.662583303677398</v>
      </c>
      <c r="G8" t="s">
        <v>5</v>
      </c>
      <c r="H8">
        <v>25.662583303677398</v>
      </c>
    </row>
    <row r="9" spans="1:10" x14ac:dyDescent="0.3">
      <c r="A9" s="5">
        <v>45</v>
      </c>
      <c r="D9" t="s">
        <v>6</v>
      </c>
      <c r="E9">
        <v>658.56818181818187</v>
      </c>
      <c r="G9" t="s">
        <v>6</v>
      </c>
      <c r="H9">
        <v>658.56818181818187</v>
      </c>
    </row>
    <row r="10" spans="1:10" x14ac:dyDescent="0.3">
      <c r="A10" s="5">
        <v>23</v>
      </c>
      <c r="D10" t="s">
        <v>7</v>
      </c>
      <c r="E10">
        <v>-0.39273735347381322</v>
      </c>
      <c r="G10" t="s">
        <v>7</v>
      </c>
      <c r="H10">
        <v>-0.39273735347381322</v>
      </c>
    </row>
    <row r="11" spans="1:10" x14ac:dyDescent="0.3">
      <c r="A11" s="5">
        <v>45</v>
      </c>
      <c r="D11" t="s">
        <v>8</v>
      </c>
      <c r="E11">
        <v>0.58821689743147676</v>
      </c>
      <c r="G11" t="s">
        <v>8</v>
      </c>
      <c r="H11">
        <v>0.58821689743147676</v>
      </c>
    </row>
    <row r="12" spans="1:10" x14ac:dyDescent="0.3">
      <c r="A12" s="5">
        <v>45</v>
      </c>
      <c r="D12" t="s">
        <v>9</v>
      </c>
      <c r="E12">
        <v>78</v>
      </c>
      <c r="G12" t="s">
        <v>9</v>
      </c>
      <c r="H12">
        <v>78</v>
      </c>
    </row>
    <row r="13" spans="1:10" ht="15" thickBot="1" x14ac:dyDescent="0.35">
      <c r="A13" s="6">
        <v>45</v>
      </c>
      <c r="D13" t="s">
        <v>10</v>
      </c>
      <c r="E13">
        <v>11</v>
      </c>
      <c r="G13" t="s">
        <v>10</v>
      </c>
      <c r="H13">
        <v>11</v>
      </c>
    </row>
    <row r="14" spans="1:10" x14ac:dyDescent="0.3">
      <c r="D14" t="s">
        <v>11</v>
      </c>
      <c r="E14">
        <v>89</v>
      </c>
      <c r="G14" t="s">
        <v>11</v>
      </c>
      <c r="H14">
        <v>89</v>
      </c>
    </row>
    <row r="15" spans="1:10" x14ac:dyDescent="0.3">
      <c r="D15" t="s">
        <v>12</v>
      </c>
      <c r="E15">
        <v>483</v>
      </c>
      <c r="G15" t="s">
        <v>12</v>
      </c>
      <c r="H15">
        <v>483</v>
      </c>
    </row>
    <row r="16" spans="1:10" x14ac:dyDescent="0.3">
      <c r="D16" t="s">
        <v>13</v>
      </c>
      <c r="E16">
        <v>12</v>
      </c>
      <c r="G16" t="s">
        <v>13</v>
      </c>
      <c r="H16">
        <v>12</v>
      </c>
    </row>
    <row r="17" spans="4:8" x14ac:dyDescent="0.3">
      <c r="D17" t="s">
        <v>14</v>
      </c>
      <c r="E17">
        <v>89</v>
      </c>
      <c r="G17" t="s">
        <v>14</v>
      </c>
      <c r="H17">
        <v>89</v>
      </c>
    </row>
    <row r="18" spans="4:8" x14ac:dyDescent="0.3">
      <c r="D18" t="s">
        <v>15</v>
      </c>
      <c r="E18">
        <v>11</v>
      </c>
      <c r="G18" t="s">
        <v>15</v>
      </c>
      <c r="H18">
        <v>11</v>
      </c>
    </row>
    <row r="19" spans="4:8" ht="15" thickBot="1" x14ac:dyDescent="0.35">
      <c r="D19" s="1" t="s">
        <v>16</v>
      </c>
      <c r="E19" s="1">
        <v>16.305227529753999</v>
      </c>
      <c r="G19" s="1" t="s">
        <v>17</v>
      </c>
      <c r="H19" s="1">
        <v>23.008279572930864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E8C6-F172-4FF8-809B-84C6958275A5}">
  <dimension ref="A1:M27"/>
  <sheetViews>
    <sheetView tabSelected="1" workbookViewId="0">
      <selection activeCell="E13" sqref="E13"/>
    </sheetView>
  </sheetViews>
  <sheetFormatPr defaultRowHeight="14.4" x14ac:dyDescent="0.3"/>
  <cols>
    <col min="2" max="2" width="9.88671875" bestFit="1" customWidth="1"/>
    <col min="3" max="3" width="12.5546875" bestFit="1" customWidth="1"/>
    <col min="4" max="4" width="9.33203125" bestFit="1" customWidth="1"/>
    <col min="5" max="5" width="9.88671875" bestFit="1" customWidth="1"/>
    <col min="6" max="6" width="12.5546875" bestFit="1" customWidth="1"/>
    <col min="12" max="12" width="21.33203125" bestFit="1" customWidth="1"/>
    <col min="13" max="13" width="12.6640625" bestFit="1" customWidth="1"/>
  </cols>
  <sheetData>
    <row r="1" spans="1:13" ht="15" thickBot="1" x14ac:dyDescent="0.35">
      <c r="A1" s="28" t="s">
        <v>25</v>
      </c>
      <c r="B1" s="28" t="s">
        <v>37</v>
      </c>
      <c r="D1" s="28" t="s">
        <v>23</v>
      </c>
      <c r="I1" s="28" t="s">
        <v>43</v>
      </c>
      <c r="J1" s="28" t="s">
        <v>44</v>
      </c>
    </row>
    <row r="2" spans="1:13" x14ac:dyDescent="0.3">
      <c r="A2" s="22">
        <v>12</v>
      </c>
      <c r="B2" s="25">
        <v>11</v>
      </c>
      <c r="C2" s="32">
        <v>10</v>
      </c>
      <c r="D2" s="29">
        <f>COUNTIFS($A$2:$A$13,"&gt;=11",$A$2:$A$13,"&lt;=20")</f>
        <v>3</v>
      </c>
      <c r="F2" s="18" t="s">
        <v>1</v>
      </c>
      <c r="G2" s="17">
        <f>AVERAGE(A2:A13)</f>
        <v>40.25</v>
      </c>
      <c r="I2" s="14">
        <f>A2-$G$2</f>
        <v>-28.25</v>
      </c>
      <c r="J2" s="14">
        <f>I2*I2</f>
        <v>798.0625</v>
      </c>
      <c r="L2" s="3" t="s">
        <v>0</v>
      </c>
      <c r="M2" s="3"/>
    </row>
    <row r="3" spans="1:13" x14ac:dyDescent="0.3">
      <c r="A3" s="23">
        <v>89</v>
      </c>
      <c r="B3" s="26">
        <v>11</v>
      </c>
      <c r="C3" s="33">
        <v>20</v>
      </c>
      <c r="D3" s="30">
        <f>COUNTIFS($A$2:$A$13,"&gt;=21",$A$2:$A$13,"&lt;=30")</f>
        <v>2</v>
      </c>
      <c r="F3" s="20" t="s">
        <v>3</v>
      </c>
      <c r="G3" s="21">
        <f>MEDIAN(B2:B13)</f>
        <v>45</v>
      </c>
      <c r="I3" s="15">
        <f t="shared" ref="I3:I13" si="0">A3-$G$2</f>
        <v>48.75</v>
      </c>
      <c r="J3" s="15">
        <f t="shared" ref="J3:J13" si="1">I3*I3</f>
        <v>2376.5625</v>
      </c>
    </row>
    <row r="4" spans="1:13" ht="15" thickBot="1" x14ac:dyDescent="0.35">
      <c r="A4" s="23">
        <v>11</v>
      </c>
      <c r="B4" s="26">
        <v>12</v>
      </c>
      <c r="C4" s="33">
        <v>30</v>
      </c>
      <c r="D4" s="30">
        <f>COUNTIFS($A$2:$A$13,"&gt;=31",$A$2:$A$13,"&lt;=40")</f>
        <v>0</v>
      </c>
      <c r="F4" s="19" t="s">
        <v>4</v>
      </c>
      <c r="G4" s="13" cm="1">
        <f t="array" ref="G4">_xlfn.MODE.MULT(B2:B13)</f>
        <v>45</v>
      </c>
      <c r="I4" s="15">
        <f t="shared" si="0"/>
        <v>-29.25</v>
      </c>
      <c r="J4" s="15">
        <f t="shared" si="1"/>
        <v>855.5625</v>
      </c>
      <c r="L4" t="s">
        <v>1</v>
      </c>
      <c r="M4">
        <v>40.25</v>
      </c>
    </row>
    <row r="5" spans="1:13" ht="15" thickBot="1" x14ac:dyDescent="0.35">
      <c r="A5" s="23">
        <v>56</v>
      </c>
      <c r="B5" s="26">
        <v>23</v>
      </c>
      <c r="C5" s="33">
        <v>40</v>
      </c>
      <c r="D5" s="30">
        <f>COUNTIFS($A$2:$A$13,"&gt;=41",$A$2:$A$13,"&lt;=50")</f>
        <v>4</v>
      </c>
      <c r="I5" s="15">
        <f t="shared" si="0"/>
        <v>15.75</v>
      </c>
      <c r="J5" s="15">
        <f t="shared" si="1"/>
        <v>248.0625</v>
      </c>
      <c r="L5" t="s">
        <v>2</v>
      </c>
      <c r="M5">
        <v>7.4081496892396714</v>
      </c>
    </row>
    <row r="6" spans="1:13" x14ac:dyDescent="0.3">
      <c r="A6" s="23">
        <v>23</v>
      </c>
      <c r="B6" s="26">
        <v>23</v>
      </c>
      <c r="C6" s="33">
        <v>50</v>
      </c>
      <c r="D6" s="30">
        <f>COUNTIFS($A$2:$A$13,"&gt;=51",$A$2:$A$13,"&lt;=60")</f>
        <v>1</v>
      </c>
      <c r="F6" s="18" t="s">
        <v>38</v>
      </c>
      <c r="G6" s="17">
        <f>(12+23)/2</f>
        <v>17.5</v>
      </c>
      <c r="I6" s="15">
        <f t="shared" si="0"/>
        <v>-17.25</v>
      </c>
      <c r="J6" s="15">
        <f t="shared" si="1"/>
        <v>297.5625</v>
      </c>
      <c r="L6" t="s">
        <v>3</v>
      </c>
      <c r="M6">
        <v>45</v>
      </c>
    </row>
    <row r="7" spans="1:13" x14ac:dyDescent="0.3">
      <c r="A7" s="23">
        <v>11</v>
      </c>
      <c r="B7" s="26">
        <v>45</v>
      </c>
      <c r="C7" s="33">
        <v>60</v>
      </c>
      <c r="D7" s="30">
        <f>COUNTIFS($A$2:$A$13,"&gt;=61",$A$2:$A$13,"&lt;=70")</f>
        <v>0</v>
      </c>
      <c r="F7" s="20" t="s">
        <v>39</v>
      </c>
      <c r="G7" s="21">
        <f>(45+56)/2</f>
        <v>50.5</v>
      </c>
      <c r="I7" s="15">
        <f t="shared" si="0"/>
        <v>-29.25</v>
      </c>
      <c r="J7" s="15">
        <f t="shared" si="1"/>
        <v>855.5625</v>
      </c>
      <c r="L7" t="s">
        <v>4</v>
      </c>
      <c r="M7">
        <v>45</v>
      </c>
    </row>
    <row r="8" spans="1:13" ht="15" thickBot="1" x14ac:dyDescent="0.35">
      <c r="A8" s="23">
        <v>78</v>
      </c>
      <c r="B8" s="26">
        <v>45</v>
      </c>
      <c r="C8" s="33">
        <v>70</v>
      </c>
      <c r="D8" s="30">
        <f>COUNTIFS($A$2:$A$13,"&gt;=71",$A$2:$A$13,"&lt;=80")</f>
        <v>1</v>
      </c>
      <c r="F8" s="19" t="s">
        <v>40</v>
      </c>
      <c r="G8" s="13">
        <f>G7-G6</f>
        <v>33</v>
      </c>
      <c r="I8" s="15">
        <f t="shared" si="0"/>
        <v>37.75</v>
      </c>
      <c r="J8" s="15">
        <f t="shared" si="1"/>
        <v>1425.0625</v>
      </c>
      <c r="L8" t="s">
        <v>5</v>
      </c>
      <c r="M8">
        <v>25.662583303677398</v>
      </c>
    </row>
    <row r="9" spans="1:13" ht="15" thickBot="1" x14ac:dyDescent="0.35">
      <c r="A9" s="23">
        <v>45</v>
      </c>
      <c r="B9" s="26">
        <v>45</v>
      </c>
      <c r="C9" s="33">
        <v>80</v>
      </c>
      <c r="D9" s="31">
        <f>COUNTIFS($A$2:$A$13,"&gt;=81",$A$2:$A$13,"&lt;=90")</f>
        <v>1</v>
      </c>
      <c r="I9" s="15">
        <f t="shared" si="0"/>
        <v>4.75</v>
      </c>
      <c r="J9" s="15">
        <f t="shared" si="1"/>
        <v>22.5625</v>
      </c>
      <c r="L9" t="s">
        <v>6</v>
      </c>
      <c r="M9">
        <v>658.56818181818187</v>
      </c>
    </row>
    <row r="10" spans="1:13" ht="15" thickBot="1" x14ac:dyDescent="0.35">
      <c r="A10" s="23">
        <v>23</v>
      </c>
      <c r="B10" s="26">
        <v>45</v>
      </c>
      <c r="C10" s="34">
        <v>90</v>
      </c>
      <c r="F10" s="18" t="s">
        <v>41</v>
      </c>
      <c r="G10" s="17">
        <f>G6-1.5*(G8)</f>
        <v>-32</v>
      </c>
      <c r="I10" s="15">
        <f t="shared" si="0"/>
        <v>-17.25</v>
      </c>
      <c r="J10" s="15">
        <f t="shared" si="1"/>
        <v>297.5625</v>
      </c>
      <c r="L10" t="s">
        <v>7</v>
      </c>
      <c r="M10">
        <v>-0.39273735347381322</v>
      </c>
    </row>
    <row r="11" spans="1:13" ht="15" thickBot="1" x14ac:dyDescent="0.35">
      <c r="A11" s="23">
        <v>45</v>
      </c>
      <c r="B11" s="26">
        <v>56</v>
      </c>
      <c r="F11" s="19" t="s">
        <v>42</v>
      </c>
      <c r="G11" s="13">
        <f>G7+1.5*(G8)</f>
        <v>100</v>
      </c>
      <c r="I11" s="15">
        <f t="shared" si="0"/>
        <v>4.75</v>
      </c>
      <c r="J11" s="15">
        <f t="shared" si="1"/>
        <v>22.5625</v>
      </c>
      <c r="L11" t="s">
        <v>8</v>
      </c>
      <c r="M11">
        <v>0.58821689743147676</v>
      </c>
    </row>
    <row r="12" spans="1:13" x14ac:dyDescent="0.3">
      <c r="A12" s="23">
        <v>45</v>
      </c>
      <c r="B12" s="26">
        <v>78</v>
      </c>
      <c r="I12" s="15">
        <f t="shared" si="0"/>
        <v>4.75</v>
      </c>
      <c r="J12" s="15">
        <f t="shared" si="1"/>
        <v>22.5625</v>
      </c>
      <c r="L12" t="s">
        <v>9</v>
      </c>
      <c r="M12">
        <v>78</v>
      </c>
    </row>
    <row r="13" spans="1:13" ht="15" thickBot="1" x14ac:dyDescent="0.35">
      <c r="A13" s="24">
        <v>45</v>
      </c>
      <c r="B13" s="27">
        <v>89</v>
      </c>
      <c r="I13" s="16">
        <f t="shared" si="0"/>
        <v>4.75</v>
      </c>
      <c r="J13" s="16">
        <f t="shared" si="1"/>
        <v>22.5625</v>
      </c>
      <c r="L13" t="s">
        <v>10</v>
      </c>
      <c r="M13">
        <v>11</v>
      </c>
    </row>
    <row r="14" spans="1:13" x14ac:dyDescent="0.3">
      <c r="I14" s="18" t="s">
        <v>45</v>
      </c>
      <c r="J14" s="17">
        <f>_xlfn.VAR.S(A2:A13)</f>
        <v>658.56818181818187</v>
      </c>
      <c r="L14" t="s">
        <v>11</v>
      </c>
      <c r="M14">
        <v>89</v>
      </c>
    </row>
    <row r="15" spans="1:13" ht="15" thickBot="1" x14ac:dyDescent="0.35">
      <c r="I15" s="19" t="s">
        <v>46</v>
      </c>
      <c r="J15" s="13">
        <f>SQRT(J14)</f>
        <v>25.662583303677398</v>
      </c>
      <c r="L15" t="s">
        <v>12</v>
      </c>
      <c r="M15">
        <v>483</v>
      </c>
    </row>
    <row r="16" spans="1:13" ht="15" thickBot="1" x14ac:dyDescent="0.35">
      <c r="L16" t="s">
        <v>13</v>
      </c>
      <c r="M16">
        <v>12</v>
      </c>
    </row>
    <row r="17" spans="1:13" x14ac:dyDescent="0.3">
      <c r="A17" s="2" t="s">
        <v>22</v>
      </c>
      <c r="B17" s="2" t="s">
        <v>23</v>
      </c>
      <c r="C17" s="2" t="s">
        <v>24</v>
      </c>
      <c r="D17" s="2" t="s">
        <v>22</v>
      </c>
      <c r="E17" s="2" t="s">
        <v>23</v>
      </c>
      <c r="F17" s="2" t="s">
        <v>24</v>
      </c>
      <c r="L17" t="s">
        <v>14</v>
      </c>
      <c r="M17">
        <v>89</v>
      </c>
    </row>
    <row r="18" spans="1:13" x14ac:dyDescent="0.3">
      <c r="A18">
        <v>10</v>
      </c>
      <c r="B18">
        <v>0</v>
      </c>
      <c r="C18" s="7">
        <v>0</v>
      </c>
      <c r="D18">
        <v>50</v>
      </c>
      <c r="E18">
        <v>4</v>
      </c>
      <c r="F18" s="7">
        <v>0.33333333333333331</v>
      </c>
      <c r="L18" t="s">
        <v>15</v>
      </c>
      <c r="M18">
        <v>11</v>
      </c>
    </row>
    <row r="19" spans="1:13" ht="15" thickBot="1" x14ac:dyDescent="0.35">
      <c r="A19">
        <v>20</v>
      </c>
      <c r="B19">
        <v>3</v>
      </c>
      <c r="C19" s="7">
        <v>0.25</v>
      </c>
      <c r="D19">
        <v>20</v>
      </c>
      <c r="E19">
        <v>3</v>
      </c>
      <c r="F19" s="7">
        <v>0.58333333333333337</v>
      </c>
      <c r="L19" s="1" t="s">
        <v>16</v>
      </c>
      <c r="M19" s="1">
        <v>16.305227529753999</v>
      </c>
    </row>
    <row r="20" spans="1:13" x14ac:dyDescent="0.3">
      <c r="A20">
        <v>30</v>
      </c>
      <c r="B20">
        <v>2</v>
      </c>
      <c r="C20" s="7">
        <v>0.41666666666666669</v>
      </c>
      <c r="D20">
        <v>30</v>
      </c>
      <c r="E20">
        <v>2</v>
      </c>
      <c r="F20" s="7">
        <v>0.75</v>
      </c>
    </row>
    <row r="21" spans="1:13" x14ac:dyDescent="0.3">
      <c r="A21">
        <v>40</v>
      </c>
      <c r="B21">
        <v>0</v>
      </c>
      <c r="C21" s="7">
        <v>0.41666666666666669</v>
      </c>
      <c r="D21">
        <v>60</v>
      </c>
      <c r="E21">
        <v>1</v>
      </c>
      <c r="F21" s="7">
        <v>0.83333333333333337</v>
      </c>
    </row>
    <row r="22" spans="1:13" x14ac:dyDescent="0.3">
      <c r="A22">
        <v>50</v>
      </c>
      <c r="B22">
        <v>4</v>
      </c>
      <c r="C22" s="7">
        <v>0.75</v>
      </c>
      <c r="D22">
        <v>80</v>
      </c>
      <c r="E22">
        <v>1</v>
      </c>
      <c r="F22" s="7">
        <v>0.91666666666666663</v>
      </c>
    </row>
    <row r="23" spans="1:13" x14ac:dyDescent="0.3">
      <c r="A23">
        <v>60</v>
      </c>
      <c r="B23">
        <v>1</v>
      </c>
      <c r="C23" s="7">
        <v>0.83333333333333337</v>
      </c>
      <c r="D23">
        <v>90</v>
      </c>
      <c r="E23">
        <v>1</v>
      </c>
      <c r="F23" s="7">
        <v>1</v>
      </c>
    </row>
    <row r="24" spans="1:13" x14ac:dyDescent="0.3">
      <c r="A24">
        <v>70</v>
      </c>
      <c r="B24">
        <v>0</v>
      </c>
      <c r="C24" s="7">
        <v>0.83333333333333337</v>
      </c>
      <c r="D24">
        <v>10</v>
      </c>
      <c r="E24">
        <v>0</v>
      </c>
      <c r="F24" s="7">
        <v>1</v>
      </c>
    </row>
    <row r="25" spans="1:13" x14ac:dyDescent="0.3">
      <c r="A25">
        <v>80</v>
      </c>
      <c r="B25">
        <v>1</v>
      </c>
      <c r="C25" s="7">
        <v>0.91666666666666663</v>
      </c>
      <c r="D25">
        <v>40</v>
      </c>
      <c r="E25">
        <v>0</v>
      </c>
      <c r="F25" s="7">
        <v>1</v>
      </c>
    </row>
    <row r="26" spans="1:13" x14ac:dyDescent="0.3">
      <c r="A26">
        <v>90</v>
      </c>
      <c r="B26">
        <v>1</v>
      </c>
      <c r="C26" s="7">
        <v>1</v>
      </c>
      <c r="D26">
        <v>70</v>
      </c>
      <c r="E26">
        <v>0</v>
      </c>
      <c r="F26" s="7">
        <v>1</v>
      </c>
    </row>
    <row r="27" spans="1:13" ht="15" thickBot="1" x14ac:dyDescent="0.35">
      <c r="A27" s="1" t="s">
        <v>27</v>
      </c>
      <c r="B27" s="1">
        <v>0</v>
      </c>
      <c r="C27" s="8">
        <v>1</v>
      </c>
      <c r="D27" s="1" t="s">
        <v>27</v>
      </c>
      <c r="E27" s="1">
        <v>0</v>
      </c>
      <c r="F27" s="8">
        <v>1</v>
      </c>
    </row>
  </sheetData>
  <sortState xmlns:xlrd2="http://schemas.microsoft.com/office/spreadsheetml/2017/richdata2" ref="D18:E27">
    <sortCondition descending="1" ref="E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B9CC-49A2-41A5-84C4-B9EA8D1D7252}">
  <dimension ref="A1:V57"/>
  <sheetViews>
    <sheetView topLeftCell="A3" zoomScale="90" workbookViewId="0">
      <selection activeCell="G7" sqref="G7"/>
    </sheetView>
  </sheetViews>
  <sheetFormatPr defaultRowHeight="14.4" x14ac:dyDescent="0.3"/>
  <cols>
    <col min="1" max="1" width="9.33203125" bestFit="1" customWidth="1"/>
    <col min="9" max="9" width="13.5546875" bestFit="1" customWidth="1"/>
    <col min="10" max="10" width="5.77734375" bestFit="1" customWidth="1"/>
    <col min="11" max="11" width="10.77734375" bestFit="1" customWidth="1"/>
    <col min="12" max="12" width="13.5546875" bestFit="1" customWidth="1"/>
    <col min="21" max="21" width="22.21875" bestFit="1" customWidth="1"/>
    <col min="22" max="22" width="13.88671875" bestFit="1" customWidth="1"/>
    <col min="23" max="23" width="10.77734375" bestFit="1" customWidth="1"/>
  </cols>
  <sheetData>
    <row r="1" spans="1:22" ht="15" thickBot="1" x14ac:dyDescent="0.35">
      <c r="A1" t="s">
        <v>25</v>
      </c>
      <c r="E1" t="s">
        <v>26</v>
      </c>
    </row>
    <row r="2" spans="1:22" x14ac:dyDescent="0.3">
      <c r="A2" s="4">
        <v>12</v>
      </c>
      <c r="B2">
        <v>11</v>
      </c>
      <c r="C2">
        <v>11</v>
      </c>
      <c r="D2" s="10">
        <v>10</v>
      </c>
      <c r="E2">
        <f>COUNTIFS(A2:A13,"&gt;=11",A2:A13,"&lt;=21")</f>
        <v>3</v>
      </c>
      <c r="G2" s="2" t="s">
        <v>22</v>
      </c>
      <c r="H2" s="2" t="s">
        <v>23</v>
      </c>
      <c r="I2" s="2" t="s">
        <v>24</v>
      </c>
      <c r="J2" s="2" t="s">
        <v>22</v>
      </c>
      <c r="K2" s="2" t="s">
        <v>23</v>
      </c>
      <c r="L2" s="2" t="s">
        <v>24</v>
      </c>
    </row>
    <row r="3" spans="1:22" x14ac:dyDescent="0.3">
      <c r="A3" s="5">
        <v>89</v>
      </c>
      <c r="B3">
        <v>11</v>
      </c>
      <c r="C3">
        <v>21</v>
      </c>
      <c r="D3">
        <v>20</v>
      </c>
      <c r="E3">
        <f>COUNTIFS(A2:A13,"&gt;=21",A2:A13,"&lt;=31")</f>
        <v>2</v>
      </c>
      <c r="G3">
        <v>11</v>
      </c>
      <c r="H3">
        <v>2</v>
      </c>
      <c r="I3" s="7">
        <v>0.16666666666666666</v>
      </c>
      <c r="J3">
        <v>51</v>
      </c>
      <c r="K3">
        <v>4</v>
      </c>
      <c r="L3" s="7">
        <v>0.33333333333333331</v>
      </c>
    </row>
    <row r="4" spans="1:22" x14ac:dyDescent="0.3">
      <c r="A4" s="5">
        <v>11</v>
      </c>
      <c r="B4">
        <v>12</v>
      </c>
      <c r="C4">
        <v>31</v>
      </c>
      <c r="D4" s="10">
        <v>30</v>
      </c>
      <c r="E4">
        <f>COUNTIFS(A2:A13,"&gt;=31",A2:A13,"&lt;=41")</f>
        <v>0</v>
      </c>
      <c r="G4">
        <v>21</v>
      </c>
      <c r="H4">
        <v>2</v>
      </c>
      <c r="I4" s="7">
        <v>0.25</v>
      </c>
      <c r="J4">
        <v>11</v>
      </c>
      <c r="K4">
        <v>2</v>
      </c>
      <c r="L4" s="7">
        <v>0.5</v>
      </c>
    </row>
    <row r="5" spans="1:22" x14ac:dyDescent="0.3">
      <c r="A5" s="5">
        <v>56</v>
      </c>
      <c r="B5">
        <v>23</v>
      </c>
      <c r="C5">
        <v>41</v>
      </c>
      <c r="D5">
        <v>40</v>
      </c>
      <c r="E5">
        <f>COUNTIFS(A2:A13,"&gt;=41",A2:A13,"&lt;=51")</f>
        <v>4</v>
      </c>
      <c r="G5">
        <v>31</v>
      </c>
      <c r="H5">
        <v>2</v>
      </c>
      <c r="I5" s="7">
        <v>0.41666666666666669</v>
      </c>
      <c r="J5">
        <v>31</v>
      </c>
      <c r="K5">
        <v>2</v>
      </c>
      <c r="L5" s="7">
        <v>0.66666666666666663</v>
      </c>
    </row>
    <row r="6" spans="1:22" x14ac:dyDescent="0.3">
      <c r="A6" s="5">
        <v>23</v>
      </c>
      <c r="B6">
        <v>23</v>
      </c>
      <c r="C6">
        <v>51</v>
      </c>
      <c r="D6" s="10">
        <v>50</v>
      </c>
      <c r="E6">
        <f>COUNTIFS(A2:A13,"&gt;=51",A2:A13,"&lt;=61")</f>
        <v>1</v>
      </c>
      <c r="G6">
        <v>41</v>
      </c>
      <c r="H6">
        <v>0</v>
      </c>
      <c r="I6" s="7">
        <v>0.41666666666666669</v>
      </c>
      <c r="J6">
        <v>21</v>
      </c>
      <c r="K6">
        <v>1</v>
      </c>
      <c r="L6" s="7">
        <v>0.75</v>
      </c>
    </row>
    <row r="7" spans="1:22" x14ac:dyDescent="0.3">
      <c r="A7" s="5">
        <v>11</v>
      </c>
      <c r="B7">
        <v>45</v>
      </c>
      <c r="C7">
        <v>61</v>
      </c>
      <c r="D7">
        <v>60</v>
      </c>
      <c r="E7">
        <f>COUNTIFS(A2:A13,"&gt;=61",A2:A13,"&lt;=71")</f>
        <v>0</v>
      </c>
      <c r="G7">
        <v>51</v>
      </c>
      <c r="H7">
        <v>4</v>
      </c>
      <c r="I7" s="7">
        <v>0.75</v>
      </c>
      <c r="J7">
        <v>61</v>
      </c>
      <c r="K7">
        <v>1</v>
      </c>
      <c r="L7" s="7">
        <v>0.83333333333333337</v>
      </c>
    </row>
    <row r="8" spans="1:22" x14ac:dyDescent="0.3">
      <c r="A8" s="5">
        <v>78</v>
      </c>
      <c r="B8">
        <v>45</v>
      </c>
      <c r="C8">
        <v>71</v>
      </c>
      <c r="D8" s="10">
        <v>70</v>
      </c>
      <c r="E8">
        <f>COUNTIFS(A2:A13,"&gt;=71",A2:A13,"&lt;=81")</f>
        <v>1</v>
      </c>
      <c r="G8">
        <v>61</v>
      </c>
      <c r="H8">
        <v>1</v>
      </c>
      <c r="I8" s="7">
        <v>0.83333333333333337</v>
      </c>
      <c r="J8">
        <v>81</v>
      </c>
      <c r="K8">
        <v>1</v>
      </c>
      <c r="L8" s="7">
        <v>0.91666666666666663</v>
      </c>
    </row>
    <row r="9" spans="1:22" x14ac:dyDescent="0.3">
      <c r="A9" s="5">
        <v>45</v>
      </c>
      <c r="B9">
        <v>45</v>
      </c>
      <c r="C9">
        <v>81</v>
      </c>
      <c r="D9">
        <v>80</v>
      </c>
      <c r="E9">
        <f>COUNTIFS(A2:A13,"&gt;=81",A2:A13,"&lt;=91")</f>
        <v>1</v>
      </c>
      <c r="G9">
        <v>71</v>
      </c>
      <c r="H9">
        <v>0</v>
      </c>
      <c r="I9" s="7">
        <v>0.83333333333333337</v>
      </c>
      <c r="J9">
        <v>91</v>
      </c>
      <c r="K9">
        <v>1</v>
      </c>
      <c r="L9" s="7">
        <v>1</v>
      </c>
    </row>
    <row r="10" spans="1:22" x14ac:dyDescent="0.3">
      <c r="A10" s="5">
        <v>23</v>
      </c>
      <c r="B10">
        <v>45</v>
      </c>
      <c r="C10">
        <v>91</v>
      </c>
      <c r="D10" s="10">
        <v>90</v>
      </c>
      <c r="E10">
        <f>AVERAGE(A2:A13)</f>
        <v>40.25</v>
      </c>
      <c r="G10">
        <v>81</v>
      </c>
      <c r="H10">
        <v>1</v>
      </c>
      <c r="I10" s="7">
        <v>0.91666666666666663</v>
      </c>
      <c r="J10">
        <v>41</v>
      </c>
      <c r="K10">
        <v>0</v>
      </c>
      <c r="L10" s="7">
        <v>1</v>
      </c>
    </row>
    <row r="11" spans="1:22" ht="15" thickBot="1" x14ac:dyDescent="0.35">
      <c r="A11" s="5">
        <v>45</v>
      </c>
      <c r="B11">
        <v>56</v>
      </c>
      <c r="E11">
        <f>(12+23)/2</f>
        <v>17.5</v>
      </c>
      <c r="G11" s="1">
        <v>91</v>
      </c>
      <c r="H11" s="1">
        <v>1</v>
      </c>
      <c r="I11" s="8">
        <v>1</v>
      </c>
      <c r="J11" s="1">
        <v>71</v>
      </c>
      <c r="K11" s="1">
        <v>0</v>
      </c>
      <c r="L11" s="8">
        <v>1</v>
      </c>
    </row>
    <row r="12" spans="1:22" x14ac:dyDescent="0.3">
      <c r="A12" s="5">
        <v>45</v>
      </c>
      <c r="B12">
        <v>78</v>
      </c>
      <c r="E12">
        <f>(56+45)/2</f>
        <v>50.5</v>
      </c>
      <c r="F12">
        <f>E12-E11</f>
        <v>33</v>
      </c>
    </row>
    <row r="13" spans="1:22" ht="15" thickBot="1" x14ac:dyDescent="0.35">
      <c r="A13" s="6">
        <v>45</v>
      </c>
      <c r="B13">
        <v>89</v>
      </c>
      <c r="E13">
        <f>MEDIAN(B2:B13)</f>
        <v>45</v>
      </c>
    </row>
    <row r="14" spans="1:22" x14ac:dyDescent="0.3">
      <c r="D14" s="11"/>
    </row>
    <row r="15" spans="1:22" ht="15" thickBot="1" x14ac:dyDescent="0.35"/>
    <row r="16" spans="1:22" x14ac:dyDescent="0.3">
      <c r="U16" s="3" t="s">
        <v>0</v>
      </c>
      <c r="V16" s="3"/>
    </row>
    <row r="18" spans="1:22" x14ac:dyDescent="0.3">
      <c r="A18" s="9"/>
      <c r="U18" t="s">
        <v>1</v>
      </c>
      <c r="V18">
        <v>40.25</v>
      </c>
    </row>
    <row r="19" spans="1:22" x14ac:dyDescent="0.3">
      <c r="U19" t="s">
        <v>2</v>
      </c>
      <c r="V19">
        <v>7.4081496892396714</v>
      </c>
    </row>
    <row r="20" spans="1:22" x14ac:dyDescent="0.3">
      <c r="A20" s="12"/>
      <c r="U20" t="s">
        <v>3</v>
      </c>
      <c r="V20">
        <v>45</v>
      </c>
    </row>
    <row r="21" spans="1:22" x14ac:dyDescent="0.3">
      <c r="U21" t="s">
        <v>4</v>
      </c>
      <c r="V21">
        <v>45</v>
      </c>
    </row>
    <row r="22" spans="1:22" x14ac:dyDescent="0.3">
      <c r="U22" t="s">
        <v>5</v>
      </c>
      <c r="V22">
        <v>25.662583303677398</v>
      </c>
    </row>
    <row r="23" spans="1:22" x14ac:dyDescent="0.3">
      <c r="U23" t="s">
        <v>6</v>
      </c>
      <c r="V23">
        <v>658.56818181818187</v>
      </c>
    </row>
    <row r="24" spans="1:22" x14ac:dyDescent="0.3">
      <c r="U24" t="s">
        <v>7</v>
      </c>
      <c r="V24">
        <v>-0.39273735347381322</v>
      </c>
    </row>
    <row r="25" spans="1:22" x14ac:dyDescent="0.3">
      <c r="U25" t="s">
        <v>8</v>
      </c>
      <c r="V25">
        <v>0.58821689743147676</v>
      </c>
    </row>
    <row r="26" spans="1:22" x14ac:dyDescent="0.3">
      <c r="U26" t="s">
        <v>9</v>
      </c>
      <c r="V26">
        <v>78</v>
      </c>
    </row>
    <row r="27" spans="1:22" x14ac:dyDescent="0.3">
      <c r="U27" t="s">
        <v>10</v>
      </c>
      <c r="V27">
        <v>11</v>
      </c>
    </row>
    <row r="28" spans="1:22" x14ac:dyDescent="0.3">
      <c r="U28" t="s">
        <v>11</v>
      </c>
      <c r="V28">
        <v>89</v>
      </c>
    </row>
    <row r="29" spans="1:22" x14ac:dyDescent="0.3">
      <c r="U29" t="s">
        <v>12</v>
      </c>
      <c r="V29">
        <v>483</v>
      </c>
    </row>
    <row r="30" spans="1:22" x14ac:dyDescent="0.3">
      <c r="U30" t="s">
        <v>13</v>
      </c>
      <c r="V30">
        <v>12</v>
      </c>
    </row>
    <row r="31" spans="1:22" x14ac:dyDescent="0.3">
      <c r="U31" t="s">
        <v>14</v>
      </c>
      <c r="V31">
        <v>89</v>
      </c>
    </row>
    <row r="32" spans="1:22" ht="15" thickBot="1" x14ac:dyDescent="0.35">
      <c r="U32" t="s">
        <v>15</v>
      </c>
      <c r="V32">
        <v>11</v>
      </c>
    </row>
    <row r="33" spans="2:22" ht="15" thickBot="1" x14ac:dyDescent="0.35">
      <c r="B33" s="2" t="s">
        <v>22</v>
      </c>
      <c r="C33" s="2" t="s">
        <v>23</v>
      </c>
      <c r="D33" s="2" t="s">
        <v>24</v>
      </c>
      <c r="E33" s="2" t="s">
        <v>22</v>
      </c>
      <c r="F33" s="2" t="s">
        <v>23</v>
      </c>
      <c r="G33" s="2" t="s">
        <v>24</v>
      </c>
      <c r="U33" s="1" t="s">
        <v>16</v>
      </c>
      <c r="V33" s="1">
        <v>16.305227529753999</v>
      </c>
    </row>
    <row r="34" spans="2:22" x14ac:dyDescent="0.3">
      <c r="B34">
        <v>11</v>
      </c>
      <c r="C34">
        <v>2</v>
      </c>
      <c r="D34" s="7">
        <v>0.16666666666666666</v>
      </c>
      <c r="E34">
        <v>51</v>
      </c>
      <c r="F34">
        <v>4</v>
      </c>
      <c r="G34" s="7">
        <v>0.33333333333333331</v>
      </c>
    </row>
    <row r="35" spans="2:22" x14ac:dyDescent="0.3">
      <c r="B35">
        <v>21</v>
      </c>
      <c r="C35">
        <v>1</v>
      </c>
      <c r="D35" s="7">
        <v>0.25</v>
      </c>
      <c r="E35">
        <v>11</v>
      </c>
      <c r="F35">
        <v>2</v>
      </c>
      <c r="G35" s="7">
        <v>0.5</v>
      </c>
    </row>
    <row r="36" spans="2:22" x14ac:dyDescent="0.3">
      <c r="B36">
        <v>31</v>
      </c>
      <c r="C36">
        <v>2</v>
      </c>
      <c r="D36" s="7">
        <v>0.41666666666666669</v>
      </c>
      <c r="E36">
        <v>31</v>
      </c>
      <c r="F36">
        <v>2</v>
      </c>
      <c r="G36" s="7">
        <v>0.66666666666666663</v>
      </c>
    </row>
    <row r="37" spans="2:22" x14ac:dyDescent="0.3">
      <c r="B37">
        <v>41</v>
      </c>
      <c r="C37">
        <v>0</v>
      </c>
      <c r="D37" s="7">
        <v>0.41666666666666669</v>
      </c>
      <c r="E37">
        <v>21</v>
      </c>
      <c r="F37">
        <v>1</v>
      </c>
      <c r="G37" s="7">
        <v>0.75</v>
      </c>
    </row>
    <row r="38" spans="2:22" x14ac:dyDescent="0.3">
      <c r="B38">
        <v>51</v>
      </c>
      <c r="C38">
        <v>4</v>
      </c>
      <c r="D38" s="7">
        <v>0.75</v>
      </c>
      <c r="E38">
        <v>61</v>
      </c>
      <c r="F38">
        <v>1</v>
      </c>
      <c r="G38" s="7">
        <v>0.83333333333333337</v>
      </c>
    </row>
    <row r="39" spans="2:22" x14ac:dyDescent="0.3">
      <c r="B39">
        <v>61</v>
      </c>
      <c r="C39">
        <v>1</v>
      </c>
      <c r="D39" s="7">
        <v>0.83333333333333337</v>
      </c>
      <c r="E39">
        <v>81</v>
      </c>
      <c r="F39">
        <v>1</v>
      </c>
      <c r="G39" s="7">
        <v>0.91666666666666663</v>
      </c>
    </row>
    <row r="40" spans="2:22" x14ac:dyDescent="0.3">
      <c r="B40">
        <v>71</v>
      </c>
      <c r="C40">
        <v>0</v>
      </c>
      <c r="D40" s="7">
        <v>0.83333333333333337</v>
      </c>
      <c r="E40">
        <v>91</v>
      </c>
      <c r="F40">
        <v>1</v>
      </c>
      <c r="G40" s="7">
        <v>1</v>
      </c>
    </row>
    <row r="41" spans="2:22" x14ac:dyDescent="0.3">
      <c r="B41">
        <v>81</v>
      </c>
      <c r="C41">
        <v>1</v>
      </c>
      <c r="D41" s="7">
        <v>0.91666666666666663</v>
      </c>
      <c r="E41">
        <v>41</v>
      </c>
      <c r="F41">
        <v>0</v>
      </c>
      <c r="G41" s="7">
        <v>1</v>
      </c>
    </row>
    <row r="42" spans="2:22" x14ac:dyDescent="0.3">
      <c r="B42">
        <v>91</v>
      </c>
      <c r="C42">
        <v>1</v>
      </c>
      <c r="D42" s="7">
        <v>1</v>
      </c>
      <c r="E42">
        <v>71</v>
      </c>
      <c r="F42">
        <v>0</v>
      </c>
      <c r="G42" s="7">
        <v>1</v>
      </c>
    </row>
    <row r="43" spans="2:22" ht="15" thickBot="1" x14ac:dyDescent="0.35">
      <c r="B43" s="1" t="s">
        <v>27</v>
      </c>
      <c r="C43" s="1">
        <v>0</v>
      </c>
      <c r="D43" s="8">
        <v>1</v>
      </c>
      <c r="E43" s="1" t="s">
        <v>27</v>
      </c>
      <c r="F43" s="1">
        <v>0</v>
      </c>
      <c r="G43" s="8">
        <v>1</v>
      </c>
    </row>
    <row r="46" spans="2:22" ht="15" thickBot="1" x14ac:dyDescent="0.35"/>
    <row r="47" spans="2:22" x14ac:dyDescent="0.3">
      <c r="B47" s="2" t="s">
        <v>22</v>
      </c>
      <c r="C47" s="2" t="s">
        <v>23</v>
      </c>
      <c r="D47" s="2" t="s">
        <v>24</v>
      </c>
      <c r="E47" s="2" t="s">
        <v>22</v>
      </c>
      <c r="F47" s="2" t="s">
        <v>23</v>
      </c>
      <c r="G47" s="2" t="s">
        <v>24</v>
      </c>
    </row>
    <row r="48" spans="2:22" x14ac:dyDescent="0.3">
      <c r="B48">
        <v>10</v>
      </c>
      <c r="C48">
        <v>0</v>
      </c>
      <c r="D48" s="7">
        <v>0</v>
      </c>
      <c r="E48" t="s">
        <v>28</v>
      </c>
      <c r="F48">
        <v>4</v>
      </c>
      <c r="G48" s="7">
        <v>0.33333333333333331</v>
      </c>
    </row>
    <row r="49" spans="2:7" x14ac:dyDescent="0.3">
      <c r="B49">
        <v>20</v>
      </c>
      <c r="C49">
        <v>3</v>
      </c>
      <c r="D49" s="7">
        <v>0.25</v>
      </c>
      <c r="E49" t="s">
        <v>29</v>
      </c>
      <c r="F49">
        <v>3</v>
      </c>
      <c r="G49" s="7">
        <v>0.58333333333333337</v>
      </c>
    </row>
    <row r="50" spans="2:7" x14ac:dyDescent="0.3">
      <c r="B50">
        <v>30</v>
      </c>
      <c r="C50">
        <v>2</v>
      </c>
      <c r="D50" s="7">
        <v>0.41666666666666669</v>
      </c>
      <c r="E50" t="s">
        <v>30</v>
      </c>
      <c r="F50">
        <v>2</v>
      </c>
      <c r="G50" s="7">
        <v>0.75</v>
      </c>
    </row>
    <row r="51" spans="2:7" x14ac:dyDescent="0.3">
      <c r="B51">
        <v>40</v>
      </c>
      <c r="C51">
        <v>0</v>
      </c>
      <c r="D51" s="7">
        <v>0.41666666666666669</v>
      </c>
      <c r="E51" t="s">
        <v>31</v>
      </c>
      <c r="F51">
        <v>1</v>
      </c>
      <c r="G51" s="7">
        <v>0.83333333333333337</v>
      </c>
    </row>
    <row r="52" spans="2:7" x14ac:dyDescent="0.3">
      <c r="B52">
        <v>50</v>
      </c>
      <c r="C52">
        <v>4</v>
      </c>
      <c r="D52" s="7">
        <v>0.75</v>
      </c>
      <c r="E52" t="s">
        <v>32</v>
      </c>
      <c r="F52">
        <v>1</v>
      </c>
      <c r="G52" s="7">
        <v>0.91666666666666663</v>
      </c>
    </row>
    <row r="53" spans="2:7" x14ac:dyDescent="0.3">
      <c r="B53">
        <v>60</v>
      </c>
      <c r="C53">
        <v>1</v>
      </c>
      <c r="D53" s="7">
        <v>0.83333333333333337</v>
      </c>
      <c r="E53" t="s">
        <v>33</v>
      </c>
      <c r="F53">
        <v>1</v>
      </c>
      <c r="G53" s="7">
        <v>1</v>
      </c>
    </row>
    <row r="54" spans="2:7" x14ac:dyDescent="0.3">
      <c r="B54">
        <v>70</v>
      </c>
      <c r="C54">
        <v>0</v>
      </c>
      <c r="D54" s="7">
        <v>0.83333333333333337</v>
      </c>
      <c r="E54" t="s">
        <v>34</v>
      </c>
      <c r="F54">
        <v>0</v>
      </c>
      <c r="G54" s="7">
        <v>1</v>
      </c>
    </row>
    <row r="55" spans="2:7" x14ac:dyDescent="0.3">
      <c r="B55">
        <v>80</v>
      </c>
      <c r="C55">
        <v>1</v>
      </c>
      <c r="D55" s="7">
        <v>0.91666666666666663</v>
      </c>
      <c r="E55" t="s">
        <v>35</v>
      </c>
      <c r="F55">
        <v>0</v>
      </c>
      <c r="G55" s="7">
        <v>1</v>
      </c>
    </row>
    <row r="56" spans="2:7" x14ac:dyDescent="0.3">
      <c r="B56">
        <v>90</v>
      </c>
      <c r="C56">
        <v>1</v>
      </c>
      <c r="D56" s="7">
        <v>1</v>
      </c>
      <c r="E56" t="s">
        <v>36</v>
      </c>
      <c r="F56">
        <v>0</v>
      </c>
      <c r="G56" s="7">
        <v>1</v>
      </c>
    </row>
    <row r="57" spans="2:7" ht="15" thickBot="1" x14ac:dyDescent="0.35">
      <c r="B57" s="1" t="s">
        <v>27</v>
      </c>
      <c r="C57" s="1">
        <v>0</v>
      </c>
      <c r="D57" s="8">
        <v>1</v>
      </c>
      <c r="E57" s="1" t="s">
        <v>27</v>
      </c>
      <c r="F57" s="1">
        <v>0</v>
      </c>
      <c r="G57" s="8">
        <v>1</v>
      </c>
    </row>
  </sheetData>
  <sortState xmlns:xlrd2="http://schemas.microsoft.com/office/spreadsheetml/2017/richdata2" ref="E48:F57">
    <sortCondition descending="1" ref="F48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21.03.2023</vt:lpstr>
      <vt:lpstr>Histogram,Box Plot</vt:lpstr>
      <vt:lpstr>Prectice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</dc:creator>
  <cp:lastModifiedBy>Rutvi</cp:lastModifiedBy>
  <dcterms:created xsi:type="dcterms:W3CDTF">2023-03-21T06:39:06Z</dcterms:created>
  <dcterms:modified xsi:type="dcterms:W3CDTF">2023-03-22T07:33:03Z</dcterms:modified>
</cp:coreProperties>
</file>