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codes.py\Statistics Assignment\"/>
    </mc:Choice>
  </mc:AlternateContent>
  <xr:revisionPtr revIDLastSave="0" documentId="13_ncr:1_{862806E1-FAF0-40F3-BEC7-2D4FD0AD0284}" xr6:coauthVersionLast="47" xr6:coauthVersionMax="47" xr10:uidLastSave="{00000000-0000-0000-0000-000000000000}"/>
  <bookViews>
    <workbookView xWindow="-108" yWindow="-108" windowWidth="23256" windowHeight="12456" activeTab="1" xr2:uid="{F75BF636-F346-452B-B767-3E4FD293D76E}"/>
  </bookViews>
  <sheets>
    <sheet name="Question 1" sheetId="1" r:id="rId1"/>
    <sheet name="Question 2" sheetId="4" r:id="rId2"/>
    <sheet name="Question 5" sheetId="3" r:id="rId3"/>
    <sheet name="Question 6" sheetId="5" r:id="rId4"/>
  </sheets>
  <definedNames>
    <definedName name="_xlchart.v1.0" hidden="1">'Question 2'!$D$4:$D$28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5" i="4"/>
  <c r="F3" i="4" l="1"/>
  <c r="F5" i="4" s="1"/>
  <c r="D4" i="4"/>
  <c r="F17" i="4" s="1"/>
  <c r="A11" i="4"/>
  <c r="F16" i="4" l="1"/>
  <c r="F18" i="4"/>
  <c r="F19" i="4"/>
  <c r="F20" i="4"/>
  <c r="F13" i="4"/>
  <c r="F11" i="4"/>
  <c r="F12" i="4"/>
  <c r="F10" i="4"/>
  <c r="F14" i="4"/>
  <c r="F15" i="4"/>
  <c r="D29" i="4"/>
  <c r="D8" i="1" l="1"/>
  <c r="D7" i="1"/>
  <c r="D5" i="1"/>
  <c r="D4" i="1"/>
  <c r="F4" i="1" s="1"/>
  <c r="G4" i="1" s="1"/>
  <c r="D6" i="1" l="1"/>
  <c r="D11" i="1" s="1"/>
  <c r="F11" i="1"/>
  <c r="G11" i="1" s="1"/>
  <c r="F10" i="1"/>
  <c r="G10" i="1" s="1"/>
  <c r="F9" i="1"/>
  <c r="G9" i="1" s="1"/>
  <c r="F8" i="1"/>
  <c r="G8" i="1" s="1"/>
  <c r="F6" i="1"/>
  <c r="G6" i="1" s="1"/>
  <c r="F7" i="1"/>
  <c r="G7" i="1" s="1"/>
  <c r="F3" i="1"/>
  <c r="G3" i="1" s="1"/>
  <c r="J4" i="1" s="1"/>
  <c r="J6" i="1" s="1"/>
  <c r="F5" i="1"/>
  <c r="G5" i="1" s="1"/>
  <c r="F12" i="1"/>
  <c r="G12" i="1" s="1"/>
  <c r="D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tc={368C75F4-F201-4383-AA4E-910D95099B98}</author>
    <author>tc={BE0A7F74-7111-4D16-8330-6EBC852026E5}</author>
  </authors>
  <commentList>
    <comment ref="A2" authorId="0" shapeId="0" xr:uid="{368C75F4-F201-4383-AA4E-910D95099B9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</t>
      </text>
    </comment>
    <comment ref="B2" authorId="1" shapeId="0" xr:uid="{BE0A7F74-7111-4D16-8330-6EBC852026E5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Sorting from the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tc={4194739A-4B57-40E5-80FD-7BFBE20A6418}</author>
    <author>tc={383DF583-2BDC-4003-B1AD-08599A31DCF3}</author>
    <author>tc={69918194-7220-403D-9F9E-7CE32FD90F2D}</author>
    <author>tc={E59A3994-6570-47FF-AAD9-94FAE0B41D70}</author>
    <author>tc={C978E7E0-9EDC-49B2-A5A0-54C294C9EB83}</author>
    <author>tc={BF9A6937-79E9-4603-92BE-6CBFBCC35B0D}</author>
    <author>tc={034DA53E-620E-41C1-8774-C5E545DB8027}</author>
    <author>tc={A4E6E6D4-F7AD-488C-93F7-464CE7ED2FF4}</author>
    <author>tc={D964C3CF-67E2-40DA-9D8D-C039CCF6E3DE}</author>
    <author>tc={57C49F6A-3AF1-419A-930A-97335F4110C5}</author>
    <author>tc={A708C316-F362-42D0-BEE2-57CC130D68CE}</author>
    <author>tc={4F796BBA-619D-47F0-B822-3FCC26634AC7}</author>
  </authors>
  <commentList>
    <comment ref="A3" authorId="0" shapeId="0" xr:uid="{4194739A-4B57-40E5-80FD-7BFBE20A641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Dataset</t>
      </text>
    </comment>
    <comment ref="B3" authorId="1" shapeId="0" xr:uid="{383DF583-2BDC-4003-B1AD-08599A31DCF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1 from Dataset</t>
      </text>
    </comment>
    <comment ref="C3" authorId="2" shapeId="0" xr:uid="{69918194-7220-403D-9F9E-7CE32FD90F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2 from dataset</t>
      </text>
    </comment>
    <comment ref="D3" authorId="3" shapeId="0" xr:uid="{E59A3994-6570-47FF-AAD9-94FAE0B41D7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the Sample 1 &amp; Sample 2</t>
      </text>
    </comment>
    <comment ref="E3" authorId="4" shapeId="0" xr:uid="{C978E7E0-9EDC-49B2-A5A0-54C294C9E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Variance for population</t>
      </text>
    </comment>
    <comment ref="F3" authorId="5" shapeId="0" xr:uid="{BF9A6937-79E9-4603-92BE-6CBFBCC35B0D}">
      <text>
        <t>[Threaded comment]
Your version of Excel allows you to read this threaded comment; however, any edits to it will get removed if the file is opened in a newer version of Excel. Learn more: https://go.microsoft.com/fwlink/?linkid=870924
Comment:
    Answer of Variance for population</t>
      </text>
    </comment>
    <comment ref="E5" authorId="6" shapeId="0" xr:uid="{034DA53E-620E-41C1-8774-C5E545DB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Deviation</t>
      </text>
    </comment>
    <comment ref="F5" authorId="7" shapeId="0" xr:uid="{A4E6E6D4-F7AD-488C-93F7-464CE7ED2FF4}">
      <text>
        <t>[Threaded comment]
Your version of Excel allows you to read this threaded comment; however, any edits to it will get removed if the file is opened in a newer version of Excel. Learn more: https://go.microsoft.com/fwlink/?linkid=870924
Comment:
    Answer of Standard deviation</t>
      </text>
    </comment>
    <comment ref="A9" authorId="8" shapeId="0" xr:uid="{D964C3CF-67E2-40DA-9D8D-C039CCF6E3DE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Dataset</t>
      </text>
    </comment>
    <comment ref="E9" authorId="9" shapeId="0" xr:uid="{57C49F6A-3AF1-419A-930A-97335F4110C5}">
      <text>
        <t>[Threaded comment]
Your version of Excel allows you to read this threaded comment; however, any edits to it will get removed if the file is opened in a newer version of Excel. Learn more: https://go.microsoft.com/fwlink/?linkid=870924
Comment:
    Bin</t>
      </text>
    </comment>
    <comment ref="F9" authorId="10" shapeId="0" xr:uid="{A708C316-F362-42D0-BEE2-57CC130D68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Frequency from Mean of the Sample 1 &amp; Sample 2</t>
      </text>
    </comment>
    <comment ref="B29" authorId="11" shapeId="0" xr:uid="{4F796BBA-619D-47F0-B822-3FCC26634AC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the Mean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tc={05D419B7-8D26-47ED-9A04-3196930B58C6}</author>
    <author>tc={8195F684-D9EB-4CD5-BA99-7262D8B9FCE9}</author>
  </authors>
  <commentList>
    <comment ref="A3" authorId="0" shapeId="0" xr:uid="{05D419B7-8D26-47ED-9A04-3196930B58C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Dataset</t>
      </text>
    </comment>
    <comment ref="F4" authorId="1" shapeId="0" xr:uid="{8195F684-D9EB-4CD5-BA99-7262D8B9FC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 - way ANOVA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tc={6F01C803-2B29-42E6-90E0-770E952C9C45}</author>
    <author>tc={29AACED3-860D-451C-919F-1EE9290C8E96}</author>
    <author>tc={0B372EF0-0F55-49A5-A8D3-D8FBBAD5488E}</author>
  </authors>
  <commentList>
    <comment ref="A2" authorId="0" shapeId="0" xr:uid="{6F01C803-2B29-42E6-90E0-770E952C9C45}">
      <text>
        <t>[Threaded comment]
Your version of Excel allows you to read this threaded comment; however, any edits to it will get removed if the file is opened in a newer version of Excel. Learn more: https://go.microsoft.com/fwlink/?linkid=870924
Comment:
    T - Test: Paired Two Sample for Means</t>
      </text>
    </comment>
    <comment ref="A20" authorId="1" shapeId="0" xr:uid="{29AACED3-860D-451C-919F-1EE9290C8E96}">
      <text>
        <t>[Threaded comment]
Your version of Excel allows you to read this threaded comment; however, any edits to it will get removed if the file is opened in a newer version of Excel. Learn more: https://go.microsoft.com/fwlink/?linkid=870924
Comment:
    T - Test: Two-Sample Assuming Equal Variances</t>
      </text>
    </comment>
    <comment ref="A37" authorId="2" shapeId="0" xr:uid="{0B372EF0-0F55-49A5-A8D3-D8FBBAD5488E}">
      <text>
        <t>[Threaded comment]
Your version of Excel allows you to read this threaded comment; however, any edits to it will get removed if the file is opened in a newer version of Excel. Learn more: https://go.microsoft.com/fwlink/?linkid=870924
Comment:
    T - Test: Two-Sample Assuming Unequal Variances</t>
      </text>
    </comment>
  </commentList>
</comments>
</file>

<file path=xl/sharedStrings.xml><?xml version="1.0" encoding="utf-8"?>
<sst xmlns="http://schemas.openxmlformats.org/spreadsheetml/2006/main" count="108" uniqueCount="73">
  <si>
    <t>Question - 1 -&gt; For the given data find mean, standard deviation and variance in excel.</t>
  </si>
  <si>
    <t>Data</t>
  </si>
  <si>
    <t>Mean</t>
  </si>
  <si>
    <t>Median</t>
  </si>
  <si>
    <t>Sort</t>
  </si>
  <si>
    <t>(x - x^)</t>
  </si>
  <si>
    <t>IQR</t>
  </si>
  <si>
    <t>Q1</t>
  </si>
  <si>
    <t>Starting point</t>
  </si>
  <si>
    <t>Ending point</t>
  </si>
  <si>
    <t>Q3</t>
  </si>
  <si>
    <t>(x - x^)2</t>
  </si>
  <si>
    <t>z</t>
  </si>
  <si>
    <t>Variance</t>
  </si>
  <si>
    <t>Standard deviation</t>
  </si>
  <si>
    <t>Sum</t>
  </si>
  <si>
    <t>Count</t>
  </si>
  <si>
    <t>Question - 2 -&gt; From the given data, take a sample and find mean, standard deviation and variance for population in excel. Also, validate Central Limit Theorem in excel and python as discussed in the class.</t>
  </si>
  <si>
    <t>Anova: Single Factor</t>
  </si>
  <si>
    <t>SUMMARY</t>
  </si>
  <si>
    <t>Groups</t>
  </si>
  <si>
    <t>Average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</si>
  <si>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</si>
  <si>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</si>
  <si>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</si>
  <si>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</si>
  <si>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</si>
  <si>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</si>
  <si>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</si>
  <si>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</si>
  <si>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</si>
  <si>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</si>
  <si>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</si>
  <si>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</si>
  <si>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</si>
  <si>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</si>
  <si>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Question - 5 -&gt; Perform One-way and two-way ANOVA on the dataset as discussed in class using formulae as well as ANOVA function in excel.</t>
  </si>
  <si>
    <t>x</t>
  </si>
  <si>
    <t>y</t>
  </si>
  <si>
    <t>a</t>
  </si>
  <si>
    <t>b</t>
  </si>
  <si>
    <t>c</t>
  </si>
  <si>
    <t>Dataset</t>
  </si>
  <si>
    <t>Sample1</t>
  </si>
  <si>
    <t>Sample2</t>
  </si>
  <si>
    <t>Bin</t>
  </si>
  <si>
    <t>More</t>
  </si>
  <si>
    <t>Frequency</t>
  </si>
  <si>
    <t>Cumulative %</t>
  </si>
  <si>
    <t>Mean of the S1 &amp; S2</t>
  </si>
  <si>
    <t>Variance for population</t>
  </si>
  <si>
    <t>Mean of the mean</t>
  </si>
  <si>
    <t>Mean of Dataset</t>
  </si>
  <si>
    <t>Question - 6 -&gt; Perform t-test on the dataset as discussed in class using t-test function in excel.</t>
  </si>
  <si>
    <t>Dataset (x)</t>
  </si>
  <si>
    <t>Dataset (y)</t>
  </si>
  <si>
    <t>t - Test: Paired Two Sample for Means</t>
  </si>
  <si>
    <t>t-Test: Paired Two Sample for Means</t>
  </si>
  <si>
    <t>Variable 1</t>
  </si>
  <si>
    <t>Variable 2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</si>
  <si>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</si>
  <si>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</si>
  <si>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</si>
  <si>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</si>
  <si>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</si>
  <si>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</si>
  <si>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</si>
  <si>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</si>
  <si>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</si>
  <si>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</si>
  <si>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 - Test: Two-Sample Assuming Unequal Variances</t>
  </si>
  <si>
    <t>t - Test: Two-Sample Assuming Equal Variances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</si>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</sst>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2" borderId="3" xfId="0" applyFill="1" applyBorder="1"/>
    <xf numFmtId="0" fontId="0" fillId="3" borderId="3" xfId="0" applyFill="1" applyBorder="1"/>
    <xf numFmtId="0" fontId="2" fillId="3" borderId="8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43" fontId="1" fillId="2" borderId="2" xfId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6" fillId="0" borderId="0" xfId="0" applyFont="1"/>
    <xf numFmtId="0" fontId="1" fillId="9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2" xfId="0" applyFont="1" applyFill="1" applyBorder="1"/>
    <xf numFmtId="0" fontId="0" fillId="6" borderId="3" xfId="0" applyFill="1" applyBorder="1"/>
    <xf numFmtId="0" fontId="0" fillId="6" borderId="27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0" fillId="6" borderId="1" xfId="0" applyFill="1" applyBorder="1" applyAlignment="1"/>
    <xf numFmtId="0" fontId="0" fillId="6" borderId="27" xfId="0" applyFill="1" applyBorder="1" applyAlignment="1"/>
    <xf numFmtId="0" fontId="0" fillId="6" borderId="3" xfId="0" applyFill="1" applyBorder="1" applyAlignment="1"/>
    <xf numFmtId="0" fontId="1" fillId="2" borderId="5" xfId="0" applyFont="1" applyFill="1" applyBorder="1"/>
    <xf numFmtId="0" fontId="1" fillId="2" borderId="6" xfId="0" applyFont="1" applyFill="1" applyBorder="1"/>
    <xf numFmtId="0" fontId="9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1" fillId="2" borderId="28" xfId="0" applyFont="1" applyFill="1" applyBorder="1"/>
    <xf numFmtId="0" fontId="0" fillId="3" borderId="29" xfId="0" applyFill="1" applyBorder="1"/>
    <xf numFmtId="0" fontId="1" fillId="2" borderId="30" xfId="0" applyFont="1" applyFill="1" applyBorder="1"/>
    <xf numFmtId="0" fontId="0" fillId="3" borderId="31" xfId="0" applyFill="1" applyBorder="1"/>
    <xf numFmtId="0" fontId="1" fillId="2" borderId="32" xfId="0" applyFont="1" applyFill="1" applyBorder="1"/>
    <xf numFmtId="0" fontId="0" fillId="3" borderId="33" xfId="0" applyFill="1" applyBorder="1"/>
    <xf numFmtId="0" fontId="1" fillId="2" borderId="28" xfId="0" applyFont="1" applyFill="1" applyBorder="1" applyAlignment="1"/>
    <xf numFmtId="0" fontId="0" fillId="3" borderId="29" xfId="0" applyFill="1" applyBorder="1" applyAlignment="1"/>
    <xf numFmtId="0" fontId="1" fillId="2" borderId="30" xfId="0" applyFont="1" applyFill="1" applyBorder="1" applyAlignment="1"/>
    <xf numFmtId="0" fontId="0" fillId="3" borderId="31" xfId="0" applyFill="1" applyBorder="1" applyAlignment="1"/>
    <xf numFmtId="0" fontId="1" fillId="2" borderId="32" xfId="0" applyFont="1" applyFill="1" applyBorder="1" applyAlignment="1"/>
    <xf numFmtId="0" fontId="0" fillId="3" borderId="33" xfId="0" applyFill="1" applyBorder="1" applyAlignment="1"/>
    <xf numFmtId="0" fontId="1" fillId="6" borderId="30" xfId="0" applyFont="1" applyFill="1" applyBorder="1"/>
    <xf numFmtId="0" fontId="1" fillId="3" borderId="31" xfId="0" applyFont="1" applyFill="1" applyBorder="1"/>
    <xf numFmtId="0" fontId="1" fillId="6" borderId="32" xfId="0" applyFont="1" applyFill="1" applyBorder="1"/>
    <xf numFmtId="0" fontId="1" fillId="3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6" borderId="38" xfId="0" applyFill="1" applyBorder="1"/>
    <xf numFmtId="0" fontId="0" fillId="6" borderId="39" xfId="0" applyFill="1" applyBorder="1"/>
    <xf numFmtId="0" fontId="0" fillId="6" borderId="36" xfId="0" applyFill="1" applyBorder="1"/>
    <xf numFmtId="0" fontId="0" fillId="6" borderId="40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Central</a:t>
            </a:r>
            <a:r>
              <a:rPr lang="en-IN" baseline="0"/>
              <a:t> Limit Theorem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2'!$H$9:$H$20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More</c:v>
                </c:pt>
              </c:strCache>
            </c:strRef>
          </c:cat>
          <c:val>
            <c:numRef>
              <c:f>'Question 2'!$I$9:$I$20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E-4302-905B-7D779196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010064"/>
        <c:axId val="72101150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'Question 2'!$H$9:$H$20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More</c:v>
                </c:pt>
              </c:strCache>
            </c:strRef>
          </c:cat>
          <c:val>
            <c:numRef>
              <c:f>'Question 2'!$J$9:$J$20</c:f>
              <c:numCache>
                <c:formatCode>0.00%</c:formatCode>
                <c:ptCount val="12"/>
                <c:pt idx="0">
                  <c:v>0.54545454545454541</c:v>
                </c:pt>
                <c:pt idx="1">
                  <c:v>0.72727272727272729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E-4302-905B-7D779196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07664"/>
        <c:axId val="721007184"/>
      </c:lineChart>
      <c:catAx>
        <c:axId val="7210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504"/>
        <c:crosses val="autoZero"/>
        <c:auto val="1"/>
        <c:lblAlgn val="ctr"/>
        <c:lblOffset val="100"/>
        <c:noMultiLvlLbl val="0"/>
      </c:catAx>
      <c:valAx>
        <c:axId val="721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064"/>
        <c:crosses val="autoZero"/>
        <c:crossBetween val="between"/>
      </c:valAx>
      <c:valAx>
        <c:axId val="7210071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07664"/>
        <c:crosses val="max"/>
        <c:crossBetween val="between"/>
      </c:valAx>
      <c:catAx>
        <c:axId val="72100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100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Central Limit Theorem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Central Limit Theorem</a:t>
          </a:r>
        </a:p>
      </cx:txPr>
    </cx:title>
    <cx:plotArea>
      <cx:plotAreaRegion>
        <cx:series layoutId="clusteredColumn" uniqueId="{F0D4DDCE-4710-4939-9558-0A442441E5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3</xdr:row>
      <xdr:rowOff>175260</xdr:rowOff>
    </xdr:from>
    <xdr:to>
      <xdr:col>20</xdr:col>
      <xdr:colOff>472440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467B-37B4-15FD-FCDC-10AA5C01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22</xdr:row>
      <xdr:rowOff>19050</xdr:rowOff>
    </xdr:from>
    <xdr:to>
      <xdr:col>18</xdr:col>
      <xdr:colOff>53340</xdr:colOff>
      <xdr:row>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912B29-61A5-C636-072B-4162C7A5E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1420" y="408051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hrumil Kansara" id="{3747A412-590C-464B-9AC8-9D35DF93D57A}" userId="7d18d3368dff15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4-03T07:36:09.46" personId="{3747A412-590C-464B-9AC8-9D35DF93D57A}" id="{368C75F4-F201-4383-AA4E-910D95099B98}">
    <text>Data</text>
  </threadedComment>
  <threadedComment ref="B2" dT="2023-04-03T07:37:02.16" personId="{3747A412-590C-464B-9AC8-9D35DF93D57A}" id="{BE0A7F74-7111-4D16-8330-6EBC852026E5}">
    <text>Sorting from the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3-04-13T07:19:36.22" personId="{3747A412-590C-464B-9AC8-9D35DF93D57A}" id="{4194739A-4B57-40E5-80FD-7BFBE20A6418}">
    <text>Dataset</text>
  </threadedComment>
  <threadedComment ref="B3" dT="2023-04-13T07:20:19.27" personId="{3747A412-590C-464B-9AC8-9D35DF93D57A}" id="{383DF583-2BDC-4003-B1AD-08599A31DCF3}">
    <text>Sample 1 from Dataset</text>
  </threadedComment>
  <threadedComment ref="C3" dT="2023-04-13T07:20:39.86" personId="{3747A412-590C-464B-9AC8-9D35DF93D57A}" id="{69918194-7220-403D-9F9E-7CE32FD90F2D}">
    <text>Sample 2 from dataset</text>
  </threadedComment>
  <threadedComment ref="D3" dT="2023-04-13T07:21:15.19" personId="{3747A412-590C-464B-9AC8-9D35DF93D57A}" id="{E59A3994-6570-47FF-AAD9-94FAE0B41D70}">
    <text>Mean of the Sample 1 &amp; Sample 2</text>
  </threadedComment>
  <threadedComment ref="E3" dT="2023-04-13T07:21:53.67" personId="{3747A412-590C-464B-9AC8-9D35DF93D57A}" id="{C978E7E0-9EDC-49B2-A5A0-54C294C9EB83}">
    <text>Variance for population</text>
  </threadedComment>
  <threadedComment ref="F3" dT="2023-04-13T11:02:34.44" personId="{3747A412-590C-464B-9AC8-9D35DF93D57A}" id="{BF9A6937-79E9-4603-92BE-6CBFBCC35B0D}">
    <text>Answer of Variance for population</text>
  </threadedComment>
  <threadedComment ref="E5" dT="2023-04-13T07:22:31.09" personId="{3747A412-590C-464B-9AC8-9D35DF93D57A}" id="{034DA53E-620E-41C1-8774-C5E545DB8027}">
    <text>Standard Deviation</text>
  </threadedComment>
  <threadedComment ref="F5" dT="2023-04-13T11:03:02.22" personId="{3747A412-590C-464B-9AC8-9D35DF93D57A}" id="{A4E6E6D4-F7AD-488C-93F7-464CE7ED2FF4}">
    <text>Answer of Standard deviation</text>
  </threadedComment>
  <threadedComment ref="A9" dT="2023-04-13T11:01:24.68" personId="{3747A412-590C-464B-9AC8-9D35DF93D57A}" id="{D964C3CF-67E2-40DA-9D8D-C039CCF6E3DE}">
    <text>Mean of Dataset</text>
  </threadedComment>
  <threadedComment ref="E9" dT="2023-04-13T11:01:43.57" personId="{3747A412-590C-464B-9AC8-9D35DF93D57A}" id="{57C49F6A-3AF1-419A-930A-97335F4110C5}">
    <text>Bin</text>
  </threadedComment>
  <threadedComment ref="F9" dT="2023-04-13T07:23:46.83" personId="{3747A412-590C-464B-9AC8-9D35DF93D57A}" id="{A708C316-F362-42D0-BEE2-57CC130D68CE}">
    <text>Frequency from Mean of the Sample 1 &amp; Sample 2</text>
  </threadedComment>
  <threadedComment ref="B29" dT="2023-04-13T11:01:02.07" personId="{3747A412-590C-464B-9AC8-9D35DF93D57A}" id="{4F796BBA-619D-47F0-B822-3FCC26634AC7}">
    <text>Mean of the Mean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04-03T07:35:36.28" personId="{3747A412-590C-464B-9AC8-9D35DF93D57A}" id="{05D419B7-8D26-47ED-9A04-3196930B58C6}">
    <text>Dataset</text>
  </threadedComment>
  <threadedComment ref="F4" dT="2023-04-03T07:34:53.88" personId="{3747A412-590C-464B-9AC8-9D35DF93D57A}" id="{8195F684-D9EB-4CD5-BA99-7262D8B9FCE9}">
    <text xml:space="preserve">One - way ANOVA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4-13T10:58:14.46" personId="{3747A412-590C-464B-9AC8-9D35DF93D57A}" id="{6F01C803-2B29-42E6-90E0-770E952C9C45}">
    <text>T - Test: Paired Two Sample for Means</text>
  </threadedComment>
  <threadedComment ref="A20" dT="2023-04-13T10:58:55.83" personId="{3747A412-590C-464B-9AC8-9D35DF93D57A}" id="{29AACED3-860D-451C-919F-1EE9290C8E96}">
    <text>T - Test: Two-Sample Assuming Equal Variances</text>
  </threadedComment>
  <threadedComment ref="A37" dT="2023-04-13T10:59:51.19" personId="{3747A412-590C-464B-9AC8-9D35DF93D57A}" id="{0B372EF0-0F55-49A5-A8D3-D8FBBAD5488E}">
    <text>T - Test: Two-Sample Assuming Unequal Variances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CB83-7EC2-4852-BE8D-4DA2D47143F2}">
  <dimension ref="A1:L12"/>
  <sheetViews>
    <sheetView workbookViewId="0">
      <selection sqref="A1:L1"/>
    </sheetView>
  </sheetViews>
  <sheetFormatPr defaultRowHeight="14.4" x14ac:dyDescent="0.3"/>
  <cols>
    <col min="10" max="10" width="11.5546875" bestFit="1" customWidth="1"/>
    <col min="14" max="15" width="9.21875" customWidth="1"/>
  </cols>
  <sheetData>
    <row r="1" spans="1:12" ht="21.6" thickBot="1" x14ac:dyDescent="0.35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x14ac:dyDescent="0.3">
      <c r="A2" s="2" t="s">
        <v>1</v>
      </c>
      <c r="B2" s="2" t="s">
        <v>4</v>
      </c>
      <c r="F2" s="2" t="s">
        <v>5</v>
      </c>
      <c r="G2" s="2" t="s">
        <v>11</v>
      </c>
    </row>
    <row r="3" spans="1:12" x14ac:dyDescent="0.3">
      <c r="A3" s="3">
        <v>24</v>
      </c>
      <c r="B3" s="3">
        <v>13</v>
      </c>
      <c r="F3" s="3">
        <f>A3-$D$4</f>
        <v>-21.799999999999997</v>
      </c>
      <c r="G3" s="3">
        <f>F3*F3</f>
        <v>475.2399999999999</v>
      </c>
    </row>
    <row r="4" spans="1:12" x14ac:dyDescent="0.3">
      <c r="A4" s="3">
        <v>84</v>
      </c>
      <c r="B4" s="3">
        <v>15</v>
      </c>
      <c r="C4" s="1" t="s">
        <v>2</v>
      </c>
      <c r="D4" s="4">
        <f>AVERAGE(A3:A12)</f>
        <v>45.8</v>
      </c>
      <c r="F4" s="3">
        <f t="shared" ref="F4:F12" si="0">A4-$D$4</f>
        <v>38.200000000000003</v>
      </c>
      <c r="G4" s="3">
        <f t="shared" ref="G4:G12" si="1">F4*F4</f>
        <v>1459.2400000000002</v>
      </c>
      <c r="I4" s="5" t="s">
        <v>13</v>
      </c>
      <c r="J4" s="6">
        <f>AVERAGE(G3:G12)</f>
        <v>806.36</v>
      </c>
    </row>
    <row r="5" spans="1:12" x14ac:dyDescent="0.3">
      <c r="A5" s="3">
        <v>97</v>
      </c>
      <c r="B5" s="3">
        <v>23</v>
      </c>
      <c r="C5" s="1" t="s">
        <v>3</v>
      </c>
      <c r="D5" s="4">
        <f>MEDIAN(B3:B12)</f>
        <v>38</v>
      </c>
      <c r="F5" s="3">
        <f t="shared" si="0"/>
        <v>51.2</v>
      </c>
      <c r="G5" s="3">
        <f t="shared" si="1"/>
        <v>2621.4400000000005</v>
      </c>
    </row>
    <row r="6" spans="1:12" x14ac:dyDescent="0.3">
      <c r="A6" s="3">
        <v>53</v>
      </c>
      <c r="B6" s="3">
        <v>24</v>
      </c>
      <c r="C6" s="5" t="s">
        <v>6</v>
      </c>
      <c r="D6" s="4">
        <f>D8-D7</f>
        <v>50</v>
      </c>
      <c r="F6" s="3">
        <f t="shared" si="0"/>
        <v>7.2000000000000028</v>
      </c>
      <c r="G6" s="3">
        <f t="shared" si="1"/>
        <v>51.840000000000039</v>
      </c>
      <c r="I6" s="36" t="s">
        <v>14</v>
      </c>
      <c r="J6" s="38">
        <f>SQRT(J4)</f>
        <v>28.396478654931848</v>
      </c>
    </row>
    <row r="7" spans="1:12" x14ac:dyDescent="0.3">
      <c r="A7" s="3">
        <v>33</v>
      </c>
      <c r="B7" s="3">
        <v>33</v>
      </c>
      <c r="C7" s="5" t="s">
        <v>7</v>
      </c>
      <c r="D7" s="4">
        <f>B5</f>
        <v>23</v>
      </c>
      <c r="F7" s="3">
        <f t="shared" si="0"/>
        <v>-12.799999999999997</v>
      </c>
      <c r="G7" s="3">
        <f t="shared" si="1"/>
        <v>163.83999999999992</v>
      </c>
      <c r="I7" s="36"/>
      <c r="J7" s="38"/>
    </row>
    <row r="8" spans="1:12" x14ac:dyDescent="0.3">
      <c r="A8" s="3">
        <v>13</v>
      </c>
      <c r="B8" s="3">
        <v>43</v>
      </c>
      <c r="C8" s="5" t="s">
        <v>10</v>
      </c>
      <c r="D8" s="4">
        <f>B10</f>
        <v>73</v>
      </c>
      <c r="F8" s="3">
        <f t="shared" si="0"/>
        <v>-32.799999999999997</v>
      </c>
      <c r="G8" s="3">
        <f t="shared" si="1"/>
        <v>1075.8399999999999</v>
      </c>
    </row>
    <row r="9" spans="1:12" x14ac:dyDescent="0.3">
      <c r="A9" s="3">
        <v>73</v>
      </c>
      <c r="B9" s="3">
        <v>53</v>
      </c>
      <c r="C9" s="36" t="s">
        <v>8</v>
      </c>
      <c r="D9" s="37">
        <f>D7-1.5*(D6)</f>
        <v>-52</v>
      </c>
      <c r="F9" s="3">
        <f t="shared" si="0"/>
        <v>27.200000000000003</v>
      </c>
      <c r="G9" s="3">
        <f t="shared" si="1"/>
        <v>739.84000000000015</v>
      </c>
    </row>
    <row r="10" spans="1:12" x14ac:dyDescent="0.3">
      <c r="A10" s="3">
        <v>23</v>
      </c>
      <c r="B10" s="3">
        <v>73</v>
      </c>
      <c r="C10" s="36"/>
      <c r="D10" s="37"/>
      <c r="F10" s="3">
        <f t="shared" si="0"/>
        <v>-22.799999999999997</v>
      </c>
      <c r="G10" s="3">
        <f t="shared" si="1"/>
        <v>519.83999999999992</v>
      </c>
    </row>
    <row r="11" spans="1:12" x14ac:dyDescent="0.3">
      <c r="A11" s="3">
        <v>15</v>
      </c>
      <c r="B11" s="3">
        <v>84</v>
      </c>
      <c r="C11" s="36" t="s">
        <v>9</v>
      </c>
      <c r="D11" s="37">
        <f>D8+1.5*(D6)</f>
        <v>148</v>
      </c>
      <c r="F11" s="3">
        <f t="shared" si="0"/>
        <v>-30.799999999999997</v>
      </c>
      <c r="G11" s="3">
        <f t="shared" si="1"/>
        <v>948.63999999999987</v>
      </c>
    </row>
    <row r="12" spans="1:12" x14ac:dyDescent="0.3">
      <c r="A12" s="3">
        <v>43</v>
      </c>
      <c r="B12" s="3">
        <v>97</v>
      </c>
      <c r="C12" s="36"/>
      <c r="D12" s="37"/>
      <c r="F12" s="3">
        <f t="shared" si="0"/>
        <v>-2.7999999999999972</v>
      </c>
      <c r="G12" s="3">
        <f t="shared" si="1"/>
        <v>7.8399999999999839</v>
      </c>
    </row>
  </sheetData>
  <sortState xmlns:xlrd2="http://schemas.microsoft.com/office/spreadsheetml/2017/richdata2" ref="B3:B12">
    <sortCondition ref="B3:B12"/>
  </sortState>
  <mergeCells count="7">
    <mergeCell ref="J6:J7"/>
    <mergeCell ref="A1:L1"/>
    <mergeCell ref="C9:C10"/>
    <mergeCell ref="D9:D10"/>
    <mergeCell ref="C11:C12"/>
    <mergeCell ref="D11:D12"/>
    <mergeCell ref="I6:I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31F8-5DC5-46AC-A4D5-9F054FC2027F}">
  <dimension ref="A1:Y30"/>
  <sheetViews>
    <sheetView tabSelected="1" workbookViewId="0">
      <selection sqref="A1:L2"/>
    </sheetView>
  </sheetViews>
  <sheetFormatPr defaultRowHeight="14.4" x14ac:dyDescent="0.3"/>
  <cols>
    <col min="4" max="4" width="18.33203125" bestFit="1" customWidth="1"/>
    <col min="5" max="5" width="11.109375" customWidth="1"/>
    <col min="6" max="6" width="12" bestFit="1" customWidth="1"/>
    <col min="8" max="8" width="5.44140625" bestFit="1" customWidth="1"/>
    <col min="9" max="9" width="9.88671875" bestFit="1" customWidth="1"/>
    <col min="10" max="10" width="12.5546875" bestFit="1" customWidth="1"/>
  </cols>
  <sheetData>
    <row r="1" spans="1:25" ht="14.4" customHeight="1" x14ac:dyDescent="0.3">
      <c r="A1" s="94" t="s">
        <v>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25" ht="15" customHeight="1" thickBot="1" x14ac:dyDescent="0.3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25" x14ac:dyDescent="0.3">
      <c r="A3" s="15" t="s">
        <v>42</v>
      </c>
      <c r="B3" s="16" t="s">
        <v>43</v>
      </c>
      <c r="C3" s="16" t="s">
        <v>44</v>
      </c>
      <c r="D3" s="16" t="s">
        <v>49</v>
      </c>
      <c r="E3" s="47" t="s">
        <v>50</v>
      </c>
      <c r="F3" s="49">
        <f>_xlfn.VAR.P(B4:B28)</f>
        <v>8</v>
      </c>
    </row>
    <row r="4" spans="1:25" x14ac:dyDescent="0.3">
      <c r="A4" s="28">
        <v>3</v>
      </c>
      <c r="B4" s="17">
        <v>3</v>
      </c>
      <c r="C4" s="17">
        <v>3</v>
      </c>
      <c r="D4" s="14">
        <f>AVERAGE(B4:C4)</f>
        <v>3</v>
      </c>
      <c r="E4" s="48"/>
      <c r="F4" s="50"/>
      <c r="Y4">
        <v>1</v>
      </c>
    </row>
    <row r="5" spans="1:25" x14ac:dyDescent="0.3">
      <c r="A5" s="28">
        <v>5</v>
      </c>
      <c r="B5" s="17">
        <v>3</v>
      </c>
      <c r="C5" s="17">
        <v>5</v>
      </c>
      <c r="D5" s="14">
        <f t="shared" ref="D5:D28" si="0">AVERAGE(B5:C5)</f>
        <v>4</v>
      </c>
      <c r="E5" s="48" t="s">
        <v>14</v>
      </c>
      <c r="F5" s="50">
        <f>SQRT(F3)</f>
        <v>2.8284271247461903</v>
      </c>
    </row>
    <row r="6" spans="1:25" x14ac:dyDescent="0.3">
      <c r="A6" s="28">
        <v>7</v>
      </c>
      <c r="B6" s="17">
        <v>3</v>
      </c>
      <c r="C6" s="17">
        <v>7</v>
      </c>
      <c r="D6" s="14">
        <f t="shared" si="0"/>
        <v>5</v>
      </c>
      <c r="E6" s="48"/>
      <c r="F6" s="50"/>
    </row>
    <row r="7" spans="1:25" ht="15" thickBot="1" x14ac:dyDescent="0.35">
      <c r="A7" s="28">
        <v>9</v>
      </c>
      <c r="B7" s="17">
        <v>3</v>
      </c>
      <c r="C7" s="17">
        <v>9</v>
      </c>
      <c r="D7" s="14">
        <f t="shared" si="0"/>
        <v>6</v>
      </c>
    </row>
    <row r="8" spans="1:25" ht="15" thickBot="1" x14ac:dyDescent="0.35">
      <c r="A8" s="29">
        <v>11</v>
      </c>
      <c r="B8" s="17">
        <v>3</v>
      </c>
      <c r="C8" s="17">
        <v>11</v>
      </c>
      <c r="D8" s="14">
        <f t="shared" si="0"/>
        <v>7</v>
      </c>
      <c r="H8" s="21" t="s">
        <v>45</v>
      </c>
      <c r="I8" s="21" t="s">
        <v>47</v>
      </c>
      <c r="J8" s="22" t="s">
        <v>48</v>
      </c>
    </row>
    <row r="9" spans="1:25" x14ac:dyDescent="0.3">
      <c r="A9" s="39" t="s">
        <v>52</v>
      </c>
      <c r="B9" s="27">
        <v>5</v>
      </c>
      <c r="C9" s="17">
        <v>3</v>
      </c>
      <c r="D9" s="14">
        <f t="shared" si="0"/>
        <v>4</v>
      </c>
      <c r="E9" s="18" t="s">
        <v>45</v>
      </c>
      <c r="F9" s="18" t="s">
        <v>47</v>
      </c>
      <c r="H9" s="19">
        <v>2</v>
      </c>
      <c r="I9" s="19">
        <v>0</v>
      </c>
      <c r="J9" s="20">
        <v>0.54545454545454541</v>
      </c>
    </row>
    <row r="10" spans="1:25" ht="15" thickBot="1" x14ac:dyDescent="0.35">
      <c r="A10" s="40"/>
      <c r="B10" s="27">
        <v>5</v>
      </c>
      <c r="C10" s="17">
        <v>5</v>
      </c>
      <c r="D10" s="14">
        <f t="shared" si="0"/>
        <v>5</v>
      </c>
      <c r="E10" s="23">
        <v>2</v>
      </c>
      <c r="F10" s="24">
        <f>COUNTIF(D4:D28,2)</f>
        <v>0</v>
      </c>
      <c r="H10" s="19">
        <v>3</v>
      </c>
      <c r="I10" s="19">
        <v>1</v>
      </c>
      <c r="J10" s="20">
        <v>0.72727272727272729</v>
      </c>
    </row>
    <row r="11" spans="1:25" ht="15" thickBot="1" x14ac:dyDescent="0.35">
      <c r="A11" s="31">
        <f>AVERAGE(A4:A8)</f>
        <v>7</v>
      </c>
      <c r="B11" s="17">
        <v>5</v>
      </c>
      <c r="C11" s="17">
        <v>7</v>
      </c>
      <c r="D11" s="14">
        <f t="shared" si="0"/>
        <v>6</v>
      </c>
      <c r="E11" s="23">
        <v>3</v>
      </c>
      <c r="F11" s="24">
        <f>COUNTIF(D4:D28,3)</f>
        <v>1</v>
      </c>
      <c r="H11" s="19">
        <v>4</v>
      </c>
      <c r="I11" s="19">
        <v>2</v>
      </c>
      <c r="J11" s="20">
        <v>0.90909090909090906</v>
      </c>
    </row>
    <row r="12" spans="1:25" x14ac:dyDescent="0.3">
      <c r="B12" s="17">
        <v>5</v>
      </c>
      <c r="C12" s="17">
        <v>9</v>
      </c>
      <c r="D12" s="14">
        <f t="shared" si="0"/>
        <v>7</v>
      </c>
      <c r="E12" s="23">
        <v>4</v>
      </c>
      <c r="F12" s="24">
        <f>COUNTIF(D4:D28,4)</f>
        <v>2</v>
      </c>
      <c r="H12" s="19">
        <v>5</v>
      </c>
      <c r="I12" s="19">
        <v>3</v>
      </c>
      <c r="J12" s="20">
        <v>1</v>
      </c>
    </row>
    <row r="13" spans="1:25" x14ac:dyDescent="0.3">
      <c r="B13" s="17">
        <v>5</v>
      </c>
      <c r="C13" s="17">
        <v>11</v>
      </c>
      <c r="D13" s="14">
        <f t="shared" si="0"/>
        <v>8</v>
      </c>
      <c r="E13" s="23">
        <v>5</v>
      </c>
      <c r="F13" s="24">
        <f>COUNTIF(D4:D28,5)</f>
        <v>3</v>
      </c>
      <c r="H13" s="19">
        <v>6</v>
      </c>
      <c r="I13" s="19">
        <v>4</v>
      </c>
      <c r="J13" s="20">
        <v>1</v>
      </c>
    </row>
    <row r="14" spans="1:25" x14ac:dyDescent="0.3">
      <c r="B14" s="17">
        <v>7</v>
      </c>
      <c r="C14" s="17">
        <v>3</v>
      </c>
      <c r="D14" s="14">
        <f t="shared" si="0"/>
        <v>5</v>
      </c>
      <c r="E14" s="23">
        <v>6</v>
      </c>
      <c r="F14" s="24">
        <f>COUNTIF(D4:D28,6)</f>
        <v>4</v>
      </c>
      <c r="H14" s="19">
        <v>7</v>
      </c>
      <c r="I14" s="19">
        <v>5</v>
      </c>
      <c r="J14" s="20">
        <v>1</v>
      </c>
    </row>
    <row r="15" spans="1:25" x14ac:dyDescent="0.3">
      <c r="B15" s="17">
        <v>7</v>
      </c>
      <c r="C15" s="17">
        <v>5</v>
      </c>
      <c r="D15" s="14">
        <f t="shared" si="0"/>
        <v>6</v>
      </c>
      <c r="E15" s="23">
        <v>7</v>
      </c>
      <c r="F15" s="24">
        <f>COUNTIF(D4:D28,7)</f>
        <v>5</v>
      </c>
      <c r="H15" s="19">
        <v>8</v>
      </c>
      <c r="I15" s="19">
        <v>4</v>
      </c>
      <c r="J15" s="20">
        <v>1</v>
      </c>
    </row>
    <row r="16" spans="1:25" x14ac:dyDescent="0.3">
      <c r="B16" s="17">
        <v>7</v>
      </c>
      <c r="C16" s="17">
        <v>7</v>
      </c>
      <c r="D16" s="14">
        <f t="shared" si="0"/>
        <v>7</v>
      </c>
      <c r="E16" s="23">
        <v>8</v>
      </c>
      <c r="F16" s="24">
        <f>COUNTIF(D4:D28,8)</f>
        <v>4</v>
      </c>
      <c r="H16" s="19">
        <v>9</v>
      </c>
      <c r="I16" s="19">
        <v>3</v>
      </c>
      <c r="J16" s="20">
        <v>1</v>
      </c>
    </row>
    <row r="17" spans="2:11" x14ac:dyDescent="0.3">
      <c r="B17" s="17">
        <v>7</v>
      </c>
      <c r="C17" s="17">
        <v>9</v>
      </c>
      <c r="D17" s="14">
        <f t="shared" si="0"/>
        <v>8</v>
      </c>
      <c r="E17" s="23">
        <v>9</v>
      </c>
      <c r="F17" s="24">
        <f>COUNTIF(D4:D28,9)</f>
        <v>3</v>
      </c>
      <c r="H17" s="19">
        <v>10</v>
      </c>
      <c r="I17" s="19">
        <v>2</v>
      </c>
      <c r="J17" s="20">
        <v>1</v>
      </c>
    </row>
    <row r="18" spans="2:11" x14ac:dyDescent="0.3">
      <c r="B18" s="17">
        <v>7</v>
      </c>
      <c r="C18" s="17">
        <v>11</v>
      </c>
      <c r="D18" s="14">
        <f t="shared" si="0"/>
        <v>9</v>
      </c>
      <c r="E18" s="23">
        <v>10</v>
      </c>
      <c r="F18" s="24">
        <f>COUNTIF(D4:D28,10)</f>
        <v>2</v>
      </c>
      <c r="H18" s="19">
        <v>11</v>
      </c>
      <c r="I18" s="19">
        <v>1</v>
      </c>
      <c r="J18" s="20">
        <v>1</v>
      </c>
    </row>
    <row r="19" spans="2:11" x14ac:dyDescent="0.3">
      <c r="B19" s="17">
        <v>9</v>
      </c>
      <c r="C19" s="17">
        <v>3</v>
      </c>
      <c r="D19" s="14">
        <f t="shared" si="0"/>
        <v>6</v>
      </c>
      <c r="E19" s="23">
        <v>11</v>
      </c>
      <c r="F19" s="24">
        <f>COUNTIF(D4:D28,11)</f>
        <v>1</v>
      </c>
      <c r="H19" s="19">
        <v>12</v>
      </c>
      <c r="I19" s="19">
        <v>0</v>
      </c>
      <c r="J19" s="20">
        <v>1</v>
      </c>
    </row>
    <row r="20" spans="2:11" x14ac:dyDescent="0.3">
      <c r="B20" s="17">
        <v>9</v>
      </c>
      <c r="C20" s="17">
        <v>5</v>
      </c>
      <c r="D20" s="14">
        <f t="shared" si="0"/>
        <v>7</v>
      </c>
      <c r="E20" s="23">
        <v>12</v>
      </c>
      <c r="F20" s="24">
        <f>COUNTIF(D4:D28,12)</f>
        <v>0</v>
      </c>
      <c r="H20" s="19" t="s">
        <v>46</v>
      </c>
      <c r="I20" s="19">
        <v>0</v>
      </c>
      <c r="J20" s="20">
        <v>1</v>
      </c>
    </row>
    <row r="21" spans="2:11" x14ac:dyDescent="0.3">
      <c r="B21" s="17">
        <v>9</v>
      </c>
      <c r="C21" s="17">
        <v>7</v>
      </c>
      <c r="D21" s="14">
        <f t="shared" si="0"/>
        <v>8</v>
      </c>
    </row>
    <row r="22" spans="2:11" x14ac:dyDescent="0.3">
      <c r="B22" s="17">
        <v>9</v>
      </c>
      <c r="C22" s="17">
        <v>9</v>
      </c>
      <c r="D22" s="14">
        <f t="shared" si="0"/>
        <v>9</v>
      </c>
    </row>
    <row r="23" spans="2:11" x14ac:dyDescent="0.3">
      <c r="B23" s="17">
        <v>9</v>
      </c>
      <c r="C23" s="17">
        <v>11</v>
      </c>
      <c r="D23" s="14">
        <f t="shared" si="0"/>
        <v>10</v>
      </c>
    </row>
    <row r="24" spans="2:11" x14ac:dyDescent="0.3">
      <c r="B24" s="17">
        <v>11</v>
      </c>
      <c r="C24" s="17">
        <v>3</v>
      </c>
      <c r="D24" s="14">
        <f t="shared" si="0"/>
        <v>7</v>
      </c>
    </row>
    <row r="25" spans="2:11" x14ac:dyDescent="0.3">
      <c r="B25" s="17">
        <v>11</v>
      </c>
      <c r="C25" s="17">
        <v>5</v>
      </c>
      <c r="D25" s="14">
        <f t="shared" si="0"/>
        <v>8</v>
      </c>
    </row>
    <row r="26" spans="2:11" x14ac:dyDescent="0.3">
      <c r="B26" s="17">
        <v>11</v>
      </c>
      <c r="C26" s="17">
        <v>7</v>
      </c>
      <c r="D26" s="14">
        <f t="shared" si="0"/>
        <v>9</v>
      </c>
      <c r="K26" s="30"/>
    </row>
    <row r="27" spans="2:11" x14ac:dyDescent="0.3">
      <c r="B27" s="17">
        <v>11</v>
      </c>
      <c r="C27" s="17">
        <v>9</v>
      </c>
      <c r="D27" s="14">
        <f t="shared" si="0"/>
        <v>10</v>
      </c>
    </row>
    <row r="28" spans="2:11" ht="15" thickBot="1" x14ac:dyDescent="0.35">
      <c r="B28" s="25">
        <v>11</v>
      </c>
      <c r="C28" s="25">
        <v>11</v>
      </c>
      <c r="D28" s="26">
        <f t="shared" si="0"/>
        <v>11</v>
      </c>
    </row>
    <row r="29" spans="2:11" x14ac:dyDescent="0.3">
      <c r="B29" s="41" t="s">
        <v>51</v>
      </c>
      <c r="C29" s="42"/>
      <c r="D29" s="45">
        <f>AVERAGE(D4:D28)</f>
        <v>7</v>
      </c>
    </row>
    <row r="30" spans="2:11" ht="15" thickBot="1" x14ac:dyDescent="0.35">
      <c r="B30" s="43"/>
      <c r="C30" s="44"/>
      <c r="D30" s="46"/>
    </row>
  </sheetData>
  <sortState xmlns:xlrd2="http://schemas.microsoft.com/office/spreadsheetml/2017/richdata2" ref="H9:I20">
    <sortCondition descending="1" ref="I9"/>
  </sortState>
  <mergeCells count="8">
    <mergeCell ref="A9:A10"/>
    <mergeCell ref="A1:L2"/>
    <mergeCell ref="B29:C30"/>
    <mergeCell ref="D29:D30"/>
    <mergeCell ref="E3:E4"/>
    <mergeCell ref="E5:E6"/>
    <mergeCell ref="F3:F4"/>
    <mergeCell ref="F5:F6"/>
  </mergeCells>
  <phoneticPr fontId="4" type="noConversion"/>
  <conditionalFormatting sqref="F10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4 D5:D2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FD09-9480-407F-A47E-BEA9AD50A5C5}">
  <dimension ref="A1:M19"/>
  <sheetViews>
    <sheetView workbookViewId="0">
      <selection sqref="A1:M2"/>
    </sheetView>
  </sheetViews>
  <sheetFormatPr defaultRowHeight="14.4" x14ac:dyDescent="0.3"/>
  <cols>
    <col min="6" max="6" width="19.21875" bestFit="1" customWidth="1"/>
    <col min="7" max="7" width="12" bestFit="1" customWidth="1"/>
    <col min="8" max="8" width="5.109375" bestFit="1" customWidth="1"/>
    <col min="9" max="12" width="12" bestFit="1" customWidth="1"/>
  </cols>
  <sheetData>
    <row r="1" spans="1:13" ht="14.4" customHeight="1" x14ac:dyDescent="0.3">
      <c r="A1" s="94" t="s">
        <v>36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ht="15" customHeight="1" thickBot="1" x14ac:dyDescent="0.3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" thickBot="1" x14ac:dyDescent="0.35">
      <c r="A3" s="8"/>
      <c r="B3" s="2" t="s">
        <v>37</v>
      </c>
      <c r="C3" s="2" t="s">
        <v>38</v>
      </c>
      <c r="D3" s="2" t="s">
        <v>12</v>
      </c>
    </row>
    <row r="4" spans="1:13" ht="15" thickBot="1" x14ac:dyDescent="0.35">
      <c r="A4" s="1" t="s">
        <v>39</v>
      </c>
      <c r="B4" s="7">
        <v>22</v>
      </c>
      <c r="C4" s="7">
        <v>9</v>
      </c>
      <c r="D4" s="7">
        <v>21</v>
      </c>
      <c r="F4" s="13" t="s">
        <v>18</v>
      </c>
    </row>
    <row r="5" spans="1:13" x14ac:dyDescent="0.3">
      <c r="A5" s="1"/>
      <c r="B5" s="7">
        <v>14</v>
      </c>
      <c r="C5" s="7">
        <v>7</v>
      </c>
      <c r="D5" s="7">
        <v>18</v>
      </c>
    </row>
    <row r="6" spans="1:13" ht="15" thickBot="1" x14ac:dyDescent="0.35">
      <c r="A6" s="1" t="s">
        <v>40</v>
      </c>
      <c r="B6" s="7">
        <v>12</v>
      </c>
      <c r="C6" s="7">
        <v>11</v>
      </c>
      <c r="D6" s="7">
        <v>13</v>
      </c>
      <c r="F6" s="11" t="s">
        <v>19</v>
      </c>
      <c r="G6" s="11"/>
      <c r="H6" s="11"/>
      <c r="I6" s="11"/>
      <c r="J6" s="11"/>
      <c r="K6" s="3"/>
      <c r="L6" s="3"/>
    </row>
    <row r="7" spans="1:13" ht="15.6" thickTop="1" thickBot="1" x14ac:dyDescent="0.35">
      <c r="A7" s="1"/>
      <c r="B7" s="7">
        <v>8</v>
      </c>
      <c r="C7" s="7">
        <v>9</v>
      </c>
      <c r="D7" s="7">
        <v>12</v>
      </c>
      <c r="F7" s="10" t="s">
        <v>20</v>
      </c>
      <c r="G7" s="10" t="s">
        <v>16</v>
      </c>
      <c r="H7" s="10" t="s">
        <v>15</v>
      </c>
      <c r="I7" s="10" t="s">
        <v>21</v>
      </c>
      <c r="J7" s="10" t="s">
        <v>13</v>
      </c>
      <c r="K7" s="3"/>
      <c r="L7" s="3"/>
    </row>
    <row r="8" spans="1:13" ht="15" thickTop="1" x14ac:dyDescent="0.3">
      <c r="A8" s="1" t="s">
        <v>41</v>
      </c>
      <c r="B8" s="7">
        <v>13</v>
      </c>
      <c r="C8" s="7">
        <v>17</v>
      </c>
      <c r="D8" s="7">
        <v>8</v>
      </c>
      <c r="F8" s="9" t="s">
        <v>22</v>
      </c>
      <c r="G8" s="9">
        <v>6</v>
      </c>
      <c r="H8" s="9">
        <v>80</v>
      </c>
      <c r="I8" s="9">
        <v>13.333333333333334</v>
      </c>
      <c r="J8" s="9">
        <v>22.266666666666652</v>
      </c>
      <c r="K8" s="3"/>
      <c r="L8" s="3"/>
    </row>
    <row r="9" spans="1:13" x14ac:dyDescent="0.3">
      <c r="A9" s="1"/>
      <c r="B9" s="7">
        <v>11</v>
      </c>
      <c r="C9" s="7">
        <v>14</v>
      </c>
      <c r="D9" s="7">
        <v>6</v>
      </c>
      <c r="F9" s="3" t="s">
        <v>23</v>
      </c>
      <c r="G9" s="3">
        <v>6</v>
      </c>
      <c r="H9" s="3">
        <v>67</v>
      </c>
      <c r="I9" s="3">
        <v>11.166666666666666</v>
      </c>
      <c r="J9" s="3">
        <v>13.766666666666675</v>
      </c>
      <c r="K9" s="3"/>
      <c r="L9" s="3"/>
    </row>
    <row r="10" spans="1:13" x14ac:dyDescent="0.3">
      <c r="F10" s="3" t="s">
        <v>24</v>
      </c>
      <c r="G10" s="3">
        <v>6</v>
      </c>
      <c r="H10" s="3">
        <v>78</v>
      </c>
      <c r="I10" s="3">
        <v>13</v>
      </c>
      <c r="J10" s="3">
        <v>32.799999999999997</v>
      </c>
      <c r="K10" s="3"/>
      <c r="L10" s="3"/>
    </row>
    <row r="11" spans="1:13" x14ac:dyDescent="0.3">
      <c r="F11" s="3"/>
      <c r="G11" s="3"/>
      <c r="H11" s="3"/>
      <c r="I11" s="3"/>
      <c r="J11" s="3"/>
      <c r="K11" s="3"/>
      <c r="L11" s="3"/>
    </row>
    <row r="12" spans="1:13" x14ac:dyDescent="0.3">
      <c r="F12" s="3"/>
      <c r="G12" s="3"/>
      <c r="H12" s="3"/>
      <c r="I12" s="3"/>
      <c r="J12" s="3"/>
      <c r="K12" s="3"/>
      <c r="L12" s="3"/>
    </row>
    <row r="13" spans="1:13" ht="15" thickBot="1" x14ac:dyDescent="0.35">
      <c r="F13" s="11" t="s">
        <v>25</v>
      </c>
      <c r="G13" s="11"/>
      <c r="H13" s="11"/>
      <c r="I13" s="11"/>
      <c r="J13" s="11"/>
      <c r="K13" s="11"/>
      <c r="L13" s="11"/>
    </row>
    <row r="14" spans="1:13" ht="15.6" thickTop="1" thickBot="1" x14ac:dyDescent="0.35">
      <c r="F14" s="10" t="s">
        <v>26</v>
      </c>
      <c r="G14" s="10" t="s">
        <v>27</v>
      </c>
      <c r="H14" s="10" t="s">
        <v>28</v>
      </c>
      <c r="I14" s="10" t="s">
        <v>29</v>
      </c>
      <c r="J14" s="10" t="s">
        <v>30</v>
      </c>
      <c r="K14" s="10" t="s">
        <v>31</v>
      </c>
      <c r="L14" s="10" t="s">
        <v>32</v>
      </c>
    </row>
    <row r="15" spans="1:13" ht="15" thickTop="1" x14ac:dyDescent="0.3">
      <c r="F15" s="9" t="s">
        <v>33</v>
      </c>
      <c r="G15" s="9">
        <v>16.333333333333314</v>
      </c>
      <c r="H15" s="9">
        <v>2</v>
      </c>
      <c r="I15" s="9">
        <v>8.1666666666666572</v>
      </c>
      <c r="J15" s="9">
        <v>0.35593220338983006</v>
      </c>
      <c r="K15" s="9">
        <v>0.70627937519892492</v>
      </c>
      <c r="L15" s="9">
        <v>3.6823203436732408</v>
      </c>
    </row>
    <row r="16" spans="1:13" x14ac:dyDescent="0.3">
      <c r="F16" s="3" t="s">
        <v>34</v>
      </c>
      <c r="G16" s="3">
        <v>344.16666666666669</v>
      </c>
      <c r="H16" s="3">
        <v>15</v>
      </c>
      <c r="I16" s="3">
        <v>22.944444444444446</v>
      </c>
      <c r="J16" s="3"/>
      <c r="K16" s="3"/>
      <c r="L16" s="3"/>
    </row>
    <row r="17" spans="6:12" ht="15" thickBot="1" x14ac:dyDescent="0.35">
      <c r="F17" s="11"/>
      <c r="G17" s="11"/>
      <c r="H17" s="11"/>
      <c r="I17" s="11"/>
      <c r="J17" s="11"/>
      <c r="K17" s="11"/>
      <c r="L17" s="11"/>
    </row>
    <row r="18" spans="6:12" ht="15.6" thickTop="1" thickBot="1" x14ac:dyDescent="0.35">
      <c r="F18" s="12" t="s">
        <v>35</v>
      </c>
      <c r="G18" s="12">
        <v>360.5</v>
      </c>
      <c r="H18" s="12">
        <v>17</v>
      </c>
      <c r="I18" s="12"/>
      <c r="J18" s="12"/>
      <c r="K18" s="12"/>
      <c r="L18" s="12"/>
    </row>
    <row r="19" spans="6:12" ht="15" thickTop="1" x14ac:dyDescent="0.3"/>
  </sheetData>
  <mergeCells count="1">
    <mergeCell ref="A1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E61A-3CF9-4C34-962F-1ED0E8360A7F}">
  <dimension ref="A1:J51"/>
  <sheetViews>
    <sheetView workbookViewId="0">
      <selection activeCell="J13" sqref="J13"/>
    </sheetView>
  </sheetViews>
  <sheetFormatPr defaultRowHeight="14.4" x14ac:dyDescent="0.3"/>
  <cols>
    <col min="1" max="2" width="9.77734375" bestFit="1" customWidth="1"/>
    <col min="4" max="4" width="42.77734375" bestFit="1" customWidth="1"/>
    <col min="5" max="5" width="12.6640625" bestFit="1" customWidth="1"/>
    <col min="6" max="6" width="12" bestFit="1" customWidth="1"/>
  </cols>
  <sheetData>
    <row r="1" spans="1:10" ht="18.600000000000001" thickBot="1" x14ac:dyDescent="0.35">
      <c r="A1" s="103" t="s">
        <v>53</v>
      </c>
      <c r="B1" s="104"/>
      <c r="C1" s="104"/>
      <c r="D1" s="104"/>
      <c r="E1" s="104"/>
      <c r="F1" s="104"/>
      <c r="G1" s="104"/>
      <c r="H1" s="104"/>
      <c r="I1" s="105"/>
      <c r="J1" s="32"/>
    </row>
    <row r="2" spans="1:10" ht="16.2" thickBot="1" x14ac:dyDescent="0.35">
      <c r="A2" s="51" t="s">
        <v>56</v>
      </c>
      <c r="B2" s="52"/>
      <c r="C2" s="53"/>
      <c r="D2" s="53"/>
      <c r="E2" s="53"/>
      <c r="F2" s="53"/>
      <c r="G2" s="53"/>
      <c r="H2" s="53"/>
      <c r="I2" s="54"/>
    </row>
    <row r="3" spans="1:10" x14ac:dyDescent="0.3">
      <c r="A3" s="80" t="s">
        <v>54</v>
      </c>
      <c r="B3" s="81" t="s">
        <v>55</v>
      </c>
    </row>
    <row r="4" spans="1:10" ht="15" thickBot="1" x14ac:dyDescent="0.35">
      <c r="A4" s="82">
        <v>11</v>
      </c>
      <c r="B4" s="67">
        <v>34</v>
      </c>
    </row>
    <row r="5" spans="1:10" ht="15" thickBot="1" x14ac:dyDescent="0.35">
      <c r="A5" s="82">
        <v>24</v>
      </c>
      <c r="B5" s="67">
        <v>26</v>
      </c>
      <c r="D5" s="33" t="s">
        <v>57</v>
      </c>
    </row>
    <row r="6" spans="1:10" ht="15" thickBot="1" x14ac:dyDescent="0.35">
      <c r="A6" s="82">
        <v>37</v>
      </c>
      <c r="B6" s="67">
        <v>16</v>
      </c>
    </row>
    <row r="7" spans="1:10" ht="15" thickBot="1" x14ac:dyDescent="0.35">
      <c r="A7" s="82">
        <v>21</v>
      </c>
      <c r="B7" s="67">
        <v>4</v>
      </c>
      <c r="D7" s="62"/>
      <c r="E7" s="61" t="s">
        <v>58</v>
      </c>
      <c r="F7" s="63" t="s">
        <v>59</v>
      </c>
    </row>
    <row r="8" spans="1:10" x14ac:dyDescent="0.3">
      <c r="A8" s="82">
        <v>19</v>
      </c>
      <c r="B8" s="67">
        <v>24</v>
      </c>
      <c r="D8" s="64" t="s">
        <v>2</v>
      </c>
      <c r="E8" s="34">
        <v>19.833333333333332</v>
      </c>
      <c r="F8" s="65">
        <v>19.333333333333332</v>
      </c>
    </row>
    <row r="9" spans="1:10" ht="15" thickBot="1" x14ac:dyDescent="0.35">
      <c r="A9" s="83">
        <v>7</v>
      </c>
      <c r="B9" s="69">
        <v>12</v>
      </c>
      <c r="D9" s="66" t="s">
        <v>13</v>
      </c>
      <c r="E9" s="19">
        <v>111.3666666666667</v>
      </c>
      <c r="F9" s="67">
        <v>116.26666666666669</v>
      </c>
    </row>
    <row r="10" spans="1:10" x14ac:dyDescent="0.3">
      <c r="D10" s="66" t="s">
        <v>60</v>
      </c>
      <c r="E10" s="19">
        <v>6</v>
      </c>
      <c r="F10" s="67">
        <v>6</v>
      </c>
    </row>
    <row r="11" spans="1:10" x14ac:dyDescent="0.3">
      <c r="D11" s="66" t="s">
        <v>61</v>
      </c>
      <c r="E11" s="19">
        <v>-0.15232699253526555</v>
      </c>
      <c r="F11" s="67"/>
    </row>
    <row r="12" spans="1:10" x14ac:dyDescent="0.3">
      <c r="D12" s="66" t="s">
        <v>62</v>
      </c>
      <c r="E12" s="19">
        <v>0</v>
      </c>
      <c r="F12" s="67"/>
    </row>
    <row r="13" spans="1:10" x14ac:dyDescent="0.3">
      <c r="D13" s="66" t="s">
        <v>28</v>
      </c>
      <c r="E13" s="19">
        <v>5</v>
      </c>
      <c r="F13" s="67"/>
    </row>
    <row r="14" spans="1:10" x14ac:dyDescent="0.3">
      <c r="D14" s="66" t="s">
        <v>63</v>
      </c>
      <c r="E14" s="19">
        <v>7.5621708361078177E-2</v>
      </c>
      <c r="F14" s="67"/>
    </row>
    <row r="15" spans="1:10" x14ac:dyDescent="0.3">
      <c r="D15" s="66" t="s">
        <v>64</v>
      </c>
      <c r="E15" s="19">
        <v>0.47132628106098301</v>
      </c>
      <c r="F15" s="67"/>
    </row>
    <row r="16" spans="1:10" x14ac:dyDescent="0.3">
      <c r="D16" s="66" t="s">
        <v>65</v>
      </c>
      <c r="E16" s="19">
        <v>2.0150483733330233</v>
      </c>
      <c r="F16" s="67"/>
    </row>
    <row r="17" spans="1:9" x14ac:dyDescent="0.3">
      <c r="D17" s="66" t="s">
        <v>66</v>
      </c>
      <c r="E17" s="19">
        <v>0.94265256212196602</v>
      </c>
      <c r="F17" s="67"/>
    </row>
    <row r="18" spans="1:9" ht="15" thickBot="1" x14ac:dyDescent="0.35">
      <c r="D18" s="68" t="s">
        <v>67</v>
      </c>
      <c r="E18" s="35">
        <v>2.570581835636315</v>
      </c>
      <c r="F18" s="69"/>
    </row>
    <row r="19" spans="1:9" ht="15" thickBot="1" x14ac:dyDescent="0.35"/>
    <row r="20" spans="1:9" ht="16.2" thickBot="1" x14ac:dyDescent="0.35">
      <c r="A20" s="55" t="s">
        <v>71</v>
      </c>
      <c r="B20" s="53"/>
      <c r="C20" s="53"/>
      <c r="D20" s="53"/>
      <c r="E20" s="53"/>
      <c r="F20" s="53"/>
      <c r="G20" s="53"/>
      <c r="H20" s="53"/>
      <c r="I20" s="54"/>
    </row>
    <row r="21" spans="1:9" ht="15" thickBot="1" x14ac:dyDescent="0.35">
      <c r="A21" s="59" t="s">
        <v>54</v>
      </c>
      <c r="B21" s="60" t="s">
        <v>55</v>
      </c>
    </row>
    <row r="22" spans="1:9" ht="15" thickBot="1" x14ac:dyDescent="0.35">
      <c r="A22" s="76">
        <v>11</v>
      </c>
      <c r="B22" s="77">
        <v>89</v>
      </c>
      <c r="D22" s="33" t="s">
        <v>68</v>
      </c>
    </row>
    <row r="23" spans="1:9" ht="15" thickBot="1" x14ac:dyDescent="0.35">
      <c r="A23" s="76">
        <v>10</v>
      </c>
      <c r="B23" s="77">
        <v>121</v>
      </c>
    </row>
    <row r="24" spans="1:9" ht="15" thickBot="1" x14ac:dyDescent="0.35">
      <c r="A24" s="76">
        <v>2</v>
      </c>
      <c r="B24" s="77">
        <v>69</v>
      </c>
      <c r="D24" s="62"/>
      <c r="E24" s="61" t="s">
        <v>58</v>
      </c>
      <c r="F24" s="63" t="s">
        <v>59</v>
      </c>
    </row>
    <row r="25" spans="1:9" x14ac:dyDescent="0.3">
      <c r="A25" s="76">
        <v>6</v>
      </c>
      <c r="B25" s="77">
        <v>89</v>
      </c>
      <c r="D25" s="70" t="s">
        <v>2</v>
      </c>
      <c r="E25" s="58">
        <v>12.333333333333334</v>
      </c>
      <c r="F25" s="71">
        <v>63.333333333333336</v>
      </c>
    </row>
    <row r="26" spans="1:9" x14ac:dyDescent="0.3">
      <c r="A26" s="76">
        <v>23</v>
      </c>
      <c r="B26" s="77">
        <v>11</v>
      </c>
      <c r="D26" s="72" t="s">
        <v>13</v>
      </c>
      <c r="E26" s="56">
        <v>72.26666666666668</v>
      </c>
      <c r="F26" s="73">
        <v>2259.8666666666663</v>
      </c>
    </row>
    <row r="27" spans="1:9" ht="15" thickBot="1" x14ac:dyDescent="0.35">
      <c r="A27" s="78">
        <v>22</v>
      </c>
      <c r="B27" s="79">
        <v>1</v>
      </c>
      <c r="D27" s="72" t="s">
        <v>60</v>
      </c>
      <c r="E27" s="56">
        <v>6</v>
      </c>
      <c r="F27" s="73">
        <v>6</v>
      </c>
    </row>
    <row r="28" spans="1:9" x14ac:dyDescent="0.3">
      <c r="D28" s="72" t="s">
        <v>69</v>
      </c>
      <c r="E28" s="56">
        <v>1166.0666666666666</v>
      </c>
      <c r="F28" s="73"/>
    </row>
    <row r="29" spans="1:9" x14ac:dyDescent="0.3">
      <c r="D29" s="72" t="s">
        <v>62</v>
      </c>
      <c r="E29" s="56">
        <v>0</v>
      </c>
      <c r="F29" s="73"/>
    </row>
    <row r="30" spans="1:9" x14ac:dyDescent="0.3">
      <c r="D30" s="72" t="s">
        <v>28</v>
      </c>
      <c r="E30" s="56">
        <v>10</v>
      </c>
      <c r="F30" s="73"/>
    </row>
    <row r="31" spans="1:9" x14ac:dyDescent="0.3">
      <c r="D31" s="72" t="s">
        <v>63</v>
      </c>
      <c r="E31" s="56">
        <v>-2.586837291747432</v>
      </c>
      <c r="F31" s="73"/>
    </row>
    <row r="32" spans="1:9" x14ac:dyDescent="0.3">
      <c r="D32" s="72" t="s">
        <v>64</v>
      </c>
      <c r="E32" s="56">
        <v>1.3548296361795217E-2</v>
      </c>
      <c r="F32" s="73"/>
    </row>
    <row r="33" spans="1:9" x14ac:dyDescent="0.3">
      <c r="D33" s="72" t="s">
        <v>65</v>
      </c>
      <c r="E33" s="56">
        <v>1.812461122811676</v>
      </c>
      <c r="F33" s="73"/>
    </row>
    <row r="34" spans="1:9" x14ac:dyDescent="0.3">
      <c r="D34" s="72" t="s">
        <v>66</v>
      </c>
      <c r="E34" s="56">
        <v>2.7096592723590433E-2</v>
      </c>
      <c r="F34" s="73"/>
    </row>
    <row r="35" spans="1:9" ht="15" thickBot="1" x14ac:dyDescent="0.35">
      <c r="D35" s="74" t="s">
        <v>67</v>
      </c>
      <c r="E35" s="57">
        <v>2.2281388519862744</v>
      </c>
      <c r="F35" s="75"/>
    </row>
    <row r="36" spans="1:9" ht="15" thickBot="1" x14ac:dyDescent="0.35"/>
    <row r="37" spans="1:9" ht="16.2" thickBot="1" x14ac:dyDescent="0.35">
      <c r="A37" s="55" t="s">
        <v>70</v>
      </c>
      <c r="B37" s="53"/>
      <c r="C37" s="53"/>
      <c r="D37" s="53"/>
      <c r="E37" s="53"/>
      <c r="F37" s="53"/>
      <c r="G37" s="53"/>
      <c r="H37" s="53"/>
      <c r="I37" s="54"/>
    </row>
    <row r="38" spans="1:9" ht="15" thickBot="1" x14ac:dyDescent="0.35">
      <c r="A38" s="59" t="s">
        <v>54</v>
      </c>
      <c r="B38" s="60" t="s">
        <v>55</v>
      </c>
      <c r="E38" s="84"/>
    </row>
    <row r="39" spans="1:9" ht="15" thickBot="1" x14ac:dyDescent="0.35">
      <c r="A39" s="89">
        <v>7</v>
      </c>
      <c r="B39" s="91">
        <v>2</v>
      </c>
      <c r="C39" s="85"/>
      <c r="D39" s="33" t="s">
        <v>72</v>
      </c>
      <c r="E39" s="85"/>
      <c r="F39" s="85"/>
      <c r="G39" s="85"/>
    </row>
    <row r="40" spans="1:9" ht="15" thickBot="1" x14ac:dyDescent="0.35">
      <c r="A40" s="90">
        <v>2</v>
      </c>
      <c r="B40" s="92">
        <v>4</v>
      </c>
      <c r="C40" s="85"/>
      <c r="D40" s="86"/>
      <c r="E40" s="85"/>
      <c r="F40" s="85"/>
      <c r="G40" s="85"/>
    </row>
    <row r="41" spans="1:9" ht="15" thickBot="1" x14ac:dyDescent="0.35">
      <c r="A41" s="90">
        <v>3</v>
      </c>
      <c r="B41" s="92">
        <v>1</v>
      </c>
      <c r="D41" s="62"/>
      <c r="E41" s="61" t="s">
        <v>58</v>
      </c>
      <c r="F41" s="63" t="s">
        <v>59</v>
      </c>
    </row>
    <row r="42" spans="1:9" ht="15" thickBot="1" x14ac:dyDescent="0.35">
      <c r="A42" s="90">
        <v>1</v>
      </c>
      <c r="B42" s="93">
        <v>1</v>
      </c>
      <c r="D42" s="70" t="s">
        <v>2</v>
      </c>
      <c r="E42" s="58">
        <v>4.666666666666667</v>
      </c>
      <c r="F42" s="71">
        <v>2</v>
      </c>
      <c r="H42" s="85"/>
    </row>
    <row r="43" spans="1:9" x14ac:dyDescent="0.3">
      <c r="A43" s="87">
        <v>9</v>
      </c>
      <c r="D43" s="72" t="s">
        <v>13</v>
      </c>
      <c r="E43" s="56">
        <v>9.8666666666666689</v>
      </c>
      <c r="F43" s="73">
        <v>2</v>
      </c>
    </row>
    <row r="44" spans="1:9" ht="15" thickBot="1" x14ac:dyDescent="0.35">
      <c r="A44" s="88">
        <v>6</v>
      </c>
      <c r="D44" s="72" t="s">
        <v>60</v>
      </c>
      <c r="E44" s="56">
        <v>6</v>
      </c>
      <c r="F44" s="73">
        <v>4</v>
      </c>
    </row>
    <row r="45" spans="1:9" x14ac:dyDescent="0.3">
      <c r="D45" s="72" t="s">
        <v>62</v>
      </c>
      <c r="E45" s="56">
        <v>0</v>
      </c>
      <c r="F45" s="73"/>
    </row>
    <row r="46" spans="1:9" x14ac:dyDescent="0.3">
      <c r="D46" s="72" t="s">
        <v>28</v>
      </c>
      <c r="E46" s="56">
        <v>7</v>
      </c>
      <c r="F46" s="73"/>
    </row>
    <row r="47" spans="1:9" x14ac:dyDescent="0.3">
      <c r="D47" s="72" t="s">
        <v>63</v>
      </c>
      <c r="E47" s="56">
        <v>1.8210058144239416</v>
      </c>
      <c r="F47" s="73"/>
    </row>
    <row r="48" spans="1:9" x14ac:dyDescent="0.3">
      <c r="D48" s="72" t="s">
        <v>64</v>
      </c>
      <c r="E48" s="56">
        <v>5.5702122166380492E-2</v>
      </c>
      <c r="F48" s="73"/>
    </row>
    <row r="49" spans="4:6" x14ac:dyDescent="0.3">
      <c r="D49" s="72" t="s">
        <v>65</v>
      </c>
      <c r="E49" s="56">
        <v>1.8945786050900073</v>
      </c>
      <c r="F49" s="73"/>
    </row>
    <row r="50" spans="4:6" x14ac:dyDescent="0.3">
      <c r="D50" s="72" t="s">
        <v>66</v>
      </c>
      <c r="E50" s="56">
        <v>0.11140424433276098</v>
      </c>
      <c r="F50" s="73"/>
    </row>
    <row r="51" spans="4:6" ht="15" thickBot="1" x14ac:dyDescent="0.35">
      <c r="D51" s="74" t="s">
        <v>67</v>
      </c>
      <c r="E51" s="57">
        <v>2.3646242515927849</v>
      </c>
      <c r="F51" s="75"/>
    </row>
  </sheetData>
  <mergeCells count="4">
    <mergeCell ref="A1:I1"/>
    <mergeCell ref="A2:I2"/>
    <mergeCell ref="A20:I20"/>
    <mergeCell ref="A37:I37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G K M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P R i j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Y o x W K I p H u A 4 A A A A R A A A A E w A c A E Z v c m 1 1 b G F z L 1 N l Y 3 R p b 2 4 x L m 0 g o h g A K K A U A A A A A A A A A A A A A A A A A A A A A A A A A A A A K 0 5 N L s n M z 1 M I h t C G 1 g B Q S w E C L Q A U A A I A C A D 0 Y o x W L L 5 q f q U A A A D 2 A A A A E g A A A A A A A A A A A A A A A A A A A A A A Q 2 9 u Z m l n L 1 B h Y 2 t h Z 2 U u e G 1 s U E s B A i 0 A F A A C A A g A 9 G K M V g / K 6 a u k A A A A 6 Q A A A B M A A A A A A A A A A A A A A A A A 8 Q A A A F t D b 2 5 0 Z W 5 0 X 1 R 5 c G V z X S 5 4 b W x Q S w E C L Q A U A A I A C A D 0 Y o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G D m O A L j e E + 4 Q 1 E O J y v E I g A A A A A C A A A A A A A Q Z g A A A A E A A C A A A A B S K 2 W r c j 4 v p q u 5 R 7 d r O j G N d v Q R C 1 i / A O P U z 5 K B N W M m G w A A A A A O g A A A A A I A A C A A A A C l n n f z 5 n r B / 7 K Y A W Q C G Q M q b m N W d 6 Q n 2 Q M a i u v 2 X P 0 N p F A A A A B w I Z d Y F C 4 B s B X P T P H Z H f i p 8 8 H 5 Y p i R 2 1 d s G N / l / P o M j G + N R S 1 R 5 V H y K 7 8 3 W v k L g W D i l T t z y o K v W I P p l h L d U G J B G m / C 3 q d n N S O 2 J p s O 4 t p Y 1 0 A A A A C 9 9 u k 2 D M g S x p L 3 g T u d f R F X U W a Q G L n R g k e X L G i T s W h s j w 3 f y t E 3 S K E M E P B X d O / p D I w D y T 9 / h I C V i E 0 k e l i t k r g O < / D a t a M a s h u p > 
</file>

<file path=customXml/itemProps1.xml><?xml version="1.0" encoding="utf-8"?>
<ds:datastoreItem xmlns:ds="http://schemas.openxmlformats.org/officeDocument/2006/customXml" ds:itemID="{1CD44961-F9EE-41E8-A996-2C2A644D1C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Rutvi</cp:lastModifiedBy>
  <dcterms:created xsi:type="dcterms:W3CDTF">2023-04-03T05:57:56Z</dcterms:created>
  <dcterms:modified xsi:type="dcterms:W3CDTF">2023-04-13T11:03:49Z</dcterms:modified>
</cp:coreProperties>
</file>